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8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9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0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887\OneDrive\桌面\"/>
    </mc:Choice>
  </mc:AlternateContent>
  <xr:revisionPtr revIDLastSave="0" documentId="13_ncr:1_{A43340E2-612E-42A8-8522-DD5DBBE27ED2}" xr6:coauthVersionLast="47" xr6:coauthVersionMax="47" xr10:uidLastSave="{00000000-0000-0000-0000-000000000000}"/>
  <bookViews>
    <workbookView xWindow="-108" yWindow="-108" windowWidth="23256" windowHeight="12456" tabRatio="793" xr2:uid="{058F6B00-2A1E-4F1B-ABDE-F44A618437E8}"/>
  </bookViews>
  <sheets>
    <sheet name="XXIII Master Data" sheetId="2" r:id="rId1"/>
    <sheet name="XXiV Pivot Price of each City" sheetId="3" r:id="rId2"/>
    <sheet name="Price Pivot Graph" sheetId="8" r:id="rId3"/>
    <sheet name="Square Feet Pivot Graph" sheetId="10" r:id="rId4"/>
    <sheet name="Beds Pivot Graph" sheetId="11" r:id="rId5"/>
    <sheet name="Baths Pivot Graph" sheetId="12" r:id="rId6"/>
    <sheet name="Years Built Pivot Graph" sheetId="13" r:id="rId7"/>
    <sheet name="XXV Master Data" sheetId="4" r:id="rId8"/>
    <sheet name="XXV Isolated Records" sheetId="7" r:id="rId9"/>
    <sheet name="XXV Cleaned Master Data" sheetId="6" r:id="rId10"/>
  </sheets>
  <definedNames>
    <definedName name="Baths_LookUp_tbl">'XXiV Pivot Price of each City'!$A$62:$N$77</definedName>
    <definedName name="Beds_LookUp_tbl">'XXiV Pivot Price of each City'!$A$43:$N$58</definedName>
    <definedName name="ExternalData_1" localSheetId="0" hidden="1">'XXIII Master Data'!$A$1:$Q$1415</definedName>
    <definedName name="ExternalData_1" localSheetId="9" hidden="1">'XXV Cleaned Master Data'!$A$1:$Q$1194</definedName>
    <definedName name="ExternalData_1" localSheetId="7" hidden="1">'XXV Master Data'!$A$1:$AA$1415</definedName>
    <definedName name="Price_LookUp_tbl">'XXiV Pivot Price of each City'!$A$4:$N$19</definedName>
    <definedName name="Square_Feet_LookUp_tbl">'XXiV Pivot Price of each City'!$A$24:$N$39</definedName>
    <definedName name="Year_Built_LookUp_tbl">'XXiV Pivot Price of each City'!$A$81:$N$96</definedName>
  </definedName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21" i="7" l="1"/>
  <c r="Q221" i="7"/>
  <c r="N221" i="7"/>
  <c r="K221" i="7"/>
  <c r="H221" i="7"/>
  <c r="U220" i="7"/>
  <c r="Q220" i="7"/>
  <c r="N220" i="7"/>
  <c r="K220" i="7"/>
  <c r="H220" i="7"/>
  <c r="U219" i="7"/>
  <c r="Q219" i="7"/>
  <c r="N219" i="7"/>
  <c r="K219" i="7"/>
  <c r="H219" i="7"/>
  <c r="U218" i="7"/>
  <c r="Q218" i="7"/>
  <c r="N218" i="7"/>
  <c r="K218" i="7"/>
  <c r="H218" i="7"/>
  <c r="U217" i="7"/>
  <c r="Q217" i="7"/>
  <c r="N217" i="7"/>
  <c r="K217" i="7"/>
  <c r="H217" i="7"/>
  <c r="U216" i="7"/>
  <c r="Q216" i="7"/>
  <c r="N216" i="7"/>
  <c r="K216" i="7"/>
  <c r="H216" i="7"/>
  <c r="U215" i="7"/>
  <c r="Q215" i="7"/>
  <c r="N215" i="7"/>
  <c r="K215" i="7"/>
  <c r="H215" i="7"/>
  <c r="U214" i="7"/>
  <c r="Q214" i="7"/>
  <c r="N214" i="7"/>
  <c r="K214" i="7"/>
  <c r="H214" i="7"/>
  <c r="U213" i="7"/>
  <c r="Q213" i="7"/>
  <c r="N213" i="7"/>
  <c r="K213" i="7"/>
  <c r="H213" i="7"/>
  <c r="U212" i="7"/>
  <c r="Q212" i="7"/>
  <c r="N212" i="7"/>
  <c r="K212" i="7"/>
  <c r="H212" i="7"/>
  <c r="U211" i="7"/>
  <c r="Q211" i="7"/>
  <c r="N211" i="7"/>
  <c r="K211" i="7"/>
  <c r="H211" i="7"/>
  <c r="U210" i="7"/>
  <c r="Q210" i="7"/>
  <c r="N210" i="7"/>
  <c r="K210" i="7"/>
  <c r="H210" i="7"/>
  <c r="U209" i="7"/>
  <c r="Q209" i="7"/>
  <c r="N209" i="7"/>
  <c r="K209" i="7"/>
  <c r="H209" i="7"/>
  <c r="U208" i="7"/>
  <c r="Q208" i="7"/>
  <c r="N208" i="7"/>
  <c r="K208" i="7"/>
  <c r="H208" i="7"/>
  <c r="U207" i="7"/>
  <c r="Q207" i="7"/>
  <c r="N207" i="7"/>
  <c r="K207" i="7"/>
  <c r="H207" i="7"/>
  <c r="U206" i="7"/>
  <c r="Q206" i="7"/>
  <c r="N206" i="7"/>
  <c r="K206" i="7"/>
  <c r="H206" i="7"/>
  <c r="U205" i="7"/>
  <c r="Q205" i="7"/>
  <c r="N205" i="7"/>
  <c r="K205" i="7"/>
  <c r="H205" i="7"/>
  <c r="U204" i="7"/>
  <c r="Q204" i="7"/>
  <c r="N204" i="7"/>
  <c r="K204" i="7"/>
  <c r="H204" i="7"/>
  <c r="U203" i="7"/>
  <c r="Q203" i="7"/>
  <c r="N203" i="7"/>
  <c r="K203" i="7"/>
  <c r="H203" i="7"/>
  <c r="U202" i="7"/>
  <c r="Q202" i="7"/>
  <c r="N202" i="7"/>
  <c r="K202" i="7"/>
  <c r="H202" i="7"/>
  <c r="U201" i="7"/>
  <c r="Q201" i="7"/>
  <c r="N201" i="7"/>
  <c r="K201" i="7"/>
  <c r="H201" i="7"/>
  <c r="U200" i="7"/>
  <c r="Q200" i="7"/>
  <c r="N200" i="7"/>
  <c r="K200" i="7"/>
  <c r="H200" i="7"/>
  <c r="U199" i="7"/>
  <c r="Q199" i="7"/>
  <c r="N199" i="7"/>
  <c r="K199" i="7"/>
  <c r="H199" i="7"/>
  <c r="U198" i="7"/>
  <c r="Q198" i="7"/>
  <c r="N198" i="7"/>
  <c r="K198" i="7"/>
  <c r="H198" i="7"/>
  <c r="U197" i="7"/>
  <c r="Q197" i="7"/>
  <c r="N197" i="7"/>
  <c r="K197" i="7"/>
  <c r="H197" i="7"/>
  <c r="U196" i="7"/>
  <c r="Q196" i="7"/>
  <c r="N196" i="7"/>
  <c r="K196" i="7"/>
  <c r="H196" i="7"/>
  <c r="U195" i="7"/>
  <c r="Q195" i="7"/>
  <c r="N195" i="7"/>
  <c r="K195" i="7"/>
  <c r="H195" i="7"/>
  <c r="U194" i="7"/>
  <c r="Q194" i="7"/>
  <c r="N194" i="7"/>
  <c r="K194" i="7"/>
  <c r="H194" i="7"/>
  <c r="U193" i="7"/>
  <c r="Q193" i="7"/>
  <c r="N193" i="7"/>
  <c r="K193" i="7"/>
  <c r="H193" i="7"/>
  <c r="U192" i="7"/>
  <c r="Q192" i="7"/>
  <c r="N192" i="7"/>
  <c r="K192" i="7"/>
  <c r="H192" i="7"/>
  <c r="U191" i="7"/>
  <c r="Q191" i="7"/>
  <c r="N191" i="7"/>
  <c r="K191" i="7"/>
  <c r="H191" i="7"/>
  <c r="U190" i="7"/>
  <c r="Q190" i="7"/>
  <c r="N190" i="7"/>
  <c r="K190" i="7"/>
  <c r="H190" i="7"/>
  <c r="U189" i="7"/>
  <c r="Q189" i="7"/>
  <c r="N189" i="7"/>
  <c r="K189" i="7"/>
  <c r="H189" i="7"/>
  <c r="U188" i="7"/>
  <c r="Q188" i="7"/>
  <c r="N188" i="7"/>
  <c r="K188" i="7"/>
  <c r="H188" i="7"/>
  <c r="U187" i="7"/>
  <c r="Q187" i="7"/>
  <c r="N187" i="7"/>
  <c r="K187" i="7"/>
  <c r="H187" i="7"/>
  <c r="U186" i="7"/>
  <c r="Q186" i="7"/>
  <c r="N186" i="7"/>
  <c r="K186" i="7"/>
  <c r="H186" i="7"/>
  <c r="U185" i="7"/>
  <c r="Q185" i="7"/>
  <c r="N185" i="7"/>
  <c r="K185" i="7"/>
  <c r="H185" i="7"/>
  <c r="U184" i="7"/>
  <c r="Q184" i="7"/>
  <c r="N184" i="7"/>
  <c r="K184" i="7"/>
  <c r="H184" i="7"/>
  <c r="U183" i="7"/>
  <c r="Q183" i="7"/>
  <c r="N183" i="7"/>
  <c r="K183" i="7"/>
  <c r="H183" i="7"/>
  <c r="U182" i="7"/>
  <c r="Q182" i="7"/>
  <c r="N182" i="7"/>
  <c r="K182" i="7"/>
  <c r="H182" i="7"/>
  <c r="U181" i="7"/>
  <c r="Q181" i="7"/>
  <c r="N181" i="7"/>
  <c r="K181" i="7"/>
  <c r="H181" i="7"/>
  <c r="U180" i="7"/>
  <c r="Q180" i="7"/>
  <c r="N180" i="7"/>
  <c r="K180" i="7"/>
  <c r="H180" i="7"/>
  <c r="U179" i="7"/>
  <c r="Q179" i="7"/>
  <c r="N179" i="7"/>
  <c r="K179" i="7"/>
  <c r="H179" i="7"/>
  <c r="U178" i="7"/>
  <c r="Q178" i="7"/>
  <c r="N178" i="7"/>
  <c r="K178" i="7"/>
  <c r="H178" i="7"/>
  <c r="U177" i="7"/>
  <c r="Q177" i="7"/>
  <c r="N177" i="7"/>
  <c r="K177" i="7"/>
  <c r="H177" i="7"/>
  <c r="U176" i="7"/>
  <c r="Q176" i="7"/>
  <c r="N176" i="7"/>
  <c r="K176" i="7"/>
  <c r="H176" i="7"/>
  <c r="U175" i="7"/>
  <c r="Q175" i="7"/>
  <c r="N175" i="7"/>
  <c r="K175" i="7"/>
  <c r="H175" i="7"/>
  <c r="U174" i="7"/>
  <c r="Q174" i="7"/>
  <c r="N174" i="7"/>
  <c r="K174" i="7"/>
  <c r="H174" i="7"/>
  <c r="U173" i="7"/>
  <c r="Q173" i="7"/>
  <c r="N173" i="7"/>
  <c r="K173" i="7"/>
  <c r="H173" i="7"/>
  <c r="U172" i="7"/>
  <c r="Q172" i="7"/>
  <c r="N172" i="7"/>
  <c r="K172" i="7"/>
  <c r="H172" i="7"/>
  <c r="U171" i="7"/>
  <c r="Q171" i="7"/>
  <c r="N171" i="7"/>
  <c r="K171" i="7"/>
  <c r="H171" i="7"/>
  <c r="U170" i="7"/>
  <c r="Q170" i="7"/>
  <c r="N170" i="7"/>
  <c r="K170" i="7"/>
  <c r="H170" i="7"/>
  <c r="U169" i="7"/>
  <c r="Q169" i="7"/>
  <c r="N169" i="7"/>
  <c r="K169" i="7"/>
  <c r="H169" i="7"/>
  <c r="U168" i="7"/>
  <c r="Q168" i="7"/>
  <c r="N168" i="7"/>
  <c r="K168" i="7"/>
  <c r="H168" i="7"/>
  <c r="U167" i="7"/>
  <c r="Q167" i="7"/>
  <c r="N167" i="7"/>
  <c r="K167" i="7"/>
  <c r="H167" i="7"/>
  <c r="U166" i="7"/>
  <c r="Q166" i="7"/>
  <c r="N166" i="7"/>
  <c r="K166" i="7"/>
  <c r="H166" i="7"/>
  <c r="U165" i="7"/>
  <c r="Q165" i="7"/>
  <c r="N165" i="7"/>
  <c r="K165" i="7"/>
  <c r="H165" i="7"/>
  <c r="U164" i="7"/>
  <c r="Q164" i="7"/>
  <c r="N164" i="7"/>
  <c r="K164" i="7"/>
  <c r="H164" i="7"/>
  <c r="U163" i="7"/>
  <c r="Q163" i="7"/>
  <c r="N163" i="7"/>
  <c r="K163" i="7"/>
  <c r="H163" i="7"/>
  <c r="U162" i="7"/>
  <c r="Q162" i="7"/>
  <c r="N162" i="7"/>
  <c r="K162" i="7"/>
  <c r="H162" i="7"/>
  <c r="U161" i="7"/>
  <c r="Q161" i="7"/>
  <c r="N161" i="7"/>
  <c r="K161" i="7"/>
  <c r="H161" i="7"/>
  <c r="U160" i="7"/>
  <c r="Q160" i="7"/>
  <c r="N160" i="7"/>
  <c r="K160" i="7"/>
  <c r="H160" i="7"/>
  <c r="U159" i="7"/>
  <c r="Q159" i="7"/>
  <c r="N159" i="7"/>
  <c r="K159" i="7"/>
  <c r="H159" i="7"/>
  <c r="U158" i="7"/>
  <c r="Q158" i="7"/>
  <c r="N158" i="7"/>
  <c r="K158" i="7"/>
  <c r="H158" i="7"/>
  <c r="U157" i="7"/>
  <c r="Q157" i="7"/>
  <c r="N157" i="7"/>
  <c r="K157" i="7"/>
  <c r="H157" i="7"/>
  <c r="U156" i="7"/>
  <c r="Q156" i="7"/>
  <c r="N156" i="7"/>
  <c r="K156" i="7"/>
  <c r="H156" i="7"/>
  <c r="U155" i="7"/>
  <c r="Q155" i="7"/>
  <c r="N155" i="7"/>
  <c r="K155" i="7"/>
  <c r="H155" i="7"/>
  <c r="U154" i="7"/>
  <c r="Q154" i="7"/>
  <c r="N154" i="7"/>
  <c r="K154" i="7"/>
  <c r="H154" i="7"/>
  <c r="U153" i="7"/>
  <c r="Q153" i="7"/>
  <c r="N153" i="7"/>
  <c r="K153" i="7"/>
  <c r="H153" i="7"/>
  <c r="U152" i="7"/>
  <c r="Q152" i="7"/>
  <c r="N152" i="7"/>
  <c r="K152" i="7"/>
  <c r="H152" i="7"/>
  <c r="U151" i="7"/>
  <c r="Q151" i="7"/>
  <c r="N151" i="7"/>
  <c r="K151" i="7"/>
  <c r="H151" i="7"/>
  <c r="U150" i="7"/>
  <c r="Q150" i="7"/>
  <c r="N150" i="7"/>
  <c r="K150" i="7"/>
  <c r="H150" i="7"/>
  <c r="U149" i="7"/>
  <c r="Q149" i="7"/>
  <c r="N149" i="7"/>
  <c r="K149" i="7"/>
  <c r="H149" i="7"/>
  <c r="U148" i="7"/>
  <c r="Q148" i="7"/>
  <c r="N148" i="7"/>
  <c r="K148" i="7"/>
  <c r="H148" i="7"/>
  <c r="U147" i="7"/>
  <c r="Q147" i="7"/>
  <c r="N147" i="7"/>
  <c r="K147" i="7"/>
  <c r="H147" i="7"/>
  <c r="U146" i="7"/>
  <c r="Q146" i="7"/>
  <c r="N146" i="7"/>
  <c r="K146" i="7"/>
  <c r="H146" i="7"/>
  <c r="U145" i="7"/>
  <c r="Q145" i="7"/>
  <c r="N145" i="7"/>
  <c r="K145" i="7"/>
  <c r="H145" i="7"/>
  <c r="U144" i="7"/>
  <c r="Q144" i="7"/>
  <c r="N144" i="7"/>
  <c r="K144" i="7"/>
  <c r="H144" i="7"/>
  <c r="U143" i="7"/>
  <c r="Q143" i="7"/>
  <c r="N143" i="7"/>
  <c r="K143" i="7"/>
  <c r="H143" i="7"/>
  <c r="U142" i="7"/>
  <c r="Q142" i="7"/>
  <c r="N142" i="7"/>
  <c r="K142" i="7"/>
  <c r="H142" i="7"/>
  <c r="U141" i="7"/>
  <c r="Q141" i="7"/>
  <c r="N141" i="7"/>
  <c r="K141" i="7"/>
  <c r="H141" i="7"/>
  <c r="U140" i="7"/>
  <c r="Q140" i="7"/>
  <c r="N140" i="7"/>
  <c r="K140" i="7"/>
  <c r="H140" i="7"/>
  <c r="U139" i="7"/>
  <c r="Q139" i="7"/>
  <c r="N139" i="7"/>
  <c r="K139" i="7"/>
  <c r="H139" i="7"/>
  <c r="U138" i="7"/>
  <c r="Q138" i="7"/>
  <c r="N138" i="7"/>
  <c r="K138" i="7"/>
  <c r="H138" i="7"/>
  <c r="U137" i="7"/>
  <c r="Q137" i="7"/>
  <c r="N137" i="7"/>
  <c r="K137" i="7"/>
  <c r="H137" i="7"/>
  <c r="U136" i="7"/>
  <c r="Q136" i="7"/>
  <c r="N136" i="7"/>
  <c r="K136" i="7"/>
  <c r="H136" i="7"/>
  <c r="U135" i="7"/>
  <c r="Q135" i="7"/>
  <c r="N135" i="7"/>
  <c r="K135" i="7"/>
  <c r="H135" i="7"/>
  <c r="U134" i="7"/>
  <c r="Q134" i="7"/>
  <c r="N134" i="7"/>
  <c r="K134" i="7"/>
  <c r="H134" i="7"/>
  <c r="U133" i="7"/>
  <c r="Q133" i="7"/>
  <c r="N133" i="7"/>
  <c r="K133" i="7"/>
  <c r="H133" i="7"/>
  <c r="U132" i="7"/>
  <c r="Q132" i="7"/>
  <c r="N132" i="7"/>
  <c r="K132" i="7"/>
  <c r="H132" i="7"/>
  <c r="U131" i="7"/>
  <c r="Q131" i="7"/>
  <c r="N131" i="7"/>
  <c r="K131" i="7"/>
  <c r="H131" i="7"/>
  <c r="U130" i="7"/>
  <c r="Q130" i="7"/>
  <c r="N130" i="7"/>
  <c r="K130" i="7"/>
  <c r="H130" i="7"/>
  <c r="U129" i="7"/>
  <c r="Q129" i="7"/>
  <c r="N129" i="7"/>
  <c r="K129" i="7"/>
  <c r="H129" i="7"/>
  <c r="U128" i="7"/>
  <c r="Q128" i="7"/>
  <c r="N128" i="7"/>
  <c r="K128" i="7"/>
  <c r="H128" i="7"/>
  <c r="U127" i="7"/>
  <c r="Q127" i="7"/>
  <c r="N127" i="7"/>
  <c r="K127" i="7"/>
  <c r="H127" i="7"/>
  <c r="U126" i="7"/>
  <c r="Q126" i="7"/>
  <c r="N126" i="7"/>
  <c r="K126" i="7"/>
  <c r="H126" i="7"/>
  <c r="U125" i="7"/>
  <c r="Q125" i="7"/>
  <c r="N125" i="7"/>
  <c r="K125" i="7"/>
  <c r="H125" i="7"/>
  <c r="U124" i="7"/>
  <c r="Q124" i="7"/>
  <c r="N124" i="7"/>
  <c r="K124" i="7"/>
  <c r="H124" i="7"/>
  <c r="U123" i="7"/>
  <c r="Q123" i="7"/>
  <c r="N123" i="7"/>
  <c r="K123" i="7"/>
  <c r="H123" i="7"/>
  <c r="U122" i="7"/>
  <c r="Q122" i="7"/>
  <c r="N122" i="7"/>
  <c r="K122" i="7"/>
  <c r="H122" i="7"/>
  <c r="U121" i="7"/>
  <c r="Q121" i="7"/>
  <c r="N121" i="7"/>
  <c r="K121" i="7"/>
  <c r="H121" i="7"/>
  <c r="U120" i="7"/>
  <c r="Q120" i="7"/>
  <c r="N120" i="7"/>
  <c r="K120" i="7"/>
  <c r="H120" i="7"/>
  <c r="U119" i="7"/>
  <c r="Q119" i="7"/>
  <c r="N119" i="7"/>
  <c r="K119" i="7"/>
  <c r="H119" i="7"/>
  <c r="U118" i="7"/>
  <c r="Q118" i="7"/>
  <c r="N118" i="7"/>
  <c r="K118" i="7"/>
  <c r="H118" i="7"/>
  <c r="U117" i="7"/>
  <c r="Q117" i="7"/>
  <c r="N117" i="7"/>
  <c r="K117" i="7"/>
  <c r="H117" i="7"/>
  <c r="U116" i="7"/>
  <c r="Q116" i="7"/>
  <c r="N116" i="7"/>
  <c r="K116" i="7"/>
  <c r="H116" i="7"/>
  <c r="U115" i="7"/>
  <c r="Q115" i="7"/>
  <c r="N115" i="7"/>
  <c r="K115" i="7"/>
  <c r="H115" i="7"/>
  <c r="U114" i="7"/>
  <c r="Q114" i="7"/>
  <c r="N114" i="7"/>
  <c r="K114" i="7"/>
  <c r="H114" i="7"/>
  <c r="U113" i="7"/>
  <c r="Q113" i="7"/>
  <c r="N113" i="7"/>
  <c r="K113" i="7"/>
  <c r="H113" i="7"/>
  <c r="U112" i="7"/>
  <c r="Q112" i="7"/>
  <c r="N112" i="7"/>
  <c r="K112" i="7"/>
  <c r="H112" i="7"/>
  <c r="U111" i="7"/>
  <c r="Q111" i="7"/>
  <c r="N111" i="7"/>
  <c r="K111" i="7"/>
  <c r="H111" i="7"/>
  <c r="U110" i="7"/>
  <c r="Q110" i="7"/>
  <c r="N110" i="7"/>
  <c r="K110" i="7"/>
  <c r="H110" i="7"/>
  <c r="U109" i="7"/>
  <c r="Q109" i="7"/>
  <c r="N109" i="7"/>
  <c r="K109" i="7"/>
  <c r="H109" i="7"/>
  <c r="U108" i="7"/>
  <c r="Q108" i="7"/>
  <c r="N108" i="7"/>
  <c r="K108" i="7"/>
  <c r="H108" i="7"/>
  <c r="U107" i="7"/>
  <c r="Q107" i="7"/>
  <c r="N107" i="7"/>
  <c r="K107" i="7"/>
  <c r="H107" i="7"/>
  <c r="U106" i="7"/>
  <c r="Q106" i="7"/>
  <c r="N106" i="7"/>
  <c r="K106" i="7"/>
  <c r="H106" i="7"/>
  <c r="U105" i="7"/>
  <c r="Q105" i="7"/>
  <c r="N105" i="7"/>
  <c r="K105" i="7"/>
  <c r="H105" i="7"/>
  <c r="U104" i="7"/>
  <c r="Q104" i="7"/>
  <c r="N104" i="7"/>
  <c r="K104" i="7"/>
  <c r="H104" i="7"/>
  <c r="U103" i="7"/>
  <c r="Q103" i="7"/>
  <c r="N103" i="7"/>
  <c r="K103" i="7"/>
  <c r="H103" i="7"/>
  <c r="U102" i="7"/>
  <c r="Q102" i="7"/>
  <c r="N102" i="7"/>
  <c r="K102" i="7"/>
  <c r="H102" i="7"/>
  <c r="U101" i="7"/>
  <c r="Q101" i="7"/>
  <c r="N101" i="7"/>
  <c r="K101" i="7"/>
  <c r="H101" i="7"/>
  <c r="U100" i="7"/>
  <c r="Q100" i="7"/>
  <c r="N100" i="7"/>
  <c r="K100" i="7"/>
  <c r="H100" i="7"/>
  <c r="U99" i="7"/>
  <c r="Q99" i="7"/>
  <c r="N99" i="7"/>
  <c r="K99" i="7"/>
  <c r="H99" i="7"/>
  <c r="U98" i="7"/>
  <c r="Q98" i="7"/>
  <c r="N98" i="7"/>
  <c r="K98" i="7"/>
  <c r="H98" i="7"/>
  <c r="U97" i="7"/>
  <c r="Q97" i="7"/>
  <c r="N97" i="7"/>
  <c r="K97" i="7"/>
  <c r="H97" i="7"/>
  <c r="U96" i="7"/>
  <c r="Q96" i="7"/>
  <c r="N96" i="7"/>
  <c r="K96" i="7"/>
  <c r="H96" i="7"/>
  <c r="U95" i="7"/>
  <c r="Q95" i="7"/>
  <c r="N95" i="7"/>
  <c r="K95" i="7"/>
  <c r="H95" i="7"/>
  <c r="U94" i="7"/>
  <c r="Q94" i="7"/>
  <c r="N94" i="7"/>
  <c r="K94" i="7"/>
  <c r="H94" i="7"/>
  <c r="U93" i="7"/>
  <c r="Q93" i="7"/>
  <c r="N93" i="7"/>
  <c r="K93" i="7"/>
  <c r="H93" i="7"/>
  <c r="U92" i="7"/>
  <c r="Q92" i="7"/>
  <c r="N92" i="7"/>
  <c r="K92" i="7"/>
  <c r="H92" i="7"/>
  <c r="U91" i="7"/>
  <c r="Q91" i="7"/>
  <c r="N91" i="7"/>
  <c r="K91" i="7"/>
  <c r="H91" i="7"/>
  <c r="U90" i="7"/>
  <c r="Q90" i="7"/>
  <c r="N90" i="7"/>
  <c r="K90" i="7"/>
  <c r="H90" i="7"/>
  <c r="U89" i="7"/>
  <c r="Q89" i="7"/>
  <c r="N89" i="7"/>
  <c r="K89" i="7"/>
  <c r="H89" i="7"/>
  <c r="U88" i="7"/>
  <c r="Q88" i="7"/>
  <c r="N88" i="7"/>
  <c r="K88" i="7"/>
  <c r="H88" i="7"/>
  <c r="U87" i="7"/>
  <c r="Q87" i="7"/>
  <c r="N87" i="7"/>
  <c r="K87" i="7"/>
  <c r="H87" i="7"/>
  <c r="U86" i="7"/>
  <c r="Q86" i="7"/>
  <c r="N86" i="7"/>
  <c r="K86" i="7"/>
  <c r="H86" i="7"/>
  <c r="U85" i="7"/>
  <c r="Q85" i="7"/>
  <c r="N85" i="7"/>
  <c r="K85" i="7"/>
  <c r="H85" i="7"/>
  <c r="U84" i="7"/>
  <c r="Q84" i="7"/>
  <c r="N84" i="7"/>
  <c r="K84" i="7"/>
  <c r="H84" i="7"/>
  <c r="U83" i="7"/>
  <c r="Q83" i="7"/>
  <c r="N83" i="7"/>
  <c r="K83" i="7"/>
  <c r="H83" i="7"/>
  <c r="U82" i="7"/>
  <c r="Q82" i="7"/>
  <c r="N82" i="7"/>
  <c r="K82" i="7"/>
  <c r="H82" i="7"/>
  <c r="U81" i="7"/>
  <c r="Q81" i="7"/>
  <c r="N81" i="7"/>
  <c r="K81" i="7"/>
  <c r="H81" i="7"/>
  <c r="U80" i="7"/>
  <c r="Q80" i="7"/>
  <c r="N80" i="7"/>
  <c r="K80" i="7"/>
  <c r="H80" i="7"/>
  <c r="U79" i="7"/>
  <c r="Q79" i="7"/>
  <c r="N79" i="7"/>
  <c r="K79" i="7"/>
  <c r="H79" i="7"/>
  <c r="U78" i="7"/>
  <c r="Q78" i="7"/>
  <c r="N78" i="7"/>
  <c r="K78" i="7"/>
  <c r="H78" i="7"/>
  <c r="U77" i="7"/>
  <c r="Q77" i="7"/>
  <c r="N77" i="7"/>
  <c r="K77" i="7"/>
  <c r="H77" i="7"/>
  <c r="U76" i="7"/>
  <c r="Q76" i="7"/>
  <c r="N76" i="7"/>
  <c r="K76" i="7"/>
  <c r="H76" i="7"/>
  <c r="U75" i="7"/>
  <c r="Q75" i="7"/>
  <c r="N75" i="7"/>
  <c r="K75" i="7"/>
  <c r="H75" i="7"/>
  <c r="U74" i="7"/>
  <c r="Q74" i="7"/>
  <c r="N74" i="7"/>
  <c r="K74" i="7"/>
  <c r="H74" i="7"/>
  <c r="U73" i="7"/>
  <c r="Q73" i="7"/>
  <c r="N73" i="7"/>
  <c r="K73" i="7"/>
  <c r="H73" i="7"/>
  <c r="U72" i="7"/>
  <c r="Q72" i="7"/>
  <c r="N72" i="7"/>
  <c r="K72" i="7"/>
  <c r="H72" i="7"/>
  <c r="U71" i="7"/>
  <c r="Q71" i="7"/>
  <c r="N71" i="7"/>
  <c r="K71" i="7"/>
  <c r="H71" i="7"/>
  <c r="U70" i="7"/>
  <c r="Q70" i="7"/>
  <c r="N70" i="7"/>
  <c r="K70" i="7"/>
  <c r="H70" i="7"/>
  <c r="U69" i="7"/>
  <c r="Q69" i="7"/>
  <c r="N69" i="7"/>
  <c r="K69" i="7"/>
  <c r="H69" i="7"/>
  <c r="U68" i="7"/>
  <c r="Q68" i="7"/>
  <c r="N68" i="7"/>
  <c r="K68" i="7"/>
  <c r="H68" i="7"/>
  <c r="U67" i="7"/>
  <c r="Q67" i="7"/>
  <c r="N67" i="7"/>
  <c r="K67" i="7"/>
  <c r="H67" i="7"/>
  <c r="U66" i="7"/>
  <c r="Q66" i="7"/>
  <c r="N66" i="7"/>
  <c r="K66" i="7"/>
  <c r="H66" i="7"/>
  <c r="U65" i="7"/>
  <c r="Q65" i="7"/>
  <c r="N65" i="7"/>
  <c r="K65" i="7"/>
  <c r="H65" i="7"/>
  <c r="U64" i="7"/>
  <c r="Q64" i="7"/>
  <c r="N64" i="7"/>
  <c r="K64" i="7"/>
  <c r="H64" i="7"/>
  <c r="U63" i="7"/>
  <c r="Q63" i="7"/>
  <c r="N63" i="7"/>
  <c r="K63" i="7"/>
  <c r="H63" i="7"/>
  <c r="U62" i="7"/>
  <c r="Q62" i="7"/>
  <c r="N62" i="7"/>
  <c r="K62" i="7"/>
  <c r="H62" i="7"/>
  <c r="U61" i="7"/>
  <c r="Q61" i="7"/>
  <c r="N61" i="7"/>
  <c r="K61" i="7"/>
  <c r="H61" i="7"/>
  <c r="U60" i="7"/>
  <c r="Q60" i="7"/>
  <c r="N60" i="7"/>
  <c r="K60" i="7"/>
  <c r="H60" i="7"/>
  <c r="U59" i="7"/>
  <c r="Q59" i="7"/>
  <c r="N59" i="7"/>
  <c r="K59" i="7"/>
  <c r="H59" i="7"/>
  <c r="U58" i="7"/>
  <c r="Q58" i="7"/>
  <c r="N58" i="7"/>
  <c r="K58" i="7"/>
  <c r="H58" i="7"/>
  <c r="U57" i="7"/>
  <c r="Q57" i="7"/>
  <c r="N57" i="7"/>
  <c r="K57" i="7"/>
  <c r="H57" i="7"/>
  <c r="U56" i="7"/>
  <c r="Q56" i="7"/>
  <c r="N56" i="7"/>
  <c r="K56" i="7"/>
  <c r="H56" i="7"/>
  <c r="U55" i="7"/>
  <c r="Q55" i="7"/>
  <c r="N55" i="7"/>
  <c r="K55" i="7"/>
  <c r="H55" i="7"/>
  <c r="U54" i="7"/>
  <c r="Q54" i="7"/>
  <c r="N54" i="7"/>
  <c r="K54" i="7"/>
  <c r="H54" i="7"/>
  <c r="U53" i="7"/>
  <c r="Q53" i="7"/>
  <c r="N53" i="7"/>
  <c r="K53" i="7"/>
  <c r="H53" i="7"/>
  <c r="U52" i="7"/>
  <c r="Q52" i="7"/>
  <c r="N52" i="7"/>
  <c r="K52" i="7"/>
  <c r="H52" i="7"/>
  <c r="U51" i="7"/>
  <c r="Q51" i="7"/>
  <c r="N51" i="7"/>
  <c r="K51" i="7"/>
  <c r="H51" i="7"/>
  <c r="U50" i="7"/>
  <c r="Q50" i="7"/>
  <c r="N50" i="7"/>
  <c r="K50" i="7"/>
  <c r="H50" i="7"/>
  <c r="U49" i="7"/>
  <c r="Q49" i="7"/>
  <c r="N49" i="7"/>
  <c r="K49" i="7"/>
  <c r="H49" i="7"/>
  <c r="U48" i="7"/>
  <c r="Q48" i="7"/>
  <c r="N48" i="7"/>
  <c r="K48" i="7"/>
  <c r="H48" i="7"/>
  <c r="U47" i="7"/>
  <c r="Q47" i="7"/>
  <c r="N47" i="7"/>
  <c r="K47" i="7"/>
  <c r="H47" i="7"/>
  <c r="U46" i="7"/>
  <c r="Q46" i="7"/>
  <c r="N46" i="7"/>
  <c r="K46" i="7"/>
  <c r="H46" i="7"/>
  <c r="U45" i="7"/>
  <c r="Q45" i="7"/>
  <c r="N45" i="7"/>
  <c r="K45" i="7"/>
  <c r="H45" i="7"/>
  <c r="U44" i="7"/>
  <c r="Q44" i="7"/>
  <c r="N44" i="7"/>
  <c r="K44" i="7"/>
  <c r="H44" i="7"/>
  <c r="U43" i="7"/>
  <c r="Q43" i="7"/>
  <c r="N43" i="7"/>
  <c r="K43" i="7"/>
  <c r="H43" i="7"/>
  <c r="U42" i="7"/>
  <c r="Q42" i="7"/>
  <c r="N42" i="7"/>
  <c r="K42" i="7"/>
  <c r="H42" i="7"/>
  <c r="U41" i="7"/>
  <c r="Q41" i="7"/>
  <c r="N41" i="7"/>
  <c r="K41" i="7"/>
  <c r="H41" i="7"/>
  <c r="U40" i="7"/>
  <c r="Q40" i="7"/>
  <c r="N40" i="7"/>
  <c r="K40" i="7"/>
  <c r="H40" i="7"/>
  <c r="U39" i="7"/>
  <c r="Q39" i="7"/>
  <c r="N39" i="7"/>
  <c r="K39" i="7"/>
  <c r="H39" i="7"/>
  <c r="U38" i="7"/>
  <c r="Q38" i="7"/>
  <c r="N38" i="7"/>
  <c r="K38" i="7"/>
  <c r="H38" i="7"/>
  <c r="U37" i="7"/>
  <c r="Q37" i="7"/>
  <c r="N37" i="7"/>
  <c r="K37" i="7"/>
  <c r="H37" i="7"/>
  <c r="U36" i="7"/>
  <c r="Q36" i="7"/>
  <c r="N36" i="7"/>
  <c r="K36" i="7"/>
  <c r="H36" i="7"/>
  <c r="U35" i="7"/>
  <c r="Q35" i="7"/>
  <c r="N35" i="7"/>
  <c r="K35" i="7"/>
  <c r="H35" i="7"/>
  <c r="U34" i="7"/>
  <c r="Q34" i="7"/>
  <c r="N34" i="7"/>
  <c r="K34" i="7"/>
  <c r="H34" i="7"/>
  <c r="U33" i="7"/>
  <c r="Q33" i="7"/>
  <c r="N33" i="7"/>
  <c r="K33" i="7"/>
  <c r="H33" i="7"/>
  <c r="U32" i="7"/>
  <c r="Q32" i="7"/>
  <c r="N32" i="7"/>
  <c r="K32" i="7"/>
  <c r="H32" i="7"/>
  <c r="U31" i="7"/>
  <c r="Q31" i="7"/>
  <c r="N31" i="7"/>
  <c r="K31" i="7"/>
  <c r="H31" i="7"/>
  <c r="U30" i="7"/>
  <c r="Q30" i="7"/>
  <c r="N30" i="7"/>
  <c r="K30" i="7"/>
  <c r="H30" i="7"/>
  <c r="U29" i="7"/>
  <c r="Q29" i="7"/>
  <c r="N29" i="7"/>
  <c r="K29" i="7"/>
  <c r="H29" i="7"/>
  <c r="U28" i="7"/>
  <c r="Q28" i="7"/>
  <c r="N28" i="7"/>
  <c r="K28" i="7"/>
  <c r="H28" i="7"/>
  <c r="U27" i="7"/>
  <c r="Q27" i="7"/>
  <c r="N27" i="7"/>
  <c r="K27" i="7"/>
  <c r="H27" i="7"/>
  <c r="U26" i="7"/>
  <c r="Q26" i="7"/>
  <c r="N26" i="7"/>
  <c r="K26" i="7"/>
  <c r="H26" i="7"/>
  <c r="U25" i="7"/>
  <c r="Q25" i="7"/>
  <c r="N25" i="7"/>
  <c r="K25" i="7"/>
  <c r="H25" i="7"/>
  <c r="U24" i="7"/>
  <c r="Q24" i="7"/>
  <c r="N24" i="7"/>
  <c r="K24" i="7"/>
  <c r="H24" i="7"/>
  <c r="U23" i="7"/>
  <c r="Q23" i="7"/>
  <c r="N23" i="7"/>
  <c r="K23" i="7"/>
  <c r="H23" i="7"/>
  <c r="U22" i="7"/>
  <c r="Q22" i="7"/>
  <c r="N22" i="7"/>
  <c r="K22" i="7"/>
  <c r="H22" i="7"/>
  <c r="U21" i="7"/>
  <c r="Q21" i="7"/>
  <c r="N21" i="7"/>
  <c r="K21" i="7"/>
  <c r="H21" i="7"/>
  <c r="U20" i="7"/>
  <c r="Q20" i="7"/>
  <c r="N20" i="7"/>
  <c r="K20" i="7"/>
  <c r="H20" i="7"/>
  <c r="U19" i="7"/>
  <c r="Q19" i="7"/>
  <c r="N19" i="7"/>
  <c r="K19" i="7"/>
  <c r="H19" i="7"/>
  <c r="U18" i="7"/>
  <c r="Q18" i="7"/>
  <c r="N18" i="7"/>
  <c r="K18" i="7"/>
  <c r="H18" i="7"/>
  <c r="U17" i="7"/>
  <c r="Q17" i="7"/>
  <c r="N17" i="7"/>
  <c r="K17" i="7"/>
  <c r="H17" i="7"/>
  <c r="U16" i="7"/>
  <c r="Q16" i="7"/>
  <c r="N16" i="7"/>
  <c r="K16" i="7"/>
  <c r="H16" i="7"/>
  <c r="U15" i="7"/>
  <c r="Q15" i="7"/>
  <c r="N15" i="7"/>
  <c r="K15" i="7"/>
  <c r="H15" i="7"/>
  <c r="U14" i="7"/>
  <c r="Q14" i="7"/>
  <c r="N14" i="7"/>
  <c r="K14" i="7"/>
  <c r="H14" i="7"/>
  <c r="U13" i="7"/>
  <c r="Q13" i="7"/>
  <c r="N13" i="7"/>
  <c r="K13" i="7"/>
  <c r="H13" i="7"/>
  <c r="U12" i="7"/>
  <c r="Q12" i="7"/>
  <c r="N12" i="7"/>
  <c r="K12" i="7"/>
  <c r="H12" i="7"/>
  <c r="U11" i="7"/>
  <c r="Q11" i="7"/>
  <c r="N11" i="7"/>
  <c r="K11" i="7"/>
  <c r="H11" i="7"/>
  <c r="U10" i="7"/>
  <c r="Q10" i="7"/>
  <c r="N10" i="7"/>
  <c r="K10" i="7"/>
  <c r="H10" i="7"/>
  <c r="U9" i="7"/>
  <c r="Q9" i="7"/>
  <c r="N9" i="7"/>
  <c r="K9" i="7"/>
  <c r="H9" i="7"/>
  <c r="U8" i="7"/>
  <c r="Q8" i="7"/>
  <c r="N8" i="7"/>
  <c r="K8" i="7"/>
  <c r="H8" i="7"/>
  <c r="U7" i="7"/>
  <c r="Q7" i="7"/>
  <c r="N7" i="7"/>
  <c r="K7" i="7"/>
  <c r="H7" i="7"/>
  <c r="U6" i="7"/>
  <c r="Q6" i="7"/>
  <c r="N6" i="7"/>
  <c r="K6" i="7"/>
  <c r="H6" i="7"/>
  <c r="U5" i="7"/>
  <c r="Q5" i="7"/>
  <c r="N5" i="7"/>
  <c r="K5" i="7"/>
  <c r="H5" i="7"/>
  <c r="U4" i="7"/>
  <c r="Q4" i="7"/>
  <c r="N4" i="7"/>
  <c r="K4" i="7"/>
  <c r="H4" i="7"/>
  <c r="U3" i="7"/>
  <c r="Q3" i="7"/>
  <c r="N3" i="7"/>
  <c r="K3" i="7"/>
  <c r="H3" i="7"/>
  <c r="U2" i="7"/>
  <c r="Q2" i="7"/>
  <c r="N2" i="7"/>
  <c r="K2" i="7"/>
  <c r="H2" i="7"/>
  <c r="U1" i="7"/>
  <c r="Q1" i="7"/>
  <c r="N1" i="7"/>
  <c r="K1" i="7"/>
  <c r="H1" i="7"/>
  <c r="U1415" i="4"/>
  <c r="Q1415" i="4"/>
  <c r="N1415" i="4"/>
  <c r="K1415" i="4"/>
  <c r="H1415" i="4"/>
  <c r="U1414" i="4"/>
  <c r="Q1414" i="4"/>
  <c r="N1414" i="4"/>
  <c r="K1414" i="4"/>
  <c r="H1414" i="4"/>
  <c r="U1413" i="4"/>
  <c r="Q1413" i="4"/>
  <c r="N1413" i="4"/>
  <c r="K1413" i="4"/>
  <c r="H1413" i="4"/>
  <c r="U1412" i="4"/>
  <c r="Q1412" i="4"/>
  <c r="N1412" i="4"/>
  <c r="K1412" i="4"/>
  <c r="H1412" i="4"/>
  <c r="U1411" i="4"/>
  <c r="Q1411" i="4"/>
  <c r="N1411" i="4"/>
  <c r="K1411" i="4"/>
  <c r="H1411" i="4"/>
  <c r="U1410" i="4"/>
  <c r="Q1410" i="4"/>
  <c r="N1410" i="4"/>
  <c r="K1410" i="4"/>
  <c r="H1410" i="4"/>
  <c r="U1409" i="4"/>
  <c r="Q1409" i="4"/>
  <c r="N1409" i="4"/>
  <c r="K1409" i="4"/>
  <c r="H1409" i="4"/>
  <c r="U1408" i="4"/>
  <c r="Q1408" i="4"/>
  <c r="N1408" i="4"/>
  <c r="K1408" i="4"/>
  <c r="H1408" i="4"/>
  <c r="U1407" i="4"/>
  <c r="Q1407" i="4"/>
  <c r="N1407" i="4"/>
  <c r="K1407" i="4"/>
  <c r="H1407" i="4"/>
  <c r="U1406" i="4"/>
  <c r="Q1406" i="4"/>
  <c r="N1406" i="4"/>
  <c r="K1406" i="4"/>
  <c r="H1406" i="4"/>
  <c r="U1405" i="4"/>
  <c r="Q1405" i="4"/>
  <c r="N1405" i="4"/>
  <c r="K1405" i="4"/>
  <c r="H1405" i="4"/>
  <c r="U1404" i="4"/>
  <c r="Q1404" i="4"/>
  <c r="N1404" i="4"/>
  <c r="K1404" i="4"/>
  <c r="H1404" i="4"/>
  <c r="U1403" i="4"/>
  <c r="Q1403" i="4"/>
  <c r="N1403" i="4"/>
  <c r="K1403" i="4"/>
  <c r="H1403" i="4"/>
  <c r="U1402" i="4"/>
  <c r="Q1402" i="4"/>
  <c r="N1402" i="4"/>
  <c r="K1402" i="4"/>
  <c r="H1402" i="4"/>
  <c r="U1401" i="4"/>
  <c r="Q1401" i="4"/>
  <c r="N1401" i="4"/>
  <c r="K1401" i="4"/>
  <c r="H1401" i="4"/>
  <c r="U1400" i="4"/>
  <c r="Q1400" i="4"/>
  <c r="N1400" i="4"/>
  <c r="K1400" i="4"/>
  <c r="H1400" i="4"/>
  <c r="U1399" i="4"/>
  <c r="Q1399" i="4"/>
  <c r="N1399" i="4"/>
  <c r="K1399" i="4"/>
  <c r="H1399" i="4"/>
  <c r="U1398" i="4"/>
  <c r="Q1398" i="4"/>
  <c r="N1398" i="4"/>
  <c r="K1398" i="4"/>
  <c r="H1398" i="4"/>
  <c r="U1397" i="4"/>
  <c r="Q1397" i="4"/>
  <c r="N1397" i="4"/>
  <c r="K1397" i="4"/>
  <c r="H1397" i="4"/>
  <c r="U1396" i="4"/>
  <c r="Q1396" i="4"/>
  <c r="N1396" i="4"/>
  <c r="K1396" i="4"/>
  <c r="H1396" i="4"/>
  <c r="U1395" i="4"/>
  <c r="Q1395" i="4"/>
  <c r="N1395" i="4"/>
  <c r="K1395" i="4"/>
  <c r="H1395" i="4"/>
  <c r="U1394" i="4"/>
  <c r="Q1394" i="4"/>
  <c r="N1394" i="4"/>
  <c r="K1394" i="4"/>
  <c r="H1394" i="4"/>
  <c r="U1393" i="4"/>
  <c r="Q1393" i="4"/>
  <c r="N1393" i="4"/>
  <c r="K1393" i="4"/>
  <c r="H1393" i="4"/>
  <c r="U1392" i="4"/>
  <c r="Q1392" i="4"/>
  <c r="N1392" i="4"/>
  <c r="K1392" i="4"/>
  <c r="H1392" i="4"/>
  <c r="U1391" i="4"/>
  <c r="Q1391" i="4"/>
  <c r="N1391" i="4"/>
  <c r="K1391" i="4"/>
  <c r="H1391" i="4"/>
  <c r="U1390" i="4"/>
  <c r="Q1390" i="4"/>
  <c r="N1390" i="4"/>
  <c r="K1390" i="4"/>
  <c r="H1390" i="4"/>
  <c r="U1389" i="4"/>
  <c r="Q1389" i="4"/>
  <c r="N1389" i="4"/>
  <c r="K1389" i="4"/>
  <c r="H1389" i="4"/>
  <c r="U1388" i="4"/>
  <c r="Q1388" i="4"/>
  <c r="N1388" i="4"/>
  <c r="K1388" i="4"/>
  <c r="H1388" i="4"/>
  <c r="U1387" i="4"/>
  <c r="Q1387" i="4"/>
  <c r="N1387" i="4"/>
  <c r="K1387" i="4"/>
  <c r="H1387" i="4"/>
  <c r="U1386" i="4"/>
  <c r="Q1386" i="4"/>
  <c r="N1386" i="4"/>
  <c r="K1386" i="4"/>
  <c r="H1386" i="4"/>
  <c r="U1385" i="4"/>
  <c r="Q1385" i="4"/>
  <c r="N1385" i="4"/>
  <c r="K1385" i="4"/>
  <c r="H1385" i="4"/>
  <c r="U1384" i="4"/>
  <c r="Q1384" i="4"/>
  <c r="N1384" i="4"/>
  <c r="K1384" i="4"/>
  <c r="H1384" i="4"/>
  <c r="U1383" i="4"/>
  <c r="Q1383" i="4"/>
  <c r="N1383" i="4"/>
  <c r="K1383" i="4"/>
  <c r="H1383" i="4"/>
  <c r="U1382" i="4"/>
  <c r="Q1382" i="4"/>
  <c r="N1382" i="4"/>
  <c r="K1382" i="4"/>
  <c r="H1382" i="4"/>
  <c r="U1381" i="4"/>
  <c r="Q1381" i="4"/>
  <c r="N1381" i="4"/>
  <c r="K1381" i="4"/>
  <c r="H1381" i="4"/>
  <c r="U1380" i="4"/>
  <c r="Q1380" i="4"/>
  <c r="N1380" i="4"/>
  <c r="K1380" i="4"/>
  <c r="H1380" i="4"/>
  <c r="U1379" i="4"/>
  <c r="Q1379" i="4"/>
  <c r="N1379" i="4"/>
  <c r="K1379" i="4"/>
  <c r="H1379" i="4"/>
  <c r="U1378" i="4"/>
  <c r="Q1378" i="4"/>
  <c r="N1378" i="4"/>
  <c r="K1378" i="4"/>
  <c r="H1378" i="4"/>
  <c r="U1377" i="4"/>
  <c r="Q1377" i="4"/>
  <c r="N1377" i="4"/>
  <c r="K1377" i="4"/>
  <c r="H1377" i="4"/>
  <c r="U1376" i="4"/>
  <c r="Q1376" i="4"/>
  <c r="N1376" i="4"/>
  <c r="K1376" i="4"/>
  <c r="H1376" i="4"/>
  <c r="U1375" i="4"/>
  <c r="Q1375" i="4"/>
  <c r="N1375" i="4"/>
  <c r="K1375" i="4"/>
  <c r="H1375" i="4"/>
  <c r="U1374" i="4"/>
  <c r="Q1374" i="4"/>
  <c r="N1374" i="4"/>
  <c r="K1374" i="4"/>
  <c r="H1374" i="4"/>
  <c r="U1373" i="4"/>
  <c r="Q1373" i="4"/>
  <c r="N1373" i="4"/>
  <c r="K1373" i="4"/>
  <c r="H1373" i="4"/>
  <c r="U1372" i="4"/>
  <c r="Q1372" i="4"/>
  <c r="N1372" i="4"/>
  <c r="K1372" i="4"/>
  <c r="H1372" i="4"/>
  <c r="U1371" i="4"/>
  <c r="Q1371" i="4"/>
  <c r="N1371" i="4"/>
  <c r="K1371" i="4"/>
  <c r="H1371" i="4"/>
  <c r="U1370" i="4"/>
  <c r="Q1370" i="4"/>
  <c r="N1370" i="4"/>
  <c r="K1370" i="4"/>
  <c r="H1370" i="4"/>
  <c r="U1369" i="4"/>
  <c r="Q1369" i="4"/>
  <c r="N1369" i="4"/>
  <c r="K1369" i="4"/>
  <c r="H1369" i="4"/>
  <c r="U1368" i="4"/>
  <c r="Q1368" i="4"/>
  <c r="N1368" i="4"/>
  <c r="K1368" i="4"/>
  <c r="H1368" i="4"/>
  <c r="U1367" i="4"/>
  <c r="Q1367" i="4"/>
  <c r="N1367" i="4"/>
  <c r="K1367" i="4"/>
  <c r="H1367" i="4"/>
  <c r="U1366" i="4"/>
  <c r="Q1366" i="4"/>
  <c r="N1366" i="4"/>
  <c r="K1366" i="4"/>
  <c r="H1366" i="4"/>
  <c r="U1365" i="4"/>
  <c r="Q1365" i="4"/>
  <c r="N1365" i="4"/>
  <c r="K1365" i="4"/>
  <c r="H1365" i="4"/>
  <c r="U1364" i="4"/>
  <c r="Q1364" i="4"/>
  <c r="N1364" i="4"/>
  <c r="K1364" i="4"/>
  <c r="H1364" i="4"/>
  <c r="U1363" i="4"/>
  <c r="Q1363" i="4"/>
  <c r="N1363" i="4"/>
  <c r="K1363" i="4"/>
  <c r="H1363" i="4"/>
  <c r="U1362" i="4"/>
  <c r="Q1362" i="4"/>
  <c r="N1362" i="4"/>
  <c r="K1362" i="4"/>
  <c r="H1362" i="4"/>
  <c r="U1361" i="4"/>
  <c r="Q1361" i="4"/>
  <c r="N1361" i="4"/>
  <c r="K1361" i="4"/>
  <c r="H1361" i="4"/>
  <c r="U1360" i="4"/>
  <c r="Q1360" i="4"/>
  <c r="N1360" i="4"/>
  <c r="K1360" i="4"/>
  <c r="H1360" i="4"/>
  <c r="U1359" i="4"/>
  <c r="Q1359" i="4"/>
  <c r="N1359" i="4"/>
  <c r="K1359" i="4"/>
  <c r="H1359" i="4"/>
  <c r="U1358" i="4"/>
  <c r="Q1358" i="4"/>
  <c r="N1358" i="4"/>
  <c r="K1358" i="4"/>
  <c r="H1358" i="4"/>
  <c r="U1357" i="4"/>
  <c r="Q1357" i="4"/>
  <c r="N1357" i="4"/>
  <c r="K1357" i="4"/>
  <c r="H1357" i="4"/>
  <c r="U1356" i="4"/>
  <c r="Q1356" i="4"/>
  <c r="N1356" i="4"/>
  <c r="K1356" i="4"/>
  <c r="H1356" i="4"/>
  <c r="U1355" i="4"/>
  <c r="Q1355" i="4"/>
  <c r="N1355" i="4"/>
  <c r="K1355" i="4"/>
  <c r="H1355" i="4"/>
  <c r="U1354" i="4"/>
  <c r="Q1354" i="4"/>
  <c r="N1354" i="4"/>
  <c r="K1354" i="4"/>
  <c r="H1354" i="4"/>
  <c r="U1353" i="4"/>
  <c r="Q1353" i="4"/>
  <c r="N1353" i="4"/>
  <c r="K1353" i="4"/>
  <c r="H1353" i="4"/>
  <c r="U1352" i="4"/>
  <c r="Q1352" i="4"/>
  <c r="N1352" i="4"/>
  <c r="K1352" i="4"/>
  <c r="H1352" i="4"/>
  <c r="U1351" i="4"/>
  <c r="Q1351" i="4"/>
  <c r="N1351" i="4"/>
  <c r="K1351" i="4"/>
  <c r="H1351" i="4"/>
  <c r="U1350" i="4"/>
  <c r="Q1350" i="4"/>
  <c r="N1350" i="4"/>
  <c r="K1350" i="4"/>
  <c r="H1350" i="4"/>
  <c r="U1349" i="4"/>
  <c r="Q1349" i="4"/>
  <c r="N1349" i="4"/>
  <c r="K1349" i="4"/>
  <c r="H1349" i="4"/>
  <c r="U1348" i="4"/>
  <c r="Q1348" i="4"/>
  <c r="N1348" i="4"/>
  <c r="K1348" i="4"/>
  <c r="H1348" i="4"/>
  <c r="U1347" i="4"/>
  <c r="Q1347" i="4"/>
  <c r="N1347" i="4"/>
  <c r="K1347" i="4"/>
  <c r="H1347" i="4"/>
  <c r="U1346" i="4"/>
  <c r="Q1346" i="4"/>
  <c r="N1346" i="4"/>
  <c r="K1346" i="4"/>
  <c r="H1346" i="4"/>
  <c r="U1345" i="4"/>
  <c r="Q1345" i="4"/>
  <c r="N1345" i="4"/>
  <c r="K1345" i="4"/>
  <c r="H1345" i="4"/>
  <c r="U1344" i="4"/>
  <c r="Q1344" i="4"/>
  <c r="N1344" i="4"/>
  <c r="K1344" i="4"/>
  <c r="H1344" i="4"/>
  <c r="U1343" i="4"/>
  <c r="Q1343" i="4"/>
  <c r="N1343" i="4"/>
  <c r="K1343" i="4"/>
  <c r="H1343" i="4"/>
  <c r="U1342" i="4"/>
  <c r="Q1342" i="4"/>
  <c r="N1342" i="4"/>
  <c r="K1342" i="4"/>
  <c r="H1342" i="4"/>
  <c r="U1341" i="4"/>
  <c r="Q1341" i="4"/>
  <c r="N1341" i="4"/>
  <c r="K1341" i="4"/>
  <c r="H1341" i="4"/>
  <c r="U1340" i="4"/>
  <c r="Q1340" i="4"/>
  <c r="N1340" i="4"/>
  <c r="K1340" i="4"/>
  <c r="H1340" i="4"/>
  <c r="U1339" i="4"/>
  <c r="Q1339" i="4"/>
  <c r="N1339" i="4"/>
  <c r="K1339" i="4"/>
  <c r="H1339" i="4"/>
  <c r="U1338" i="4"/>
  <c r="Q1338" i="4"/>
  <c r="N1338" i="4"/>
  <c r="K1338" i="4"/>
  <c r="H1338" i="4"/>
  <c r="U1337" i="4"/>
  <c r="Q1337" i="4"/>
  <c r="N1337" i="4"/>
  <c r="K1337" i="4"/>
  <c r="H1337" i="4"/>
  <c r="U1336" i="4"/>
  <c r="Q1336" i="4"/>
  <c r="N1336" i="4"/>
  <c r="K1336" i="4"/>
  <c r="H1336" i="4"/>
  <c r="U1335" i="4"/>
  <c r="Q1335" i="4"/>
  <c r="N1335" i="4"/>
  <c r="K1335" i="4"/>
  <c r="H1335" i="4"/>
  <c r="U1334" i="4"/>
  <c r="Q1334" i="4"/>
  <c r="N1334" i="4"/>
  <c r="K1334" i="4"/>
  <c r="H1334" i="4"/>
  <c r="U1333" i="4"/>
  <c r="Q1333" i="4"/>
  <c r="N1333" i="4"/>
  <c r="K1333" i="4"/>
  <c r="H1333" i="4"/>
  <c r="U1332" i="4"/>
  <c r="Q1332" i="4"/>
  <c r="N1332" i="4"/>
  <c r="K1332" i="4"/>
  <c r="H1332" i="4"/>
  <c r="U1331" i="4"/>
  <c r="Q1331" i="4"/>
  <c r="N1331" i="4"/>
  <c r="K1331" i="4"/>
  <c r="H1331" i="4"/>
  <c r="U1330" i="4"/>
  <c r="Q1330" i="4"/>
  <c r="N1330" i="4"/>
  <c r="K1330" i="4"/>
  <c r="H1330" i="4"/>
  <c r="U1329" i="4"/>
  <c r="Q1329" i="4"/>
  <c r="N1329" i="4"/>
  <c r="K1329" i="4"/>
  <c r="H1329" i="4"/>
  <c r="U1328" i="4"/>
  <c r="Q1328" i="4"/>
  <c r="N1328" i="4"/>
  <c r="K1328" i="4"/>
  <c r="H1328" i="4"/>
  <c r="U1327" i="4"/>
  <c r="Q1327" i="4"/>
  <c r="N1327" i="4"/>
  <c r="K1327" i="4"/>
  <c r="H1327" i="4"/>
  <c r="U1326" i="4"/>
  <c r="Q1326" i="4"/>
  <c r="N1326" i="4"/>
  <c r="K1326" i="4"/>
  <c r="H1326" i="4"/>
  <c r="U1325" i="4"/>
  <c r="Q1325" i="4"/>
  <c r="N1325" i="4"/>
  <c r="K1325" i="4"/>
  <c r="H1325" i="4"/>
  <c r="U1324" i="4"/>
  <c r="Q1324" i="4"/>
  <c r="N1324" i="4"/>
  <c r="K1324" i="4"/>
  <c r="H1324" i="4"/>
  <c r="U1323" i="4"/>
  <c r="Q1323" i="4"/>
  <c r="N1323" i="4"/>
  <c r="K1323" i="4"/>
  <c r="H1323" i="4"/>
  <c r="U1322" i="4"/>
  <c r="Q1322" i="4"/>
  <c r="N1322" i="4"/>
  <c r="K1322" i="4"/>
  <c r="H1322" i="4"/>
  <c r="U1321" i="4"/>
  <c r="Q1321" i="4"/>
  <c r="N1321" i="4"/>
  <c r="K1321" i="4"/>
  <c r="H1321" i="4"/>
  <c r="U1320" i="4"/>
  <c r="Q1320" i="4"/>
  <c r="N1320" i="4"/>
  <c r="K1320" i="4"/>
  <c r="H1320" i="4"/>
  <c r="U1319" i="4"/>
  <c r="Q1319" i="4"/>
  <c r="N1319" i="4"/>
  <c r="K1319" i="4"/>
  <c r="H1319" i="4"/>
  <c r="U1318" i="4"/>
  <c r="Q1318" i="4"/>
  <c r="N1318" i="4"/>
  <c r="K1318" i="4"/>
  <c r="H1318" i="4"/>
  <c r="U1317" i="4"/>
  <c r="Q1317" i="4"/>
  <c r="N1317" i="4"/>
  <c r="K1317" i="4"/>
  <c r="H1317" i="4"/>
  <c r="U1316" i="4"/>
  <c r="Q1316" i="4"/>
  <c r="N1316" i="4"/>
  <c r="K1316" i="4"/>
  <c r="H1316" i="4"/>
  <c r="U1315" i="4"/>
  <c r="Q1315" i="4"/>
  <c r="N1315" i="4"/>
  <c r="K1315" i="4"/>
  <c r="H1315" i="4"/>
  <c r="U1314" i="4"/>
  <c r="Q1314" i="4"/>
  <c r="N1314" i="4"/>
  <c r="K1314" i="4"/>
  <c r="H1314" i="4"/>
  <c r="U1313" i="4"/>
  <c r="Q1313" i="4"/>
  <c r="N1313" i="4"/>
  <c r="K1313" i="4"/>
  <c r="H1313" i="4"/>
  <c r="U1312" i="4"/>
  <c r="Q1312" i="4"/>
  <c r="N1312" i="4"/>
  <c r="K1312" i="4"/>
  <c r="H1312" i="4"/>
  <c r="U1311" i="4"/>
  <c r="Q1311" i="4"/>
  <c r="N1311" i="4"/>
  <c r="K1311" i="4"/>
  <c r="H1311" i="4"/>
  <c r="U1310" i="4"/>
  <c r="Q1310" i="4"/>
  <c r="N1310" i="4"/>
  <c r="K1310" i="4"/>
  <c r="H1310" i="4"/>
  <c r="U1309" i="4"/>
  <c r="Q1309" i="4"/>
  <c r="N1309" i="4"/>
  <c r="K1309" i="4"/>
  <c r="H1309" i="4"/>
  <c r="U1308" i="4"/>
  <c r="Q1308" i="4"/>
  <c r="N1308" i="4"/>
  <c r="K1308" i="4"/>
  <c r="H1308" i="4"/>
  <c r="U1307" i="4"/>
  <c r="Q1307" i="4"/>
  <c r="N1307" i="4"/>
  <c r="K1307" i="4"/>
  <c r="H1307" i="4"/>
  <c r="U1306" i="4"/>
  <c r="Q1306" i="4"/>
  <c r="N1306" i="4"/>
  <c r="K1306" i="4"/>
  <c r="H1306" i="4"/>
  <c r="U1305" i="4"/>
  <c r="Q1305" i="4"/>
  <c r="N1305" i="4"/>
  <c r="K1305" i="4"/>
  <c r="H1305" i="4"/>
  <c r="U1304" i="4"/>
  <c r="Q1304" i="4"/>
  <c r="N1304" i="4"/>
  <c r="K1304" i="4"/>
  <c r="H1304" i="4"/>
  <c r="U1303" i="4"/>
  <c r="Q1303" i="4"/>
  <c r="N1303" i="4"/>
  <c r="K1303" i="4"/>
  <c r="H1303" i="4"/>
  <c r="U1302" i="4"/>
  <c r="Q1302" i="4"/>
  <c r="N1302" i="4"/>
  <c r="K1302" i="4"/>
  <c r="H1302" i="4"/>
  <c r="U1301" i="4"/>
  <c r="Q1301" i="4"/>
  <c r="N1301" i="4"/>
  <c r="K1301" i="4"/>
  <c r="H1301" i="4"/>
  <c r="U1300" i="4"/>
  <c r="Q1300" i="4"/>
  <c r="N1300" i="4"/>
  <c r="K1300" i="4"/>
  <c r="H1300" i="4"/>
  <c r="U1299" i="4"/>
  <c r="Q1299" i="4"/>
  <c r="N1299" i="4"/>
  <c r="K1299" i="4"/>
  <c r="H1299" i="4"/>
  <c r="U1298" i="4"/>
  <c r="Q1298" i="4"/>
  <c r="N1298" i="4"/>
  <c r="K1298" i="4"/>
  <c r="H1298" i="4"/>
  <c r="U1297" i="4"/>
  <c r="Q1297" i="4"/>
  <c r="N1297" i="4"/>
  <c r="K1297" i="4"/>
  <c r="H1297" i="4"/>
  <c r="U1296" i="4"/>
  <c r="Q1296" i="4"/>
  <c r="N1296" i="4"/>
  <c r="K1296" i="4"/>
  <c r="H1296" i="4"/>
  <c r="U1295" i="4"/>
  <c r="Q1295" i="4"/>
  <c r="N1295" i="4"/>
  <c r="K1295" i="4"/>
  <c r="H1295" i="4"/>
  <c r="U1294" i="4"/>
  <c r="Q1294" i="4"/>
  <c r="N1294" i="4"/>
  <c r="K1294" i="4"/>
  <c r="H1294" i="4"/>
  <c r="U1293" i="4"/>
  <c r="Q1293" i="4"/>
  <c r="N1293" i="4"/>
  <c r="K1293" i="4"/>
  <c r="H1293" i="4"/>
  <c r="U1292" i="4"/>
  <c r="Q1292" i="4"/>
  <c r="N1292" i="4"/>
  <c r="K1292" i="4"/>
  <c r="H1292" i="4"/>
  <c r="U1291" i="4"/>
  <c r="Q1291" i="4"/>
  <c r="N1291" i="4"/>
  <c r="K1291" i="4"/>
  <c r="H1291" i="4"/>
  <c r="U1290" i="4"/>
  <c r="Q1290" i="4"/>
  <c r="N1290" i="4"/>
  <c r="K1290" i="4"/>
  <c r="H1290" i="4"/>
  <c r="U1289" i="4"/>
  <c r="Q1289" i="4"/>
  <c r="N1289" i="4"/>
  <c r="K1289" i="4"/>
  <c r="H1289" i="4"/>
  <c r="U1288" i="4"/>
  <c r="Q1288" i="4"/>
  <c r="N1288" i="4"/>
  <c r="K1288" i="4"/>
  <c r="H1288" i="4"/>
  <c r="U1287" i="4"/>
  <c r="Q1287" i="4"/>
  <c r="N1287" i="4"/>
  <c r="K1287" i="4"/>
  <c r="H1287" i="4"/>
  <c r="U1286" i="4"/>
  <c r="Q1286" i="4"/>
  <c r="N1286" i="4"/>
  <c r="K1286" i="4"/>
  <c r="H1286" i="4"/>
  <c r="U1285" i="4"/>
  <c r="Q1285" i="4"/>
  <c r="N1285" i="4"/>
  <c r="K1285" i="4"/>
  <c r="H1285" i="4"/>
  <c r="U1284" i="4"/>
  <c r="Q1284" i="4"/>
  <c r="N1284" i="4"/>
  <c r="K1284" i="4"/>
  <c r="H1284" i="4"/>
  <c r="U1283" i="4"/>
  <c r="Q1283" i="4"/>
  <c r="N1283" i="4"/>
  <c r="K1283" i="4"/>
  <c r="H1283" i="4"/>
  <c r="U1282" i="4"/>
  <c r="Q1282" i="4"/>
  <c r="N1282" i="4"/>
  <c r="K1282" i="4"/>
  <c r="H1282" i="4"/>
  <c r="U1281" i="4"/>
  <c r="Q1281" i="4"/>
  <c r="N1281" i="4"/>
  <c r="K1281" i="4"/>
  <c r="H1281" i="4"/>
  <c r="U1280" i="4"/>
  <c r="Q1280" i="4"/>
  <c r="N1280" i="4"/>
  <c r="K1280" i="4"/>
  <c r="H1280" i="4"/>
  <c r="U1279" i="4"/>
  <c r="Q1279" i="4"/>
  <c r="N1279" i="4"/>
  <c r="K1279" i="4"/>
  <c r="H1279" i="4"/>
  <c r="U1278" i="4"/>
  <c r="Q1278" i="4"/>
  <c r="N1278" i="4"/>
  <c r="K1278" i="4"/>
  <c r="H1278" i="4"/>
  <c r="U1277" i="4"/>
  <c r="Q1277" i="4"/>
  <c r="N1277" i="4"/>
  <c r="K1277" i="4"/>
  <c r="H1277" i="4"/>
  <c r="U1276" i="4"/>
  <c r="Q1276" i="4"/>
  <c r="N1276" i="4"/>
  <c r="K1276" i="4"/>
  <c r="H1276" i="4"/>
  <c r="U1275" i="4"/>
  <c r="Q1275" i="4"/>
  <c r="N1275" i="4"/>
  <c r="K1275" i="4"/>
  <c r="H1275" i="4"/>
  <c r="U1274" i="4"/>
  <c r="Q1274" i="4"/>
  <c r="N1274" i="4"/>
  <c r="K1274" i="4"/>
  <c r="H1274" i="4"/>
  <c r="U1273" i="4"/>
  <c r="Q1273" i="4"/>
  <c r="N1273" i="4"/>
  <c r="K1273" i="4"/>
  <c r="H1273" i="4"/>
  <c r="U1272" i="4"/>
  <c r="Q1272" i="4"/>
  <c r="N1272" i="4"/>
  <c r="K1272" i="4"/>
  <c r="H1272" i="4"/>
  <c r="U1271" i="4"/>
  <c r="Q1271" i="4"/>
  <c r="N1271" i="4"/>
  <c r="K1271" i="4"/>
  <c r="H1271" i="4"/>
  <c r="U1270" i="4"/>
  <c r="Q1270" i="4"/>
  <c r="N1270" i="4"/>
  <c r="K1270" i="4"/>
  <c r="H1270" i="4"/>
  <c r="U1269" i="4"/>
  <c r="Q1269" i="4"/>
  <c r="N1269" i="4"/>
  <c r="K1269" i="4"/>
  <c r="H1269" i="4"/>
  <c r="U1268" i="4"/>
  <c r="Q1268" i="4"/>
  <c r="N1268" i="4"/>
  <c r="K1268" i="4"/>
  <c r="H1268" i="4"/>
  <c r="U1267" i="4"/>
  <c r="Q1267" i="4"/>
  <c r="N1267" i="4"/>
  <c r="K1267" i="4"/>
  <c r="H1267" i="4"/>
  <c r="U1266" i="4"/>
  <c r="Q1266" i="4"/>
  <c r="N1266" i="4"/>
  <c r="K1266" i="4"/>
  <c r="H1266" i="4"/>
  <c r="U1265" i="4"/>
  <c r="Q1265" i="4"/>
  <c r="N1265" i="4"/>
  <c r="K1265" i="4"/>
  <c r="H1265" i="4"/>
  <c r="U1264" i="4"/>
  <c r="Q1264" i="4"/>
  <c r="N1264" i="4"/>
  <c r="K1264" i="4"/>
  <c r="H1264" i="4"/>
  <c r="U1263" i="4"/>
  <c r="Q1263" i="4"/>
  <c r="N1263" i="4"/>
  <c r="K1263" i="4"/>
  <c r="H1263" i="4"/>
  <c r="U1262" i="4"/>
  <c r="Q1262" i="4"/>
  <c r="N1262" i="4"/>
  <c r="K1262" i="4"/>
  <c r="H1262" i="4"/>
  <c r="U1261" i="4"/>
  <c r="Q1261" i="4"/>
  <c r="N1261" i="4"/>
  <c r="K1261" i="4"/>
  <c r="H1261" i="4"/>
  <c r="U1260" i="4"/>
  <c r="Q1260" i="4"/>
  <c r="N1260" i="4"/>
  <c r="K1260" i="4"/>
  <c r="H1260" i="4"/>
  <c r="U1259" i="4"/>
  <c r="Q1259" i="4"/>
  <c r="N1259" i="4"/>
  <c r="K1259" i="4"/>
  <c r="H1259" i="4"/>
  <c r="U1258" i="4"/>
  <c r="Q1258" i="4"/>
  <c r="N1258" i="4"/>
  <c r="K1258" i="4"/>
  <c r="H1258" i="4"/>
  <c r="U1257" i="4"/>
  <c r="Q1257" i="4"/>
  <c r="N1257" i="4"/>
  <c r="K1257" i="4"/>
  <c r="H1257" i="4"/>
  <c r="U1256" i="4"/>
  <c r="Q1256" i="4"/>
  <c r="N1256" i="4"/>
  <c r="K1256" i="4"/>
  <c r="H1256" i="4"/>
  <c r="U1255" i="4"/>
  <c r="Q1255" i="4"/>
  <c r="N1255" i="4"/>
  <c r="K1255" i="4"/>
  <c r="H1255" i="4"/>
  <c r="U1254" i="4"/>
  <c r="Q1254" i="4"/>
  <c r="N1254" i="4"/>
  <c r="K1254" i="4"/>
  <c r="H1254" i="4"/>
  <c r="U1253" i="4"/>
  <c r="Q1253" i="4"/>
  <c r="N1253" i="4"/>
  <c r="K1253" i="4"/>
  <c r="H1253" i="4"/>
  <c r="U1252" i="4"/>
  <c r="Q1252" i="4"/>
  <c r="N1252" i="4"/>
  <c r="K1252" i="4"/>
  <c r="H1252" i="4"/>
  <c r="U1251" i="4"/>
  <c r="Q1251" i="4"/>
  <c r="N1251" i="4"/>
  <c r="K1251" i="4"/>
  <c r="H1251" i="4"/>
  <c r="U1250" i="4"/>
  <c r="Q1250" i="4"/>
  <c r="N1250" i="4"/>
  <c r="K1250" i="4"/>
  <c r="H1250" i="4"/>
  <c r="U1249" i="4"/>
  <c r="Q1249" i="4"/>
  <c r="N1249" i="4"/>
  <c r="K1249" i="4"/>
  <c r="H1249" i="4"/>
  <c r="U1248" i="4"/>
  <c r="Q1248" i="4"/>
  <c r="N1248" i="4"/>
  <c r="K1248" i="4"/>
  <c r="H1248" i="4"/>
  <c r="U1247" i="4"/>
  <c r="Q1247" i="4"/>
  <c r="N1247" i="4"/>
  <c r="K1247" i="4"/>
  <c r="H1247" i="4"/>
  <c r="U1246" i="4"/>
  <c r="Q1246" i="4"/>
  <c r="N1246" i="4"/>
  <c r="K1246" i="4"/>
  <c r="H1246" i="4"/>
  <c r="U1245" i="4"/>
  <c r="Q1245" i="4"/>
  <c r="N1245" i="4"/>
  <c r="K1245" i="4"/>
  <c r="H1245" i="4"/>
  <c r="U1244" i="4"/>
  <c r="Q1244" i="4"/>
  <c r="N1244" i="4"/>
  <c r="K1244" i="4"/>
  <c r="H1244" i="4"/>
  <c r="U1243" i="4"/>
  <c r="Q1243" i="4"/>
  <c r="N1243" i="4"/>
  <c r="K1243" i="4"/>
  <c r="H1243" i="4"/>
  <c r="U1242" i="4"/>
  <c r="Q1242" i="4"/>
  <c r="N1242" i="4"/>
  <c r="K1242" i="4"/>
  <c r="H1242" i="4"/>
  <c r="U1241" i="4"/>
  <c r="Q1241" i="4"/>
  <c r="N1241" i="4"/>
  <c r="K1241" i="4"/>
  <c r="H1241" i="4"/>
  <c r="U1240" i="4"/>
  <c r="Q1240" i="4"/>
  <c r="N1240" i="4"/>
  <c r="K1240" i="4"/>
  <c r="H1240" i="4"/>
  <c r="U1239" i="4"/>
  <c r="Q1239" i="4"/>
  <c r="N1239" i="4"/>
  <c r="K1239" i="4"/>
  <c r="H1239" i="4"/>
  <c r="U1238" i="4"/>
  <c r="Q1238" i="4"/>
  <c r="N1238" i="4"/>
  <c r="K1238" i="4"/>
  <c r="H1238" i="4"/>
  <c r="U1237" i="4"/>
  <c r="Q1237" i="4"/>
  <c r="N1237" i="4"/>
  <c r="K1237" i="4"/>
  <c r="H1237" i="4"/>
  <c r="U1236" i="4"/>
  <c r="Q1236" i="4"/>
  <c r="N1236" i="4"/>
  <c r="K1236" i="4"/>
  <c r="H1236" i="4"/>
  <c r="U1235" i="4"/>
  <c r="Q1235" i="4"/>
  <c r="N1235" i="4"/>
  <c r="K1235" i="4"/>
  <c r="H1235" i="4"/>
  <c r="U1234" i="4"/>
  <c r="Q1234" i="4"/>
  <c r="N1234" i="4"/>
  <c r="K1234" i="4"/>
  <c r="H1234" i="4"/>
  <c r="U1233" i="4"/>
  <c r="Q1233" i="4"/>
  <c r="N1233" i="4"/>
  <c r="K1233" i="4"/>
  <c r="H1233" i="4"/>
  <c r="U1232" i="4"/>
  <c r="Q1232" i="4"/>
  <c r="N1232" i="4"/>
  <c r="K1232" i="4"/>
  <c r="H1232" i="4"/>
  <c r="U1231" i="4"/>
  <c r="Q1231" i="4"/>
  <c r="N1231" i="4"/>
  <c r="K1231" i="4"/>
  <c r="H1231" i="4"/>
  <c r="U1230" i="4"/>
  <c r="Q1230" i="4"/>
  <c r="N1230" i="4"/>
  <c r="K1230" i="4"/>
  <c r="H1230" i="4"/>
  <c r="U1229" i="4"/>
  <c r="Q1229" i="4"/>
  <c r="N1229" i="4"/>
  <c r="K1229" i="4"/>
  <c r="H1229" i="4"/>
  <c r="U1228" i="4"/>
  <c r="Q1228" i="4"/>
  <c r="N1228" i="4"/>
  <c r="K1228" i="4"/>
  <c r="H1228" i="4"/>
  <c r="U1227" i="4"/>
  <c r="Q1227" i="4"/>
  <c r="N1227" i="4"/>
  <c r="K1227" i="4"/>
  <c r="H1227" i="4"/>
  <c r="U1226" i="4"/>
  <c r="Q1226" i="4"/>
  <c r="N1226" i="4"/>
  <c r="K1226" i="4"/>
  <c r="H1226" i="4"/>
  <c r="U1225" i="4"/>
  <c r="Q1225" i="4"/>
  <c r="N1225" i="4"/>
  <c r="K1225" i="4"/>
  <c r="H1225" i="4"/>
  <c r="U1224" i="4"/>
  <c r="Q1224" i="4"/>
  <c r="N1224" i="4"/>
  <c r="K1224" i="4"/>
  <c r="H1224" i="4"/>
  <c r="U1223" i="4"/>
  <c r="Q1223" i="4"/>
  <c r="N1223" i="4"/>
  <c r="K1223" i="4"/>
  <c r="H1223" i="4"/>
  <c r="U1222" i="4"/>
  <c r="Q1222" i="4"/>
  <c r="N1222" i="4"/>
  <c r="K1222" i="4"/>
  <c r="H1222" i="4"/>
  <c r="U1221" i="4"/>
  <c r="Q1221" i="4"/>
  <c r="N1221" i="4"/>
  <c r="K1221" i="4"/>
  <c r="H1221" i="4"/>
  <c r="U1220" i="4"/>
  <c r="Q1220" i="4"/>
  <c r="N1220" i="4"/>
  <c r="K1220" i="4"/>
  <c r="H1220" i="4"/>
  <c r="U1219" i="4"/>
  <c r="Q1219" i="4"/>
  <c r="N1219" i="4"/>
  <c r="K1219" i="4"/>
  <c r="H1219" i="4"/>
  <c r="U1218" i="4"/>
  <c r="Q1218" i="4"/>
  <c r="N1218" i="4"/>
  <c r="K1218" i="4"/>
  <c r="H1218" i="4"/>
  <c r="U1217" i="4"/>
  <c r="Q1217" i="4"/>
  <c r="N1217" i="4"/>
  <c r="K1217" i="4"/>
  <c r="H1217" i="4"/>
  <c r="U1216" i="4"/>
  <c r="Q1216" i="4"/>
  <c r="N1216" i="4"/>
  <c r="K1216" i="4"/>
  <c r="H1216" i="4"/>
  <c r="U1215" i="4"/>
  <c r="Q1215" i="4"/>
  <c r="N1215" i="4"/>
  <c r="K1215" i="4"/>
  <c r="H1215" i="4"/>
  <c r="U1214" i="4"/>
  <c r="Q1214" i="4"/>
  <c r="N1214" i="4"/>
  <c r="K1214" i="4"/>
  <c r="H1214" i="4"/>
  <c r="U1213" i="4"/>
  <c r="Q1213" i="4"/>
  <c r="N1213" i="4"/>
  <c r="K1213" i="4"/>
  <c r="H1213" i="4"/>
  <c r="U1212" i="4"/>
  <c r="Q1212" i="4"/>
  <c r="N1212" i="4"/>
  <c r="K1212" i="4"/>
  <c r="H1212" i="4"/>
  <c r="U1211" i="4"/>
  <c r="Q1211" i="4"/>
  <c r="N1211" i="4"/>
  <c r="K1211" i="4"/>
  <c r="H1211" i="4"/>
  <c r="U1210" i="4"/>
  <c r="Q1210" i="4"/>
  <c r="N1210" i="4"/>
  <c r="K1210" i="4"/>
  <c r="H1210" i="4"/>
  <c r="U1209" i="4"/>
  <c r="Q1209" i="4"/>
  <c r="N1209" i="4"/>
  <c r="K1209" i="4"/>
  <c r="H1209" i="4"/>
  <c r="U1208" i="4"/>
  <c r="Q1208" i="4"/>
  <c r="N1208" i="4"/>
  <c r="K1208" i="4"/>
  <c r="H1208" i="4"/>
  <c r="U1207" i="4"/>
  <c r="Q1207" i="4"/>
  <c r="N1207" i="4"/>
  <c r="K1207" i="4"/>
  <c r="H1207" i="4"/>
  <c r="U1206" i="4"/>
  <c r="Q1206" i="4"/>
  <c r="N1206" i="4"/>
  <c r="K1206" i="4"/>
  <c r="H1206" i="4"/>
  <c r="U1205" i="4"/>
  <c r="Q1205" i="4"/>
  <c r="N1205" i="4"/>
  <c r="K1205" i="4"/>
  <c r="H1205" i="4"/>
  <c r="U1204" i="4"/>
  <c r="Q1204" i="4"/>
  <c r="N1204" i="4"/>
  <c r="K1204" i="4"/>
  <c r="H1204" i="4"/>
  <c r="U1203" i="4"/>
  <c r="Q1203" i="4"/>
  <c r="N1203" i="4"/>
  <c r="K1203" i="4"/>
  <c r="H1203" i="4"/>
  <c r="U1202" i="4"/>
  <c r="Q1202" i="4"/>
  <c r="N1202" i="4"/>
  <c r="K1202" i="4"/>
  <c r="H1202" i="4"/>
  <c r="U1201" i="4"/>
  <c r="Q1201" i="4"/>
  <c r="N1201" i="4"/>
  <c r="K1201" i="4"/>
  <c r="H1201" i="4"/>
  <c r="U1200" i="4"/>
  <c r="Q1200" i="4"/>
  <c r="N1200" i="4"/>
  <c r="K1200" i="4"/>
  <c r="H1200" i="4"/>
  <c r="U1199" i="4"/>
  <c r="Q1199" i="4"/>
  <c r="N1199" i="4"/>
  <c r="K1199" i="4"/>
  <c r="H1199" i="4"/>
  <c r="U1198" i="4"/>
  <c r="Q1198" i="4"/>
  <c r="N1198" i="4"/>
  <c r="K1198" i="4"/>
  <c r="H1198" i="4"/>
  <c r="U1197" i="4"/>
  <c r="Q1197" i="4"/>
  <c r="N1197" i="4"/>
  <c r="K1197" i="4"/>
  <c r="H1197" i="4"/>
  <c r="U1196" i="4"/>
  <c r="Q1196" i="4"/>
  <c r="N1196" i="4"/>
  <c r="K1196" i="4"/>
  <c r="H1196" i="4"/>
  <c r="U1195" i="4"/>
  <c r="Q1195" i="4"/>
  <c r="N1195" i="4"/>
  <c r="K1195" i="4"/>
  <c r="H1195" i="4"/>
  <c r="U1194" i="4"/>
  <c r="Q1194" i="4"/>
  <c r="N1194" i="4"/>
  <c r="K1194" i="4"/>
  <c r="H1194" i="4"/>
  <c r="U1193" i="4"/>
  <c r="Q1193" i="4"/>
  <c r="N1193" i="4"/>
  <c r="K1193" i="4"/>
  <c r="H1193" i="4"/>
  <c r="U1192" i="4"/>
  <c r="Q1192" i="4"/>
  <c r="N1192" i="4"/>
  <c r="K1192" i="4"/>
  <c r="H1192" i="4"/>
  <c r="U1191" i="4"/>
  <c r="Q1191" i="4"/>
  <c r="N1191" i="4"/>
  <c r="K1191" i="4"/>
  <c r="H1191" i="4"/>
  <c r="U1190" i="4"/>
  <c r="Q1190" i="4"/>
  <c r="N1190" i="4"/>
  <c r="K1190" i="4"/>
  <c r="H1190" i="4"/>
  <c r="U1189" i="4"/>
  <c r="Q1189" i="4"/>
  <c r="N1189" i="4"/>
  <c r="K1189" i="4"/>
  <c r="H1189" i="4"/>
  <c r="U1188" i="4"/>
  <c r="Q1188" i="4"/>
  <c r="N1188" i="4"/>
  <c r="K1188" i="4"/>
  <c r="H1188" i="4"/>
  <c r="U1187" i="4"/>
  <c r="Q1187" i="4"/>
  <c r="N1187" i="4"/>
  <c r="K1187" i="4"/>
  <c r="H1187" i="4"/>
  <c r="U1186" i="4"/>
  <c r="Q1186" i="4"/>
  <c r="N1186" i="4"/>
  <c r="K1186" i="4"/>
  <c r="H1186" i="4"/>
  <c r="U1185" i="4"/>
  <c r="Q1185" i="4"/>
  <c r="N1185" i="4"/>
  <c r="K1185" i="4"/>
  <c r="H1185" i="4"/>
  <c r="U1184" i="4"/>
  <c r="Q1184" i="4"/>
  <c r="N1184" i="4"/>
  <c r="K1184" i="4"/>
  <c r="H1184" i="4"/>
  <c r="U1183" i="4"/>
  <c r="Q1183" i="4"/>
  <c r="N1183" i="4"/>
  <c r="K1183" i="4"/>
  <c r="H1183" i="4"/>
  <c r="U1182" i="4"/>
  <c r="Q1182" i="4"/>
  <c r="N1182" i="4"/>
  <c r="K1182" i="4"/>
  <c r="H1182" i="4"/>
  <c r="U1181" i="4"/>
  <c r="Q1181" i="4"/>
  <c r="N1181" i="4"/>
  <c r="K1181" i="4"/>
  <c r="H1181" i="4"/>
  <c r="U1180" i="4"/>
  <c r="Q1180" i="4"/>
  <c r="N1180" i="4"/>
  <c r="K1180" i="4"/>
  <c r="H1180" i="4"/>
  <c r="U1179" i="4"/>
  <c r="Q1179" i="4"/>
  <c r="N1179" i="4"/>
  <c r="K1179" i="4"/>
  <c r="H1179" i="4"/>
  <c r="U1178" i="4"/>
  <c r="Q1178" i="4"/>
  <c r="N1178" i="4"/>
  <c r="K1178" i="4"/>
  <c r="H1178" i="4"/>
  <c r="U1177" i="4"/>
  <c r="Q1177" i="4"/>
  <c r="N1177" i="4"/>
  <c r="K1177" i="4"/>
  <c r="H1177" i="4"/>
  <c r="U1176" i="4"/>
  <c r="Q1176" i="4"/>
  <c r="N1176" i="4"/>
  <c r="K1176" i="4"/>
  <c r="H1176" i="4"/>
  <c r="U1175" i="4"/>
  <c r="Q1175" i="4"/>
  <c r="N1175" i="4"/>
  <c r="K1175" i="4"/>
  <c r="H1175" i="4"/>
  <c r="U1174" i="4"/>
  <c r="Q1174" i="4"/>
  <c r="N1174" i="4"/>
  <c r="K1174" i="4"/>
  <c r="H1174" i="4"/>
  <c r="U1173" i="4"/>
  <c r="Q1173" i="4"/>
  <c r="N1173" i="4"/>
  <c r="K1173" i="4"/>
  <c r="H1173" i="4"/>
  <c r="U1172" i="4"/>
  <c r="Q1172" i="4"/>
  <c r="N1172" i="4"/>
  <c r="K1172" i="4"/>
  <c r="H1172" i="4"/>
  <c r="U1171" i="4"/>
  <c r="Q1171" i="4"/>
  <c r="N1171" i="4"/>
  <c r="K1171" i="4"/>
  <c r="H1171" i="4"/>
  <c r="U1170" i="4"/>
  <c r="Q1170" i="4"/>
  <c r="N1170" i="4"/>
  <c r="K1170" i="4"/>
  <c r="H1170" i="4"/>
  <c r="U1169" i="4"/>
  <c r="Q1169" i="4"/>
  <c r="N1169" i="4"/>
  <c r="K1169" i="4"/>
  <c r="H1169" i="4"/>
  <c r="U1168" i="4"/>
  <c r="Q1168" i="4"/>
  <c r="N1168" i="4"/>
  <c r="K1168" i="4"/>
  <c r="H1168" i="4"/>
  <c r="U1167" i="4"/>
  <c r="Q1167" i="4"/>
  <c r="N1167" i="4"/>
  <c r="K1167" i="4"/>
  <c r="H1167" i="4"/>
  <c r="U1166" i="4"/>
  <c r="Q1166" i="4"/>
  <c r="N1166" i="4"/>
  <c r="K1166" i="4"/>
  <c r="H1166" i="4"/>
  <c r="U1165" i="4"/>
  <c r="Q1165" i="4"/>
  <c r="N1165" i="4"/>
  <c r="K1165" i="4"/>
  <c r="H1165" i="4"/>
  <c r="U1164" i="4"/>
  <c r="Q1164" i="4"/>
  <c r="N1164" i="4"/>
  <c r="K1164" i="4"/>
  <c r="H1164" i="4"/>
  <c r="U1163" i="4"/>
  <c r="Q1163" i="4"/>
  <c r="N1163" i="4"/>
  <c r="K1163" i="4"/>
  <c r="H1163" i="4"/>
  <c r="U1162" i="4"/>
  <c r="Q1162" i="4"/>
  <c r="N1162" i="4"/>
  <c r="K1162" i="4"/>
  <c r="H1162" i="4"/>
  <c r="U1161" i="4"/>
  <c r="Q1161" i="4"/>
  <c r="N1161" i="4"/>
  <c r="K1161" i="4"/>
  <c r="H1161" i="4"/>
  <c r="U1160" i="4"/>
  <c r="Q1160" i="4"/>
  <c r="N1160" i="4"/>
  <c r="K1160" i="4"/>
  <c r="H1160" i="4"/>
  <c r="U1159" i="4"/>
  <c r="Q1159" i="4"/>
  <c r="N1159" i="4"/>
  <c r="K1159" i="4"/>
  <c r="H1159" i="4"/>
  <c r="U1158" i="4"/>
  <c r="Q1158" i="4"/>
  <c r="N1158" i="4"/>
  <c r="K1158" i="4"/>
  <c r="H1158" i="4"/>
  <c r="U1157" i="4"/>
  <c r="Q1157" i="4"/>
  <c r="N1157" i="4"/>
  <c r="K1157" i="4"/>
  <c r="H1157" i="4"/>
  <c r="U1156" i="4"/>
  <c r="Q1156" i="4"/>
  <c r="N1156" i="4"/>
  <c r="K1156" i="4"/>
  <c r="H1156" i="4"/>
  <c r="U1155" i="4"/>
  <c r="Q1155" i="4"/>
  <c r="N1155" i="4"/>
  <c r="K1155" i="4"/>
  <c r="H1155" i="4"/>
  <c r="U1154" i="4"/>
  <c r="Q1154" i="4"/>
  <c r="N1154" i="4"/>
  <c r="K1154" i="4"/>
  <c r="H1154" i="4"/>
  <c r="U1153" i="4"/>
  <c r="Q1153" i="4"/>
  <c r="N1153" i="4"/>
  <c r="K1153" i="4"/>
  <c r="H1153" i="4"/>
  <c r="U1152" i="4"/>
  <c r="Q1152" i="4"/>
  <c r="N1152" i="4"/>
  <c r="K1152" i="4"/>
  <c r="H1152" i="4"/>
  <c r="U1151" i="4"/>
  <c r="Q1151" i="4"/>
  <c r="N1151" i="4"/>
  <c r="K1151" i="4"/>
  <c r="H1151" i="4"/>
  <c r="U1150" i="4"/>
  <c r="Q1150" i="4"/>
  <c r="N1150" i="4"/>
  <c r="K1150" i="4"/>
  <c r="H1150" i="4"/>
  <c r="U1149" i="4"/>
  <c r="Q1149" i="4"/>
  <c r="N1149" i="4"/>
  <c r="K1149" i="4"/>
  <c r="H1149" i="4"/>
  <c r="U1148" i="4"/>
  <c r="Q1148" i="4"/>
  <c r="N1148" i="4"/>
  <c r="K1148" i="4"/>
  <c r="H1148" i="4"/>
  <c r="U1147" i="4"/>
  <c r="Q1147" i="4"/>
  <c r="N1147" i="4"/>
  <c r="K1147" i="4"/>
  <c r="H1147" i="4"/>
  <c r="U1146" i="4"/>
  <c r="Q1146" i="4"/>
  <c r="N1146" i="4"/>
  <c r="K1146" i="4"/>
  <c r="H1146" i="4"/>
  <c r="U1145" i="4"/>
  <c r="Q1145" i="4"/>
  <c r="N1145" i="4"/>
  <c r="K1145" i="4"/>
  <c r="H1145" i="4"/>
  <c r="U1144" i="4"/>
  <c r="Q1144" i="4"/>
  <c r="N1144" i="4"/>
  <c r="K1144" i="4"/>
  <c r="H1144" i="4"/>
  <c r="U1143" i="4"/>
  <c r="Q1143" i="4"/>
  <c r="N1143" i="4"/>
  <c r="K1143" i="4"/>
  <c r="H1143" i="4"/>
  <c r="U1142" i="4"/>
  <c r="Q1142" i="4"/>
  <c r="N1142" i="4"/>
  <c r="K1142" i="4"/>
  <c r="H1142" i="4"/>
  <c r="U1141" i="4"/>
  <c r="Q1141" i="4"/>
  <c r="N1141" i="4"/>
  <c r="K1141" i="4"/>
  <c r="H1141" i="4"/>
  <c r="U1140" i="4"/>
  <c r="Q1140" i="4"/>
  <c r="N1140" i="4"/>
  <c r="K1140" i="4"/>
  <c r="H1140" i="4"/>
  <c r="U1139" i="4"/>
  <c r="Q1139" i="4"/>
  <c r="N1139" i="4"/>
  <c r="K1139" i="4"/>
  <c r="H1139" i="4"/>
  <c r="U1138" i="4"/>
  <c r="Q1138" i="4"/>
  <c r="N1138" i="4"/>
  <c r="K1138" i="4"/>
  <c r="H1138" i="4"/>
  <c r="U1137" i="4"/>
  <c r="Q1137" i="4"/>
  <c r="N1137" i="4"/>
  <c r="K1137" i="4"/>
  <c r="H1137" i="4"/>
  <c r="U1136" i="4"/>
  <c r="Q1136" i="4"/>
  <c r="N1136" i="4"/>
  <c r="K1136" i="4"/>
  <c r="H1136" i="4"/>
  <c r="U1135" i="4"/>
  <c r="Q1135" i="4"/>
  <c r="N1135" i="4"/>
  <c r="K1135" i="4"/>
  <c r="H1135" i="4"/>
  <c r="U1134" i="4"/>
  <c r="Q1134" i="4"/>
  <c r="N1134" i="4"/>
  <c r="K1134" i="4"/>
  <c r="H1134" i="4"/>
  <c r="U1133" i="4"/>
  <c r="Q1133" i="4"/>
  <c r="N1133" i="4"/>
  <c r="K1133" i="4"/>
  <c r="H1133" i="4"/>
  <c r="U1132" i="4"/>
  <c r="Q1132" i="4"/>
  <c r="N1132" i="4"/>
  <c r="K1132" i="4"/>
  <c r="H1132" i="4"/>
  <c r="U1131" i="4"/>
  <c r="Q1131" i="4"/>
  <c r="N1131" i="4"/>
  <c r="K1131" i="4"/>
  <c r="H1131" i="4"/>
  <c r="U1130" i="4"/>
  <c r="Q1130" i="4"/>
  <c r="N1130" i="4"/>
  <c r="K1130" i="4"/>
  <c r="H1130" i="4"/>
  <c r="U1129" i="4"/>
  <c r="Q1129" i="4"/>
  <c r="N1129" i="4"/>
  <c r="K1129" i="4"/>
  <c r="H1129" i="4"/>
  <c r="U1128" i="4"/>
  <c r="Q1128" i="4"/>
  <c r="N1128" i="4"/>
  <c r="K1128" i="4"/>
  <c r="H1128" i="4"/>
  <c r="U1127" i="4"/>
  <c r="Q1127" i="4"/>
  <c r="N1127" i="4"/>
  <c r="K1127" i="4"/>
  <c r="H1127" i="4"/>
  <c r="U1126" i="4"/>
  <c r="Q1126" i="4"/>
  <c r="N1126" i="4"/>
  <c r="K1126" i="4"/>
  <c r="H1126" i="4"/>
  <c r="U1125" i="4"/>
  <c r="Q1125" i="4"/>
  <c r="N1125" i="4"/>
  <c r="K1125" i="4"/>
  <c r="H1125" i="4"/>
  <c r="U1124" i="4"/>
  <c r="Q1124" i="4"/>
  <c r="N1124" i="4"/>
  <c r="K1124" i="4"/>
  <c r="H1124" i="4"/>
  <c r="U1123" i="4"/>
  <c r="Q1123" i="4"/>
  <c r="N1123" i="4"/>
  <c r="K1123" i="4"/>
  <c r="H1123" i="4"/>
  <c r="U1122" i="4"/>
  <c r="Q1122" i="4"/>
  <c r="N1122" i="4"/>
  <c r="K1122" i="4"/>
  <c r="H1122" i="4"/>
  <c r="U1121" i="4"/>
  <c r="Q1121" i="4"/>
  <c r="N1121" i="4"/>
  <c r="K1121" i="4"/>
  <c r="H1121" i="4"/>
  <c r="U1120" i="4"/>
  <c r="Q1120" i="4"/>
  <c r="N1120" i="4"/>
  <c r="K1120" i="4"/>
  <c r="H1120" i="4"/>
  <c r="U1119" i="4"/>
  <c r="Q1119" i="4"/>
  <c r="N1119" i="4"/>
  <c r="K1119" i="4"/>
  <c r="H1119" i="4"/>
  <c r="U1118" i="4"/>
  <c r="Q1118" i="4"/>
  <c r="N1118" i="4"/>
  <c r="K1118" i="4"/>
  <c r="H1118" i="4"/>
  <c r="U1117" i="4"/>
  <c r="Q1117" i="4"/>
  <c r="N1117" i="4"/>
  <c r="K1117" i="4"/>
  <c r="H1117" i="4"/>
  <c r="U1116" i="4"/>
  <c r="Q1116" i="4"/>
  <c r="N1116" i="4"/>
  <c r="K1116" i="4"/>
  <c r="H1116" i="4"/>
  <c r="U1115" i="4"/>
  <c r="Q1115" i="4"/>
  <c r="N1115" i="4"/>
  <c r="K1115" i="4"/>
  <c r="H1115" i="4"/>
  <c r="U1114" i="4"/>
  <c r="Q1114" i="4"/>
  <c r="N1114" i="4"/>
  <c r="K1114" i="4"/>
  <c r="H1114" i="4"/>
  <c r="U1113" i="4"/>
  <c r="Q1113" i="4"/>
  <c r="N1113" i="4"/>
  <c r="K1113" i="4"/>
  <c r="H1113" i="4"/>
  <c r="U1112" i="4"/>
  <c r="Q1112" i="4"/>
  <c r="N1112" i="4"/>
  <c r="K1112" i="4"/>
  <c r="H1112" i="4"/>
  <c r="U1111" i="4"/>
  <c r="Q1111" i="4"/>
  <c r="N1111" i="4"/>
  <c r="K1111" i="4"/>
  <c r="H1111" i="4"/>
  <c r="U1110" i="4"/>
  <c r="Q1110" i="4"/>
  <c r="N1110" i="4"/>
  <c r="K1110" i="4"/>
  <c r="H1110" i="4"/>
  <c r="U1109" i="4"/>
  <c r="Q1109" i="4"/>
  <c r="N1109" i="4"/>
  <c r="K1109" i="4"/>
  <c r="H1109" i="4"/>
  <c r="U1108" i="4"/>
  <c r="Q1108" i="4"/>
  <c r="N1108" i="4"/>
  <c r="K1108" i="4"/>
  <c r="H1108" i="4"/>
  <c r="U1107" i="4"/>
  <c r="Q1107" i="4"/>
  <c r="N1107" i="4"/>
  <c r="K1107" i="4"/>
  <c r="H1107" i="4"/>
  <c r="U1106" i="4"/>
  <c r="Q1106" i="4"/>
  <c r="N1106" i="4"/>
  <c r="K1106" i="4"/>
  <c r="H1106" i="4"/>
  <c r="U1105" i="4"/>
  <c r="Q1105" i="4"/>
  <c r="N1105" i="4"/>
  <c r="K1105" i="4"/>
  <c r="H1105" i="4"/>
  <c r="U1104" i="4"/>
  <c r="Q1104" i="4"/>
  <c r="N1104" i="4"/>
  <c r="K1104" i="4"/>
  <c r="H1104" i="4"/>
  <c r="U1103" i="4"/>
  <c r="Q1103" i="4"/>
  <c r="N1103" i="4"/>
  <c r="K1103" i="4"/>
  <c r="H1103" i="4"/>
  <c r="U1102" i="4"/>
  <c r="Q1102" i="4"/>
  <c r="N1102" i="4"/>
  <c r="K1102" i="4"/>
  <c r="H1102" i="4"/>
  <c r="U1101" i="4"/>
  <c r="Q1101" i="4"/>
  <c r="N1101" i="4"/>
  <c r="K1101" i="4"/>
  <c r="H1101" i="4"/>
  <c r="U1100" i="4"/>
  <c r="Q1100" i="4"/>
  <c r="N1100" i="4"/>
  <c r="K1100" i="4"/>
  <c r="H1100" i="4"/>
  <c r="U1099" i="4"/>
  <c r="Q1099" i="4"/>
  <c r="N1099" i="4"/>
  <c r="K1099" i="4"/>
  <c r="H1099" i="4"/>
  <c r="U1098" i="4"/>
  <c r="Q1098" i="4"/>
  <c r="N1098" i="4"/>
  <c r="K1098" i="4"/>
  <c r="H1098" i="4"/>
  <c r="U1097" i="4"/>
  <c r="Q1097" i="4"/>
  <c r="N1097" i="4"/>
  <c r="K1097" i="4"/>
  <c r="H1097" i="4"/>
  <c r="U1096" i="4"/>
  <c r="Q1096" i="4"/>
  <c r="N1096" i="4"/>
  <c r="K1096" i="4"/>
  <c r="H1096" i="4"/>
  <c r="U1095" i="4"/>
  <c r="Q1095" i="4"/>
  <c r="N1095" i="4"/>
  <c r="K1095" i="4"/>
  <c r="H1095" i="4"/>
  <c r="U1094" i="4"/>
  <c r="Q1094" i="4"/>
  <c r="N1094" i="4"/>
  <c r="K1094" i="4"/>
  <c r="H1094" i="4"/>
  <c r="U1093" i="4"/>
  <c r="Q1093" i="4"/>
  <c r="N1093" i="4"/>
  <c r="K1093" i="4"/>
  <c r="H1093" i="4"/>
  <c r="U1092" i="4"/>
  <c r="Q1092" i="4"/>
  <c r="N1092" i="4"/>
  <c r="K1092" i="4"/>
  <c r="H1092" i="4"/>
  <c r="U1091" i="4"/>
  <c r="Q1091" i="4"/>
  <c r="N1091" i="4"/>
  <c r="K1091" i="4"/>
  <c r="H1091" i="4"/>
  <c r="U1090" i="4"/>
  <c r="Q1090" i="4"/>
  <c r="N1090" i="4"/>
  <c r="K1090" i="4"/>
  <c r="H1090" i="4"/>
  <c r="U1089" i="4"/>
  <c r="Q1089" i="4"/>
  <c r="N1089" i="4"/>
  <c r="K1089" i="4"/>
  <c r="H1089" i="4"/>
  <c r="U1088" i="4"/>
  <c r="Q1088" i="4"/>
  <c r="N1088" i="4"/>
  <c r="K1088" i="4"/>
  <c r="H1088" i="4"/>
  <c r="U1087" i="4"/>
  <c r="Q1087" i="4"/>
  <c r="N1087" i="4"/>
  <c r="K1087" i="4"/>
  <c r="H1087" i="4"/>
  <c r="U1086" i="4"/>
  <c r="Q1086" i="4"/>
  <c r="N1086" i="4"/>
  <c r="K1086" i="4"/>
  <c r="H1086" i="4"/>
  <c r="U1085" i="4"/>
  <c r="Q1085" i="4"/>
  <c r="N1085" i="4"/>
  <c r="K1085" i="4"/>
  <c r="H1085" i="4"/>
  <c r="U1084" i="4"/>
  <c r="Q1084" i="4"/>
  <c r="N1084" i="4"/>
  <c r="K1084" i="4"/>
  <c r="H1084" i="4"/>
  <c r="U1083" i="4"/>
  <c r="Q1083" i="4"/>
  <c r="N1083" i="4"/>
  <c r="K1083" i="4"/>
  <c r="H1083" i="4"/>
  <c r="U1082" i="4"/>
  <c r="Q1082" i="4"/>
  <c r="N1082" i="4"/>
  <c r="K1082" i="4"/>
  <c r="H1082" i="4"/>
  <c r="U1081" i="4"/>
  <c r="Q1081" i="4"/>
  <c r="N1081" i="4"/>
  <c r="K1081" i="4"/>
  <c r="H1081" i="4"/>
  <c r="U1080" i="4"/>
  <c r="Q1080" i="4"/>
  <c r="N1080" i="4"/>
  <c r="K1080" i="4"/>
  <c r="H1080" i="4"/>
  <c r="U1079" i="4"/>
  <c r="Q1079" i="4"/>
  <c r="N1079" i="4"/>
  <c r="K1079" i="4"/>
  <c r="H1079" i="4"/>
  <c r="U1078" i="4"/>
  <c r="Q1078" i="4"/>
  <c r="N1078" i="4"/>
  <c r="K1078" i="4"/>
  <c r="H1078" i="4"/>
  <c r="U1077" i="4"/>
  <c r="Q1077" i="4"/>
  <c r="N1077" i="4"/>
  <c r="K1077" i="4"/>
  <c r="H1077" i="4"/>
  <c r="U1076" i="4"/>
  <c r="Q1076" i="4"/>
  <c r="N1076" i="4"/>
  <c r="K1076" i="4"/>
  <c r="H1076" i="4"/>
  <c r="U1075" i="4"/>
  <c r="Q1075" i="4"/>
  <c r="N1075" i="4"/>
  <c r="K1075" i="4"/>
  <c r="H1075" i="4"/>
  <c r="U1074" i="4"/>
  <c r="Q1074" i="4"/>
  <c r="N1074" i="4"/>
  <c r="K1074" i="4"/>
  <c r="H1074" i="4"/>
  <c r="U1073" i="4"/>
  <c r="Q1073" i="4"/>
  <c r="N1073" i="4"/>
  <c r="K1073" i="4"/>
  <c r="H1073" i="4"/>
  <c r="U1072" i="4"/>
  <c r="Q1072" i="4"/>
  <c r="N1072" i="4"/>
  <c r="K1072" i="4"/>
  <c r="H1072" i="4"/>
  <c r="U1071" i="4"/>
  <c r="Q1071" i="4"/>
  <c r="N1071" i="4"/>
  <c r="K1071" i="4"/>
  <c r="H1071" i="4"/>
  <c r="U1070" i="4"/>
  <c r="Q1070" i="4"/>
  <c r="N1070" i="4"/>
  <c r="K1070" i="4"/>
  <c r="H1070" i="4"/>
  <c r="U1069" i="4"/>
  <c r="Q1069" i="4"/>
  <c r="N1069" i="4"/>
  <c r="K1069" i="4"/>
  <c r="H1069" i="4"/>
  <c r="U1068" i="4"/>
  <c r="Q1068" i="4"/>
  <c r="N1068" i="4"/>
  <c r="K1068" i="4"/>
  <c r="H1068" i="4"/>
  <c r="U1067" i="4"/>
  <c r="Q1067" i="4"/>
  <c r="N1067" i="4"/>
  <c r="K1067" i="4"/>
  <c r="H1067" i="4"/>
  <c r="U1066" i="4"/>
  <c r="Q1066" i="4"/>
  <c r="N1066" i="4"/>
  <c r="K1066" i="4"/>
  <c r="H1066" i="4"/>
  <c r="U1065" i="4"/>
  <c r="Q1065" i="4"/>
  <c r="N1065" i="4"/>
  <c r="K1065" i="4"/>
  <c r="H1065" i="4"/>
  <c r="U1064" i="4"/>
  <c r="Q1064" i="4"/>
  <c r="N1064" i="4"/>
  <c r="K1064" i="4"/>
  <c r="H1064" i="4"/>
  <c r="U1063" i="4"/>
  <c r="Q1063" i="4"/>
  <c r="N1063" i="4"/>
  <c r="K1063" i="4"/>
  <c r="H1063" i="4"/>
  <c r="U1062" i="4"/>
  <c r="Q1062" i="4"/>
  <c r="N1062" i="4"/>
  <c r="K1062" i="4"/>
  <c r="H1062" i="4"/>
  <c r="U1061" i="4"/>
  <c r="Q1061" i="4"/>
  <c r="N1061" i="4"/>
  <c r="K1061" i="4"/>
  <c r="H1061" i="4"/>
  <c r="U1060" i="4"/>
  <c r="Q1060" i="4"/>
  <c r="N1060" i="4"/>
  <c r="K1060" i="4"/>
  <c r="H1060" i="4"/>
  <c r="U1059" i="4"/>
  <c r="Q1059" i="4"/>
  <c r="N1059" i="4"/>
  <c r="K1059" i="4"/>
  <c r="H1059" i="4"/>
  <c r="U1058" i="4"/>
  <c r="Q1058" i="4"/>
  <c r="N1058" i="4"/>
  <c r="K1058" i="4"/>
  <c r="H1058" i="4"/>
  <c r="U1057" i="4"/>
  <c r="Q1057" i="4"/>
  <c r="N1057" i="4"/>
  <c r="K1057" i="4"/>
  <c r="H1057" i="4"/>
  <c r="U1056" i="4"/>
  <c r="Q1056" i="4"/>
  <c r="N1056" i="4"/>
  <c r="K1056" i="4"/>
  <c r="H1056" i="4"/>
  <c r="U1055" i="4"/>
  <c r="Q1055" i="4"/>
  <c r="N1055" i="4"/>
  <c r="K1055" i="4"/>
  <c r="H1055" i="4"/>
  <c r="U1054" i="4"/>
  <c r="Q1054" i="4"/>
  <c r="N1054" i="4"/>
  <c r="K1054" i="4"/>
  <c r="H1054" i="4"/>
  <c r="U1053" i="4"/>
  <c r="Q1053" i="4"/>
  <c r="N1053" i="4"/>
  <c r="K1053" i="4"/>
  <c r="H1053" i="4"/>
  <c r="U1052" i="4"/>
  <c r="Q1052" i="4"/>
  <c r="N1052" i="4"/>
  <c r="K1052" i="4"/>
  <c r="H1052" i="4"/>
  <c r="U1051" i="4"/>
  <c r="Q1051" i="4"/>
  <c r="N1051" i="4"/>
  <c r="K1051" i="4"/>
  <c r="H1051" i="4"/>
  <c r="U1050" i="4"/>
  <c r="Q1050" i="4"/>
  <c r="N1050" i="4"/>
  <c r="K1050" i="4"/>
  <c r="H1050" i="4"/>
  <c r="U1049" i="4"/>
  <c r="Q1049" i="4"/>
  <c r="N1049" i="4"/>
  <c r="K1049" i="4"/>
  <c r="H1049" i="4"/>
  <c r="U1048" i="4"/>
  <c r="Q1048" i="4"/>
  <c r="N1048" i="4"/>
  <c r="K1048" i="4"/>
  <c r="H1048" i="4"/>
  <c r="U1047" i="4"/>
  <c r="Q1047" i="4"/>
  <c r="N1047" i="4"/>
  <c r="K1047" i="4"/>
  <c r="H1047" i="4"/>
  <c r="U1046" i="4"/>
  <c r="Q1046" i="4"/>
  <c r="N1046" i="4"/>
  <c r="K1046" i="4"/>
  <c r="H1046" i="4"/>
  <c r="U1045" i="4"/>
  <c r="Q1045" i="4"/>
  <c r="N1045" i="4"/>
  <c r="K1045" i="4"/>
  <c r="H1045" i="4"/>
  <c r="U1044" i="4"/>
  <c r="Q1044" i="4"/>
  <c r="N1044" i="4"/>
  <c r="K1044" i="4"/>
  <c r="H1044" i="4"/>
  <c r="U1043" i="4"/>
  <c r="Q1043" i="4"/>
  <c r="N1043" i="4"/>
  <c r="K1043" i="4"/>
  <c r="H1043" i="4"/>
  <c r="U1042" i="4"/>
  <c r="Q1042" i="4"/>
  <c r="N1042" i="4"/>
  <c r="K1042" i="4"/>
  <c r="H1042" i="4"/>
  <c r="U1041" i="4"/>
  <c r="Q1041" i="4"/>
  <c r="N1041" i="4"/>
  <c r="K1041" i="4"/>
  <c r="H1041" i="4"/>
  <c r="U1040" i="4"/>
  <c r="Q1040" i="4"/>
  <c r="N1040" i="4"/>
  <c r="K1040" i="4"/>
  <c r="H1040" i="4"/>
  <c r="U1039" i="4"/>
  <c r="Q1039" i="4"/>
  <c r="N1039" i="4"/>
  <c r="K1039" i="4"/>
  <c r="H1039" i="4"/>
  <c r="U1038" i="4"/>
  <c r="Q1038" i="4"/>
  <c r="N1038" i="4"/>
  <c r="K1038" i="4"/>
  <c r="H1038" i="4"/>
  <c r="U1037" i="4"/>
  <c r="Q1037" i="4"/>
  <c r="N1037" i="4"/>
  <c r="K1037" i="4"/>
  <c r="H1037" i="4"/>
  <c r="U1036" i="4"/>
  <c r="Q1036" i="4"/>
  <c r="N1036" i="4"/>
  <c r="K1036" i="4"/>
  <c r="H1036" i="4"/>
  <c r="U1035" i="4"/>
  <c r="Q1035" i="4"/>
  <c r="N1035" i="4"/>
  <c r="K1035" i="4"/>
  <c r="H1035" i="4"/>
  <c r="U1034" i="4"/>
  <c r="Q1034" i="4"/>
  <c r="N1034" i="4"/>
  <c r="K1034" i="4"/>
  <c r="H1034" i="4"/>
  <c r="U1033" i="4"/>
  <c r="Q1033" i="4"/>
  <c r="N1033" i="4"/>
  <c r="K1033" i="4"/>
  <c r="H1033" i="4"/>
  <c r="U1032" i="4"/>
  <c r="Q1032" i="4"/>
  <c r="N1032" i="4"/>
  <c r="K1032" i="4"/>
  <c r="H1032" i="4"/>
  <c r="U1031" i="4"/>
  <c r="Q1031" i="4"/>
  <c r="N1031" i="4"/>
  <c r="K1031" i="4"/>
  <c r="H1031" i="4"/>
  <c r="U1030" i="4"/>
  <c r="Q1030" i="4"/>
  <c r="N1030" i="4"/>
  <c r="K1030" i="4"/>
  <c r="H1030" i="4"/>
  <c r="U1029" i="4"/>
  <c r="Q1029" i="4"/>
  <c r="N1029" i="4"/>
  <c r="K1029" i="4"/>
  <c r="H1029" i="4"/>
  <c r="U1028" i="4"/>
  <c r="Q1028" i="4"/>
  <c r="N1028" i="4"/>
  <c r="K1028" i="4"/>
  <c r="H1028" i="4"/>
  <c r="U1027" i="4"/>
  <c r="Q1027" i="4"/>
  <c r="N1027" i="4"/>
  <c r="K1027" i="4"/>
  <c r="H1027" i="4"/>
  <c r="U1026" i="4"/>
  <c r="Q1026" i="4"/>
  <c r="N1026" i="4"/>
  <c r="K1026" i="4"/>
  <c r="H1026" i="4"/>
  <c r="U1025" i="4"/>
  <c r="Q1025" i="4"/>
  <c r="N1025" i="4"/>
  <c r="K1025" i="4"/>
  <c r="H1025" i="4"/>
  <c r="U1024" i="4"/>
  <c r="Q1024" i="4"/>
  <c r="N1024" i="4"/>
  <c r="K1024" i="4"/>
  <c r="H1024" i="4"/>
  <c r="U1023" i="4"/>
  <c r="Q1023" i="4"/>
  <c r="N1023" i="4"/>
  <c r="K1023" i="4"/>
  <c r="H1023" i="4"/>
  <c r="U1022" i="4"/>
  <c r="Q1022" i="4"/>
  <c r="N1022" i="4"/>
  <c r="K1022" i="4"/>
  <c r="H1022" i="4"/>
  <c r="U1021" i="4"/>
  <c r="Q1021" i="4"/>
  <c r="N1021" i="4"/>
  <c r="K1021" i="4"/>
  <c r="H1021" i="4"/>
  <c r="U1020" i="4"/>
  <c r="Q1020" i="4"/>
  <c r="N1020" i="4"/>
  <c r="K1020" i="4"/>
  <c r="H1020" i="4"/>
  <c r="U1019" i="4"/>
  <c r="Q1019" i="4"/>
  <c r="N1019" i="4"/>
  <c r="K1019" i="4"/>
  <c r="H1019" i="4"/>
  <c r="U1018" i="4"/>
  <c r="Q1018" i="4"/>
  <c r="N1018" i="4"/>
  <c r="K1018" i="4"/>
  <c r="H1018" i="4"/>
  <c r="U1017" i="4"/>
  <c r="Q1017" i="4"/>
  <c r="N1017" i="4"/>
  <c r="K1017" i="4"/>
  <c r="H1017" i="4"/>
  <c r="U1016" i="4"/>
  <c r="Q1016" i="4"/>
  <c r="N1016" i="4"/>
  <c r="K1016" i="4"/>
  <c r="H1016" i="4"/>
  <c r="U1015" i="4"/>
  <c r="Q1015" i="4"/>
  <c r="N1015" i="4"/>
  <c r="K1015" i="4"/>
  <c r="H1015" i="4"/>
  <c r="U1014" i="4"/>
  <c r="Q1014" i="4"/>
  <c r="N1014" i="4"/>
  <c r="K1014" i="4"/>
  <c r="H1014" i="4"/>
  <c r="U1013" i="4"/>
  <c r="Q1013" i="4"/>
  <c r="N1013" i="4"/>
  <c r="K1013" i="4"/>
  <c r="H1013" i="4"/>
  <c r="U1012" i="4"/>
  <c r="Q1012" i="4"/>
  <c r="N1012" i="4"/>
  <c r="K1012" i="4"/>
  <c r="H1012" i="4"/>
  <c r="U1011" i="4"/>
  <c r="Q1011" i="4"/>
  <c r="N1011" i="4"/>
  <c r="K1011" i="4"/>
  <c r="H1011" i="4"/>
  <c r="U1010" i="4"/>
  <c r="Q1010" i="4"/>
  <c r="N1010" i="4"/>
  <c r="K1010" i="4"/>
  <c r="H1010" i="4"/>
  <c r="U1009" i="4"/>
  <c r="Q1009" i="4"/>
  <c r="N1009" i="4"/>
  <c r="K1009" i="4"/>
  <c r="H1009" i="4"/>
  <c r="U1008" i="4"/>
  <c r="Q1008" i="4"/>
  <c r="N1008" i="4"/>
  <c r="K1008" i="4"/>
  <c r="H1008" i="4"/>
  <c r="U1007" i="4"/>
  <c r="Q1007" i="4"/>
  <c r="N1007" i="4"/>
  <c r="K1007" i="4"/>
  <c r="H1007" i="4"/>
  <c r="U1006" i="4"/>
  <c r="Q1006" i="4"/>
  <c r="N1006" i="4"/>
  <c r="K1006" i="4"/>
  <c r="H1006" i="4"/>
  <c r="U1005" i="4"/>
  <c r="Q1005" i="4"/>
  <c r="N1005" i="4"/>
  <c r="K1005" i="4"/>
  <c r="H1005" i="4"/>
  <c r="U1004" i="4"/>
  <c r="Q1004" i="4"/>
  <c r="N1004" i="4"/>
  <c r="K1004" i="4"/>
  <c r="H1004" i="4"/>
  <c r="U1003" i="4"/>
  <c r="Q1003" i="4"/>
  <c r="N1003" i="4"/>
  <c r="K1003" i="4"/>
  <c r="H1003" i="4"/>
  <c r="U1002" i="4"/>
  <c r="Q1002" i="4"/>
  <c r="N1002" i="4"/>
  <c r="K1002" i="4"/>
  <c r="H1002" i="4"/>
  <c r="U1001" i="4"/>
  <c r="Q1001" i="4"/>
  <c r="N1001" i="4"/>
  <c r="K1001" i="4"/>
  <c r="H1001" i="4"/>
  <c r="U1000" i="4"/>
  <c r="Q1000" i="4"/>
  <c r="N1000" i="4"/>
  <c r="K1000" i="4"/>
  <c r="H1000" i="4"/>
  <c r="U999" i="4"/>
  <c r="Q999" i="4"/>
  <c r="N999" i="4"/>
  <c r="K999" i="4"/>
  <c r="H999" i="4"/>
  <c r="U998" i="4"/>
  <c r="Q998" i="4"/>
  <c r="N998" i="4"/>
  <c r="K998" i="4"/>
  <c r="H998" i="4"/>
  <c r="U997" i="4"/>
  <c r="Q997" i="4"/>
  <c r="N997" i="4"/>
  <c r="K997" i="4"/>
  <c r="H997" i="4"/>
  <c r="U996" i="4"/>
  <c r="Q996" i="4"/>
  <c r="N996" i="4"/>
  <c r="K996" i="4"/>
  <c r="H996" i="4"/>
  <c r="U995" i="4"/>
  <c r="Q995" i="4"/>
  <c r="N995" i="4"/>
  <c r="K995" i="4"/>
  <c r="H995" i="4"/>
  <c r="U994" i="4"/>
  <c r="Q994" i="4"/>
  <c r="N994" i="4"/>
  <c r="K994" i="4"/>
  <c r="H994" i="4"/>
  <c r="U993" i="4"/>
  <c r="Q993" i="4"/>
  <c r="N993" i="4"/>
  <c r="K993" i="4"/>
  <c r="H993" i="4"/>
  <c r="U992" i="4"/>
  <c r="Q992" i="4"/>
  <c r="N992" i="4"/>
  <c r="K992" i="4"/>
  <c r="H992" i="4"/>
  <c r="U991" i="4"/>
  <c r="Q991" i="4"/>
  <c r="N991" i="4"/>
  <c r="K991" i="4"/>
  <c r="H991" i="4"/>
  <c r="U990" i="4"/>
  <c r="Q990" i="4"/>
  <c r="N990" i="4"/>
  <c r="K990" i="4"/>
  <c r="H990" i="4"/>
  <c r="U989" i="4"/>
  <c r="Q989" i="4"/>
  <c r="N989" i="4"/>
  <c r="K989" i="4"/>
  <c r="H989" i="4"/>
  <c r="U988" i="4"/>
  <c r="Q988" i="4"/>
  <c r="N988" i="4"/>
  <c r="K988" i="4"/>
  <c r="H988" i="4"/>
  <c r="U987" i="4"/>
  <c r="Q987" i="4"/>
  <c r="N987" i="4"/>
  <c r="K987" i="4"/>
  <c r="H987" i="4"/>
  <c r="U986" i="4"/>
  <c r="Q986" i="4"/>
  <c r="N986" i="4"/>
  <c r="K986" i="4"/>
  <c r="H986" i="4"/>
  <c r="U985" i="4"/>
  <c r="Q985" i="4"/>
  <c r="N985" i="4"/>
  <c r="K985" i="4"/>
  <c r="H985" i="4"/>
  <c r="U984" i="4"/>
  <c r="Q984" i="4"/>
  <c r="N984" i="4"/>
  <c r="K984" i="4"/>
  <c r="H984" i="4"/>
  <c r="U983" i="4"/>
  <c r="Q983" i="4"/>
  <c r="N983" i="4"/>
  <c r="K983" i="4"/>
  <c r="H983" i="4"/>
  <c r="U982" i="4"/>
  <c r="Q982" i="4"/>
  <c r="N982" i="4"/>
  <c r="K982" i="4"/>
  <c r="H982" i="4"/>
  <c r="U981" i="4"/>
  <c r="Q981" i="4"/>
  <c r="N981" i="4"/>
  <c r="K981" i="4"/>
  <c r="H981" i="4"/>
  <c r="U980" i="4"/>
  <c r="Q980" i="4"/>
  <c r="N980" i="4"/>
  <c r="K980" i="4"/>
  <c r="H980" i="4"/>
  <c r="U979" i="4"/>
  <c r="Q979" i="4"/>
  <c r="N979" i="4"/>
  <c r="K979" i="4"/>
  <c r="H979" i="4"/>
  <c r="U978" i="4"/>
  <c r="Q978" i="4"/>
  <c r="N978" i="4"/>
  <c r="K978" i="4"/>
  <c r="H978" i="4"/>
  <c r="U977" i="4"/>
  <c r="Q977" i="4"/>
  <c r="N977" i="4"/>
  <c r="K977" i="4"/>
  <c r="H977" i="4"/>
  <c r="U976" i="4"/>
  <c r="Q976" i="4"/>
  <c r="N976" i="4"/>
  <c r="K976" i="4"/>
  <c r="H976" i="4"/>
  <c r="U975" i="4"/>
  <c r="Q975" i="4"/>
  <c r="N975" i="4"/>
  <c r="K975" i="4"/>
  <c r="H975" i="4"/>
  <c r="U974" i="4"/>
  <c r="Q974" i="4"/>
  <c r="N974" i="4"/>
  <c r="K974" i="4"/>
  <c r="H974" i="4"/>
  <c r="U973" i="4"/>
  <c r="Q973" i="4"/>
  <c r="N973" i="4"/>
  <c r="K973" i="4"/>
  <c r="H973" i="4"/>
  <c r="U972" i="4"/>
  <c r="Q972" i="4"/>
  <c r="N972" i="4"/>
  <c r="K972" i="4"/>
  <c r="H972" i="4"/>
  <c r="U971" i="4"/>
  <c r="Q971" i="4"/>
  <c r="N971" i="4"/>
  <c r="K971" i="4"/>
  <c r="H971" i="4"/>
  <c r="U970" i="4"/>
  <c r="Q970" i="4"/>
  <c r="N970" i="4"/>
  <c r="K970" i="4"/>
  <c r="H970" i="4"/>
  <c r="U969" i="4"/>
  <c r="Q969" i="4"/>
  <c r="N969" i="4"/>
  <c r="K969" i="4"/>
  <c r="H969" i="4"/>
  <c r="U968" i="4"/>
  <c r="Q968" i="4"/>
  <c r="N968" i="4"/>
  <c r="K968" i="4"/>
  <c r="H968" i="4"/>
  <c r="U967" i="4"/>
  <c r="Q967" i="4"/>
  <c r="N967" i="4"/>
  <c r="K967" i="4"/>
  <c r="H967" i="4"/>
  <c r="U966" i="4"/>
  <c r="Q966" i="4"/>
  <c r="N966" i="4"/>
  <c r="K966" i="4"/>
  <c r="H966" i="4"/>
  <c r="U965" i="4"/>
  <c r="Q965" i="4"/>
  <c r="N965" i="4"/>
  <c r="K965" i="4"/>
  <c r="H965" i="4"/>
  <c r="U964" i="4"/>
  <c r="Q964" i="4"/>
  <c r="N964" i="4"/>
  <c r="K964" i="4"/>
  <c r="H964" i="4"/>
  <c r="U963" i="4"/>
  <c r="Q963" i="4"/>
  <c r="N963" i="4"/>
  <c r="K963" i="4"/>
  <c r="H963" i="4"/>
  <c r="U962" i="4"/>
  <c r="Q962" i="4"/>
  <c r="N962" i="4"/>
  <c r="K962" i="4"/>
  <c r="H962" i="4"/>
  <c r="U961" i="4"/>
  <c r="Q961" i="4"/>
  <c r="N961" i="4"/>
  <c r="K961" i="4"/>
  <c r="H961" i="4"/>
  <c r="U960" i="4"/>
  <c r="Q960" i="4"/>
  <c r="N960" i="4"/>
  <c r="K960" i="4"/>
  <c r="H960" i="4"/>
  <c r="U959" i="4"/>
  <c r="Q959" i="4"/>
  <c r="N959" i="4"/>
  <c r="K959" i="4"/>
  <c r="H959" i="4"/>
  <c r="U958" i="4"/>
  <c r="Q958" i="4"/>
  <c r="N958" i="4"/>
  <c r="K958" i="4"/>
  <c r="H958" i="4"/>
  <c r="U957" i="4"/>
  <c r="Q957" i="4"/>
  <c r="N957" i="4"/>
  <c r="K957" i="4"/>
  <c r="H957" i="4"/>
  <c r="U956" i="4"/>
  <c r="Q956" i="4"/>
  <c r="N956" i="4"/>
  <c r="K956" i="4"/>
  <c r="H956" i="4"/>
  <c r="U955" i="4"/>
  <c r="Q955" i="4"/>
  <c r="N955" i="4"/>
  <c r="K955" i="4"/>
  <c r="H955" i="4"/>
  <c r="U954" i="4"/>
  <c r="Q954" i="4"/>
  <c r="N954" i="4"/>
  <c r="K954" i="4"/>
  <c r="H954" i="4"/>
  <c r="U953" i="4"/>
  <c r="Q953" i="4"/>
  <c r="N953" i="4"/>
  <c r="K953" i="4"/>
  <c r="H953" i="4"/>
  <c r="U952" i="4"/>
  <c r="Q952" i="4"/>
  <c r="N952" i="4"/>
  <c r="K952" i="4"/>
  <c r="H952" i="4"/>
  <c r="U951" i="4"/>
  <c r="Q951" i="4"/>
  <c r="N951" i="4"/>
  <c r="K951" i="4"/>
  <c r="H951" i="4"/>
  <c r="U950" i="4"/>
  <c r="Q950" i="4"/>
  <c r="N950" i="4"/>
  <c r="K950" i="4"/>
  <c r="H950" i="4"/>
  <c r="U949" i="4"/>
  <c r="Q949" i="4"/>
  <c r="N949" i="4"/>
  <c r="K949" i="4"/>
  <c r="H949" i="4"/>
  <c r="U948" i="4"/>
  <c r="Q948" i="4"/>
  <c r="N948" i="4"/>
  <c r="K948" i="4"/>
  <c r="H948" i="4"/>
  <c r="U947" i="4"/>
  <c r="Q947" i="4"/>
  <c r="N947" i="4"/>
  <c r="K947" i="4"/>
  <c r="H947" i="4"/>
  <c r="U946" i="4"/>
  <c r="Q946" i="4"/>
  <c r="N946" i="4"/>
  <c r="K946" i="4"/>
  <c r="H946" i="4"/>
  <c r="U945" i="4"/>
  <c r="Q945" i="4"/>
  <c r="N945" i="4"/>
  <c r="K945" i="4"/>
  <c r="H945" i="4"/>
  <c r="U944" i="4"/>
  <c r="Q944" i="4"/>
  <c r="N944" i="4"/>
  <c r="K944" i="4"/>
  <c r="H944" i="4"/>
  <c r="U943" i="4"/>
  <c r="Q943" i="4"/>
  <c r="N943" i="4"/>
  <c r="K943" i="4"/>
  <c r="H943" i="4"/>
  <c r="U942" i="4"/>
  <c r="Q942" i="4"/>
  <c r="N942" i="4"/>
  <c r="K942" i="4"/>
  <c r="H942" i="4"/>
  <c r="U941" i="4"/>
  <c r="Q941" i="4"/>
  <c r="N941" i="4"/>
  <c r="K941" i="4"/>
  <c r="H941" i="4"/>
  <c r="U940" i="4"/>
  <c r="Q940" i="4"/>
  <c r="N940" i="4"/>
  <c r="K940" i="4"/>
  <c r="H940" i="4"/>
  <c r="U939" i="4"/>
  <c r="Q939" i="4"/>
  <c r="N939" i="4"/>
  <c r="K939" i="4"/>
  <c r="H939" i="4"/>
  <c r="U938" i="4"/>
  <c r="Q938" i="4"/>
  <c r="N938" i="4"/>
  <c r="K938" i="4"/>
  <c r="H938" i="4"/>
  <c r="U937" i="4"/>
  <c r="Q937" i="4"/>
  <c r="N937" i="4"/>
  <c r="K937" i="4"/>
  <c r="H937" i="4"/>
  <c r="U936" i="4"/>
  <c r="Q936" i="4"/>
  <c r="N936" i="4"/>
  <c r="K936" i="4"/>
  <c r="H936" i="4"/>
  <c r="U935" i="4"/>
  <c r="Q935" i="4"/>
  <c r="N935" i="4"/>
  <c r="K935" i="4"/>
  <c r="H935" i="4"/>
  <c r="U934" i="4"/>
  <c r="Q934" i="4"/>
  <c r="N934" i="4"/>
  <c r="K934" i="4"/>
  <c r="H934" i="4"/>
  <c r="U933" i="4"/>
  <c r="Q933" i="4"/>
  <c r="N933" i="4"/>
  <c r="K933" i="4"/>
  <c r="H933" i="4"/>
  <c r="U932" i="4"/>
  <c r="Q932" i="4"/>
  <c r="N932" i="4"/>
  <c r="K932" i="4"/>
  <c r="H932" i="4"/>
  <c r="U931" i="4"/>
  <c r="Q931" i="4"/>
  <c r="N931" i="4"/>
  <c r="K931" i="4"/>
  <c r="H931" i="4"/>
  <c r="U930" i="4"/>
  <c r="Q930" i="4"/>
  <c r="N930" i="4"/>
  <c r="K930" i="4"/>
  <c r="H930" i="4"/>
  <c r="U929" i="4"/>
  <c r="Q929" i="4"/>
  <c r="N929" i="4"/>
  <c r="K929" i="4"/>
  <c r="H929" i="4"/>
  <c r="U928" i="4"/>
  <c r="Q928" i="4"/>
  <c r="N928" i="4"/>
  <c r="K928" i="4"/>
  <c r="H928" i="4"/>
  <c r="U927" i="4"/>
  <c r="Q927" i="4"/>
  <c r="N927" i="4"/>
  <c r="K927" i="4"/>
  <c r="H927" i="4"/>
  <c r="U926" i="4"/>
  <c r="Q926" i="4"/>
  <c r="N926" i="4"/>
  <c r="K926" i="4"/>
  <c r="H926" i="4"/>
  <c r="U925" i="4"/>
  <c r="Q925" i="4"/>
  <c r="N925" i="4"/>
  <c r="K925" i="4"/>
  <c r="H925" i="4"/>
  <c r="U924" i="4"/>
  <c r="Q924" i="4"/>
  <c r="N924" i="4"/>
  <c r="K924" i="4"/>
  <c r="H924" i="4"/>
  <c r="U923" i="4"/>
  <c r="Q923" i="4"/>
  <c r="N923" i="4"/>
  <c r="K923" i="4"/>
  <c r="H923" i="4"/>
  <c r="U922" i="4"/>
  <c r="Q922" i="4"/>
  <c r="N922" i="4"/>
  <c r="K922" i="4"/>
  <c r="H922" i="4"/>
  <c r="U921" i="4"/>
  <c r="Q921" i="4"/>
  <c r="N921" i="4"/>
  <c r="K921" i="4"/>
  <c r="H921" i="4"/>
  <c r="U920" i="4"/>
  <c r="Q920" i="4"/>
  <c r="N920" i="4"/>
  <c r="K920" i="4"/>
  <c r="H920" i="4"/>
  <c r="U919" i="4"/>
  <c r="Q919" i="4"/>
  <c r="N919" i="4"/>
  <c r="K919" i="4"/>
  <c r="H919" i="4"/>
  <c r="U918" i="4"/>
  <c r="Q918" i="4"/>
  <c r="N918" i="4"/>
  <c r="K918" i="4"/>
  <c r="H918" i="4"/>
  <c r="U917" i="4"/>
  <c r="Q917" i="4"/>
  <c r="N917" i="4"/>
  <c r="K917" i="4"/>
  <c r="H917" i="4"/>
  <c r="U916" i="4"/>
  <c r="Q916" i="4"/>
  <c r="N916" i="4"/>
  <c r="K916" i="4"/>
  <c r="H916" i="4"/>
  <c r="U915" i="4"/>
  <c r="Q915" i="4"/>
  <c r="N915" i="4"/>
  <c r="K915" i="4"/>
  <c r="H915" i="4"/>
  <c r="U914" i="4"/>
  <c r="Q914" i="4"/>
  <c r="N914" i="4"/>
  <c r="K914" i="4"/>
  <c r="H914" i="4"/>
  <c r="U913" i="4"/>
  <c r="Q913" i="4"/>
  <c r="N913" i="4"/>
  <c r="K913" i="4"/>
  <c r="H913" i="4"/>
  <c r="U912" i="4"/>
  <c r="Q912" i="4"/>
  <c r="N912" i="4"/>
  <c r="K912" i="4"/>
  <c r="H912" i="4"/>
  <c r="U911" i="4"/>
  <c r="Q911" i="4"/>
  <c r="N911" i="4"/>
  <c r="K911" i="4"/>
  <c r="H911" i="4"/>
  <c r="U910" i="4"/>
  <c r="Q910" i="4"/>
  <c r="N910" i="4"/>
  <c r="K910" i="4"/>
  <c r="H910" i="4"/>
  <c r="U909" i="4"/>
  <c r="Q909" i="4"/>
  <c r="N909" i="4"/>
  <c r="K909" i="4"/>
  <c r="H909" i="4"/>
  <c r="U908" i="4"/>
  <c r="Q908" i="4"/>
  <c r="N908" i="4"/>
  <c r="K908" i="4"/>
  <c r="H908" i="4"/>
  <c r="U907" i="4"/>
  <c r="Q907" i="4"/>
  <c r="N907" i="4"/>
  <c r="K907" i="4"/>
  <c r="H907" i="4"/>
  <c r="U906" i="4"/>
  <c r="Q906" i="4"/>
  <c r="N906" i="4"/>
  <c r="K906" i="4"/>
  <c r="H906" i="4"/>
  <c r="U905" i="4"/>
  <c r="Q905" i="4"/>
  <c r="N905" i="4"/>
  <c r="K905" i="4"/>
  <c r="H905" i="4"/>
  <c r="U904" i="4"/>
  <c r="Q904" i="4"/>
  <c r="N904" i="4"/>
  <c r="K904" i="4"/>
  <c r="H904" i="4"/>
  <c r="U903" i="4"/>
  <c r="Q903" i="4"/>
  <c r="N903" i="4"/>
  <c r="K903" i="4"/>
  <c r="H903" i="4"/>
  <c r="U902" i="4"/>
  <c r="Q902" i="4"/>
  <c r="N902" i="4"/>
  <c r="K902" i="4"/>
  <c r="H902" i="4"/>
  <c r="U901" i="4"/>
  <c r="Q901" i="4"/>
  <c r="N901" i="4"/>
  <c r="K901" i="4"/>
  <c r="H901" i="4"/>
  <c r="U900" i="4"/>
  <c r="Q900" i="4"/>
  <c r="N900" i="4"/>
  <c r="K900" i="4"/>
  <c r="H900" i="4"/>
  <c r="U899" i="4"/>
  <c r="Q899" i="4"/>
  <c r="N899" i="4"/>
  <c r="K899" i="4"/>
  <c r="H899" i="4"/>
  <c r="U898" i="4"/>
  <c r="Q898" i="4"/>
  <c r="N898" i="4"/>
  <c r="K898" i="4"/>
  <c r="H898" i="4"/>
  <c r="U897" i="4"/>
  <c r="Q897" i="4"/>
  <c r="N897" i="4"/>
  <c r="K897" i="4"/>
  <c r="H897" i="4"/>
  <c r="U896" i="4"/>
  <c r="Q896" i="4"/>
  <c r="N896" i="4"/>
  <c r="K896" i="4"/>
  <c r="H896" i="4"/>
  <c r="U895" i="4"/>
  <c r="Q895" i="4"/>
  <c r="N895" i="4"/>
  <c r="K895" i="4"/>
  <c r="H895" i="4"/>
  <c r="U894" i="4"/>
  <c r="Q894" i="4"/>
  <c r="N894" i="4"/>
  <c r="K894" i="4"/>
  <c r="H894" i="4"/>
  <c r="U893" i="4"/>
  <c r="Q893" i="4"/>
  <c r="N893" i="4"/>
  <c r="K893" i="4"/>
  <c r="H893" i="4"/>
  <c r="U892" i="4"/>
  <c r="Q892" i="4"/>
  <c r="N892" i="4"/>
  <c r="K892" i="4"/>
  <c r="H892" i="4"/>
  <c r="U891" i="4"/>
  <c r="Q891" i="4"/>
  <c r="N891" i="4"/>
  <c r="K891" i="4"/>
  <c r="H891" i="4"/>
  <c r="U890" i="4"/>
  <c r="Q890" i="4"/>
  <c r="N890" i="4"/>
  <c r="K890" i="4"/>
  <c r="H890" i="4"/>
  <c r="U889" i="4"/>
  <c r="Q889" i="4"/>
  <c r="N889" i="4"/>
  <c r="K889" i="4"/>
  <c r="H889" i="4"/>
  <c r="U888" i="4"/>
  <c r="Q888" i="4"/>
  <c r="N888" i="4"/>
  <c r="K888" i="4"/>
  <c r="H888" i="4"/>
  <c r="U887" i="4"/>
  <c r="Q887" i="4"/>
  <c r="N887" i="4"/>
  <c r="K887" i="4"/>
  <c r="H887" i="4"/>
  <c r="U886" i="4"/>
  <c r="Q886" i="4"/>
  <c r="N886" i="4"/>
  <c r="K886" i="4"/>
  <c r="H886" i="4"/>
  <c r="U885" i="4"/>
  <c r="Q885" i="4"/>
  <c r="N885" i="4"/>
  <c r="K885" i="4"/>
  <c r="H885" i="4"/>
  <c r="U884" i="4"/>
  <c r="Q884" i="4"/>
  <c r="N884" i="4"/>
  <c r="K884" i="4"/>
  <c r="H884" i="4"/>
  <c r="U883" i="4"/>
  <c r="Q883" i="4"/>
  <c r="N883" i="4"/>
  <c r="K883" i="4"/>
  <c r="H883" i="4"/>
  <c r="U882" i="4"/>
  <c r="Q882" i="4"/>
  <c r="N882" i="4"/>
  <c r="K882" i="4"/>
  <c r="H882" i="4"/>
  <c r="U881" i="4"/>
  <c r="Q881" i="4"/>
  <c r="N881" i="4"/>
  <c r="K881" i="4"/>
  <c r="H881" i="4"/>
  <c r="U880" i="4"/>
  <c r="Q880" i="4"/>
  <c r="N880" i="4"/>
  <c r="K880" i="4"/>
  <c r="H880" i="4"/>
  <c r="U879" i="4"/>
  <c r="Q879" i="4"/>
  <c r="N879" i="4"/>
  <c r="K879" i="4"/>
  <c r="H879" i="4"/>
  <c r="U878" i="4"/>
  <c r="Q878" i="4"/>
  <c r="N878" i="4"/>
  <c r="K878" i="4"/>
  <c r="H878" i="4"/>
  <c r="U877" i="4"/>
  <c r="Q877" i="4"/>
  <c r="N877" i="4"/>
  <c r="K877" i="4"/>
  <c r="H877" i="4"/>
  <c r="U876" i="4"/>
  <c r="Q876" i="4"/>
  <c r="N876" i="4"/>
  <c r="K876" i="4"/>
  <c r="H876" i="4"/>
  <c r="U875" i="4"/>
  <c r="Q875" i="4"/>
  <c r="N875" i="4"/>
  <c r="K875" i="4"/>
  <c r="H875" i="4"/>
  <c r="U874" i="4"/>
  <c r="Q874" i="4"/>
  <c r="N874" i="4"/>
  <c r="K874" i="4"/>
  <c r="H874" i="4"/>
  <c r="U873" i="4"/>
  <c r="Q873" i="4"/>
  <c r="N873" i="4"/>
  <c r="K873" i="4"/>
  <c r="H873" i="4"/>
  <c r="U872" i="4"/>
  <c r="Q872" i="4"/>
  <c r="N872" i="4"/>
  <c r="K872" i="4"/>
  <c r="H872" i="4"/>
  <c r="U871" i="4"/>
  <c r="Q871" i="4"/>
  <c r="N871" i="4"/>
  <c r="K871" i="4"/>
  <c r="H871" i="4"/>
  <c r="U870" i="4"/>
  <c r="Q870" i="4"/>
  <c r="N870" i="4"/>
  <c r="K870" i="4"/>
  <c r="H870" i="4"/>
  <c r="U869" i="4"/>
  <c r="Q869" i="4"/>
  <c r="N869" i="4"/>
  <c r="K869" i="4"/>
  <c r="H869" i="4"/>
  <c r="U868" i="4"/>
  <c r="Q868" i="4"/>
  <c r="N868" i="4"/>
  <c r="K868" i="4"/>
  <c r="H868" i="4"/>
  <c r="U867" i="4"/>
  <c r="Q867" i="4"/>
  <c r="N867" i="4"/>
  <c r="K867" i="4"/>
  <c r="H867" i="4"/>
  <c r="U866" i="4"/>
  <c r="Q866" i="4"/>
  <c r="N866" i="4"/>
  <c r="K866" i="4"/>
  <c r="H866" i="4"/>
  <c r="U865" i="4"/>
  <c r="Q865" i="4"/>
  <c r="N865" i="4"/>
  <c r="K865" i="4"/>
  <c r="H865" i="4"/>
  <c r="U864" i="4"/>
  <c r="Q864" i="4"/>
  <c r="N864" i="4"/>
  <c r="K864" i="4"/>
  <c r="H864" i="4"/>
  <c r="U863" i="4"/>
  <c r="Q863" i="4"/>
  <c r="N863" i="4"/>
  <c r="K863" i="4"/>
  <c r="H863" i="4"/>
  <c r="U862" i="4"/>
  <c r="Q862" i="4"/>
  <c r="N862" i="4"/>
  <c r="K862" i="4"/>
  <c r="H862" i="4"/>
  <c r="U861" i="4"/>
  <c r="Q861" i="4"/>
  <c r="N861" i="4"/>
  <c r="K861" i="4"/>
  <c r="H861" i="4"/>
  <c r="U860" i="4"/>
  <c r="Q860" i="4"/>
  <c r="N860" i="4"/>
  <c r="K860" i="4"/>
  <c r="H860" i="4"/>
  <c r="U859" i="4"/>
  <c r="Q859" i="4"/>
  <c r="N859" i="4"/>
  <c r="K859" i="4"/>
  <c r="H859" i="4"/>
  <c r="U858" i="4"/>
  <c r="Q858" i="4"/>
  <c r="N858" i="4"/>
  <c r="K858" i="4"/>
  <c r="H858" i="4"/>
  <c r="U857" i="4"/>
  <c r="Q857" i="4"/>
  <c r="N857" i="4"/>
  <c r="K857" i="4"/>
  <c r="H857" i="4"/>
  <c r="U856" i="4"/>
  <c r="Q856" i="4"/>
  <c r="N856" i="4"/>
  <c r="K856" i="4"/>
  <c r="H856" i="4"/>
  <c r="U855" i="4"/>
  <c r="Q855" i="4"/>
  <c r="N855" i="4"/>
  <c r="K855" i="4"/>
  <c r="H855" i="4"/>
  <c r="U854" i="4"/>
  <c r="Q854" i="4"/>
  <c r="N854" i="4"/>
  <c r="K854" i="4"/>
  <c r="H854" i="4"/>
  <c r="U853" i="4"/>
  <c r="Q853" i="4"/>
  <c r="N853" i="4"/>
  <c r="K853" i="4"/>
  <c r="H853" i="4"/>
  <c r="U852" i="4"/>
  <c r="Q852" i="4"/>
  <c r="N852" i="4"/>
  <c r="K852" i="4"/>
  <c r="H852" i="4"/>
  <c r="U851" i="4"/>
  <c r="Q851" i="4"/>
  <c r="N851" i="4"/>
  <c r="K851" i="4"/>
  <c r="H851" i="4"/>
  <c r="U850" i="4"/>
  <c r="Q850" i="4"/>
  <c r="N850" i="4"/>
  <c r="K850" i="4"/>
  <c r="H850" i="4"/>
  <c r="U849" i="4"/>
  <c r="Q849" i="4"/>
  <c r="N849" i="4"/>
  <c r="K849" i="4"/>
  <c r="H849" i="4"/>
  <c r="U848" i="4"/>
  <c r="Q848" i="4"/>
  <c r="N848" i="4"/>
  <c r="K848" i="4"/>
  <c r="H848" i="4"/>
  <c r="U847" i="4"/>
  <c r="Q847" i="4"/>
  <c r="N847" i="4"/>
  <c r="K847" i="4"/>
  <c r="H847" i="4"/>
  <c r="U846" i="4"/>
  <c r="Q846" i="4"/>
  <c r="N846" i="4"/>
  <c r="K846" i="4"/>
  <c r="H846" i="4"/>
  <c r="U845" i="4"/>
  <c r="Q845" i="4"/>
  <c r="N845" i="4"/>
  <c r="K845" i="4"/>
  <c r="H845" i="4"/>
  <c r="U844" i="4"/>
  <c r="Q844" i="4"/>
  <c r="N844" i="4"/>
  <c r="K844" i="4"/>
  <c r="H844" i="4"/>
  <c r="U843" i="4"/>
  <c r="Q843" i="4"/>
  <c r="N843" i="4"/>
  <c r="K843" i="4"/>
  <c r="H843" i="4"/>
  <c r="U842" i="4"/>
  <c r="Q842" i="4"/>
  <c r="N842" i="4"/>
  <c r="K842" i="4"/>
  <c r="H842" i="4"/>
  <c r="U841" i="4"/>
  <c r="Q841" i="4"/>
  <c r="N841" i="4"/>
  <c r="K841" i="4"/>
  <c r="H841" i="4"/>
  <c r="U840" i="4"/>
  <c r="Q840" i="4"/>
  <c r="N840" i="4"/>
  <c r="K840" i="4"/>
  <c r="H840" i="4"/>
  <c r="U839" i="4"/>
  <c r="Q839" i="4"/>
  <c r="N839" i="4"/>
  <c r="K839" i="4"/>
  <c r="H839" i="4"/>
  <c r="U838" i="4"/>
  <c r="Q838" i="4"/>
  <c r="N838" i="4"/>
  <c r="K838" i="4"/>
  <c r="H838" i="4"/>
  <c r="U837" i="4"/>
  <c r="Q837" i="4"/>
  <c r="N837" i="4"/>
  <c r="K837" i="4"/>
  <c r="H837" i="4"/>
  <c r="U836" i="4"/>
  <c r="Q836" i="4"/>
  <c r="N836" i="4"/>
  <c r="K836" i="4"/>
  <c r="H836" i="4"/>
  <c r="U835" i="4"/>
  <c r="Q835" i="4"/>
  <c r="N835" i="4"/>
  <c r="K835" i="4"/>
  <c r="H835" i="4"/>
  <c r="U834" i="4"/>
  <c r="Q834" i="4"/>
  <c r="N834" i="4"/>
  <c r="K834" i="4"/>
  <c r="H834" i="4"/>
  <c r="U833" i="4"/>
  <c r="Q833" i="4"/>
  <c r="N833" i="4"/>
  <c r="K833" i="4"/>
  <c r="H833" i="4"/>
  <c r="U832" i="4"/>
  <c r="Q832" i="4"/>
  <c r="N832" i="4"/>
  <c r="K832" i="4"/>
  <c r="H832" i="4"/>
  <c r="U831" i="4"/>
  <c r="Q831" i="4"/>
  <c r="N831" i="4"/>
  <c r="K831" i="4"/>
  <c r="H831" i="4"/>
  <c r="U830" i="4"/>
  <c r="Q830" i="4"/>
  <c r="N830" i="4"/>
  <c r="K830" i="4"/>
  <c r="H830" i="4"/>
  <c r="U829" i="4"/>
  <c r="Q829" i="4"/>
  <c r="N829" i="4"/>
  <c r="K829" i="4"/>
  <c r="H829" i="4"/>
  <c r="U828" i="4"/>
  <c r="Q828" i="4"/>
  <c r="N828" i="4"/>
  <c r="K828" i="4"/>
  <c r="H828" i="4"/>
  <c r="U827" i="4"/>
  <c r="Q827" i="4"/>
  <c r="N827" i="4"/>
  <c r="K827" i="4"/>
  <c r="H827" i="4"/>
  <c r="U826" i="4"/>
  <c r="Q826" i="4"/>
  <c r="N826" i="4"/>
  <c r="K826" i="4"/>
  <c r="H826" i="4"/>
  <c r="U825" i="4"/>
  <c r="Q825" i="4"/>
  <c r="N825" i="4"/>
  <c r="K825" i="4"/>
  <c r="H825" i="4"/>
  <c r="U824" i="4"/>
  <c r="Q824" i="4"/>
  <c r="N824" i="4"/>
  <c r="K824" i="4"/>
  <c r="H824" i="4"/>
  <c r="U823" i="4"/>
  <c r="Q823" i="4"/>
  <c r="N823" i="4"/>
  <c r="K823" i="4"/>
  <c r="H823" i="4"/>
  <c r="U822" i="4"/>
  <c r="Q822" i="4"/>
  <c r="N822" i="4"/>
  <c r="K822" i="4"/>
  <c r="H822" i="4"/>
  <c r="U821" i="4"/>
  <c r="Q821" i="4"/>
  <c r="N821" i="4"/>
  <c r="K821" i="4"/>
  <c r="H821" i="4"/>
  <c r="U820" i="4"/>
  <c r="Q820" i="4"/>
  <c r="N820" i="4"/>
  <c r="K820" i="4"/>
  <c r="H820" i="4"/>
  <c r="U819" i="4"/>
  <c r="Q819" i="4"/>
  <c r="N819" i="4"/>
  <c r="K819" i="4"/>
  <c r="H819" i="4"/>
  <c r="U818" i="4"/>
  <c r="Q818" i="4"/>
  <c r="N818" i="4"/>
  <c r="K818" i="4"/>
  <c r="H818" i="4"/>
  <c r="U817" i="4"/>
  <c r="Q817" i="4"/>
  <c r="N817" i="4"/>
  <c r="K817" i="4"/>
  <c r="H817" i="4"/>
  <c r="U816" i="4"/>
  <c r="Q816" i="4"/>
  <c r="N816" i="4"/>
  <c r="K816" i="4"/>
  <c r="H816" i="4"/>
  <c r="U815" i="4"/>
  <c r="Q815" i="4"/>
  <c r="N815" i="4"/>
  <c r="K815" i="4"/>
  <c r="H815" i="4"/>
  <c r="U814" i="4"/>
  <c r="Q814" i="4"/>
  <c r="N814" i="4"/>
  <c r="K814" i="4"/>
  <c r="H814" i="4"/>
  <c r="U813" i="4"/>
  <c r="Q813" i="4"/>
  <c r="N813" i="4"/>
  <c r="K813" i="4"/>
  <c r="H813" i="4"/>
  <c r="U812" i="4"/>
  <c r="Q812" i="4"/>
  <c r="N812" i="4"/>
  <c r="K812" i="4"/>
  <c r="H812" i="4"/>
  <c r="U811" i="4"/>
  <c r="Q811" i="4"/>
  <c r="N811" i="4"/>
  <c r="K811" i="4"/>
  <c r="H811" i="4"/>
  <c r="U810" i="4"/>
  <c r="Q810" i="4"/>
  <c r="N810" i="4"/>
  <c r="K810" i="4"/>
  <c r="H810" i="4"/>
  <c r="U809" i="4"/>
  <c r="Q809" i="4"/>
  <c r="N809" i="4"/>
  <c r="K809" i="4"/>
  <c r="H809" i="4"/>
  <c r="U808" i="4"/>
  <c r="Q808" i="4"/>
  <c r="N808" i="4"/>
  <c r="K808" i="4"/>
  <c r="H808" i="4"/>
  <c r="U807" i="4"/>
  <c r="Q807" i="4"/>
  <c r="N807" i="4"/>
  <c r="K807" i="4"/>
  <c r="H807" i="4"/>
  <c r="U806" i="4"/>
  <c r="Q806" i="4"/>
  <c r="N806" i="4"/>
  <c r="K806" i="4"/>
  <c r="H806" i="4"/>
  <c r="U805" i="4"/>
  <c r="Q805" i="4"/>
  <c r="N805" i="4"/>
  <c r="K805" i="4"/>
  <c r="H805" i="4"/>
  <c r="U804" i="4"/>
  <c r="Q804" i="4"/>
  <c r="N804" i="4"/>
  <c r="K804" i="4"/>
  <c r="H804" i="4"/>
  <c r="U803" i="4"/>
  <c r="Q803" i="4"/>
  <c r="N803" i="4"/>
  <c r="K803" i="4"/>
  <c r="H803" i="4"/>
  <c r="U802" i="4"/>
  <c r="Q802" i="4"/>
  <c r="N802" i="4"/>
  <c r="K802" i="4"/>
  <c r="H802" i="4"/>
  <c r="U801" i="4"/>
  <c r="Q801" i="4"/>
  <c r="N801" i="4"/>
  <c r="K801" i="4"/>
  <c r="H801" i="4"/>
  <c r="U800" i="4"/>
  <c r="Q800" i="4"/>
  <c r="N800" i="4"/>
  <c r="K800" i="4"/>
  <c r="H800" i="4"/>
  <c r="U799" i="4"/>
  <c r="Q799" i="4"/>
  <c r="N799" i="4"/>
  <c r="K799" i="4"/>
  <c r="H799" i="4"/>
  <c r="U798" i="4"/>
  <c r="Q798" i="4"/>
  <c r="N798" i="4"/>
  <c r="K798" i="4"/>
  <c r="H798" i="4"/>
  <c r="U797" i="4"/>
  <c r="Q797" i="4"/>
  <c r="N797" i="4"/>
  <c r="K797" i="4"/>
  <c r="H797" i="4"/>
  <c r="U796" i="4"/>
  <c r="Q796" i="4"/>
  <c r="N796" i="4"/>
  <c r="K796" i="4"/>
  <c r="H796" i="4"/>
  <c r="U795" i="4"/>
  <c r="Q795" i="4"/>
  <c r="N795" i="4"/>
  <c r="K795" i="4"/>
  <c r="H795" i="4"/>
  <c r="U794" i="4"/>
  <c r="Q794" i="4"/>
  <c r="N794" i="4"/>
  <c r="K794" i="4"/>
  <c r="H794" i="4"/>
  <c r="U793" i="4"/>
  <c r="Q793" i="4"/>
  <c r="N793" i="4"/>
  <c r="K793" i="4"/>
  <c r="H793" i="4"/>
  <c r="U792" i="4"/>
  <c r="Q792" i="4"/>
  <c r="N792" i="4"/>
  <c r="K792" i="4"/>
  <c r="H792" i="4"/>
  <c r="U791" i="4"/>
  <c r="Q791" i="4"/>
  <c r="N791" i="4"/>
  <c r="K791" i="4"/>
  <c r="H791" i="4"/>
  <c r="U790" i="4"/>
  <c r="Q790" i="4"/>
  <c r="N790" i="4"/>
  <c r="K790" i="4"/>
  <c r="H790" i="4"/>
  <c r="U789" i="4"/>
  <c r="Q789" i="4"/>
  <c r="N789" i="4"/>
  <c r="K789" i="4"/>
  <c r="H789" i="4"/>
  <c r="U788" i="4"/>
  <c r="Q788" i="4"/>
  <c r="N788" i="4"/>
  <c r="K788" i="4"/>
  <c r="H788" i="4"/>
  <c r="U787" i="4"/>
  <c r="Q787" i="4"/>
  <c r="N787" i="4"/>
  <c r="K787" i="4"/>
  <c r="H787" i="4"/>
  <c r="U786" i="4"/>
  <c r="Q786" i="4"/>
  <c r="N786" i="4"/>
  <c r="K786" i="4"/>
  <c r="H786" i="4"/>
  <c r="U785" i="4"/>
  <c r="Q785" i="4"/>
  <c r="N785" i="4"/>
  <c r="K785" i="4"/>
  <c r="H785" i="4"/>
  <c r="U784" i="4"/>
  <c r="Q784" i="4"/>
  <c r="N784" i="4"/>
  <c r="K784" i="4"/>
  <c r="H784" i="4"/>
  <c r="U783" i="4"/>
  <c r="Q783" i="4"/>
  <c r="N783" i="4"/>
  <c r="K783" i="4"/>
  <c r="H783" i="4"/>
  <c r="U782" i="4"/>
  <c r="Q782" i="4"/>
  <c r="N782" i="4"/>
  <c r="K782" i="4"/>
  <c r="H782" i="4"/>
  <c r="U781" i="4"/>
  <c r="Q781" i="4"/>
  <c r="N781" i="4"/>
  <c r="K781" i="4"/>
  <c r="H781" i="4"/>
  <c r="U780" i="4"/>
  <c r="Q780" i="4"/>
  <c r="N780" i="4"/>
  <c r="K780" i="4"/>
  <c r="H780" i="4"/>
  <c r="U779" i="4"/>
  <c r="Q779" i="4"/>
  <c r="N779" i="4"/>
  <c r="K779" i="4"/>
  <c r="H779" i="4"/>
  <c r="U778" i="4"/>
  <c r="Q778" i="4"/>
  <c r="N778" i="4"/>
  <c r="K778" i="4"/>
  <c r="H778" i="4"/>
  <c r="U777" i="4"/>
  <c r="Q777" i="4"/>
  <c r="N777" i="4"/>
  <c r="K777" i="4"/>
  <c r="H777" i="4"/>
  <c r="U776" i="4"/>
  <c r="Q776" i="4"/>
  <c r="N776" i="4"/>
  <c r="K776" i="4"/>
  <c r="H776" i="4"/>
  <c r="U775" i="4"/>
  <c r="Q775" i="4"/>
  <c r="N775" i="4"/>
  <c r="K775" i="4"/>
  <c r="H775" i="4"/>
  <c r="U774" i="4"/>
  <c r="Q774" i="4"/>
  <c r="N774" i="4"/>
  <c r="K774" i="4"/>
  <c r="H774" i="4"/>
  <c r="U773" i="4"/>
  <c r="Q773" i="4"/>
  <c r="N773" i="4"/>
  <c r="K773" i="4"/>
  <c r="H773" i="4"/>
  <c r="U772" i="4"/>
  <c r="Q772" i="4"/>
  <c r="N772" i="4"/>
  <c r="K772" i="4"/>
  <c r="H772" i="4"/>
  <c r="U771" i="4"/>
  <c r="Q771" i="4"/>
  <c r="N771" i="4"/>
  <c r="K771" i="4"/>
  <c r="H771" i="4"/>
  <c r="U770" i="4"/>
  <c r="Q770" i="4"/>
  <c r="N770" i="4"/>
  <c r="K770" i="4"/>
  <c r="H770" i="4"/>
  <c r="U769" i="4"/>
  <c r="Q769" i="4"/>
  <c r="N769" i="4"/>
  <c r="K769" i="4"/>
  <c r="H769" i="4"/>
  <c r="U768" i="4"/>
  <c r="Q768" i="4"/>
  <c r="N768" i="4"/>
  <c r="K768" i="4"/>
  <c r="H768" i="4"/>
  <c r="U767" i="4"/>
  <c r="Q767" i="4"/>
  <c r="N767" i="4"/>
  <c r="K767" i="4"/>
  <c r="H767" i="4"/>
  <c r="U766" i="4"/>
  <c r="Q766" i="4"/>
  <c r="N766" i="4"/>
  <c r="K766" i="4"/>
  <c r="H766" i="4"/>
  <c r="U765" i="4"/>
  <c r="Q765" i="4"/>
  <c r="N765" i="4"/>
  <c r="K765" i="4"/>
  <c r="H765" i="4"/>
  <c r="U764" i="4"/>
  <c r="Q764" i="4"/>
  <c r="N764" i="4"/>
  <c r="K764" i="4"/>
  <c r="H764" i="4"/>
  <c r="U763" i="4"/>
  <c r="Q763" i="4"/>
  <c r="N763" i="4"/>
  <c r="K763" i="4"/>
  <c r="H763" i="4"/>
  <c r="U762" i="4"/>
  <c r="Q762" i="4"/>
  <c r="N762" i="4"/>
  <c r="K762" i="4"/>
  <c r="H762" i="4"/>
  <c r="U761" i="4"/>
  <c r="Q761" i="4"/>
  <c r="N761" i="4"/>
  <c r="K761" i="4"/>
  <c r="H761" i="4"/>
  <c r="U760" i="4"/>
  <c r="Q760" i="4"/>
  <c r="N760" i="4"/>
  <c r="K760" i="4"/>
  <c r="H760" i="4"/>
  <c r="U759" i="4"/>
  <c r="Q759" i="4"/>
  <c r="N759" i="4"/>
  <c r="K759" i="4"/>
  <c r="H759" i="4"/>
  <c r="U758" i="4"/>
  <c r="Q758" i="4"/>
  <c r="N758" i="4"/>
  <c r="K758" i="4"/>
  <c r="H758" i="4"/>
  <c r="U757" i="4"/>
  <c r="Q757" i="4"/>
  <c r="N757" i="4"/>
  <c r="K757" i="4"/>
  <c r="H757" i="4"/>
  <c r="U756" i="4"/>
  <c r="Q756" i="4"/>
  <c r="N756" i="4"/>
  <c r="K756" i="4"/>
  <c r="H756" i="4"/>
  <c r="U755" i="4"/>
  <c r="Q755" i="4"/>
  <c r="N755" i="4"/>
  <c r="K755" i="4"/>
  <c r="H755" i="4"/>
  <c r="U754" i="4"/>
  <c r="Q754" i="4"/>
  <c r="N754" i="4"/>
  <c r="K754" i="4"/>
  <c r="H754" i="4"/>
  <c r="U753" i="4"/>
  <c r="Q753" i="4"/>
  <c r="N753" i="4"/>
  <c r="K753" i="4"/>
  <c r="H753" i="4"/>
  <c r="U752" i="4"/>
  <c r="Q752" i="4"/>
  <c r="N752" i="4"/>
  <c r="K752" i="4"/>
  <c r="H752" i="4"/>
  <c r="U751" i="4"/>
  <c r="Q751" i="4"/>
  <c r="N751" i="4"/>
  <c r="K751" i="4"/>
  <c r="H751" i="4"/>
  <c r="U750" i="4"/>
  <c r="Q750" i="4"/>
  <c r="N750" i="4"/>
  <c r="K750" i="4"/>
  <c r="H750" i="4"/>
  <c r="U749" i="4"/>
  <c r="Q749" i="4"/>
  <c r="N749" i="4"/>
  <c r="K749" i="4"/>
  <c r="H749" i="4"/>
  <c r="U748" i="4"/>
  <c r="Q748" i="4"/>
  <c r="N748" i="4"/>
  <c r="K748" i="4"/>
  <c r="H748" i="4"/>
  <c r="U747" i="4"/>
  <c r="Q747" i="4"/>
  <c r="N747" i="4"/>
  <c r="K747" i="4"/>
  <c r="H747" i="4"/>
  <c r="U746" i="4"/>
  <c r="Q746" i="4"/>
  <c r="N746" i="4"/>
  <c r="K746" i="4"/>
  <c r="H746" i="4"/>
  <c r="U745" i="4"/>
  <c r="Q745" i="4"/>
  <c r="N745" i="4"/>
  <c r="K745" i="4"/>
  <c r="H745" i="4"/>
  <c r="U744" i="4"/>
  <c r="Q744" i="4"/>
  <c r="N744" i="4"/>
  <c r="K744" i="4"/>
  <c r="H744" i="4"/>
  <c r="U743" i="4"/>
  <c r="Q743" i="4"/>
  <c r="N743" i="4"/>
  <c r="K743" i="4"/>
  <c r="H743" i="4"/>
  <c r="U742" i="4"/>
  <c r="Q742" i="4"/>
  <c r="N742" i="4"/>
  <c r="K742" i="4"/>
  <c r="H742" i="4"/>
  <c r="U741" i="4"/>
  <c r="Q741" i="4"/>
  <c r="N741" i="4"/>
  <c r="K741" i="4"/>
  <c r="H741" i="4"/>
  <c r="U740" i="4"/>
  <c r="Q740" i="4"/>
  <c r="N740" i="4"/>
  <c r="K740" i="4"/>
  <c r="H740" i="4"/>
  <c r="U739" i="4"/>
  <c r="Q739" i="4"/>
  <c r="N739" i="4"/>
  <c r="K739" i="4"/>
  <c r="H739" i="4"/>
  <c r="U738" i="4"/>
  <c r="Q738" i="4"/>
  <c r="N738" i="4"/>
  <c r="K738" i="4"/>
  <c r="H738" i="4"/>
  <c r="U737" i="4"/>
  <c r="Q737" i="4"/>
  <c r="N737" i="4"/>
  <c r="K737" i="4"/>
  <c r="H737" i="4"/>
  <c r="U736" i="4"/>
  <c r="Q736" i="4"/>
  <c r="N736" i="4"/>
  <c r="K736" i="4"/>
  <c r="H736" i="4"/>
  <c r="U735" i="4"/>
  <c r="Q735" i="4"/>
  <c r="N735" i="4"/>
  <c r="K735" i="4"/>
  <c r="H735" i="4"/>
  <c r="U734" i="4"/>
  <c r="Q734" i="4"/>
  <c r="N734" i="4"/>
  <c r="K734" i="4"/>
  <c r="H734" i="4"/>
  <c r="U733" i="4"/>
  <c r="Q733" i="4"/>
  <c r="N733" i="4"/>
  <c r="K733" i="4"/>
  <c r="H733" i="4"/>
  <c r="U732" i="4"/>
  <c r="Q732" i="4"/>
  <c r="N732" i="4"/>
  <c r="K732" i="4"/>
  <c r="H732" i="4"/>
  <c r="U731" i="4"/>
  <c r="Q731" i="4"/>
  <c r="N731" i="4"/>
  <c r="K731" i="4"/>
  <c r="H731" i="4"/>
  <c r="U730" i="4"/>
  <c r="Q730" i="4"/>
  <c r="N730" i="4"/>
  <c r="K730" i="4"/>
  <c r="H730" i="4"/>
  <c r="U729" i="4"/>
  <c r="Q729" i="4"/>
  <c r="N729" i="4"/>
  <c r="K729" i="4"/>
  <c r="H729" i="4"/>
  <c r="U728" i="4"/>
  <c r="Q728" i="4"/>
  <c r="N728" i="4"/>
  <c r="K728" i="4"/>
  <c r="H728" i="4"/>
  <c r="U727" i="4"/>
  <c r="Q727" i="4"/>
  <c r="N727" i="4"/>
  <c r="K727" i="4"/>
  <c r="H727" i="4"/>
  <c r="U726" i="4"/>
  <c r="Q726" i="4"/>
  <c r="N726" i="4"/>
  <c r="K726" i="4"/>
  <c r="H726" i="4"/>
  <c r="U725" i="4"/>
  <c r="Q725" i="4"/>
  <c r="N725" i="4"/>
  <c r="K725" i="4"/>
  <c r="H725" i="4"/>
  <c r="U724" i="4"/>
  <c r="Q724" i="4"/>
  <c r="N724" i="4"/>
  <c r="K724" i="4"/>
  <c r="H724" i="4"/>
  <c r="U723" i="4"/>
  <c r="Q723" i="4"/>
  <c r="N723" i="4"/>
  <c r="K723" i="4"/>
  <c r="H723" i="4"/>
  <c r="U722" i="4"/>
  <c r="Q722" i="4"/>
  <c r="N722" i="4"/>
  <c r="K722" i="4"/>
  <c r="H722" i="4"/>
  <c r="U721" i="4"/>
  <c r="Q721" i="4"/>
  <c r="N721" i="4"/>
  <c r="K721" i="4"/>
  <c r="H721" i="4"/>
  <c r="U720" i="4"/>
  <c r="Q720" i="4"/>
  <c r="N720" i="4"/>
  <c r="K720" i="4"/>
  <c r="H720" i="4"/>
  <c r="U719" i="4"/>
  <c r="Q719" i="4"/>
  <c r="N719" i="4"/>
  <c r="K719" i="4"/>
  <c r="H719" i="4"/>
  <c r="U718" i="4"/>
  <c r="Q718" i="4"/>
  <c r="N718" i="4"/>
  <c r="K718" i="4"/>
  <c r="H718" i="4"/>
  <c r="U717" i="4"/>
  <c r="Q717" i="4"/>
  <c r="N717" i="4"/>
  <c r="K717" i="4"/>
  <c r="H717" i="4"/>
  <c r="U716" i="4"/>
  <c r="Q716" i="4"/>
  <c r="N716" i="4"/>
  <c r="K716" i="4"/>
  <c r="H716" i="4"/>
  <c r="U715" i="4"/>
  <c r="Q715" i="4"/>
  <c r="N715" i="4"/>
  <c r="K715" i="4"/>
  <c r="H715" i="4"/>
  <c r="U714" i="4"/>
  <c r="Q714" i="4"/>
  <c r="N714" i="4"/>
  <c r="K714" i="4"/>
  <c r="H714" i="4"/>
  <c r="U713" i="4"/>
  <c r="Q713" i="4"/>
  <c r="N713" i="4"/>
  <c r="K713" i="4"/>
  <c r="H713" i="4"/>
  <c r="U712" i="4"/>
  <c r="Q712" i="4"/>
  <c r="N712" i="4"/>
  <c r="K712" i="4"/>
  <c r="H712" i="4"/>
  <c r="U711" i="4"/>
  <c r="Q711" i="4"/>
  <c r="N711" i="4"/>
  <c r="K711" i="4"/>
  <c r="H711" i="4"/>
  <c r="U710" i="4"/>
  <c r="Q710" i="4"/>
  <c r="N710" i="4"/>
  <c r="K710" i="4"/>
  <c r="H710" i="4"/>
  <c r="U709" i="4"/>
  <c r="Q709" i="4"/>
  <c r="N709" i="4"/>
  <c r="K709" i="4"/>
  <c r="H709" i="4"/>
  <c r="U708" i="4"/>
  <c r="Q708" i="4"/>
  <c r="N708" i="4"/>
  <c r="K708" i="4"/>
  <c r="H708" i="4"/>
  <c r="U707" i="4"/>
  <c r="Q707" i="4"/>
  <c r="N707" i="4"/>
  <c r="K707" i="4"/>
  <c r="H707" i="4"/>
  <c r="U706" i="4"/>
  <c r="Q706" i="4"/>
  <c r="N706" i="4"/>
  <c r="K706" i="4"/>
  <c r="H706" i="4"/>
  <c r="U705" i="4"/>
  <c r="Q705" i="4"/>
  <c r="N705" i="4"/>
  <c r="K705" i="4"/>
  <c r="H705" i="4"/>
  <c r="U704" i="4"/>
  <c r="Q704" i="4"/>
  <c r="N704" i="4"/>
  <c r="K704" i="4"/>
  <c r="H704" i="4"/>
  <c r="U703" i="4"/>
  <c r="Q703" i="4"/>
  <c r="N703" i="4"/>
  <c r="K703" i="4"/>
  <c r="H703" i="4"/>
  <c r="U702" i="4"/>
  <c r="Q702" i="4"/>
  <c r="N702" i="4"/>
  <c r="K702" i="4"/>
  <c r="H702" i="4"/>
  <c r="U701" i="4"/>
  <c r="Q701" i="4"/>
  <c r="N701" i="4"/>
  <c r="K701" i="4"/>
  <c r="H701" i="4"/>
  <c r="U700" i="4"/>
  <c r="Q700" i="4"/>
  <c r="N700" i="4"/>
  <c r="K700" i="4"/>
  <c r="H700" i="4"/>
  <c r="U699" i="4"/>
  <c r="Q699" i="4"/>
  <c r="N699" i="4"/>
  <c r="K699" i="4"/>
  <c r="H699" i="4"/>
  <c r="U698" i="4"/>
  <c r="Q698" i="4"/>
  <c r="N698" i="4"/>
  <c r="K698" i="4"/>
  <c r="H698" i="4"/>
  <c r="U697" i="4"/>
  <c r="Q697" i="4"/>
  <c r="N697" i="4"/>
  <c r="K697" i="4"/>
  <c r="H697" i="4"/>
  <c r="U696" i="4"/>
  <c r="Q696" i="4"/>
  <c r="N696" i="4"/>
  <c r="K696" i="4"/>
  <c r="H696" i="4"/>
  <c r="U695" i="4"/>
  <c r="Q695" i="4"/>
  <c r="N695" i="4"/>
  <c r="K695" i="4"/>
  <c r="H695" i="4"/>
  <c r="U694" i="4"/>
  <c r="Q694" i="4"/>
  <c r="N694" i="4"/>
  <c r="K694" i="4"/>
  <c r="H694" i="4"/>
  <c r="U693" i="4"/>
  <c r="Q693" i="4"/>
  <c r="N693" i="4"/>
  <c r="K693" i="4"/>
  <c r="H693" i="4"/>
  <c r="U692" i="4"/>
  <c r="Q692" i="4"/>
  <c r="N692" i="4"/>
  <c r="K692" i="4"/>
  <c r="H692" i="4"/>
  <c r="U691" i="4"/>
  <c r="Q691" i="4"/>
  <c r="N691" i="4"/>
  <c r="K691" i="4"/>
  <c r="H691" i="4"/>
  <c r="U690" i="4"/>
  <c r="Q690" i="4"/>
  <c r="N690" i="4"/>
  <c r="K690" i="4"/>
  <c r="H690" i="4"/>
  <c r="U689" i="4"/>
  <c r="Q689" i="4"/>
  <c r="N689" i="4"/>
  <c r="K689" i="4"/>
  <c r="H689" i="4"/>
  <c r="U688" i="4"/>
  <c r="Q688" i="4"/>
  <c r="N688" i="4"/>
  <c r="K688" i="4"/>
  <c r="H688" i="4"/>
  <c r="U687" i="4"/>
  <c r="Q687" i="4"/>
  <c r="N687" i="4"/>
  <c r="K687" i="4"/>
  <c r="H687" i="4"/>
  <c r="U686" i="4"/>
  <c r="Q686" i="4"/>
  <c r="N686" i="4"/>
  <c r="K686" i="4"/>
  <c r="H686" i="4"/>
  <c r="U685" i="4"/>
  <c r="Q685" i="4"/>
  <c r="N685" i="4"/>
  <c r="K685" i="4"/>
  <c r="H685" i="4"/>
  <c r="U684" i="4"/>
  <c r="Q684" i="4"/>
  <c r="N684" i="4"/>
  <c r="K684" i="4"/>
  <c r="H684" i="4"/>
  <c r="U683" i="4"/>
  <c r="Q683" i="4"/>
  <c r="N683" i="4"/>
  <c r="K683" i="4"/>
  <c r="H683" i="4"/>
  <c r="U682" i="4"/>
  <c r="Q682" i="4"/>
  <c r="N682" i="4"/>
  <c r="K682" i="4"/>
  <c r="H682" i="4"/>
  <c r="U681" i="4"/>
  <c r="Q681" i="4"/>
  <c r="N681" i="4"/>
  <c r="K681" i="4"/>
  <c r="H681" i="4"/>
  <c r="U680" i="4"/>
  <c r="Q680" i="4"/>
  <c r="N680" i="4"/>
  <c r="K680" i="4"/>
  <c r="H680" i="4"/>
  <c r="U679" i="4"/>
  <c r="Q679" i="4"/>
  <c r="N679" i="4"/>
  <c r="K679" i="4"/>
  <c r="H679" i="4"/>
  <c r="U678" i="4"/>
  <c r="Q678" i="4"/>
  <c r="N678" i="4"/>
  <c r="K678" i="4"/>
  <c r="H678" i="4"/>
  <c r="U677" i="4"/>
  <c r="Q677" i="4"/>
  <c r="N677" i="4"/>
  <c r="K677" i="4"/>
  <c r="H677" i="4"/>
  <c r="U676" i="4"/>
  <c r="Q676" i="4"/>
  <c r="N676" i="4"/>
  <c r="K676" i="4"/>
  <c r="H676" i="4"/>
  <c r="U675" i="4"/>
  <c r="Q675" i="4"/>
  <c r="N675" i="4"/>
  <c r="K675" i="4"/>
  <c r="H675" i="4"/>
  <c r="U674" i="4"/>
  <c r="Q674" i="4"/>
  <c r="N674" i="4"/>
  <c r="K674" i="4"/>
  <c r="H674" i="4"/>
  <c r="U673" i="4"/>
  <c r="Q673" i="4"/>
  <c r="N673" i="4"/>
  <c r="K673" i="4"/>
  <c r="H673" i="4"/>
  <c r="U672" i="4"/>
  <c r="Q672" i="4"/>
  <c r="N672" i="4"/>
  <c r="K672" i="4"/>
  <c r="H672" i="4"/>
  <c r="U671" i="4"/>
  <c r="Q671" i="4"/>
  <c r="N671" i="4"/>
  <c r="K671" i="4"/>
  <c r="H671" i="4"/>
  <c r="U670" i="4"/>
  <c r="Q670" i="4"/>
  <c r="N670" i="4"/>
  <c r="K670" i="4"/>
  <c r="H670" i="4"/>
  <c r="U669" i="4"/>
  <c r="Q669" i="4"/>
  <c r="N669" i="4"/>
  <c r="K669" i="4"/>
  <c r="H669" i="4"/>
  <c r="U668" i="4"/>
  <c r="Q668" i="4"/>
  <c r="N668" i="4"/>
  <c r="K668" i="4"/>
  <c r="H668" i="4"/>
  <c r="U667" i="4"/>
  <c r="Q667" i="4"/>
  <c r="N667" i="4"/>
  <c r="K667" i="4"/>
  <c r="H667" i="4"/>
  <c r="U666" i="4"/>
  <c r="Q666" i="4"/>
  <c r="N666" i="4"/>
  <c r="K666" i="4"/>
  <c r="H666" i="4"/>
  <c r="U665" i="4"/>
  <c r="Q665" i="4"/>
  <c r="N665" i="4"/>
  <c r="K665" i="4"/>
  <c r="H665" i="4"/>
  <c r="U664" i="4"/>
  <c r="Q664" i="4"/>
  <c r="N664" i="4"/>
  <c r="K664" i="4"/>
  <c r="H664" i="4"/>
  <c r="U663" i="4"/>
  <c r="Q663" i="4"/>
  <c r="N663" i="4"/>
  <c r="K663" i="4"/>
  <c r="H663" i="4"/>
  <c r="U662" i="4"/>
  <c r="Q662" i="4"/>
  <c r="N662" i="4"/>
  <c r="K662" i="4"/>
  <c r="H662" i="4"/>
  <c r="U661" i="4"/>
  <c r="Q661" i="4"/>
  <c r="N661" i="4"/>
  <c r="K661" i="4"/>
  <c r="H661" i="4"/>
  <c r="U660" i="4"/>
  <c r="Q660" i="4"/>
  <c r="N660" i="4"/>
  <c r="K660" i="4"/>
  <c r="H660" i="4"/>
  <c r="U659" i="4"/>
  <c r="Q659" i="4"/>
  <c r="N659" i="4"/>
  <c r="K659" i="4"/>
  <c r="H659" i="4"/>
  <c r="U658" i="4"/>
  <c r="Q658" i="4"/>
  <c r="N658" i="4"/>
  <c r="K658" i="4"/>
  <c r="H658" i="4"/>
  <c r="U657" i="4"/>
  <c r="Q657" i="4"/>
  <c r="N657" i="4"/>
  <c r="K657" i="4"/>
  <c r="H657" i="4"/>
  <c r="U656" i="4"/>
  <c r="Q656" i="4"/>
  <c r="N656" i="4"/>
  <c r="K656" i="4"/>
  <c r="H656" i="4"/>
  <c r="U655" i="4"/>
  <c r="Q655" i="4"/>
  <c r="N655" i="4"/>
  <c r="K655" i="4"/>
  <c r="H655" i="4"/>
  <c r="U654" i="4"/>
  <c r="Q654" i="4"/>
  <c r="N654" i="4"/>
  <c r="K654" i="4"/>
  <c r="H654" i="4"/>
  <c r="U653" i="4"/>
  <c r="Q653" i="4"/>
  <c r="N653" i="4"/>
  <c r="K653" i="4"/>
  <c r="H653" i="4"/>
  <c r="U652" i="4"/>
  <c r="Q652" i="4"/>
  <c r="N652" i="4"/>
  <c r="K652" i="4"/>
  <c r="H652" i="4"/>
  <c r="U651" i="4"/>
  <c r="Q651" i="4"/>
  <c r="N651" i="4"/>
  <c r="K651" i="4"/>
  <c r="H651" i="4"/>
  <c r="U650" i="4"/>
  <c r="Q650" i="4"/>
  <c r="N650" i="4"/>
  <c r="K650" i="4"/>
  <c r="H650" i="4"/>
  <c r="U649" i="4"/>
  <c r="Q649" i="4"/>
  <c r="N649" i="4"/>
  <c r="K649" i="4"/>
  <c r="H649" i="4"/>
  <c r="U648" i="4"/>
  <c r="Q648" i="4"/>
  <c r="N648" i="4"/>
  <c r="K648" i="4"/>
  <c r="H648" i="4"/>
  <c r="U647" i="4"/>
  <c r="Q647" i="4"/>
  <c r="N647" i="4"/>
  <c r="K647" i="4"/>
  <c r="H647" i="4"/>
  <c r="U646" i="4"/>
  <c r="Q646" i="4"/>
  <c r="N646" i="4"/>
  <c r="K646" i="4"/>
  <c r="H646" i="4"/>
  <c r="U645" i="4"/>
  <c r="Q645" i="4"/>
  <c r="N645" i="4"/>
  <c r="K645" i="4"/>
  <c r="H645" i="4"/>
  <c r="U644" i="4"/>
  <c r="Q644" i="4"/>
  <c r="N644" i="4"/>
  <c r="K644" i="4"/>
  <c r="H644" i="4"/>
  <c r="U643" i="4"/>
  <c r="Q643" i="4"/>
  <c r="N643" i="4"/>
  <c r="K643" i="4"/>
  <c r="H643" i="4"/>
  <c r="U642" i="4"/>
  <c r="Q642" i="4"/>
  <c r="N642" i="4"/>
  <c r="K642" i="4"/>
  <c r="H642" i="4"/>
  <c r="U641" i="4"/>
  <c r="Q641" i="4"/>
  <c r="N641" i="4"/>
  <c r="K641" i="4"/>
  <c r="H641" i="4"/>
  <c r="U640" i="4"/>
  <c r="Q640" i="4"/>
  <c r="N640" i="4"/>
  <c r="K640" i="4"/>
  <c r="H640" i="4"/>
  <c r="U639" i="4"/>
  <c r="Q639" i="4"/>
  <c r="N639" i="4"/>
  <c r="K639" i="4"/>
  <c r="H639" i="4"/>
  <c r="U638" i="4"/>
  <c r="Q638" i="4"/>
  <c r="N638" i="4"/>
  <c r="K638" i="4"/>
  <c r="H638" i="4"/>
  <c r="U637" i="4"/>
  <c r="Q637" i="4"/>
  <c r="N637" i="4"/>
  <c r="K637" i="4"/>
  <c r="H637" i="4"/>
  <c r="U636" i="4"/>
  <c r="Q636" i="4"/>
  <c r="N636" i="4"/>
  <c r="K636" i="4"/>
  <c r="H636" i="4"/>
  <c r="U635" i="4"/>
  <c r="Q635" i="4"/>
  <c r="N635" i="4"/>
  <c r="K635" i="4"/>
  <c r="H635" i="4"/>
  <c r="U634" i="4"/>
  <c r="Q634" i="4"/>
  <c r="N634" i="4"/>
  <c r="K634" i="4"/>
  <c r="H634" i="4"/>
  <c r="U633" i="4"/>
  <c r="Q633" i="4"/>
  <c r="N633" i="4"/>
  <c r="K633" i="4"/>
  <c r="H633" i="4"/>
  <c r="U632" i="4"/>
  <c r="Q632" i="4"/>
  <c r="N632" i="4"/>
  <c r="K632" i="4"/>
  <c r="H632" i="4"/>
  <c r="U631" i="4"/>
  <c r="Q631" i="4"/>
  <c r="N631" i="4"/>
  <c r="K631" i="4"/>
  <c r="H631" i="4"/>
  <c r="U630" i="4"/>
  <c r="Q630" i="4"/>
  <c r="N630" i="4"/>
  <c r="K630" i="4"/>
  <c r="H630" i="4"/>
  <c r="U629" i="4"/>
  <c r="Q629" i="4"/>
  <c r="N629" i="4"/>
  <c r="K629" i="4"/>
  <c r="H629" i="4"/>
  <c r="U628" i="4"/>
  <c r="Q628" i="4"/>
  <c r="N628" i="4"/>
  <c r="K628" i="4"/>
  <c r="H628" i="4"/>
  <c r="U627" i="4"/>
  <c r="Q627" i="4"/>
  <c r="N627" i="4"/>
  <c r="K627" i="4"/>
  <c r="H627" i="4"/>
  <c r="U626" i="4"/>
  <c r="Q626" i="4"/>
  <c r="N626" i="4"/>
  <c r="K626" i="4"/>
  <c r="H626" i="4"/>
  <c r="U625" i="4"/>
  <c r="Q625" i="4"/>
  <c r="N625" i="4"/>
  <c r="K625" i="4"/>
  <c r="H625" i="4"/>
  <c r="U624" i="4"/>
  <c r="Q624" i="4"/>
  <c r="N624" i="4"/>
  <c r="K624" i="4"/>
  <c r="H624" i="4"/>
  <c r="U623" i="4"/>
  <c r="Q623" i="4"/>
  <c r="N623" i="4"/>
  <c r="K623" i="4"/>
  <c r="H623" i="4"/>
  <c r="U622" i="4"/>
  <c r="Q622" i="4"/>
  <c r="N622" i="4"/>
  <c r="K622" i="4"/>
  <c r="H622" i="4"/>
  <c r="U621" i="4"/>
  <c r="Q621" i="4"/>
  <c r="N621" i="4"/>
  <c r="K621" i="4"/>
  <c r="H621" i="4"/>
  <c r="U620" i="4"/>
  <c r="Q620" i="4"/>
  <c r="N620" i="4"/>
  <c r="K620" i="4"/>
  <c r="H620" i="4"/>
  <c r="U619" i="4"/>
  <c r="Q619" i="4"/>
  <c r="N619" i="4"/>
  <c r="K619" i="4"/>
  <c r="H619" i="4"/>
  <c r="U618" i="4"/>
  <c r="Q618" i="4"/>
  <c r="N618" i="4"/>
  <c r="K618" i="4"/>
  <c r="H618" i="4"/>
  <c r="U617" i="4"/>
  <c r="Q617" i="4"/>
  <c r="N617" i="4"/>
  <c r="K617" i="4"/>
  <c r="H617" i="4"/>
  <c r="U616" i="4"/>
  <c r="Q616" i="4"/>
  <c r="N616" i="4"/>
  <c r="K616" i="4"/>
  <c r="H616" i="4"/>
  <c r="U615" i="4"/>
  <c r="Q615" i="4"/>
  <c r="N615" i="4"/>
  <c r="K615" i="4"/>
  <c r="H615" i="4"/>
  <c r="U614" i="4"/>
  <c r="Q614" i="4"/>
  <c r="N614" i="4"/>
  <c r="K614" i="4"/>
  <c r="H614" i="4"/>
  <c r="U613" i="4"/>
  <c r="Q613" i="4"/>
  <c r="N613" i="4"/>
  <c r="K613" i="4"/>
  <c r="H613" i="4"/>
  <c r="U612" i="4"/>
  <c r="Q612" i="4"/>
  <c r="N612" i="4"/>
  <c r="K612" i="4"/>
  <c r="H612" i="4"/>
  <c r="U611" i="4"/>
  <c r="Q611" i="4"/>
  <c r="N611" i="4"/>
  <c r="K611" i="4"/>
  <c r="H611" i="4"/>
  <c r="U610" i="4"/>
  <c r="Q610" i="4"/>
  <c r="N610" i="4"/>
  <c r="K610" i="4"/>
  <c r="H610" i="4"/>
  <c r="U609" i="4"/>
  <c r="Q609" i="4"/>
  <c r="N609" i="4"/>
  <c r="K609" i="4"/>
  <c r="H609" i="4"/>
  <c r="U608" i="4"/>
  <c r="Q608" i="4"/>
  <c r="N608" i="4"/>
  <c r="K608" i="4"/>
  <c r="H608" i="4"/>
  <c r="U607" i="4"/>
  <c r="Q607" i="4"/>
  <c r="N607" i="4"/>
  <c r="K607" i="4"/>
  <c r="H607" i="4"/>
  <c r="U606" i="4"/>
  <c r="Q606" i="4"/>
  <c r="N606" i="4"/>
  <c r="K606" i="4"/>
  <c r="H606" i="4"/>
  <c r="U605" i="4"/>
  <c r="Q605" i="4"/>
  <c r="N605" i="4"/>
  <c r="K605" i="4"/>
  <c r="H605" i="4"/>
  <c r="U604" i="4"/>
  <c r="Q604" i="4"/>
  <c r="N604" i="4"/>
  <c r="K604" i="4"/>
  <c r="H604" i="4"/>
  <c r="U603" i="4"/>
  <c r="Q603" i="4"/>
  <c r="N603" i="4"/>
  <c r="K603" i="4"/>
  <c r="H603" i="4"/>
  <c r="U602" i="4"/>
  <c r="Q602" i="4"/>
  <c r="N602" i="4"/>
  <c r="K602" i="4"/>
  <c r="H602" i="4"/>
  <c r="U601" i="4"/>
  <c r="Q601" i="4"/>
  <c r="N601" i="4"/>
  <c r="K601" i="4"/>
  <c r="H601" i="4"/>
  <c r="U600" i="4"/>
  <c r="Q600" i="4"/>
  <c r="N600" i="4"/>
  <c r="K600" i="4"/>
  <c r="H600" i="4"/>
  <c r="U599" i="4"/>
  <c r="Q599" i="4"/>
  <c r="N599" i="4"/>
  <c r="K599" i="4"/>
  <c r="H599" i="4"/>
  <c r="U598" i="4"/>
  <c r="Q598" i="4"/>
  <c r="N598" i="4"/>
  <c r="K598" i="4"/>
  <c r="H598" i="4"/>
  <c r="U597" i="4"/>
  <c r="Q597" i="4"/>
  <c r="N597" i="4"/>
  <c r="K597" i="4"/>
  <c r="H597" i="4"/>
  <c r="U596" i="4"/>
  <c r="Q596" i="4"/>
  <c r="N596" i="4"/>
  <c r="K596" i="4"/>
  <c r="H596" i="4"/>
  <c r="U595" i="4"/>
  <c r="Q595" i="4"/>
  <c r="N595" i="4"/>
  <c r="K595" i="4"/>
  <c r="H595" i="4"/>
  <c r="U594" i="4"/>
  <c r="Q594" i="4"/>
  <c r="N594" i="4"/>
  <c r="K594" i="4"/>
  <c r="H594" i="4"/>
  <c r="U593" i="4"/>
  <c r="Q593" i="4"/>
  <c r="N593" i="4"/>
  <c r="K593" i="4"/>
  <c r="H593" i="4"/>
  <c r="U592" i="4"/>
  <c r="Q592" i="4"/>
  <c r="N592" i="4"/>
  <c r="K592" i="4"/>
  <c r="H592" i="4"/>
  <c r="U591" i="4"/>
  <c r="Q591" i="4"/>
  <c r="N591" i="4"/>
  <c r="K591" i="4"/>
  <c r="H591" i="4"/>
  <c r="U590" i="4"/>
  <c r="Q590" i="4"/>
  <c r="N590" i="4"/>
  <c r="K590" i="4"/>
  <c r="H590" i="4"/>
  <c r="U589" i="4"/>
  <c r="Q589" i="4"/>
  <c r="N589" i="4"/>
  <c r="K589" i="4"/>
  <c r="H589" i="4"/>
  <c r="U588" i="4"/>
  <c r="Q588" i="4"/>
  <c r="N588" i="4"/>
  <c r="K588" i="4"/>
  <c r="H588" i="4"/>
  <c r="U587" i="4"/>
  <c r="Q587" i="4"/>
  <c r="N587" i="4"/>
  <c r="K587" i="4"/>
  <c r="H587" i="4"/>
  <c r="U586" i="4"/>
  <c r="Q586" i="4"/>
  <c r="N586" i="4"/>
  <c r="K586" i="4"/>
  <c r="H586" i="4"/>
  <c r="U585" i="4"/>
  <c r="Q585" i="4"/>
  <c r="N585" i="4"/>
  <c r="K585" i="4"/>
  <c r="H585" i="4"/>
  <c r="U584" i="4"/>
  <c r="Q584" i="4"/>
  <c r="N584" i="4"/>
  <c r="K584" i="4"/>
  <c r="H584" i="4"/>
  <c r="U583" i="4"/>
  <c r="Q583" i="4"/>
  <c r="N583" i="4"/>
  <c r="K583" i="4"/>
  <c r="H583" i="4"/>
  <c r="U582" i="4"/>
  <c r="Q582" i="4"/>
  <c r="N582" i="4"/>
  <c r="K582" i="4"/>
  <c r="H582" i="4"/>
  <c r="U581" i="4"/>
  <c r="Q581" i="4"/>
  <c r="N581" i="4"/>
  <c r="K581" i="4"/>
  <c r="H581" i="4"/>
  <c r="U580" i="4"/>
  <c r="Q580" i="4"/>
  <c r="N580" i="4"/>
  <c r="K580" i="4"/>
  <c r="H580" i="4"/>
  <c r="U579" i="4"/>
  <c r="Q579" i="4"/>
  <c r="N579" i="4"/>
  <c r="K579" i="4"/>
  <c r="H579" i="4"/>
  <c r="U578" i="4"/>
  <c r="Q578" i="4"/>
  <c r="N578" i="4"/>
  <c r="K578" i="4"/>
  <c r="H578" i="4"/>
  <c r="U577" i="4"/>
  <c r="Q577" i="4"/>
  <c r="N577" i="4"/>
  <c r="K577" i="4"/>
  <c r="H577" i="4"/>
  <c r="U576" i="4"/>
  <c r="Q576" i="4"/>
  <c r="N576" i="4"/>
  <c r="K576" i="4"/>
  <c r="H576" i="4"/>
  <c r="U575" i="4"/>
  <c r="Q575" i="4"/>
  <c r="N575" i="4"/>
  <c r="K575" i="4"/>
  <c r="H575" i="4"/>
  <c r="U574" i="4"/>
  <c r="Q574" i="4"/>
  <c r="N574" i="4"/>
  <c r="K574" i="4"/>
  <c r="H574" i="4"/>
  <c r="U573" i="4"/>
  <c r="Q573" i="4"/>
  <c r="N573" i="4"/>
  <c r="K573" i="4"/>
  <c r="H573" i="4"/>
  <c r="U572" i="4"/>
  <c r="Q572" i="4"/>
  <c r="N572" i="4"/>
  <c r="K572" i="4"/>
  <c r="H572" i="4"/>
  <c r="U571" i="4"/>
  <c r="Q571" i="4"/>
  <c r="N571" i="4"/>
  <c r="K571" i="4"/>
  <c r="H571" i="4"/>
  <c r="U570" i="4"/>
  <c r="Q570" i="4"/>
  <c r="N570" i="4"/>
  <c r="K570" i="4"/>
  <c r="H570" i="4"/>
  <c r="U569" i="4"/>
  <c r="Q569" i="4"/>
  <c r="N569" i="4"/>
  <c r="K569" i="4"/>
  <c r="H569" i="4"/>
  <c r="U568" i="4"/>
  <c r="Q568" i="4"/>
  <c r="N568" i="4"/>
  <c r="K568" i="4"/>
  <c r="H568" i="4"/>
  <c r="U567" i="4"/>
  <c r="Q567" i="4"/>
  <c r="N567" i="4"/>
  <c r="K567" i="4"/>
  <c r="H567" i="4"/>
  <c r="U566" i="4"/>
  <c r="Q566" i="4"/>
  <c r="N566" i="4"/>
  <c r="K566" i="4"/>
  <c r="H566" i="4"/>
  <c r="U565" i="4"/>
  <c r="Q565" i="4"/>
  <c r="N565" i="4"/>
  <c r="K565" i="4"/>
  <c r="H565" i="4"/>
  <c r="U564" i="4"/>
  <c r="Q564" i="4"/>
  <c r="N564" i="4"/>
  <c r="K564" i="4"/>
  <c r="H564" i="4"/>
  <c r="U563" i="4"/>
  <c r="Q563" i="4"/>
  <c r="N563" i="4"/>
  <c r="K563" i="4"/>
  <c r="H563" i="4"/>
  <c r="U562" i="4"/>
  <c r="Q562" i="4"/>
  <c r="N562" i="4"/>
  <c r="K562" i="4"/>
  <c r="H562" i="4"/>
  <c r="U561" i="4"/>
  <c r="Q561" i="4"/>
  <c r="N561" i="4"/>
  <c r="K561" i="4"/>
  <c r="H561" i="4"/>
  <c r="U560" i="4"/>
  <c r="Q560" i="4"/>
  <c r="N560" i="4"/>
  <c r="K560" i="4"/>
  <c r="H560" i="4"/>
  <c r="U559" i="4"/>
  <c r="Q559" i="4"/>
  <c r="N559" i="4"/>
  <c r="K559" i="4"/>
  <c r="H559" i="4"/>
  <c r="U558" i="4"/>
  <c r="Q558" i="4"/>
  <c r="N558" i="4"/>
  <c r="K558" i="4"/>
  <c r="H558" i="4"/>
  <c r="U557" i="4"/>
  <c r="Q557" i="4"/>
  <c r="N557" i="4"/>
  <c r="K557" i="4"/>
  <c r="H557" i="4"/>
  <c r="U556" i="4"/>
  <c r="Q556" i="4"/>
  <c r="N556" i="4"/>
  <c r="K556" i="4"/>
  <c r="H556" i="4"/>
  <c r="U555" i="4"/>
  <c r="Q555" i="4"/>
  <c r="N555" i="4"/>
  <c r="K555" i="4"/>
  <c r="H555" i="4"/>
  <c r="U554" i="4"/>
  <c r="Q554" i="4"/>
  <c r="N554" i="4"/>
  <c r="K554" i="4"/>
  <c r="H554" i="4"/>
  <c r="U553" i="4"/>
  <c r="Q553" i="4"/>
  <c r="N553" i="4"/>
  <c r="K553" i="4"/>
  <c r="H553" i="4"/>
  <c r="U552" i="4"/>
  <c r="Q552" i="4"/>
  <c r="N552" i="4"/>
  <c r="K552" i="4"/>
  <c r="H552" i="4"/>
  <c r="U551" i="4"/>
  <c r="Q551" i="4"/>
  <c r="N551" i="4"/>
  <c r="K551" i="4"/>
  <c r="H551" i="4"/>
  <c r="U550" i="4"/>
  <c r="Q550" i="4"/>
  <c r="N550" i="4"/>
  <c r="K550" i="4"/>
  <c r="H550" i="4"/>
  <c r="U549" i="4"/>
  <c r="Q549" i="4"/>
  <c r="N549" i="4"/>
  <c r="K549" i="4"/>
  <c r="H549" i="4"/>
  <c r="U548" i="4"/>
  <c r="Q548" i="4"/>
  <c r="N548" i="4"/>
  <c r="K548" i="4"/>
  <c r="H548" i="4"/>
  <c r="U547" i="4"/>
  <c r="Q547" i="4"/>
  <c r="N547" i="4"/>
  <c r="K547" i="4"/>
  <c r="H547" i="4"/>
  <c r="U546" i="4"/>
  <c r="Q546" i="4"/>
  <c r="N546" i="4"/>
  <c r="K546" i="4"/>
  <c r="H546" i="4"/>
  <c r="U545" i="4"/>
  <c r="Q545" i="4"/>
  <c r="N545" i="4"/>
  <c r="K545" i="4"/>
  <c r="H545" i="4"/>
  <c r="U544" i="4"/>
  <c r="Q544" i="4"/>
  <c r="N544" i="4"/>
  <c r="K544" i="4"/>
  <c r="H544" i="4"/>
  <c r="U543" i="4"/>
  <c r="Q543" i="4"/>
  <c r="N543" i="4"/>
  <c r="K543" i="4"/>
  <c r="H543" i="4"/>
  <c r="U542" i="4"/>
  <c r="Q542" i="4"/>
  <c r="N542" i="4"/>
  <c r="K542" i="4"/>
  <c r="H542" i="4"/>
  <c r="U541" i="4"/>
  <c r="Q541" i="4"/>
  <c r="N541" i="4"/>
  <c r="K541" i="4"/>
  <c r="H541" i="4"/>
  <c r="U540" i="4"/>
  <c r="Q540" i="4"/>
  <c r="N540" i="4"/>
  <c r="K540" i="4"/>
  <c r="H540" i="4"/>
  <c r="U539" i="4"/>
  <c r="Q539" i="4"/>
  <c r="N539" i="4"/>
  <c r="K539" i="4"/>
  <c r="H539" i="4"/>
  <c r="U538" i="4"/>
  <c r="Q538" i="4"/>
  <c r="N538" i="4"/>
  <c r="K538" i="4"/>
  <c r="H538" i="4"/>
  <c r="U537" i="4"/>
  <c r="Q537" i="4"/>
  <c r="N537" i="4"/>
  <c r="K537" i="4"/>
  <c r="H537" i="4"/>
  <c r="U536" i="4"/>
  <c r="Q536" i="4"/>
  <c r="N536" i="4"/>
  <c r="K536" i="4"/>
  <c r="H536" i="4"/>
  <c r="U535" i="4"/>
  <c r="Q535" i="4"/>
  <c r="N535" i="4"/>
  <c r="K535" i="4"/>
  <c r="H535" i="4"/>
  <c r="U534" i="4"/>
  <c r="Q534" i="4"/>
  <c r="N534" i="4"/>
  <c r="K534" i="4"/>
  <c r="H534" i="4"/>
  <c r="U533" i="4"/>
  <c r="Q533" i="4"/>
  <c r="N533" i="4"/>
  <c r="K533" i="4"/>
  <c r="H533" i="4"/>
  <c r="U532" i="4"/>
  <c r="Q532" i="4"/>
  <c r="N532" i="4"/>
  <c r="K532" i="4"/>
  <c r="H532" i="4"/>
  <c r="U531" i="4"/>
  <c r="Q531" i="4"/>
  <c r="N531" i="4"/>
  <c r="K531" i="4"/>
  <c r="H531" i="4"/>
  <c r="U530" i="4"/>
  <c r="Q530" i="4"/>
  <c r="N530" i="4"/>
  <c r="K530" i="4"/>
  <c r="H530" i="4"/>
  <c r="U529" i="4"/>
  <c r="Q529" i="4"/>
  <c r="N529" i="4"/>
  <c r="K529" i="4"/>
  <c r="H529" i="4"/>
  <c r="U528" i="4"/>
  <c r="Q528" i="4"/>
  <c r="N528" i="4"/>
  <c r="K528" i="4"/>
  <c r="H528" i="4"/>
  <c r="U527" i="4"/>
  <c r="Q527" i="4"/>
  <c r="N527" i="4"/>
  <c r="K527" i="4"/>
  <c r="H527" i="4"/>
  <c r="U526" i="4"/>
  <c r="Q526" i="4"/>
  <c r="N526" i="4"/>
  <c r="K526" i="4"/>
  <c r="H526" i="4"/>
  <c r="U525" i="4"/>
  <c r="Q525" i="4"/>
  <c r="N525" i="4"/>
  <c r="K525" i="4"/>
  <c r="H525" i="4"/>
  <c r="U524" i="4"/>
  <c r="Q524" i="4"/>
  <c r="N524" i="4"/>
  <c r="K524" i="4"/>
  <c r="H524" i="4"/>
  <c r="U523" i="4"/>
  <c r="Q523" i="4"/>
  <c r="N523" i="4"/>
  <c r="K523" i="4"/>
  <c r="H523" i="4"/>
  <c r="U522" i="4"/>
  <c r="Q522" i="4"/>
  <c r="N522" i="4"/>
  <c r="K522" i="4"/>
  <c r="H522" i="4"/>
  <c r="U521" i="4"/>
  <c r="Q521" i="4"/>
  <c r="N521" i="4"/>
  <c r="K521" i="4"/>
  <c r="H521" i="4"/>
  <c r="U520" i="4"/>
  <c r="Q520" i="4"/>
  <c r="N520" i="4"/>
  <c r="K520" i="4"/>
  <c r="H520" i="4"/>
  <c r="U519" i="4"/>
  <c r="Q519" i="4"/>
  <c r="N519" i="4"/>
  <c r="K519" i="4"/>
  <c r="H519" i="4"/>
  <c r="U518" i="4"/>
  <c r="Q518" i="4"/>
  <c r="N518" i="4"/>
  <c r="K518" i="4"/>
  <c r="H518" i="4"/>
  <c r="U517" i="4"/>
  <c r="Q517" i="4"/>
  <c r="N517" i="4"/>
  <c r="K517" i="4"/>
  <c r="H517" i="4"/>
  <c r="U516" i="4"/>
  <c r="Q516" i="4"/>
  <c r="N516" i="4"/>
  <c r="K516" i="4"/>
  <c r="H516" i="4"/>
  <c r="U515" i="4"/>
  <c r="Q515" i="4"/>
  <c r="N515" i="4"/>
  <c r="K515" i="4"/>
  <c r="H515" i="4"/>
  <c r="U514" i="4"/>
  <c r="Q514" i="4"/>
  <c r="N514" i="4"/>
  <c r="K514" i="4"/>
  <c r="H514" i="4"/>
  <c r="U513" i="4"/>
  <c r="Q513" i="4"/>
  <c r="N513" i="4"/>
  <c r="K513" i="4"/>
  <c r="H513" i="4"/>
  <c r="U512" i="4"/>
  <c r="Q512" i="4"/>
  <c r="N512" i="4"/>
  <c r="K512" i="4"/>
  <c r="H512" i="4"/>
  <c r="U511" i="4"/>
  <c r="Q511" i="4"/>
  <c r="N511" i="4"/>
  <c r="K511" i="4"/>
  <c r="H511" i="4"/>
  <c r="U510" i="4"/>
  <c r="Q510" i="4"/>
  <c r="N510" i="4"/>
  <c r="K510" i="4"/>
  <c r="H510" i="4"/>
  <c r="U509" i="4"/>
  <c r="Q509" i="4"/>
  <c r="N509" i="4"/>
  <c r="K509" i="4"/>
  <c r="H509" i="4"/>
  <c r="U508" i="4"/>
  <c r="Q508" i="4"/>
  <c r="N508" i="4"/>
  <c r="K508" i="4"/>
  <c r="H508" i="4"/>
  <c r="U507" i="4"/>
  <c r="Q507" i="4"/>
  <c r="N507" i="4"/>
  <c r="K507" i="4"/>
  <c r="H507" i="4"/>
  <c r="U506" i="4"/>
  <c r="Q506" i="4"/>
  <c r="N506" i="4"/>
  <c r="K506" i="4"/>
  <c r="H506" i="4"/>
  <c r="U505" i="4"/>
  <c r="Q505" i="4"/>
  <c r="N505" i="4"/>
  <c r="K505" i="4"/>
  <c r="H505" i="4"/>
  <c r="U504" i="4"/>
  <c r="Q504" i="4"/>
  <c r="N504" i="4"/>
  <c r="K504" i="4"/>
  <c r="H504" i="4"/>
  <c r="U503" i="4"/>
  <c r="Q503" i="4"/>
  <c r="N503" i="4"/>
  <c r="K503" i="4"/>
  <c r="H503" i="4"/>
  <c r="U502" i="4"/>
  <c r="Q502" i="4"/>
  <c r="N502" i="4"/>
  <c r="K502" i="4"/>
  <c r="H502" i="4"/>
  <c r="U501" i="4"/>
  <c r="Q501" i="4"/>
  <c r="N501" i="4"/>
  <c r="K501" i="4"/>
  <c r="H501" i="4"/>
  <c r="U500" i="4"/>
  <c r="Q500" i="4"/>
  <c r="N500" i="4"/>
  <c r="K500" i="4"/>
  <c r="H500" i="4"/>
  <c r="U499" i="4"/>
  <c r="Q499" i="4"/>
  <c r="N499" i="4"/>
  <c r="K499" i="4"/>
  <c r="H499" i="4"/>
  <c r="U498" i="4"/>
  <c r="Q498" i="4"/>
  <c r="N498" i="4"/>
  <c r="K498" i="4"/>
  <c r="H498" i="4"/>
  <c r="U497" i="4"/>
  <c r="Q497" i="4"/>
  <c r="N497" i="4"/>
  <c r="K497" i="4"/>
  <c r="H497" i="4"/>
  <c r="U496" i="4"/>
  <c r="Q496" i="4"/>
  <c r="N496" i="4"/>
  <c r="K496" i="4"/>
  <c r="H496" i="4"/>
  <c r="U495" i="4"/>
  <c r="Q495" i="4"/>
  <c r="N495" i="4"/>
  <c r="K495" i="4"/>
  <c r="H495" i="4"/>
  <c r="U494" i="4"/>
  <c r="Q494" i="4"/>
  <c r="N494" i="4"/>
  <c r="K494" i="4"/>
  <c r="H494" i="4"/>
  <c r="U493" i="4"/>
  <c r="Q493" i="4"/>
  <c r="N493" i="4"/>
  <c r="K493" i="4"/>
  <c r="H493" i="4"/>
  <c r="U492" i="4"/>
  <c r="Q492" i="4"/>
  <c r="N492" i="4"/>
  <c r="K492" i="4"/>
  <c r="H492" i="4"/>
  <c r="U491" i="4"/>
  <c r="Q491" i="4"/>
  <c r="N491" i="4"/>
  <c r="K491" i="4"/>
  <c r="H491" i="4"/>
  <c r="U490" i="4"/>
  <c r="Q490" i="4"/>
  <c r="N490" i="4"/>
  <c r="K490" i="4"/>
  <c r="H490" i="4"/>
  <c r="U489" i="4"/>
  <c r="Q489" i="4"/>
  <c r="N489" i="4"/>
  <c r="K489" i="4"/>
  <c r="H489" i="4"/>
  <c r="U488" i="4"/>
  <c r="Q488" i="4"/>
  <c r="N488" i="4"/>
  <c r="K488" i="4"/>
  <c r="H488" i="4"/>
  <c r="U487" i="4"/>
  <c r="Q487" i="4"/>
  <c r="N487" i="4"/>
  <c r="K487" i="4"/>
  <c r="H487" i="4"/>
  <c r="U486" i="4"/>
  <c r="Q486" i="4"/>
  <c r="N486" i="4"/>
  <c r="K486" i="4"/>
  <c r="H486" i="4"/>
  <c r="U485" i="4"/>
  <c r="Q485" i="4"/>
  <c r="N485" i="4"/>
  <c r="K485" i="4"/>
  <c r="H485" i="4"/>
  <c r="U484" i="4"/>
  <c r="Q484" i="4"/>
  <c r="N484" i="4"/>
  <c r="K484" i="4"/>
  <c r="H484" i="4"/>
  <c r="U483" i="4"/>
  <c r="Q483" i="4"/>
  <c r="N483" i="4"/>
  <c r="K483" i="4"/>
  <c r="H483" i="4"/>
  <c r="U482" i="4"/>
  <c r="Q482" i="4"/>
  <c r="N482" i="4"/>
  <c r="K482" i="4"/>
  <c r="H482" i="4"/>
  <c r="U481" i="4"/>
  <c r="Q481" i="4"/>
  <c r="N481" i="4"/>
  <c r="K481" i="4"/>
  <c r="H481" i="4"/>
  <c r="U480" i="4"/>
  <c r="Q480" i="4"/>
  <c r="N480" i="4"/>
  <c r="K480" i="4"/>
  <c r="H480" i="4"/>
  <c r="U479" i="4"/>
  <c r="Q479" i="4"/>
  <c r="N479" i="4"/>
  <c r="K479" i="4"/>
  <c r="H479" i="4"/>
  <c r="U478" i="4"/>
  <c r="Q478" i="4"/>
  <c r="N478" i="4"/>
  <c r="K478" i="4"/>
  <c r="H478" i="4"/>
  <c r="U477" i="4"/>
  <c r="Q477" i="4"/>
  <c r="N477" i="4"/>
  <c r="K477" i="4"/>
  <c r="H477" i="4"/>
  <c r="U476" i="4"/>
  <c r="Q476" i="4"/>
  <c r="N476" i="4"/>
  <c r="K476" i="4"/>
  <c r="H476" i="4"/>
  <c r="U475" i="4"/>
  <c r="Q475" i="4"/>
  <c r="N475" i="4"/>
  <c r="K475" i="4"/>
  <c r="H475" i="4"/>
  <c r="U474" i="4"/>
  <c r="Q474" i="4"/>
  <c r="N474" i="4"/>
  <c r="K474" i="4"/>
  <c r="H474" i="4"/>
  <c r="U473" i="4"/>
  <c r="Q473" i="4"/>
  <c r="N473" i="4"/>
  <c r="K473" i="4"/>
  <c r="H473" i="4"/>
  <c r="U472" i="4"/>
  <c r="Q472" i="4"/>
  <c r="N472" i="4"/>
  <c r="K472" i="4"/>
  <c r="H472" i="4"/>
  <c r="U471" i="4"/>
  <c r="Q471" i="4"/>
  <c r="N471" i="4"/>
  <c r="K471" i="4"/>
  <c r="H471" i="4"/>
  <c r="U470" i="4"/>
  <c r="Q470" i="4"/>
  <c r="N470" i="4"/>
  <c r="K470" i="4"/>
  <c r="H470" i="4"/>
  <c r="U469" i="4"/>
  <c r="Q469" i="4"/>
  <c r="N469" i="4"/>
  <c r="K469" i="4"/>
  <c r="H469" i="4"/>
  <c r="U468" i="4"/>
  <c r="Q468" i="4"/>
  <c r="N468" i="4"/>
  <c r="K468" i="4"/>
  <c r="H468" i="4"/>
  <c r="U467" i="4"/>
  <c r="Q467" i="4"/>
  <c r="N467" i="4"/>
  <c r="K467" i="4"/>
  <c r="H467" i="4"/>
  <c r="U466" i="4"/>
  <c r="Q466" i="4"/>
  <c r="N466" i="4"/>
  <c r="K466" i="4"/>
  <c r="H466" i="4"/>
  <c r="U465" i="4"/>
  <c r="Q465" i="4"/>
  <c r="N465" i="4"/>
  <c r="K465" i="4"/>
  <c r="H465" i="4"/>
  <c r="U464" i="4"/>
  <c r="Q464" i="4"/>
  <c r="N464" i="4"/>
  <c r="K464" i="4"/>
  <c r="H464" i="4"/>
  <c r="U463" i="4"/>
  <c r="Q463" i="4"/>
  <c r="N463" i="4"/>
  <c r="K463" i="4"/>
  <c r="H463" i="4"/>
  <c r="U462" i="4"/>
  <c r="Q462" i="4"/>
  <c r="N462" i="4"/>
  <c r="K462" i="4"/>
  <c r="H462" i="4"/>
  <c r="U461" i="4"/>
  <c r="Q461" i="4"/>
  <c r="N461" i="4"/>
  <c r="K461" i="4"/>
  <c r="H461" i="4"/>
  <c r="U460" i="4"/>
  <c r="Q460" i="4"/>
  <c r="N460" i="4"/>
  <c r="K460" i="4"/>
  <c r="H460" i="4"/>
  <c r="U459" i="4"/>
  <c r="Q459" i="4"/>
  <c r="N459" i="4"/>
  <c r="K459" i="4"/>
  <c r="H459" i="4"/>
  <c r="U458" i="4"/>
  <c r="Q458" i="4"/>
  <c r="N458" i="4"/>
  <c r="K458" i="4"/>
  <c r="H458" i="4"/>
  <c r="U457" i="4"/>
  <c r="Q457" i="4"/>
  <c r="N457" i="4"/>
  <c r="K457" i="4"/>
  <c r="H457" i="4"/>
  <c r="U456" i="4"/>
  <c r="Q456" i="4"/>
  <c r="N456" i="4"/>
  <c r="K456" i="4"/>
  <c r="H456" i="4"/>
  <c r="U455" i="4"/>
  <c r="Q455" i="4"/>
  <c r="N455" i="4"/>
  <c r="K455" i="4"/>
  <c r="H455" i="4"/>
  <c r="U454" i="4"/>
  <c r="Q454" i="4"/>
  <c r="N454" i="4"/>
  <c r="K454" i="4"/>
  <c r="H454" i="4"/>
  <c r="U453" i="4"/>
  <c r="Q453" i="4"/>
  <c r="N453" i="4"/>
  <c r="K453" i="4"/>
  <c r="H453" i="4"/>
  <c r="U452" i="4"/>
  <c r="Q452" i="4"/>
  <c r="N452" i="4"/>
  <c r="K452" i="4"/>
  <c r="H452" i="4"/>
  <c r="U451" i="4"/>
  <c r="Q451" i="4"/>
  <c r="N451" i="4"/>
  <c r="K451" i="4"/>
  <c r="H451" i="4"/>
  <c r="U450" i="4"/>
  <c r="Q450" i="4"/>
  <c r="N450" i="4"/>
  <c r="K450" i="4"/>
  <c r="H450" i="4"/>
  <c r="U449" i="4"/>
  <c r="Q449" i="4"/>
  <c r="N449" i="4"/>
  <c r="K449" i="4"/>
  <c r="H449" i="4"/>
  <c r="U448" i="4"/>
  <c r="Q448" i="4"/>
  <c r="N448" i="4"/>
  <c r="K448" i="4"/>
  <c r="H448" i="4"/>
  <c r="U447" i="4"/>
  <c r="Q447" i="4"/>
  <c r="N447" i="4"/>
  <c r="K447" i="4"/>
  <c r="H447" i="4"/>
  <c r="U446" i="4"/>
  <c r="Q446" i="4"/>
  <c r="N446" i="4"/>
  <c r="K446" i="4"/>
  <c r="H446" i="4"/>
  <c r="U445" i="4"/>
  <c r="Q445" i="4"/>
  <c r="N445" i="4"/>
  <c r="K445" i="4"/>
  <c r="H445" i="4"/>
  <c r="U444" i="4"/>
  <c r="Q444" i="4"/>
  <c r="N444" i="4"/>
  <c r="K444" i="4"/>
  <c r="H444" i="4"/>
  <c r="U443" i="4"/>
  <c r="Q443" i="4"/>
  <c r="N443" i="4"/>
  <c r="K443" i="4"/>
  <c r="H443" i="4"/>
  <c r="U442" i="4"/>
  <c r="Q442" i="4"/>
  <c r="N442" i="4"/>
  <c r="K442" i="4"/>
  <c r="H442" i="4"/>
  <c r="U441" i="4"/>
  <c r="Q441" i="4"/>
  <c r="N441" i="4"/>
  <c r="K441" i="4"/>
  <c r="H441" i="4"/>
  <c r="U440" i="4"/>
  <c r="Q440" i="4"/>
  <c r="N440" i="4"/>
  <c r="K440" i="4"/>
  <c r="H440" i="4"/>
  <c r="U439" i="4"/>
  <c r="Q439" i="4"/>
  <c r="N439" i="4"/>
  <c r="K439" i="4"/>
  <c r="H439" i="4"/>
  <c r="U438" i="4"/>
  <c r="Q438" i="4"/>
  <c r="N438" i="4"/>
  <c r="K438" i="4"/>
  <c r="H438" i="4"/>
  <c r="U437" i="4"/>
  <c r="Q437" i="4"/>
  <c r="N437" i="4"/>
  <c r="K437" i="4"/>
  <c r="H437" i="4"/>
  <c r="U436" i="4"/>
  <c r="Q436" i="4"/>
  <c r="N436" i="4"/>
  <c r="K436" i="4"/>
  <c r="H436" i="4"/>
  <c r="U435" i="4"/>
  <c r="Q435" i="4"/>
  <c r="N435" i="4"/>
  <c r="K435" i="4"/>
  <c r="H435" i="4"/>
  <c r="U434" i="4"/>
  <c r="Q434" i="4"/>
  <c r="N434" i="4"/>
  <c r="K434" i="4"/>
  <c r="H434" i="4"/>
  <c r="U433" i="4"/>
  <c r="Q433" i="4"/>
  <c r="N433" i="4"/>
  <c r="K433" i="4"/>
  <c r="H433" i="4"/>
  <c r="U432" i="4"/>
  <c r="Q432" i="4"/>
  <c r="N432" i="4"/>
  <c r="K432" i="4"/>
  <c r="H432" i="4"/>
  <c r="U431" i="4"/>
  <c r="Q431" i="4"/>
  <c r="N431" i="4"/>
  <c r="K431" i="4"/>
  <c r="H431" i="4"/>
  <c r="U430" i="4"/>
  <c r="Q430" i="4"/>
  <c r="N430" i="4"/>
  <c r="K430" i="4"/>
  <c r="H430" i="4"/>
  <c r="U429" i="4"/>
  <c r="Q429" i="4"/>
  <c r="N429" i="4"/>
  <c r="K429" i="4"/>
  <c r="H429" i="4"/>
  <c r="U428" i="4"/>
  <c r="Q428" i="4"/>
  <c r="N428" i="4"/>
  <c r="K428" i="4"/>
  <c r="H428" i="4"/>
  <c r="U427" i="4"/>
  <c r="Q427" i="4"/>
  <c r="N427" i="4"/>
  <c r="K427" i="4"/>
  <c r="H427" i="4"/>
  <c r="U426" i="4"/>
  <c r="Q426" i="4"/>
  <c r="N426" i="4"/>
  <c r="K426" i="4"/>
  <c r="H426" i="4"/>
  <c r="U425" i="4"/>
  <c r="Q425" i="4"/>
  <c r="N425" i="4"/>
  <c r="K425" i="4"/>
  <c r="H425" i="4"/>
  <c r="U424" i="4"/>
  <c r="Q424" i="4"/>
  <c r="N424" i="4"/>
  <c r="K424" i="4"/>
  <c r="H424" i="4"/>
  <c r="U423" i="4"/>
  <c r="Q423" i="4"/>
  <c r="N423" i="4"/>
  <c r="K423" i="4"/>
  <c r="H423" i="4"/>
  <c r="U422" i="4"/>
  <c r="Q422" i="4"/>
  <c r="N422" i="4"/>
  <c r="K422" i="4"/>
  <c r="H422" i="4"/>
  <c r="U421" i="4"/>
  <c r="Q421" i="4"/>
  <c r="N421" i="4"/>
  <c r="K421" i="4"/>
  <c r="H421" i="4"/>
  <c r="U420" i="4"/>
  <c r="Q420" i="4"/>
  <c r="N420" i="4"/>
  <c r="K420" i="4"/>
  <c r="H420" i="4"/>
  <c r="U419" i="4"/>
  <c r="Q419" i="4"/>
  <c r="N419" i="4"/>
  <c r="K419" i="4"/>
  <c r="H419" i="4"/>
  <c r="U418" i="4"/>
  <c r="Q418" i="4"/>
  <c r="N418" i="4"/>
  <c r="K418" i="4"/>
  <c r="H418" i="4"/>
  <c r="U417" i="4"/>
  <c r="Q417" i="4"/>
  <c r="N417" i="4"/>
  <c r="K417" i="4"/>
  <c r="H417" i="4"/>
  <c r="U416" i="4"/>
  <c r="Q416" i="4"/>
  <c r="N416" i="4"/>
  <c r="K416" i="4"/>
  <c r="H416" i="4"/>
  <c r="U415" i="4"/>
  <c r="Q415" i="4"/>
  <c r="N415" i="4"/>
  <c r="K415" i="4"/>
  <c r="H415" i="4"/>
  <c r="U414" i="4"/>
  <c r="Q414" i="4"/>
  <c r="N414" i="4"/>
  <c r="K414" i="4"/>
  <c r="H414" i="4"/>
  <c r="U413" i="4"/>
  <c r="Q413" i="4"/>
  <c r="N413" i="4"/>
  <c r="K413" i="4"/>
  <c r="H413" i="4"/>
  <c r="U412" i="4"/>
  <c r="Q412" i="4"/>
  <c r="N412" i="4"/>
  <c r="K412" i="4"/>
  <c r="H412" i="4"/>
  <c r="U411" i="4"/>
  <c r="Q411" i="4"/>
  <c r="N411" i="4"/>
  <c r="K411" i="4"/>
  <c r="H411" i="4"/>
  <c r="U410" i="4"/>
  <c r="Q410" i="4"/>
  <c r="N410" i="4"/>
  <c r="K410" i="4"/>
  <c r="H410" i="4"/>
  <c r="U409" i="4"/>
  <c r="Q409" i="4"/>
  <c r="N409" i="4"/>
  <c r="K409" i="4"/>
  <c r="H409" i="4"/>
  <c r="U408" i="4"/>
  <c r="Q408" i="4"/>
  <c r="N408" i="4"/>
  <c r="K408" i="4"/>
  <c r="H408" i="4"/>
  <c r="U407" i="4"/>
  <c r="Q407" i="4"/>
  <c r="N407" i="4"/>
  <c r="K407" i="4"/>
  <c r="H407" i="4"/>
  <c r="U406" i="4"/>
  <c r="Q406" i="4"/>
  <c r="N406" i="4"/>
  <c r="K406" i="4"/>
  <c r="H406" i="4"/>
  <c r="U405" i="4"/>
  <c r="Q405" i="4"/>
  <c r="N405" i="4"/>
  <c r="K405" i="4"/>
  <c r="H405" i="4"/>
  <c r="U404" i="4"/>
  <c r="Q404" i="4"/>
  <c r="N404" i="4"/>
  <c r="K404" i="4"/>
  <c r="H404" i="4"/>
  <c r="U403" i="4"/>
  <c r="Q403" i="4"/>
  <c r="N403" i="4"/>
  <c r="K403" i="4"/>
  <c r="H403" i="4"/>
  <c r="U402" i="4"/>
  <c r="Q402" i="4"/>
  <c r="N402" i="4"/>
  <c r="K402" i="4"/>
  <c r="H402" i="4"/>
  <c r="U401" i="4"/>
  <c r="Q401" i="4"/>
  <c r="N401" i="4"/>
  <c r="K401" i="4"/>
  <c r="H401" i="4"/>
  <c r="U400" i="4"/>
  <c r="Q400" i="4"/>
  <c r="N400" i="4"/>
  <c r="K400" i="4"/>
  <c r="H400" i="4"/>
  <c r="U399" i="4"/>
  <c r="Q399" i="4"/>
  <c r="N399" i="4"/>
  <c r="K399" i="4"/>
  <c r="H399" i="4"/>
  <c r="U398" i="4"/>
  <c r="Q398" i="4"/>
  <c r="N398" i="4"/>
  <c r="K398" i="4"/>
  <c r="H398" i="4"/>
  <c r="U397" i="4"/>
  <c r="Q397" i="4"/>
  <c r="N397" i="4"/>
  <c r="K397" i="4"/>
  <c r="H397" i="4"/>
  <c r="U396" i="4"/>
  <c r="Q396" i="4"/>
  <c r="N396" i="4"/>
  <c r="K396" i="4"/>
  <c r="H396" i="4"/>
  <c r="U395" i="4"/>
  <c r="Q395" i="4"/>
  <c r="N395" i="4"/>
  <c r="K395" i="4"/>
  <c r="H395" i="4"/>
  <c r="U394" i="4"/>
  <c r="Q394" i="4"/>
  <c r="N394" i="4"/>
  <c r="K394" i="4"/>
  <c r="H394" i="4"/>
  <c r="U393" i="4"/>
  <c r="Q393" i="4"/>
  <c r="N393" i="4"/>
  <c r="K393" i="4"/>
  <c r="H393" i="4"/>
  <c r="U392" i="4"/>
  <c r="Q392" i="4"/>
  <c r="N392" i="4"/>
  <c r="K392" i="4"/>
  <c r="H392" i="4"/>
  <c r="U391" i="4"/>
  <c r="Q391" i="4"/>
  <c r="N391" i="4"/>
  <c r="K391" i="4"/>
  <c r="H391" i="4"/>
  <c r="U390" i="4"/>
  <c r="Q390" i="4"/>
  <c r="N390" i="4"/>
  <c r="K390" i="4"/>
  <c r="H390" i="4"/>
  <c r="U389" i="4"/>
  <c r="Q389" i="4"/>
  <c r="N389" i="4"/>
  <c r="K389" i="4"/>
  <c r="H389" i="4"/>
  <c r="U388" i="4"/>
  <c r="Q388" i="4"/>
  <c r="N388" i="4"/>
  <c r="K388" i="4"/>
  <c r="H388" i="4"/>
  <c r="U387" i="4"/>
  <c r="Q387" i="4"/>
  <c r="N387" i="4"/>
  <c r="K387" i="4"/>
  <c r="H387" i="4"/>
  <c r="U386" i="4"/>
  <c r="Q386" i="4"/>
  <c r="N386" i="4"/>
  <c r="K386" i="4"/>
  <c r="H386" i="4"/>
  <c r="U385" i="4"/>
  <c r="Q385" i="4"/>
  <c r="N385" i="4"/>
  <c r="K385" i="4"/>
  <c r="H385" i="4"/>
  <c r="U384" i="4"/>
  <c r="Q384" i="4"/>
  <c r="N384" i="4"/>
  <c r="K384" i="4"/>
  <c r="H384" i="4"/>
  <c r="U383" i="4"/>
  <c r="Q383" i="4"/>
  <c r="N383" i="4"/>
  <c r="K383" i="4"/>
  <c r="H383" i="4"/>
  <c r="U382" i="4"/>
  <c r="Q382" i="4"/>
  <c r="N382" i="4"/>
  <c r="K382" i="4"/>
  <c r="H382" i="4"/>
  <c r="U381" i="4"/>
  <c r="Q381" i="4"/>
  <c r="N381" i="4"/>
  <c r="K381" i="4"/>
  <c r="H381" i="4"/>
  <c r="U380" i="4"/>
  <c r="Q380" i="4"/>
  <c r="N380" i="4"/>
  <c r="K380" i="4"/>
  <c r="H380" i="4"/>
  <c r="U379" i="4"/>
  <c r="Q379" i="4"/>
  <c r="N379" i="4"/>
  <c r="K379" i="4"/>
  <c r="H379" i="4"/>
  <c r="U378" i="4"/>
  <c r="Q378" i="4"/>
  <c r="N378" i="4"/>
  <c r="K378" i="4"/>
  <c r="H378" i="4"/>
  <c r="U377" i="4"/>
  <c r="Q377" i="4"/>
  <c r="N377" i="4"/>
  <c r="K377" i="4"/>
  <c r="H377" i="4"/>
  <c r="U376" i="4"/>
  <c r="Q376" i="4"/>
  <c r="N376" i="4"/>
  <c r="K376" i="4"/>
  <c r="H376" i="4"/>
  <c r="U375" i="4"/>
  <c r="Q375" i="4"/>
  <c r="N375" i="4"/>
  <c r="K375" i="4"/>
  <c r="H375" i="4"/>
  <c r="U374" i="4"/>
  <c r="Q374" i="4"/>
  <c r="N374" i="4"/>
  <c r="K374" i="4"/>
  <c r="H374" i="4"/>
  <c r="U373" i="4"/>
  <c r="Q373" i="4"/>
  <c r="N373" i="4"/>
  <c r="K373" i="4"/>
  <c r="H373" i="4"/>
  <c r="U372" i="4"/>
  <c r="Q372" i="4"/>
  <c r="N372" i="4"/>
  <c r="K372" i="4"/>
  <c r="H372" i="4"/>
  <c r="U371" i="4"/>
  <c r="Q371" i="4"/>
  <c r="N371" i="4"/>
  <c r="K371" i="4"/>
  <c r="H371" i="4"/>
  <c r="U370" i="4"/>
  <c r="Q370" i="4"/>
  <c r="N370" i="4"/>
  <c r="K370" i="4"/>
  <c r="H370" i="4"/>
  <c r="U369" i="4"/>
  <c r="Q369" i="4"/>
  <c r="N369" i="4"/>
  <c r="K369" i="4"/>
  <c r="H369" i="4"/>
  <c r="U368" i="4"/>
  <c r="Q368" i="4"/>
  <c r="N368" i="4"/>
  <c r="K368" i="4"/>
  <c r="H368" i="4"/>
  <c r="U367" i="4"/>
  <c r="Q367" i="4"/>
  <c r="N367" i="4"/>
  <c r="K367" i="4"/>
  <c r="H367" i="4"/>
  <c r="U366" i="4"/>
  <c r="Q366" i="4"/>
  <c r="N366" i="4"/>
  <c r="K366" i="4"/>
  <c r="H366" i="4"/>
  <c r="U365" i="4"/>
  <c r="Q365" i="4"/>
  <c r="N365" i="4"/>
  <c r="K365" i="4"/>
  <c r="H365" i="4"/>
  <c r="U364" i="4"/>
  <c r="Q364" i="4"/>
  <c r="N364" i="4"/>
  <c r="K364" i="4"/>
  <c r="H364" i="4"/>
  <c r="U363" i="4"/>
  <c r="Q363" i="4"/>
  <c r="N363" i="4"/>
  <c r="K363" i="4"/>
  <c r="H363" i="4"/>
  <c r="U362" i="4"/>
  <c r="Q362" i="4"/>
  <c r="N362" i="4"/>
  <c r="K362" i="4"/>
  <c r="H362" i="4"/>
  <c r="U361" i="4"/>
  <c r="Q361" i="4"/>
  <c r="N361" i="4"/>
  <c r="K361" i="4"/>
  <c r="H361" i="4"/>
  <c r="U360" i="4"/>
  <c r="Q360" i="4"/>
  <c r="N360" i="4"/>
  <c r="K360" i="4"/>
  <c r="H360" i="4"/>
  <c r="U359" i="4"/>
  <c r="Q359" i="4"/>
  <c r="N359" i="4"/>
  <c r="K359" i="4"/>
  <c r="H359" i="4"/>
  <c r="U358" i="4"/>
  <c r="Q358" i="4"/>
  <c r="N358" i="4"/>
  <c r="K358" i="4"/>
  <c r="H358" i="4"/>
  <c r="U357" i="4"/>
  <c r="Q357" i="4"/>
  <c r="N357" i="4"/>
  <c r="K357" i="4"/>
  <c r="H357" i="4"/>
  <c r="U356" i="4"/>
  <c r="Q356" i="4"/>
  <c r="N356" i="4"/>
  <c r="K356" i="4"/>
  <c r="H356" i="4"/>
  <c r="U355" i="4"/>
  <c r="Q355" i="4"/>
  <c r="N355" i="4"/>
  <c r="K355" i="4"/>
  <c r="H355" i="4"/>
  <c r="U354" i="4"/>
  <c r="Q354" i="4"/>
  <c r="N354" i="4"/>
  <c r="K354" i="4"/>
  <c r="H354" i="4"/>
  <c r="U353" i="4"/>
  <c r="Q353" i="4"/>
  <c r="N353" i="4"/>
  <c r="K353" i="4"/>
  <c r="H353" i="4"/>
  <c r="U352" i="4"/>
  <c r="Q352" i="4"/>
  <c r="N352" i="4"/>
  <c r="K352" i="4"/>
  <c r="H352" i="4"/>
  <c r="U351" i="4"/>
  <c r="Q351" i="4"/>
  <c r="N351" i="4"/>
  <c r="K351" i="4"/>
  <c r="H351" i="4"/>
  <c r="U350" i="4"/>
  <c r="Q350" i="4"/>
  <c r="N350" i="4"/>
  <c r="K350" i="4"/>
  <c r="H350" i="4"/>
  <c r="U349" i="4"/>
  <c r="Q349" i="4"/>
  <c r="N349" i="4"/>
  <c r="K349" i="4"/>
  <c r="H349" i="4"/>
  <c r="U348" i="4"/>
  <c r="Q348" i="4"/>
  <c r="N348" i="4"/>
  <c r="K348" i="4"/>
  <c r="H348" i="4"/>
  <c r="U347" i="4"/>
  <c r="Q347" i="4"/>
  <c r="N347" i="4"/>
  <c r="K347" i="4"/>
  <c r="H347" i="4"/>
  <c r="U346" i="4"/>
  <c r="Q346" i="4"/>
  <c r="N346" i="4"/>
  <c r="K346" i="4"/>
  <c r="H346" i="4"/>
  <c r="U345" i="4"/>
  <c r="Q345" i="4"/>
  <c r="N345" i="4"/>
  <c r="K345" i="4"/>
  <c r="H345" i="4"/>
  <c r="U344" i="4"/>
  <c r="Q344" i="4"/>
  <c r="N344" i="4"/>
  <c r="K344" i="4"/>
  <c r="H344" i="4"/>
  <c r="U343" i="4"/>
  <c r="Q343" i="4"/>
  <c r="N343" i="4"/>
  <c r="K343" i="4"/>
  <c r="H343" i="4"/>
  <c r="U342" i="4"/>
  <c r="Q342" i="4"/>
  <c r="N342" i="4"/>
  <c r="K342" i="4"/>
  <c r="H342" i="4"/>
  <c r="U341" i="4"/>
  <c r="Q341" i="4"/>
  <c r="N341" i="4"/>
  <c r="K341" i="4"/>
  <c r="H341" i="4"/>
  <c r="U340" i="4"/>
  <c r="Q340" i="4"/>
  <c r="N340" i="4"/>
  <c r="K340" i="4"/>
  <c r="H340" i="4"/>
  <c r="U339" i="4"/>
  <c r="Q339" i="4"/>
  <c r="N339" i="4"/>
  <c r="K339" i="4"/>
  <c r="H339" i="4"/>
  <c r="U338" i="4"/>
  <c r="Q338" i="4"/>
  <c r="N338" i="4"/>
  <c r="K338" i="4"/>
  <c r="H338" i="4"/>
  <c r="U337" i="4"/>
  <c r="Q337" i="4"/>
  <c r="N337" i="4"/>
  <c r="K337" i="4"/>
  <c r="H337" i="4"/>
  <c r="U336" i="4"/>
  <c r="Q336" i="4"/>
  <c r="N336" i="4"/>
  <c r="K336" i="4"/>
  <c r="H336" i="4"/>
  <c r="U335" i="4"/>
  <c r="Q335" i="4"/>
  <c r="N335" i="4"/>
  <c r="K335" i="4"/>
  <c r="H335" i="4"/>
  <c r="U334" i="4"/>
  <c r="Q334" i="4"/>
  <c r="N334" i="4"/>
  <c r="K334" i="4"/>
  <c r="H334" i="4"/>
  <c r="U333" i="4"/>
  <c r="Q333" i="4"/>
  <c r="N333" i="4"/>
  <c r="K333" i="4"/>
  <c r="H333" i="4"/>
  <c r="U332" i="4"/>
  <c r="Q332" i="4"/>
  <c r="N332" i="4"/>
  <c r="K332" i="4"/>
  <c r="H332" i="4"/>
  <c r="U331" i="4"/>
  <c r="Q331" i="4"/>
  <c r="N331" i="4"/>
  <c r="K331" i="4"/>
  <c r="H331" i="4"/>
  <c r="U330" i="4"/>
  <c r="Q330" i="4"/>
  <c r="N330" i="4"/>
  <c r="K330" i="4"/>
  <c r="H330" i="4"/>
  <c r="U329" i="4"/>
  <c r="Q329" i="4"/>
  <c r="N329" i="4"/>
  <c r="K329" i="4"/>
  <c r="H329" i="4"/>
  <c r="U328" i="4"/>
  <c r="Q328" i="4"/>
  <c r="N328" i="4"/>
  <c r="K328" i="4"/>
  <c r="H328" i="4"/>
  <c r="U327" i="4"/>
  <c r="Q327" i="4"/>
  <c r="N327" i="4"/>
  <c r="K327" i="4"/>
  <c r="H327" i="4"/>
  <c r="U326" i="4"/>
  <c r="Q326" i="4"/>
  <c r="N326" i="4"/>
  <c r="K326" i="4"/>
  <c r="H326" i="4"/>
  <c r="U325" i="4"/>
  <c r="Q325" i="4"/>
  <c r="N325" i="4"/>
  <c r="K325" i="4"/>
  <c r="H325" i="4"/>
  <c r="U324" i="4"/>
  <c r="Q324" i="4"/>
  <c r="N324" i="4"/>
  <c r="K324" i="4"/>
  <c r="H324" i="4"/>
  <c r="U323" i="4"/>
  <c r="Q323" i="4"/>
  <c r="N323" i="4"/>
  <c r="K323" i="4"/>
  <c r="H323" i="4"/>
  <c r="U322" i="4"/>
  <c r="Q322" i="4"/>
  <c r="N322" i="4"/>
  <c r="K322" i="4"/>
  <c r="H322" i="4"/>
  <c r="U321" i="4"/>
  <c r="Q321" i="4"/>
  <c r="N321" i="4"/>
  <c r="K321" i="4"/>
  <c r="H321" i="4"/>
  <c r="U320" i="4"/>
  <c r="Q320" i="4"/>
  <c r="N320" i="4"/>
  <c r="K320" i="4"/>
  <c r="H320" i="4"/>
  <c r="U319" i="4"/>
  <c r="Q319" i="4"/>
  <c r="N319" i="4"/>
  <c r="K319" i="4"/>
  <c r="H319" i="4"/>
  <c r="U318" i="4"/>
  <c r="Q318" i="4"/>
  <c r="N318" i="4"/>
  <c r="K318" i="4"/>
  <c r="H318" i="4"/>
  <c r="U317" i="4"/>
  <c r="Q317" i="4"/>
  <c r="N317" i="4"/>
  <c r="K317" i="4"/>
  <c r="H317" i="4"/>
  <c r="U316" i="4"/>
  <c r="Q316" i="4"/>
  <c r="N316" i="4"/>
  <c r="K316" i="4"/>
  <c r="H316" i="4"/>
  <c r="U315" i="4"/>
  <c r="Q315" i="4"/>
  <c r="N315" i="4"/>
  <c r="K315" i="4"/>
  <c r="H315" i="4"/>
  <c r="U314" i="4"/>
  <c r="Q314" i="4"/>
  <c r="N314" i="4"/>
  <c r="K314" i="4"/>
  <c r="H314" i="4"/>
  <c r="U313" i="4"/>
  <c r="Q313" i="4"/>
  <c r="N313" i="4"/>
  <c r="K313" i="4"/>
  <c r="H313" i="4"/>
  <c r="U312" i="4"/>
  <c r="Q312" i="4"/>
  <c r="N312" i="4"/>
  <c r="K312" i="4"/>
  <c r="H312" i="4"/>
  <c r="U311" i="4"/>
  <c r="Q311" i="4"/>
  <c r="N311" i="4"/>
  <c r="K311" i="4"/>
  <c r="H311" i="4"/>
  <c r="U310" i="4"/>
  <c r="Q310" i="4"/>
  <c r="N310" i="4"/>
  <c r="K310" i="4"/>
  <c r="H310" i="4"/>
  <c r="U309" i="4"/>
  <c r="Q309" i="4"/>
  <c r="N309" i="4"/>
  <c r="K309" i="4"/>
  <c r="H309" i="4"/>
  <c r="U308" i="4"/>
  <c r="Q308" i="4"/>
  <c r="N308" i="4"/>
  <c r="K308" i="4"/>
  <c r="H308" i="4"/>
  <c r="U307" i="4"/>
  <c r="Q307" i="4"/>
  <c r="N307" i="4"/>
  <c r="K307" i="4"/>
  <c r="H307" i="4"/>
  <c r="U306" i="4"/>
  <c r="Q306" i="4"/>
  <c r="N306" i="4"/>
  <c r="K306" i="4"/>
  <c r="H306" i="4"/>
  <c r="U305" i="4"/>
  <c r="Q305" i="4"/>
  <c r="N305" i="4"/>
  <c r="K305" i="4"/>
  <c r="H305" i="4"/>
  <c r="U304" i="4"/>
  <c r="Q304" i="4"/>
  <c r="N304" i="4"/>
  <c r="K304" i="4"/>
  <c r="H304" i="4"/>
  <c r="U303" i="4"/>
  <c r="Q303" i="4"/>
  <c r="N303" i="4"/>
  <c r="K303" i="4"/>
  <c r="H303" i="4"/>
  <c r="U302" i="4"/>
  <c r="Q302" i="4"/>
  <c r="N302" i="4"/>
  <c r="K302" i="4"/>
  <c r="H302" i="4"/>
  <c r="U301" i="4"/>
  <c r="Q301" i="4"/>
  <c r="N301" i="4"/>
  <c r="K301" i="4"/>
  <c r="H301" i="4"/>
  <c r="U300" i="4"/>
  <c r="Q300" i="4"/>
  <c r="N300" i="4"/>
  <c r="K300" i="4"/>
  <c r="H300" i="4"/>
  <c r="U299" i="4"/>
  <c r="Q299" i="4"/>
  <c r="N299" i="4"/>
  <c r="K299" i="4"/>
  <c r="H299" i="4"/>
  <c r="U298" i="4"/>
  <c r="Q298" i="4"/>
  <c r="N298" i="4"/>
  <c r="K298" i="4"/>
  <c r="H298" i="4"/>
  <c r="U297" i="4"/>
  <c r="Q297" i="4"/>
  <c r="N297" i="4"/>
  <c r="K297" i="4"/>
  <c r="H297" i="4"/>
  <c r="U296" i="4"/>
  <c r="Q296" i="4"/>
  <c r="N296" i="4"/>
  <c r="K296" i="4"/>
  <c r="H296" i="4"/>
  <c r="U295" i="4"/>
  <c r="Q295" i="4"/>
  <c r="N295" i="4"/>
  <c r="K295" i="4"/>
  <c r="H295" i="4"/>
  <c r="U294" i="4"/>
  <c r="Q294" i="4"/>
  <c r="N294" i="4"/>
  <c r="K294" i="4"/>
  <c r="H294" i="4"/>
  <c r="U293" i="4"/>
  <c r="Q293" i="4"/>
  <c r="N293" i="4"/>
  <c r="K293" i="4"/>
  <c r="H293" i="4"/>
  <c r="U292" i="4"/>
  <c r="Q292" i="4"/>
  <c r="N292" i="4"/>
  <c r="K292" i="4"/>
  <c r="H292" i="4"/>
  <c r="U291" i="4"/>
  <c r="Q291" i="4"/>
  <c r="N291" i="4"/>
  <c r="K291" i="4"/>
  <c r="H291" i="4"/>
  <c r="U290" i="4"/>
  <c r="Q290" i="4"/>
  <c r="N290" i="4"/>
  <c r="K290" i="4"/>
  <c r="H290" i="4"/>
  <c r="U289" i="4"/>
  <c r="Q289" i="4"/>
  <c r="N289" i="4"/>
  <c r="K289" i="4"/>
  <c r="H289" i="4"/>
  <c r="U288" i="4"/>
  <c r="Q288" i="4"/>
  <c r="N288" i="4"/>
  <c r="K288" i="4"/>
  <c r="H288" i="4"/>
  <c r="U287" i="4"/>
  <c r="Q287" i="4"/>
  <c r="N287" i="4"/>
  <c r="K287" i="4"/>
  <c r="H287" i="4"/>
  <c r="U286" i="4"/>
  <c r="Q286" i="4"/>
  <c r="N286" i="4"/>
  <c r="K286" i="4"/>
  <c r="H286" i="4"/>
  <c r="U285" i="4"/>
  <c r="Q285" i="4"/>
  <c r="N285" i="4"/>
  <c r="K285" i="4"/>
  <c r="H285" i="4"/>
  <c r="U284" i="4"/>
  <c r="Q284" i="4"/>
  <c r="N284" i="4"/>
  <c r="K284" i="4"/>
  <c r="H284" i="4"/>
  <c r="U283" i="4"/>
  <c r="Q283" i="4"/>
  <c r="N283" i="4"/>
  <c r="K283" i="4"/>
  <c r="H283" i="4"/>
  <c r="U282" i="4"/>
  <c r="Q282" i="4"/>
  <c r="N282" i="4"/>
  <c r="K282" i="4"/>
  <c r="H282" i="4"/>
  <c r="U281" i="4"/>
  <c r="Q281" i="4"/>
  <c r="N281" i="4"/>
  <c r="K281" i="4"/>
  <c r="H281" i="4"/>
  <c r="U280" i="4"/>
  <c r="Q280" i="4"/>
  <c r="N280" i="4"/>
  <c r="K280" i="4"/>
  <c r="H280" i="4"/>
  <c r="U279" i="4"/>
  <c r="Q279" i="4"/>
  <c r="N279" i="4"/>
  <c r="K279" i="4"/>
  <c r="H279" i="4"/>
  <c r="U278" i="4"/>
  <c r="Q278" i="4"/>
  <c r="N278" i="4"/>
  <c r="K278" i="4"/>
  <c r="H278" i="4"/>
  <c r="U277" i="4"/>
  <c r="Q277" i="4"/>
  <c r="N277" i="4"/>
  <c r="K277" i="4"/>
  <c r="H277" i="4"/>
  <c r="U276" i="4"/>
  <c r="Q276" i="4"/>
  <c r="N276" i="4"/>
  <c r="K276" i="4"/>
  <c r="H276" i="4"/>
  <c r="U275" i="4"/>
  <c r="Q275" i="4"/>
  <c r="N275" i="4"/>
  <c r="K275" i="4"/>
  <c r="H275" i="4"/>
  <c r="U274" i="4"/>
  <c r="Q274" i="4"/>
  <c r="N274" i="4"/>
  <c r="K274" i="4"/>
  <c r="H274" i="4"/>
  <c r="U273" i="4"/>
  <c r="Q273" i="4"/>
  <c r="N273" i="4"/>
  <c r="K273" i="4"/>
  <c r="H273" i="4"/>
  <c r="U272" i="4"/>
  <c r="Q272" i="4"/>
  <c r="N272" i="4"/>
  <c r="K272" i="4"/>
  <c r="H272" i="4"/>
  <c r="U271" i="4"/>
  <c r="Q271" i="4"/>
  <c r="N271" i="4"/>
  <c r="K271" i="4"/>
  <c r="H271" i="4"/>
  <c r="U270" i="4"/>
  <c r="Q270" i="4"/>
  <c r="N270" i="4"/>
  <c r="K270" i="4"/>
  <c r="H270" i="4"/>
  <c r="U269" i="4"/>
  <c r="Q269" i="4"/>
  <c r="N269" i="4"/>
  <c r="K269" i="4"/>
  <c r="H269" i="4"/>
  <c r="U268" i="4"/>
  <c r="Q268" i="4"/>
  <c r="N268" i="4"/>
  <c r="K268" i="4"/>
  <c r="H268" i="4"/>
  <c r="U267" i="4"/>
  <c r="Q267" i="4"/>
  <c r="N267" i="4"/>
  <c r="K267" i="4"/>
  <c r="H267" i="4"/>
  <c r="U266" i="4"/>
  <c r="Q266" i="4"/>
  <c r="N266" i="4"/>
  <c r="K266" i="4"/>
  <c r="H266" i="4"/>
  <c r="U265" i="4"/>
  <c r="Q265" i="4"/>
  <c r="N265" i="4"/>
  <c r="K265" i="4"/>
  <c r="H265" i="4"/>
  <c r="U264" i="4"/>
  <c r="Q264" i="4"/>
  <c r="N264" i="4"/>
  <c r="K264" i="4"/>
  <c r="H264" i="4"/>
  <c r="U263" i="4"/>
  <c r="Q263" i="4"/>
  <c r="N263" i="4"/>
  <c r="K263" i="4"/>
  <c r="H263" i="4"/>
  <c r="U262" i="4"/>
  <c r="Q262" i="4"/>
  <c r="N262" i="4"/>
  <c r="K262" i="4"/>
  <c r="H262" i="4"/>
  <c r="U261" i="4"/>
  <c r="Q261" i="4"/>
  <c r="N261" i="4"/>
  <c r="K261" i="4"/>
  <c r="H261" i="4"/>
  <c r="U260" i="4"/>
  <c r="Q260" i="4"/>
  <c r="N260" i="4"/>
  <c r="K260" i="4"/>
  <c r="H260" i="4"/>
  <c r="U259" i="4"/>
  <c r="Q259" i="4"/>
  <c r="N259" i="4"/>
  <c r="K259" i="4"/>
  <c r="H259" i="4"/>
  <c r="U258" i="4"/>
  <c r="Q258" i="4"/>
  <c r="N258" i="4"/>
  <c r="K258" i="4"/>
  <c r="H258" i="4"/>
  <c r="U257" i="4"/>
  <c r="Q257" i="4"/>
  <c r="N257" i="4"/>
  <c r="K257" i="4"/>
  <c r="H257" i="4"/>
  <c r="U256" i="4"/>
  <c r="Q256" i="4"/>
  <c r="N256" i="4"/>
  <c r="K256" i="4"/>
  <c r="H256" i="4"/>
  <c r="U255" i="4"/>
  <c r="Q255" i="4"/>
  <c r="N255" i="4"/>
  <c r="K255" i="4"/>
  <c r="H255" i="4"/>
  <c r="U254" i="4"/>
  <c r="Q254" i="4"/>
  <c r="N254" i="4"/>
  <c r="K254" i="4"/>
  <c r="H254" i="4"/>
  <c r="U253" i="4"/>
  <c r="Q253" i="4"/>
  <c r="N253" i="4"/>
  <c r="K253" i="4"/>
  <c r="H253" i="4"/>
  <c r="U252" i="4"/>
  <c r="Q252" i="4"/>
  <c r="N252" i="4"/>
  <c r="K252" i="4"/>
  <c r="H252" i="4"/>
  <c r="U251" i="4"/>
  <c r="Q251" i="4"/>
  <c r="N251" i="4"/>
  <c r="K251" i="4"/>
  <c r="H251" i="4"/>
  <c r="U250" i="4"/>
  <c r="Q250" i="4"/>
  <c r="N250" i="4"/>
  <c r="K250" i="4"/>
  <c r="H250" i="4"/>
  <c r="U249" i="4"/>
  <c r="Q249" i="4"/>
  <c r="N249" i="4"/>
  <c r="K249" i="4"/>
  <c r="H249" i="4"/>
  <c r="U248" i="4"/>
  <c r="Q248" i="4"/>
  <c r="N248" i="4"/>
  <c r="K248" i="4"/>
  <c r="H248" i="4"/>
  <c r="U247" i="4"/>
  <c r="Q247" i="4"/>
  <c r="N247" i="4"/>
  <c r="K247" i="4"/>
  <c r="H247" i="4"/>
  <c r="U246" i="4"/>
  <c r="Q246" i="4"/>
  <c r="N246" i="4"/>
  <c r="K246" i="4"/>
  <c r="H246" i="4"/>
  <c r="U245" i="4"/>
  <c r="Q245" i="4"/>
  <c r="N245" i="4"/>
  <c r="K245" i="4"/>
  <c r="H245" i="4"/>
  <c r="U244" i="4"/>
  <c r="Q244" i="4"/>
  <c r="N244" i="4"/>
  <c r="K244" i="4"/>
  <c r="H244" i="4"/>
  <c r="U243" i="4"/>
  <c r="Q243" i="4"/>
  <c r="N243" i="4"/>
  <c r="K243" i="4"/>
  <c r="H243" i="4"/>
  <c r="U242" i="4"/>
  <c r="Q242" i="4"/>
  <c r="N242" i="4"/>
  <c r="K242" i="4"/>
  <c r="H242" i="4"/>
  <c r="U241" i="4"/>
  <c r="Q241" i="4"/>
  <c r="N241" i="4"/>
  <c r="K241" i="4"/>
  <c r="H241" i="4"/>
  <c r="U240" i="4"/>
  <c r="Q240" i="4"/>
  <c r="N240" i="4"/>
  <c r="K240" i="4"/>
  <c r="H240" i="4"/>
  <c r="U239" i="4"/>
  <c r="Q239" i="4"/>
  <c r="N239" i="4"/>
  <c r="K239" i="4"/>
  <c r="H239" i="4"/>
  <c r="U238" i="4"/>
  <c r="Q238" i="4"/>
  <c r="N238" i="4"/>
  <c r="K238" i="4"/>
  <c r="H238" i="4"/>
  <c r="U237" i="4"/>
  <c r="Q237" i="4"/>
  <c r="N237" i="4"/>
  <c r="K237" i="4"/>
  <c r="H237" i="4"/>
  <c r="U236" i="4"/>
  <c r="Q236" i="4"/>
  <c r="N236" i="4"/>
  <c r="K236" i="4"/>
  <c r="H236" i="4"/>
  <c r="U235" i="4"/>
  <c r="Q235" i="4"/>
  <c r="N235" i="4"/>
  <c r="K235" i="4"/>
  <c r="H235" i="4"/>
  <c r="U234" i="4"/>
  <c r="Q234" i="4"/>
  <c r="N234" i="4"/>
  <c r="K234" i="4"/>
  <c r="H234" i="4"/>
  <c r="U233" i="4"/>
  <c r="Q233" i="4"/>
  <c r="N233" i="4"/>
  <c r="K233" i="4"/>
  <c r="H233" i="4"/>
  <c r="U232" i="4"/>
  <c r="Q232" i="4"/>
  <c r="N232" i="4"/>
  <c r="K232" i="4"/>
  <c r="H232" i="4"/>
  <c r="U231" i="4"/>
  <c r="Q231" i="4"/>
  <c r="N231" i="4"/>
  <c r="K231" i="4"/>
  <c r="H231" i="4"/>
  <c r="U230" i="4"/>
  <c r="Q230" i="4"/>
  <c r="N230" i="4"/>
  <c r="K230" i="4"/>
  <c r="H230" i="4"/>
  <c r="U229" i="4"/>
  <c r="Q229" i="4"/>
  <c r="N229" i="4"/>
  <c r="K229" i="4"/>
  <c r="H229" i="4"/>
  <c r="U228" i="4"/>
  <c r="Q228" i="4"/>
  <c r="N228" i="4"/>
  <c r="K228" i="4"/>
  <c r="H228" i="4"/>
  <c r="U227" i="4"/>
  <c r="Q227" i="4"/>
  <c r="N227" i="4"/>
  <c r="K227" i="4"/>
  <c r="H227" i="4"/>
  <c r="U226" i="4"/>
  <c r="Q226" i="4"/>
  <c r="N226" i="4"/>
  <c r="K226" i="4"/>
  <c r="H226" i="4"/>
  <c r="U225" i="4"/>
  <c r="Q225" i="4"/>
  <c r="N225" i="4"/>
  <c r="K225" i="4"/>
  <c r="H225" i="4"/>
  <c r="U224" i="4"/>
  <c r="Q224" i="4"/>
  <c r="N224" i="4"/>
  <c r="K224" i="4"/>
  <c r="H224" i="4"/>
  <c r="U223" i="4"/>
  <c r="Q223" i="4"/>
  <c r="N223" i="4"/>
  <c r="K223" i="4"/>
  <c r="H223" i="4"/>
  <c r="U222" i="4"/>
  <c r="Q222" i="4"/>
  <c r="N222" i="4"/>
  <c r="K222" i="4"/>
  <c r="H222" i="4"/>
  <c r="U221" i="4"/>
  <c r="Q221" i="4"/>
  <c r="N221" i="4"/>
  <c r="K221" i="4"/>
  <c r="H221" i="4"/>
  <c r="U220" i="4"/>
  <c r="Q220" i="4"/>
  <c r="N220" i="4"/>
  <c r="K220" i="4"/>
  <c r="H220" i="4"/>
  <c r="U219" i="4"/>
  <c r="Q219" i="4"/>
  <c r="N219" i="4"/>
  <c r="K219" i="4"/>
  <c r="H219" i="4"/>
  <c r="U218" i="4"/>
  <c r="Q218" i="4"/>
  <c r="N218" i="4"/>
  <c r="K218" i="4"/>
  <c r="H218" i="4"/>
  <c r="U217" i="4"/>
  <c r="Q217" i="4"/>
  <c r="N217" i="4"/>
  <c r="K217" i="4"/>
  <c r="H217" i="4"/>
  <c r="U216" i="4"/>
  <c r="Q216" i="4"/>
  <c r="N216" i="4"/>
  <c r="K216" i="4"/>
  <c r="H216" i="4"/>
  <c r="U215" i="4"/>
  <c r="Q215" i="4"/>
  <c r="N215" i="4"/>
  <c r="K215" i="4"/>
  <c r="H215" i="4"/>
  <c r="U214" i="4"/>
  <c r="Q214" i="4"/>
  <c r="N214" i="4"/>
  <c r="K214" i="4"/>
  <c r="H214" i="4"/>
  <c r="U213" i="4"/>
  <c r="Q213" i="4"/>
  <c r="N213" i="4"/>
  <c r="K213" i="4"/>
  <c r="H213" i="4"/>
  <c r="U212" i="4"/>
  <c r="Q212" i="4"/>
  <c r="N212" i="4"/>
  <c r="K212" i="4"/>
  <c r="H212" i="4"/>
  <c r="U211" i="4"/>
  <c r="Q211" i="4"/>
  <c r="N211" i="4"/>
  <c r="K211" i="4"/>
  <c r="H211" i="4"/>
  <c r="U210" i="4"/>
  <c r="Q210" i="4"/>
  <c r="N210" i="4"/>
  <c r="K210" i="4"/>
  <c r="H210" i="4"/>
  <c r="U209" i="4"/>
  <c r="Q209" i="4"/>
  <c r="N209" i="4"/>
  <c r="K209" i="4"/>
  <c r="H209" i="4"/>
  <c r="U208" i="4"/>
  <c r="Q208" i="4"/>
  <c r="N208" i="4"/>
  <c r="K208" i="4"/>
  <c r="H208" i="4"/>
  <c r="U207" i="4"/>
  <c r="Q207" i="4"/>
  <c r="N207" i="4"/>
  <c r="K207" i="4"/>
  <c r="H207" i="4"/>
  <c r="U206" i="4"/>
  <c r="Q206" i="4"/>
  <c r="N206" i="4"/>
  <c r="K206" i="4"/>
  <c r="H206" i="4"/>
  <c r="U205" i="4"/>
  <c r="Q205" i="4"/>
  <c r="N205" i="4"/>
  <c r="K205" i="4"/>
  <c r="H205" i="4"/>
  <c r="U204" i="4"/>
  <c r="Q204" i="4"/>
  <c r="N204" i="4"/>
  <c r="K204" i="4"/>
  <c r="H204" i="4"/>
  <c r="U203" i="4"/>
  <c r="Q203" i="4"/>
  <c r="N203" i="4"/>
  <c r="K203" i="4"/>
  <c r="H203" i="4"/>
  <c r="U202" i="4"/>
  <c r="Q202" i="4"/>
  <c r="N202" i="4"/>
  <c r="K202" i="4"/>
  <c r="H202" i="4"/>
  <c r="U201" i="4"/>
  <c r="Q201" i="4"/>
  <c r="N201" i="4"/>
  <c r="K201" i="4"/>
  <c r="H201" i="4"/>
  <c r="U200" i="4"/>
  <c r="Q200" i="4"/>
  <c r="N200" i="4"/>
  <c r="K200" i="4"/>
  <c r="H200" i="4"/>
  <c r="U199" i="4"/>
  <c r="Q199" i="4"/>
  <c r="N199" i="4"/>
  <c r="K199" i="4"/>
  <c r="H199" i="4"/>
  <c r="U198" i="4"/>
  <c r="Q198" i="4"/>
  <c r="N198" i="4"/>
  <c r="K198" i="4"/>
  <c r="H198" i="4"/>
  <c r="U197" i="4"/>
  <c r="Q197" i="4"/>
  <c r="N197" i="4"/>
  <c r="K197" i="4"/>
  <c r="H197" i="4"/>
  <c r="U196" i="4"/>
  <c r="Q196" i="4"/>
  <c r="N196" i="4"/>
  <c r="K196" i="4"/>
  <c r="H196" i="4"/>
  <c r="U195" i="4"/>
  <c r="Q195" i="4"/>
  <c r="N195" i="4"/>
  <c r="K195" i="4"/>
  <c r="H195" i="4"/>
  <c r="U194" i="4"/>
  <c r="Q194" i="4"/>
  <c r="N194" i="4"/>
  <c r="K194" i="4"/>
  <c r="H194" i="4"/>
  <c r="U193" i="4"/>
  <c r="Q193" i="4"/>
  <c r="N193" i="4"/>
  <c r="K193" i="4"/>
  <c r="H193" i="4"/>
  <c r="U192" i="4"/>
  <c r="Q192" i="4"/>
  <c r="N192" i="4"/>
  <c r="K192" i="4"/>
  <c r="H192" i="4"/>
  <c r="U191" i="4"/>
  <c r="Q191" i="4"/>
  <c r="N191" i="4"/>
  <c r="K191" i="4"/>
  <c r="H191" i="4"/>
  <c r="U190" i="4"/>
  <c r="Q190" i="4"/>
  <c r="N190" i="4"/>
  <c r="K190" i="4"/>
  <c r="H190" i="4"/>
  <c r="U189" i="4"/>
  <c r="Q189" i="4"/>
  <c r="N189" i="4"/>
  <c r="K189" i="4"/>
  <c r="H189" i="4"/>
  <c r="U188" i="4"/>
  <c r="Q188" i="4"/>
  <c r="N188" i="4"/>
  <c r="K188" i="4"/>
  <c r="H188" i="4"/>
  <c r="U187" i="4"/>
  <c r="Q187" i="4"/>
  <c r="N187" i="4"/>
  <c r="K187" i="4"/>
  <c r="H187" i="4"/>
  <c r="U186" i="4"/>
  <c r="Q186" i="4"/>
  <c r="N186" i="4"/>
  <c r="K186" i="4"/>
  <c r="H186" i="4"/>
  <c r="U185" i="4"/>
  <c r="Q185" i="4"/>
  <c r="N185" i="4"/>
  <c r="K185" i="4"/>
  <c r="H185" i="4"/>
  <c r="U184" i="4"/>
  <c r="Q184" i="4"/>
  <c r="N184" i="4"/>
  <c r="K184" i="4"/>
  <c r="H184" i="4"/>
  <c r="U183" i="4"/>
  <c r="Q183" i="4"/>
  <c r="N183" i="4"/>
  <c r="K183" i="4"/>
  <c r="H183" i="4"/>
  <c r="U182" i="4"/>
  <c r="Q182" i="4"/>
  <c r="N182" i="4"/>
  <c r="K182" i="4"/>
  <c r="H182" i="4"/>
  <c r="U181" i="4"/>
  <c r="Q181" i="4"/>
  <c r="N181" i="4"/>
  <c r="K181" i="4"/>
  <c r="H181" i="4"/>
  <c r="U180" i="4"/>
  <c r="Q180" i="4"/>
  <c r="N180" i="4"/>
  <c r="K180" i="4"/>
  <c r="H180" i="4"/>
  <c r="U179" i="4"/>
  <c r="Q179" i="4"/>
  <c r="N179" i="4"/>
  <c r="K179" i="4"/>
  <c r="H179" i="4"/>
  <c r="U178" i="4"/>
  <c r="Q178" i="4"/>
  <c r="N178" i="4"/>
  <c r="K178" i="4"/>
  <c r="H178" i="4"/>
  <c r="U177" i="4"/>
  <c r="Q177" i="4"/>
  <c r="N177" i="4"/>
  <c r="K177" i="4"/>
  <c r="H177" i="4"/>
  <c r="U176" i="4"/>
  <c r="Q176" i="4"/>
  <c r="N176" i="4"/>
  <c r="K176" i="4"/>
  <c r="H176" i="4"/>
  <c r="U175" i="4"/>
  <c r="Q175" i="4"/>
  <c r="N175" i="4"/>
  <c r="K175" i="4"/>
  <c r="H175" i="4"/>
  <c r="U174" i="4"/>
  <c r="Q174" i="4"/>
  <c r="N174" i="4"/>
  <c r="K174" i="4"/>
  <c r="H174" i="4"/>
  <c r="U173" i="4"/>
  <c r="Q173" i="4"/>
  <c r="N173" i="4"/>
  <c r="K173" i="4"/>
  <c r="H173" i="4"/>
  <c r="U172" i="4"/>
  <c r="Q172" i="4"/>
  <c r="N172" i="4"/>
  <c r="K172" i="4"/>
  <c r="H172" i="4"/>
  <c r="U171" i="4"/>
  <c r="Q171" i="4"/>
  <c r="N171" i="4"/>
  <c r="K171" i="4"/>
  <c r="H171" i="4"/>
  <c r="U170" i="4"/>
  <c r="Q170" i="4"/>
  <c r="N170" i="4"/>
  <c r="K170" i="4"/>
  <c r="H170" i="4"/>
  <c r="U169" i="4"/>
  <c r="Q169" i="4"/>
  <c r="N169" i="4"/>
  <c r="K169" i="4"/>
  <c r="H169" i="4"/>
  <c r="U168" i="4"/>
  <c r="Q168" i="4"/>
  <c r="N168" i="4"/>
  <c r="K168" i="4"/>
  <c r="H168" i="4"/>
  <c r="U167" i="4"/>
  <c r="Q167" i="4"/>
  <c r="N167" i="4"/>
  <c r="K167" i="4"/>
  <c r="H167" i="4"/>
  <c r="U166" i="4"/>
  <c r="Q166" i="4"/>
  <c r="N166" i="4"/>
  <c r="K166" i="4"/>
  <c r="H166" i="4"/>
  <c r="U165" i="4"/>
  <c r="Q165" i="4"/>
  <c r="N165" i="4"/>
  <c r="K165" i="4"/>
  <c r="H165" i="4"/>
  <c r="U164" i="4"/>
  <c r="Q164" i="4"/>
  <c r="N164" i="4"/>
  <c r="K164" i="4"/>
  <c r="H164" i="4"/>
  <c r="U163" i="4"/>
  <c r="Q163" i="4"/>
  <c r="N163" i="4"/>
  <c r="K163" i="4"/>
  <c r="H163" i="4"/>
  <c r="U162" i="4"/>
  <c r="Q162" i="4"/>
  <c r="N162" i="4"/>
  <c r="K162" i="4"/>
  <c r="H162" i="4"/>
  <c r="U161" i="4"/>
  <c r="Q161" i="4"/>
  <c r="N161" i="4"/>
  <c r="K161" i="4"/>
  <c r="H161" i="4"/>
  <c r="U160" i="4"/>
  <c r="Q160" i="4"/>
  <c r="N160" i="4"/>
  <c r="K160" i="4"/>
  <c r="H160" i="4"/>
  <c r="U159" i="4"/>
  <c r="Q159" i="4"/>
  <c r="N159" i="4"/>
  <c r="K159" i="4"/>
  <c r="H159" i="4"/>
  <c r="U158" i="4"/>
  <c r="Q158" i="4"/>
  <c r="N158" i="4"/>
  <c r="K158" i="4"/>
  <c r="H158" i="4"/>
  <c r="U157" i="4"/>
  <c r="Q157" i="4"/>
  <c r="N157" i="4"/>
  <c r="K157" i="4"/>
  <c r="H157" i="4"/>
  <c r="U156" i="4"/>
  <c r="Q156" i="4"/>
  <c r="N156" i="4"/>
  <c r="K156" i="4"/>
  <c r="H156" i="4"/>
  <c r="U155" i="4"/>
  <c r="Q155" i="4"/>
  <c r="N155" i="4"/>
  <c r="K155" i="4"/>
  <c r="H155" i="4"/>
  <c r="U154" i="4"/>
  <c r="Q154" i="4"/>
  <c r="N154" i="4"/>
  <c r="K154" i="4"/>
  <c r="H154" i="4"/>
  <c r="U153" i="4"/>
  <c r="Q153" i="4"/>
  <c r="N153" i="4"/>
  <c r="K153" i="4"/>
  <c r="H153" i="4"/>
  <c r="U152" i="4"/>
  <c r="Q152" i="4"/>
  <c r="N152" i="4"/>
  <c r="K152" i="4"/>
  <c r="H152" i="4"/>
  <c r="U151" i="4"/>
  <c r="Q151" i="4"/>
  <c r="N151" i="4"/>
  <c r="K151" i="4"/>
  <c r="H151" i="4"/>
  <c r="U150" i="4"/>
  <c r="Q150" i="4"/>
  <c r="N150" i="4"/>
  <c r="K150" i="4"/>
  <c r="H150" i="4"/>
  <c r="U149" i="4"/>
  <c r="Q149" i="4"/>
  <c r="N149" i="4"/>
  <c r="K149" i="4"/>
  <c r="H149" i="4"/>
  <c r="U148" i="4"/>
  <c r="Q148" i="4"/>
  <c r="N148" i="4"/>
  <c r="K148" i="4"/>
  <c r="H148" i="4"/>
  <c r="U147" i="4"/>
  <c r="Q147" i="4"/>
  <c r="N147" i="4"/>
  <c r="K147" i="4"/>
  <c r="H147" i="4"/>
  <c r="U146" i="4"/>
  <c r="Q146" i="4"/>
  <c r="N146" i="4"/>
  <c r="K146" i="4"/>
  <c r="H146" i="4"/>
  <c r="U145" i="4"/>
  <c r="Q145" i="4"/>
  <c r="N145" i="4"/>
  <c r="K145" i="4"/>
  <c r="H145" i="4"/>
  <c r="U144" i="4"/>
  <c r="Q144" i="4"/>
  <c r="N144" i="4"/>
  <c r="K144" i="4"/>
  <c r="H144" i="4"/>
  <c r="U143" i="4"/>
  <c r="Q143" i="4"/>
  <c r="N143" i="4"/>
  <c r="K143" i="4"/>
  <c r="H143" i="4"/>
  <c r="U142" i="4"/>
  <c r="Q142" i="4"/>
  <c r="N142" i="4"/>
  <c r="K142" i="4"/>
  <c r="H142" i="4"/>
  <c r="U141" i="4"/>
  <c r="Q141" i="4"/>
  <c r="N141" i="4"/>
  <c r="K141" i="4"/>
  <c r="H141" i="4"/>
  <c r="U140" i="4"/>
  <c r="Q140" i="4"/>
  <c r="N140" i="4"/>
  <c r="K140" i="4"/>
  <c r="H140" i="4"/>
  <c r="U139" i="4"/>
  <c r="Q139" i="4"/>
  <c r="N139" i="4"/>
  <c r="K139" i="4"/>
  <c r="H139" i="4"/>
  <c r="U138" i="4"/>
  <c r="Q138" i="4"/>
  <c r="N138" i="4"/>
  <c r="K138" i="4"/>
  <c r="H138" i="4"/>
  <c r="U137" i="4"/>
  <c r="Q137" i="4"/>
  <c r="N137" i="4"/>
  <c r="K137" i="4"/>
  <c r="H137" i="4"/>
  <c r="U136" i="4"/>
  <c r="Q136" i="4"/>
  <c r="N136" i="4"/>
  <c r="K136" i="4"/>
  <c r="H136" i="4"/>
  <c r="U135" i="4"/>
  <c r="Q135" i="4"/>
  <c r="N135" i="4"/>
  <c r="K135" i="4"/>
  <c r="H135" i="4"/>
  <c r="U134" i="4"/>
  <c r="Q134" i="4"/>
  <c r="N134" i="4"/>
  <c r="K134" i="4"/>
  <c r="H134" i="4"/>
  <c r="U133" i="4"/>
  <c r="Q133" i="4"/>
  <c r="N133" i="4"/>
  <c r="K133" i="4"/>
  <c r="H133" i="4"/>
  <c r="U132" i="4"/>
  <c r="Q132" i="4"/>
  <c r="N132" i="4"/>
  <c r="K132" i="4"/>
  <c r="H132" i="4"/>
  <c r="U131" i="4"/>
  <c r="Q131" i="4"/>
  <c r="N131" i="4"/>
  <c r="K131" i="4"/>
  <c r="H131" i="4"/>
  <c r="U130" i="4"/>
  <c r="Q130" i="4"/>
  <c r="N130" i="4"/>
  <c r="K130" i="4"/>
  <c r="H130" i="4"/>
  <c r="U129" i="4"/>
  <c r="Q129" i="4"/>
  <c r="N129" i="4"/>
  <c r="K129" i="4"/>
  <c r="H129" i="4"/>
  <c r="U128" i="4"/>
  <c r="Q128" i="4"/>
  <c r="N128" i="4"/>
  <c r="K128" i="4"/>
  <c r="H128" i="4"/>
  <c r="U127" i="4"/>
  <c r="Q127" i="4"/>
  <c r="N127" i="4"/>
  <c r="K127" i="4"/>
  <c r="H127" i="4"/>
  <c r="U126" i="4"/>
  <c r="Q126" i="4"/>
  <c r="N126" i="4"/>
  <c r="K126" i="4"/>
  <c r="H126" i="4"/>
  <c r="U125" i="4"/>
  <c r="Q125" i="4"/>
  <c r="N125" i="4"/>
  <c r="K125" i="4"/>
  <c r="H125" i="4"/>
  <c r="U124" i="4"/>
  <c r="Q124" i="4"/>
  <c r="N124" i="4"/>
  <c r="K124" i="4"/>
  <c r="H124" i="4"/>
  <c r="U123" i="4"/>
  <c r="Q123" i="4"/>
  <c r="N123" i="4"/>
  <c r="K123" i="4"/>
  <c r="H123" i="4"/>
  <c r="U122" i="4"/>
  <c r="Q122" i="4"/>
  <c r="N122" i="4"/>
  <c r="K122" i="4"/>
  <c r="H122" i="4"/>
  <c r="U121" i="4"/>
  <c r="Q121" i="4"/>
  <c r="N121" i="4"/>
  <c r="K121" i="4"/>
  <c r="H121" i="4"/>
  <c r="U120" i="4"/>
  <c r="Q120" i="4"/>
  <c r="N120" i="4"/>
  <c r="K120" i="4"/>
  <c r="H120" i="4"/>
  <c r="U119" i="4"/>
  <c r="Q119" i="4"/>
  <c r="N119" i="4"/>
  <c r="K119" i="4"/>
  <c r="H119" i="4"/>
  <c r="U118" i="4"/>
  <c r="Q118" i="4"/>
  <c r="N118" i="4"/>
  <c r="K118" i="4"/>
  <c r="H118" i="4"/>
  <c r="U117" i="4"/>
  <c r="Q117" i="4"/>
  <c r="N117" i="4"/>
  <c r="K117" i="4"/>
  <c r="H117" i="4"/>
  <c r="U116" i="4"/>
  <c r="Q116" i="4"/>
  <c r="N116" i="4"/>
  <c r="K116" i="4"/>
  <c r="H116" i="4"/>
  <c r="U115" i="4"/>
  <c r="Q115" i="4"/>
  <c r="N115" i="4"/>
  <c r="K115" i="4"/>
  <c r="H115" i="4"/>
  <c r="U114" i="4"/>
  <c r="Q114" i="4"/>
  <c r="N114" i="4"/>
  <c r="K114" i="4"/>
  <c r="H114" i="4"/>
  <c r="U113" i="4"/>
  <c r="Q113" i="4"/>
  <c r="N113" i="4"/>
  <c r="K113" i="4"/>
  <c r="H113" i="4"/>
  <c r="U112" i="4"/>
  <c r="Q112" i="4"/>
  <c r="N112" i="4"/>
  <c r="K112" i="4"/>
  <c r="H112" i="4"/>
  <c r="U111" i="4"/>
  <c r="Q111" i="4"/>
  <c r="N111" i="4"/>
  <c r="K111" i="4"/>
  <c r="H111" i="4"/>
  <c r="U110" i="4"/>
  <c r="Q110" i="4"/>
  <c r="N110" i="4"/>
  <c r="K110" i="4"/>
  <c r="H110" i="4"/>
  <c r="U109" i="4"/>
  <c r="Q109" i="4"/>
  <c r="N109" i="4"/>
  <c r="K109" i="4"/>
  <c r="H109" i="4"/>
  <c r="U108" i="4"/>
  <c r="Q108" i="4"/>
  <c r="N108" i="4"/>
  <c r="K108" i="4"/>
  <c r="H108" i="4"/>
  <c r="U107" i="4"/>
  <c r="Q107" i="4"/>
  <c r="N107" i="4"/>
  <c r="K107" i="4"/>
  <c r="H107" i="4"/>
  <c r="U106" i="4"/>
  <c r="Q106" i="4"/>
  <c r="N106" i="4"/>
  <c r="K106" i="4"/>
  <c r="H106" i="4"/>
  <c r="U105" i="4"/>
  <c r="Q105" i="4"/>
  <c r="N105" i="4"/>
  <c r="K105" i="4"/>
  <c r="H105" i="4"/>
  <c r="U104" i="4"/>
  <c r="Q104" i="4"/>
  <c r="N104" i="4"/>
  <c r="K104" i="4"/>
  <c r="H104" i="4"/>
  <c r="U103" i="4"/>
  <c r="Q103" i="4"/>
  <c r="N103" i="4"/>
  <c r="K103" i="4"/>
  <c r="H103" i="4"/>
  <c r="U102" i="4"/>
  <c r="Q102" i="4"/>
  <c r="N102" i="4"/>
  <c r="K102" i="4"/>
  <c r="H102" i="4"/>
  <c r="U101" i="4"/>
  <c r="Q101" i="4"/>
  <c r="N101" i="4"/>
  <c r="K101" i="4"/>
  <c r="H101" i="4"/>
  <c r="U100" i="4"/>
  <c r="Q100" i="4"/>
  <c r="N100" i="4"/>
  <c r="K100" i="4"/>
  <c r="H100" i="4"/>
  <c r="U99" i="4"/>
  <c r="Q99" i="4"/>
  <c r="N99" i="4"/>
  <c r="K99" i="4"/>
  <c r="H99" i="4"/>
  <c r="U98" i="4"/>
  <c r="Q98" i="4"/>
  <c r="N98" i="4"/>
  <c r="K98" i="4"/>
  <c r="H98" i="4"/>
  <c r="U97" i="4"/>
  <c r="Q97" i="4"/>
  <c r="N97" i="4"/>
  <c r="K97" i="4"/>
  <c r="H97" i="4"/>
  <c r="U96" i="4"/>
  <c r="Q96" i="4"/>
  <c r="N96" i="4"/>
  <c r="K96" i="4"/>
  <c r="H96" i="4"/>
  <c r="U95" i="4"/>
  <c r="Q95" i="4"/>
  <c r="N95" i="4"/>
  <c r="K95" i="4"/>
  <c r="H95" i="4"/>
  <c r="U94" i="4"/>
  <c r="Q94" i="4"/>
  <c r="N94" i="4"/>
  <c r="K94" i="4"/>
  <c r="H94" i="4"/>
  <c r="U93" i="4"/>
  <c r="Q93" i="4"/>
  <c r="N93" i="4"/>
  <c r="K93" i="4"/>
  <c r="H93" i="4"/>
  <c r="U92" i="4"/>
  <c r="Q92" i="4"/>
  <c r="N92" i="4"/>
  <c r="K92" i="4"/>
  <c r="H92" i="4"/>
  <c r="U91" i="4"/>
  <c r="Q91" i="4"/>
  <c r="N91" i="4"/>
  <c r="K91" i="4"/>
  <c r="H91" i="4"/>
  <c r="U90" i="4"/>
  <c r="Q90" i="4"/>
  <c r="N90" i="4"/>
  <c r="K90" i="4"/>
  <c r="H90" i="4"/>
  <c r="U89" i="4"/>
  <c r="Q89" i="4"/>
  <c r="N89" i="4"/>
  <c r="K89" i="4"/>
  <c r="H89" i="4"/>
  <c r="U88" i="4"/>
  <c r="Q88" i="4"/>
  <c r="N88" i="4"/>
  <c r="K88" i="4"/>
  <c r="H88" i="4"/>
  <c r="U87" i="4"/>
  <c r="Q87" i="4"/>
  <c r="N87" i="4"/>
  <c r="K87" i="4"/>
  <c r="H87" i="4"/>
  <c r="U86" i="4"/>
  <c r="Q86" i="4"/>
  <c r="N86" i="4"/>
  <c r="K86" i="4"/>
  <c r="H86" i="4"/>
  <c r="U85" i="4"/>
  <c r="Q85" i="4"/>
  <c r="N85" i="4"/>
  <c r="K85" i="4"/>
  <c r="H85" i="4"/>
  <c r="U84" i="4"/>
  <c r="Q84" i="4"/>
  <c r="N84" i="4"/>
  <c r="K84" i="4"/>
  <c r="H84" i="4"/>
  <c r="U83" i="4"/>
  <c r="Q83" i="4"/>
  <c r="N83" i="4"/>
  <c r="K83" i="4"/>
  <c r="H83" i="4"/>
  <c r="U82" i="4"/>
  <c r="Q82" i="4"/>
  <c r="N82" i="4"/>
  <c r="K82" i="4"/>
  <c r="H82" i="4"/>
  <c r="U81" i="4"/>
  <c r="Q81" i="4"/>
  <c r="N81" i="4"/>
  <c r="K81" i="4"/>
  <c r="H81" i="4"/>
  <c r="U80" i="4"/>
  <c r="Q80" i="4"/>
  <c r="N80" i="4"/>
  <c r="K80" i="4"/>
  <c r="H80" i="4"/>
  <c r="U79" i="4"/>
  <c r="Q79" i="4"/>
  <c r="N79" i="4"/>
  <c r="K79" i="4"/>
  <c r="H79" i="4"/>
  <c r="U78" i="4"/>
  <c r="Q78" i="4"/>
  <c r="N78" i="4"/>
  <c r="K78" i="4"/>
  <c r="H78" i="4"/>
  <c r="U77" i="4"/>
  <c r="Q77" i="4"/>
  <c r="N77" i="4"/>
  <c r="K77" i="4"/>
  <c r="H77" i="4"/>
  <c r="U76" i="4"/>
  <c r="Q76" i="4"/>
  <c r="N76" i="4"/>
  <c r="K76" i="4"/>
  <c r="H76" i="4"/>
  <c r="U75" i="4"/>
  <c r="Q75" i="4"/>
  <c r="N75" i="4"/>
  <c r="K75" i="4"/>
  <c r="H75" i="4"/>
  <c r="U74" i="4"/>
  <c r="Q74" i="4"/>
  <c r="N74" i="4"/>
  <c r="K74" i="4"/>
  <c r="H74" i="4"/>
  <c r="U73" i="4"/>
  <c r="Q73" i="4"/>
  <c r="N73" i="4"/>
  <c r="K73" i="4"/>
  <c r="H73" i="4"/>
  <c r="U72" i="4"/>
  <c r="Q72" i="4"/>
  <c r="N72" i="4"/>
  <c r="K72" i="4"/>
  <c r="H72" i="4"/>
  <c r="U71" i="4"/>
  <c r="Q71" i="4"/>
  <c r="N71" i="4"/>
  <c r="K71" i="4"/>
  <c r="H71" i="4"/>
  <c r="U70" i="4"/>
  <c r="Q70" i="4"/>
  <c r="N70" i="4"/>
  <c r="K70" i="4"/>
  <c r="H70" i="4"/>
  <c r="U69" i="4"/>
  <c r="Q69" i="4"/>
  <c r="N69" i="4"/>
  <c r="K69" i="4"/>
  <c r="H69" i="4"/>
  <c r="U68" i="4"/>
  <c r="Q68" i="4"/>
  <c r="N68" i="4"/>
  <c r="K68" i="4"/>
  <c r="H68" i="4"/>
  <c r="U67" i="4"/>
  <c r="Q67" i="4"/>
  <c r="N67" i="4"/>
  <c r="K67" i="4"/>
  <c r="H67" i="4"/>
  <c r="U66" i="4"/>
  <c r="Q66" i="4"/>
  <c r="N66" i="4"/>
  <c r="K66" i="4"/>
  <c r="H66" i="4"/>
  <c r="U65" i="4"/>
  <c r="Q65" i="4"/>
  <c r="N65" i="4"/>
  <c r="K65" i="4"/>
  <c r="H65" i="4"/>
  <c r="U64" i="4"/>
  <c r="Q64" i="4"/>
  <c r="N64" i="4"/>
  <c r="K64" i="4"/>
  <c r="H64" i="4"/>
  <c r="U63" i="4"/>
  <c r="Q63" i="4"/>
  <c r="N63" i="4"/>
  <c r="K63" i="4"/>
  <c r="H63" i="4"/>
  <c r="U62" i="4"/>
  <c r="Q62" i="4"/>
  <c r="N62" i="4"/>
  <c r="K62" i="4"/>
  <c r="H62" i="4"/>
  <c r="U61" i="4"/>
  <c r="Q61" i="4"/>
  <c r="N61" i="4"/>
  <c r="K61" i="4"/>
  <c r="H61" i="4"/>
  <c r="U60" i="4"/>
  <c r="Q60" i="4"/>
  <c r="N60" i="4"/>
  <c r="K60" i="4"/>
  <c r="H60" i="4"/>
  <c r="U59" i="4"/>
  <c r="Q59" i="4"/>
  <c r="N59" i="4"/>
  <c r="K59" i="4"/>
  <c r="H59" i="4"/>
  <c r="U58" i="4"/>
  <c r="Q58" i="4"/>
  <c r="N58" i="4"/>
  <c r="K58" i="4"/>
  <c r="H58" i="4"/>
  <c r="U57" i="4"/>
  <c r="Q57" i="4"/>
  <c r="N57" i="4"/>
  <c r="K57" i="4"/>
  <c r="H57" i="4"/>
  <c r="U56" i="4"/>
  <c r="Q56" i="4"/>
  <c r="N56" i="4"/>
  <c r="K56" i="4"/>
  <c r="H56" i="4"/>
  <c r="U55" i="4"/>
  <c r="Q55" i="4"/>
  <c r="N55" i="4"/>
  <c r="K55" i="4"/>
  <c r="H55" i="4"/>
  <c r="U54" i="4"/>
  <c r="Q54" i="4"/>
  <c r="N54" i="4"/>
  <c r="K54" i="4"/>
  <c r="H54" i="4"/>
  <c r="U53" i="4"/>
  <c r="Q53" i="4"/>
  <c r="N53" i="4"/>
  <c r="K53" i="4"/>
  <c r="H53" i="4"/>
  <c r="U52" i="4"/>
  <c r="Q52" i="4"/>
  <c r="N52" i="4"/>
  <c r="K52" i="4"/>
  <c r="H52" i="4"/>
  <c r="U51" i="4"/>
  <c r="Q51" i="4"/>
  <c r="N51" i="4"/>
  <c r="K51" i="4"/>
  <c r="H51" i="4"/>
  <c r="U50" i="4"/>
  <c r="Q50" i="4"/>
  <c r="N50" i="4"/>
  <c r="K50" i="4"/>
  <c r="H50" i="4"/>
  <c r="U49" i="4"/>
  <c r="Q49" i="4"/>
  <c r="N49" i="4"/>
  <c r="K49" i="4"/>
  <c r="H49" i="4"/>
  <c r="U48" i="4"/>
  <c r="Q48" i="4"/>
  <c r="N48" i="4"/>
  <c r="K48" i="4"/>
  <c r="H48" i="4"/>
  <c r="U47" i="4"/>
  <c r="Q47" i="4"/>
  <c r="N47" i="4"/>
  <c r="K47" i="4"/>
  <c r="H47" i="4"/>
  <c r="U46" i="4"/>
  <c r="Q46" i="4"/>
  <c r="N46" i="4"/>
  <c r="K46" i="4"/>
  <c r="H46" i="4"/>
  <c r="U45" i="4"/>
  <c r="Q45" i="4"/>
  <c r="N45" i="4"/>
  <c r="K45" i="4"/>
  <c r="H45" i="4"/>
  <c r="U44" i="4"/>
  <c r="Q44" i="4"/>
  <c r="N44" i="4"/>
  <c r="K44" i="4"/>
  <c r="H44" i="4"/>
  <c r="U43" i="4"/>
  <c r="Q43" i="4"/>
  <c r="N43" i="4"/>
  <c r="K43" i="4"/>
  <c r="H43" i="4"/>
  <c r="U42" i="4"/>
  <c r="Q42" i="4"/>
  <c r="N42" i="4"/>
  <c r="K42" i="4"/>
  <c r="H42" i="4"/>
  <c r="U41" i="4"/>
  <c r="Q41" i="4"/>
  <c r="N41" i="4"/>
  <c r="K41" i="4"/>
  <c r="H41" i="4"/>
  <c r="U40" i="4"/>
  <c r="Q40" i="4"/>
  <c r="N40" i="4"/>
  <c r="K40" i="4"/>
  <c r="H40" i="4"/>
  <c r="U39" i="4"/>
  <c r="Q39" i="4"/>
  <c r="N39" i="4"/>
  <c r="K39" i="4"/>
  <c r="H39" i="4"/>
  <c r="U38" i="4"/>
  <c r="Q38" i="4"/>
  <c r="N38" i="4"/>
  <c r="K38" i="4"/>
  <c r="H38" i="4"/>
  <c r="U37" i="4"/>
  <c r="Q37" i="4"/>
  <c r="N37" i="4"/>
  <c r="K37" i="4"/>
  <c r="H37" i="4"/>
  <c r="U36" i="4"/>
  <c r="Q36" i="4"/>
  <c r="N36" i="4"/>
  <c r="K36" i="4"/>
  <c r="H36" i="4"/>
  <c r="U35" i="4"/>
  <c r="Q35" i="4"/>
  <c r="N35" i="4"/>
  <c r="K35" i="4"/>
  <c r="H35" i="4"/>
  <c r="U34" i="4"/>
  <c r="Q34" i="4"/>
  <c r="N34" i="4"/>
  <c r="K34" i="4"/>
  <c r="H34" i="4"/>
  <c r="U33" i="4"/>
  <c r="Q33" i="4"/>
  <c r="N33" i="4"/>
  <c r="K33" i="4"/>
  <c r="H33" i="4"/>
  <c r="U32" i="4"/>
  <c r="Q32" i="4"/>
  <c r="N32" i="4"/>
  <c r="K32" i="4"/>
  <c r="H32" i="4"/>
  <c r="U31" i="4"/>
  <c r="Q31" i="4"/>
  <c r="N31" i="4"/>
  <c r="K31" i="4"/>
  <c r="H31" i="4"/>
  <c r="U30" i="4"/>
  <c r="Q30" i="4"/>
  <c r="N30" i="4"/>
  <c r="K30" i="4"/>
  <c r="H30" i="4"/>
  <c r="U29" i="4"/>
  <c r="Q29" i="4"/>
  <c r="N29" i="4"/>
  <c r="K29" i="4"/>
  <c r="H29" i="4"/>
  <c r="U28" i="4"/>
  <c r="Q28" i="4"/>
  <c r="N28" i="4"/>
  <c r="K28" i="4"/>
  <c r="H28" i="4"/>
  <c r="U27" i="4"/>
  <c r="Q27" i="4"/>
  <c r="N27" i="4"/>
  <c r="K27" i="4"/>
  <c r="H27" i="4"/>
  <c r="U26" i="4"/>
  <c r="Q26" i="4"/>
  <c r="N26" i="4"/>
  <c r="K26" i="4"/>
  <c r="H26" i="4"/>
  <c r="U25" i="4"/>
  <c r="Q25" i="4"/>
  <c r="N25" i="4"/>
  <c r="K25" i="4"/>
  <c r="H25" i="4"/>
  <c r="U24" i="4"/>
  <c r="Q24" i="4"/>
  <c r="N24" i="4"/>
  <c r="K24" i="4"/>
  <c r="H24" i="4"/>
  <c r="U23" i="4"/>
  <c r="Q23" i="4"/>
  <c r="N23" i="4"/>
  <c r="K23" i="4"/>
  <c r="H23" i="4"/>
  <c r="U22" i="4"/>
  <c r="Q22" i="4"/>
  <c r="N22" i="4"/>
  <c r="K22" i="4"/>
  <c r="H22" i="4"/>
  <c r="U21" i="4"/>
  <c r="Q21" i="4"/>
  <c r="N21" i="4"/>
  <c r="K21" i="4"/>
  <c r="H21" i="4"/>
  <c r="U20" i="4"/>
  <c r="Q20" i="4"/>
  <c r="N20" i="4"/>
  <c r="K20" i="4"/>
  <c r="H20" i="4"/>
  <c r="U19" i="4"/>
  <c r="Q19" i="4"/>
  <c r="N19" i="4"/>
  <c r="K19" i="4"/>
  <c r="H19" i="4"/>
  <c r="U18" i="4"/>
  <c r="Q18" i="4"/>
  <c r="N18" i="4"/>
  <c r="K18" i="4"/>
  <c r="H18" i="4"/>
  <c r="U17" i="4"/>
  <c r="Q17" i="4"/>
  <c r="N17" i="4"/>
  <c r="K17" i="4"/>
  <c r="H17" i="4"/>
  <c r="U16" i="4"/>
  <c r="Q16" i="4"/>
  <c r="N16" i="4"/>
  <c r="K16" i="4"/>
  <c r="H16" i="4"/>
  <c r="U15" i="4"/>
  <c r="Q15" i="4"/>
  <c r="N15" i="4"/>
  <c r="K15" i="4"/>
  <c r="H15" i="4"/>
  <c r="U14" i="4"/>
  <c r="Q14" i="4"/>
  <c r="N14" i="4"/>
  <c r="K14" i="4"/>
  <c r="H14" i="4"/>
  <c r="U13" i="4"/>
  <c r="Q13" i="4"/>
  <c r="N13" i="4"/>
  <c r="K13" i="4"/>
  <c r="H13" i="4"/>
  <c r="U12" i="4"/>
  <c r="Q12" i="4"/>
  <c r="N12" i="4"/>
  <c r="K12" i="4"/>
  <c r="H12" i="4"/>
  <c r="U11" i="4"/>
  <c r="Q11" i="4"/>
  <c r="N11" i="4"/>
  <c r="K11" i="4"/>
  <c r="H11" i="4"/>
  <c r="U10" i="4"/>
  <c r="Q10" i="4"/>
  <c r="N10" i="4"/>
  <c r="K10" i="4"/>
  <c r="H10" i="4"/>
  <c r="U9" i="4"/>
  <c r="Q9" i="4"/>
  <c r="N9" i="4"/>
  <c r="K9" i="4"/>
  <c r="H9" i="4"/>
  <c r="U8" i="4"/>
  <c r="Q8" i="4"/>
  <c r="N8" i="4"/>
  <c r="K8" i="4"/>
  <c r="H8" i="4"/>
  <c r="U7" i="4"/>
  <c r="Q7" i="4"/>
  <c r="N7" i="4"/>
  <c r="K7" i="4"/>
  <c r="H7" i="4"/>
  <c r="U6" i="4"/>
  <c r="Q6" i="4"/>
  <c r="N6" i="4"/>
  <c r="K6" i="4"/>
  <c r="H6" i="4"/>
  <c r="U5" i="4"/>
  <c r="Q5" i="4"/>
  <c r="N5" i="4"/>
  <c r="K5" i="4"/>
  <c r="H5" i="4"/>
  <c r="U4" i="4"/>
  <c r="Q4" i="4"/>
  <c r="N4" i="4"/>
  <c r="K4" i="4"/>
  <c r="H4" i="4"/>
  <c r="U3" i="4"/>
  <c r="Q3" i="4"/>
  <c r="N3" i="4"/>
  <c r="K3" i="4"/>
  <c r="H3" i="4"/>
  <c r="U2" i="4"/>
  <c r="Q2" i="4"/>
  <c r="N2" i="4"/>
  <c r="K2" i="4"/>
  <c r="H2" i="4"/>
  <c r="H96" i="3" a="1"/>
  <c r="H96" i="3" s="1"/>
  <c r="G96" i="3" a="1"/>
  <c r="G96" i="3" s="1"/>
  <c r="F96" i="3" a="1"/>
  <c r="F96" i="3" s="1"/>
  <c r="H95" i="3" a="1"/>
  <c r="H95" i="3" s="1"/>
  <c r="G95" i="3" a="1"/>
  <c r="G95" i="3" s="1"/>
  <c r="F95" i="3" a="1"/>
  <c r="F95" i="3" s="1"/>
  <c r="H94" i="3" a="1"/>
  <c r="H94" i="3" s="1"/>
  <c r="G94" i="3" a="1"/>
  <c r="G94" i="3" s="1"/>
  <c r="F94" i="3" a="1"/>
  <c r="F94" i="3" s="1"/>
  <c r="H93" i="3" a="1"/>
  <c r="H93" i="3" s="1"/>
  <c r="G93" i="3" a="1"/>
  <c r="G93" i="3" s="1"/>
  <c r="F93" i="3" a="1"/>
  <c r="F93" i="3" s="1"/>
  <c r="H92" i="3" a="1"/>
  <c r="H92" i="3" s="1"/>
  <c r="G92" i="3" a="1"/>
  <c r="G92" i="3" s="1"/>
  <c r="F92" i="3" a="1"/>
  <c r="F92" i="3" s="1"/>
  <c r="H91" i="3" a="1"/>
  <c r="H91" i="3" s="1"/>
  <c r="G91" i="3" a="1"/>
  <c r="G91" i="3" s="1"/>
  <c r="F91" i="3" a="1"/>
  <c r="F91" i="3" s="1"/>
  <c r="H90" i="3" a="1"/>
  <c r="H90" i="3" s="1"/>
  <c r="G90" i="3" a="1"/>
  <c r="G90" i="3" s="1"/>
  <c r="F90" i="3" a="1"/>
  <c r="F90" i="3" s="1"/>
  <c r="H89" i="3" a="1"/>
  <c r="H89" i="3" s="1"/>
  <c r="G89" i="3" a="1"/>
  <c r="G89" i="3" s="1"/>
  <c r="F89" i="3" a="1"/>
  <c r="F89" i="3" s="1"/>
  <c r="H88" i="3" a="1"/>
  <c r="H88" i="3" s="1"/>
  <c r="G88" i="3" a="1"/>
  <c r="G88" i="3" s="1"/>
  <c r="F88" i="3" a="1"/>
  <c r="F88" i="3" s="1"/>
  <c r="H87" i="3" a="1"/>
  <c r="H87" i="3" s="1"/>
  <c r="G87" i="3" a="1"/>
  <c r="G87" i="3" s="1"/>
  <c r="F87" i="3" a="1"/>
  <c r="F87" i="3" s="1"/>
  <c r="H86" i="3" a="1"/>
  <c r="H86" i="3" s="1"/>
  <c r="G86" i="3" a="1"/>
  <c r="G86" i="3" s="1"/>
  <c r="F86" i="3" a="1"/>
  <c r="F86" i="3" s="1"/>
  <c r="H85" i="3" a="1"/>
  <c r="H85" i="3" s="1"/>
  <c r="G85" i="3" a="1"/>
  <c r="G85" i="3" s="1"/>
  <c r="F85" i="3" a="1"/>
  <c r="F85" i="3" s="1"/>
  <c r="H84" i="3" a="1"/>
  <c r="H84" i="3" s="1"/>
  <c r="G84" i="3" a="1"/>
  <c r="G84" i="3" s="1"/>
  <c r="F84" i="3" a="1"/>
  <c r="F84" i="3" s="1"/>
  <c r="H83" i="3" a="1"/>
  <c r="H83" i="3" s="1"/>
  <c r="G83" i="3" a="1"/>
  <c r="G83" i="3" s="1"/>
  <c r="F83" i="3" a="1"/>
  <c r="F83" i="3" s="1"/>
  <c r="H82" i="3" a="1"/>
  <c r="H82" i="3" s="1"/>
  <c r="G82" i="3" a="1"/>
  <c r="G82" i="3" s="1"/>
  <c r="F82" i="3" a="1"/>
  <c r="F82" i="3" s="1"/>
  <c r="H81" i="3" a="1"/>
  <c r="H81" i="3" s="1"/>
  <c r="G81" i="3" a="1"/>
  <c r="G81" i="3" s="1"/>
  <c r="F81" i="3" a="1"/>
  <c r="F81" i="3" s="1"/>
  <c r="N80" i="3"/>
  <c r="M80" i="3"/>
  <c r="N79" i="3"/>
  <c r="M79" i="3"/>
  <c r="M78" i="3"/>
  <c r="H77" i="3" a="1"/>
  <c r="H77" i="3" s="1"/>
  <c r="G77" i="3" a="1"/>
  <c r="G77" i="3" s="1"/>
  <c r="F77" i="3" a="1"/>
  <c r="F77" i="3" s="1"/>
  <c r="H76" i="3" a="1"/>
  <c r="H76" i="3" s="1"/>
  <c r="G76" i="3" a="1"/>
  <c r="G76" i="3" s="1"/>
  <c r="F76" i="3" a="1"/>
  <c r="F76" i="3" s="1"/>
  <c r="H75" i="3" a="1"/>
  <c r="H75" i="3" s="1"/>
  <c r="G75" i="3" a="1"/>
  <c r="G75" i="3" s="1"/>
  <c r="F75" i="3" a="1"/>
  <c r="F75" i="3" s="1"/>
  <c r="H74" i="3" a="1"/>
  <c r="H74" i="3" s="1"/>
  <c r="G74" i="3" a="1"/>
  <c r="G74" i="3" s="1"/>
  <c r="F74" i="3" a="1"/>
  <c r="F74" i="3" s="1"/>
  <c r="H73" i="3" a="1"/>
  <c r="H73" i="3" s="1"/>
  <c r="G73" i="3" a="1"/>
  <c r="G73" i="3" s="1"/>
  <c r="F73" i="3" a="1"/>
  <c r="F73" i="3" s="1"/>
  <c r="H72" i="3" a="1"/>
  <c r="H72" i="3" s="1"/>
  <c r="G72" i="3" a="1"/>
  <c r="G72" i="3" s="1"/>
  <c r="F72" i="3" a="1"/>
  <c r="F72" i="3" s="1"/>
  <c r="H71" i="3" a="1"/>
  <c r="H71" i="3" s="1"/>
  <c r="G71" i="3" a="1"/>
  <c r="G71" i="3" s="1"/>
  <c r="F71" i="3" a="1"/>
  <c r="F71" i="3" s="1"/>
  <c r="H70" i="3" a="1"/>
  <c r="H70" i="3" s="1"/>
  <c r="G70" i="3" a="1"/>
  <c r="G70" i="3" s="1"/>
  <c r="F70" i="3" a="1"/>
  <c r="F70" i="3" s="1"/>
  <c r="H69" i="3" a="1"/>
  <c r="H69" i="3" s="1"/>
  <c r="G69" i="3" a="1"/>
  <c r="G69" i="3" s="1"/>
  <c r="F69" i="3" a="1"/>
  <c r="F69" i="3" s="1"/>
  <c r="H68" i="3" a="1"/>
  <c r="H68" i="3" s="1"/>
  <c r="G68" i="3" a="1"/>
  <c r="G68" i="3" s="1"/>
  <c r="F68" i="3" a="1"/>
  <c r="F68" i="3" s="1"/>
  <c r="H67" i="3" a="1"/>
  <c r="H67" i="3" s="1"/>
  <c r="G67" i="3" a="1"/>
  <c r="G67" i="3" s="1"/>
  <c r="F67" i="3" a="1"/>
  <c r="F67" i="3" s="1"/>
  <c r="H66" i="3" a="1"/>
  <c r="H66" i="3" s="1"/>
  <c r="G66" i="3" a="1"/>
  <c r="G66" i="3" s="1"/>
  <c r="F66" i="3" a="1"/>
  <c r="F66" i="3" s="1"/>
  <c r="H65" i="3" a="1"/>
  <c r="H65" i="3" s="1"/>
  <c r="G65" i="3" a="1"/>
  <c r="G65" i="3" s="1"/>
  <c r="F65" i="3" a="1"/>
  <c r="F65" i="3" s="1"/>
  <c r="H64" i="3" a="1"/>
  <c r="H64" i="3" s="1"/>
  <c r="G64" i="3" a="1"/>
  <c r="G64" i="3" s="1"/>
  <c r="F64" i="3" a="1"/>
  <c r="F64" i="3" s="1"/>
  <c r="H63" i="3" a="1"/>
  <c r="H63" i="3" s="1"/>
  <c r="G63" i="3" a="1"/>
  <c r="G63" i="3" s="1"/>
  <c r="F63" i="3" a="1"/>
  <c r="F63" i="3" s="1"/>
  <c r="H62" i="3" a="1"/>
  <c r="H62" i="3" s="1"/>
  <c r="G62" i="3" a="1"/>
  <c r="G62" i="3" s="1"/>
  <c r="F62" i="3" a="1"/>
  <c r="F62" i="3" s="1"/>
  <c r="N61" i="3"/>
  <c r="M61" i="3"/>
  <c r="N60" i="3"/>
  <c r="M60" i="3"/>
  <c r="M59" i="3"/>
  <c r="H58" i="3" a="1"/>
  <c r="H58" i="3" s="1"/>
  <c r="G58" i="3" a="1"/>
  <c r="G58" i="3" s="1"/>
  <c r="F58" i="3" a="1"/>
  <c r="F58" i="3" s="1"/>
  <c r="H57" i="3" a="1"/>
  <c r="H57" i="3" s="1"/>
  <c r="G57" i="3" a="1"/>
  <c r="G57" i="3" s="1"/>
  <c r="F57" i="3" a="1"/>
  <c r="F57" i="3" s="1"/>
  <c r="H56" i="3" a="1"/>
  <c r="H56" i="3" s="1"/>
  <c r="G56" i="3" a="1"/>
  <c r="G56" i="3" s="1"/>
  <c r="F56" i="3" a="1"/>
  <c r="F56" i="3" s="1"/>
  <c r="H55" i="3" a="1"/>
  <c r="H55" i="3" s="1"/>
  <c r="G55" i="3" a="1"/>
  <c r="G55" i="3" s="1"/>
  <c r="F55" i="3" a="1"/>
  <c r="F55" i="3" s="1"/>
  <c r="H54" i="3" a="1"/>
  <c r="H54" i="3" s="1"/>
  <c r="G54" i="3" a="1"/>
  <c r="G54" i="3" s="1"/>
  <c r="F54" i="3" a="1"/>
  <c r="F54" i="3" s="1"/>
  <c r="H53" i="3" a="1"/>
  <c r="H53" i="3" s="1"/>
  <c r="G53" i="3" a="1"/>
  <c r="G53" i="3" s="1"/>
  <c r="F53" i="3" a="1"/>
  <c r="F53" i="3" s="1"/>
  <c r="H52" i="3" a="1"/>
  <c r="H52" i="3" s="1"/>
  <c r="G52" i="3" a="1"/>
  <c r="G52" i="3" s="1"/>
  <c r="F52" i="3" a="1"/>
  <c r="F52" i="3" s="1"/>
  <c r="H51" i="3" a="1"/>
  <c r="H51" i="3" s="1"/>
  <c r="G51" i="3" a="1"/>
  <c r="G51" i="3" s="1"/>
  <c r="F51" i="3" a="1"/>
  <c r="F51" i="3" s="1"/>
  <c r="H50" i="3" a="1"/>
  <c r="H50" i="3" s="1"/>
  <c r="G50" i="3" a="1"/>
  <c r="G50" i="3" s="1"/>
  <c r="F50" i="3" a="1"/>
  <c r="F50" i="3" s="1"/>
  <c r="H49" i="3" a="1"/>
  <c r="H49" i="3" s="1"/>
  <c r="G49" i="3" a="1"/>
  <c r="G49" i="3" s="1"/>
  <c r="F49" i="3" a="1"/>
  <c r="F49" i="3" s="1"/>
  <c r="H48" i="3" a="1"/>
  <c r="H48" i="3" s="1"/>
  <c r="G48" i="3" a="1"/>
  <c r="G48" i="3" s="1"/>
  <c r="F48" i="3" a="1"/>
  <c r="F48" i="3" s="1"/>
  <c r="H47" i="3" a="1"/>
  <c r="H47" i="3" s="1"/>
  <c r="G47" i="3" a="1"/>
  <c r="G47" i="3" s="1"/>
  <c r="F47" i="3" a="1"/>
  <c r="F47" i="3" s="1"/>
  <c r="H46" i="3" a="1"/>
  <c r="H46" i="3" s="1"/>
  <c r="G46" i="3" a="1"/>
  <c r="G46" i="3" s="1"/>
  <c r="F46" i="3" a="1"/>
  <c r="F46" i="3" s="1"/>
  <c r="H45" i="3" a="1"/>
  <c r="H45" i="3" s="1"/>
  <c r="G45" i="3" a="1"/>
  <c r="G45" i="3" s="1"/>
  <c r="F45" i="3" a="1"/>
  <c r="F45" i="3" s="1"/>
  <c r="H44" i="3" a="1"/>
  <c r="H44" i="3" s="1"/>
  <c r="G44" i="3" a="1"/>
  <c r="G44" i="3" s="1"/>
  <c r="F44" i="3" a="1"/>
  <c r="F44" i="3" s="1"/>
  <c r="H43" i="3" a="1"/>
  <c r="H43" i="3" s="1"/>
  <c r="G43" i="3" a="1"/>
  <c r="G43" i="3" s="1"/>
  <c r="F43" i="3" a="1"/>
  <c r="F43" i="3" s="1"/>
  <c r="N42" i="3"/>
  <c r="M42" i="3"/>
  <c r="N41" i="3"/>
  <c r="M41" i="3"/>
  <c r="M40" i="3"/>
  <c r="H39" i="3" a="1"/>
  <c r="H39" i="3" s="1"/>
  <c r="G39" i="3" a="1"/>
  <c r="G39" i="3" s="1"/>
  <c r="F39" i="3" a="1"/>
  <c r="F39" i="3" s="1"/>
  <c r="H38" i="3" a="1"/>
  <c r="H38" i="3" s="1"/>
  <c r="G38" i="3" a="1"/>
  <c r="G38" i="3" s="1"/>
  <c r="F38" i="3" a="1"/>
  <c r="F38" i="3" s="1"/>
  <c r="H37" i="3" a="1"/>
  <c r="H37" i="3" s="1"/>
  <c r="G37" i="3" a="1"/>
  <c r="G37" i="3" s="1"/>
  <c r="F37" i="3" a="1"/>
  <c r="F37" i="3" s="1"/>
  <c r="H36" i="3" a="1"/>
  <c r="H36" i="3" s="1"/>
  <c r="G36" i="3" a="1"/>
  <c r="G36" i="3" s="1"/>
  <c r="F36" i="3" a="1"/>
  <c r="F36" i="3" s="1"/>
  <c r="H35" i="3" a="1"/>
  <c r="H35" i="3" s="1"/>
  <c r="G35" i="3" a="1"/>
  <c r="G35" i="3" s="1"/>
  <c r="F35" i="3" a="1"/>
  <c r="F35" i="3" s="1"/>
  <c r="H34" i="3" a="1"/>
  <c r="H34" i="3" s="1"/>
  <c r="G34" i="3" a="1"/>
  <c r="G34" i="3" s="1"/>
  <c r="F34" i="3" a="1"/>
  <c r="F34" i="3" s="1"/>
  <c r="H33" i="3" a="1"/>
  <c r="H33" i="3" s="1"/>
  <c r="G33" i="3" a="1"/>
  <c r="G33" i="3" s="1"/>
  <c r="F33" i="3" a="1"/>
  <c r="F33" i="3" s="1"/>
  <c r="H32" i="3" a="1"/>
  <c r="H32" i="3" s="1"/>
  <c r="G32" i="3" a="1"/>
  <c r="G32" i="3" s="1"/>
  <c r="F32" i="3" a="1"/>
  <c r="F32" i="3" s="1"/>
  <c r="H31" i="3" a="1"/>
  <c r="H31" i="3" s="1"/>
  <c r="G31" i="3" a="1"/>
  <c r="G31" i="3" s="1"/>
  <c r="F31" i="3" a="1"/>
  <c r="F31" i="3" s="1"/>
  <c r="H30" i="3" a="1"/>
  <c r="H30" i="3" s="1"/>
  <c r="G30" i="3" a="1"/>
  <c r="G30" i="3" s="1"/>
  <c r="F30" i="3" a="1"/>
  <c r="F30" i="3" s="1"/>
  <c r="H29" i="3" a="1"/>
  <c r="H29" i="3" s="1"/>
  <c r="G29" i="3" a="1"/>
  <c r="G29" i="3" s="1"/>
  <c r="F29" i="3" a="1"/>
  <c r="F29" i="3" s="1"/>
  <c r="H28" i="3" a="1"/>
  <c r="H28" i="3" s="1"/>
  <c r="G28" i="3" a="1"/>
  <c r="G28" i="3" s="1"/>
  <c r="F28" i="3" a="1"/>
  <c r="F28" i="3" s="1"/>
  <c r="H27" i="3" a="1"/>
  <c r="H27" i="3" s="1"/>
  <c r="G27" i="3" a="1"/>
  <c r="G27" i="3" s="1"/>
  <c r="F27" i="3" a="1"/>
  <c r="F27" i="3" s="1"/>
  <c r="H26" i="3" a="1"/>
  <c r="H26" i="3" s="1"/>
  <c r="G26" i="3" a="1"/>
  <c r="G26" i="3" s="1"/>
  <c r="F26" i="3" a="1"/>
  <c r="F26" i="3" s="1"/>
  <c r="H25" i="3" a="1"/>
  <c r="H25" i="3" s="1"/>
  <c r="G25" i="3" a="1"/>
  <c r="G25" i="3" s="1"/>
  <c r="F25" i="3" a="1"/>
  <c r="F25" i="3" s="1"/>
  <c r="H24" i="3" a="1"/>
  <c r="H24" i="3" s="1"/>
  <c r="G24" i="3" a="1"/>
  <c r="G24" i="3" s="1"/>
  <c r="F24" i="3" a="1"/>
  <c r="F24" i="3" s="1"/>
  <c r="N23" i="3"/>
  <c r="M23" i="3"/>
  <c r="N22" i="3"/>
  <c r="M22" i="3"/>
  <c r="N21" i="3"/>
  <c r="M21" i="3"/>
  <c r="M20" i="3"/>
  <c r="H19" i="3" a="1"/>
  <c r="H19" i="3" s="1"/>
  <c r="G19" i="3" a="1"/>
  <c r="G19" i="3" s="1"/>
  <c r="F19" i="3" a="1"/>
  <c r="F19" i="3" s="1"/>
  <c r="H18" i="3" a="1"/>
  <c r="H18" i="3" s="1"/>
  <c r="G18" i="3" a="1"/>
  <c r="G18" i="3" s="1"/>
  <c r="F18" i="3" a="1"/>
  <c r="F18" i="3" s="1"/>
  <c r="H17" i="3" a="1"/>
  <c r="H17" i="3" s="1"/>
  <c r="G17" i="3" a="1"/>
  <c r="G17" i="3" s="1"/>
  <c r="F17" i="3" a="1"/>
  <c r="F17" i="3" s="1"/>
  <c r="H16" i="3" a="1"/>
  <c r="H16" i="3" s="1"/>
  <c r="G16" i="3" a="1"/>
  <c r="G16" i="3" s="1"/>
  <c r="F16" i="3" a="1"/>
  <c r="F16" i="3" s="1"/>
  <c r="H15" i="3" a="1"/>
  <c r="H15" i="3" s="1"/>
  <c r="G15" i="3" a="1"/>
  <c r="G15" i="3" s="1"/>
  <c r="F15" i="3" a="1"/>
  <c r="F15" i="3" s="1"/>
  <c r="H14" i="3" a="1"/>
  <c r="H14" i="3" s="1"/>
  <c r="G14" i="3" a="1"/>
  <c r="G14" i="3" s="1"/>
  <c r="F14" i="3" a="1"/>
  <c r="F14" i="3" s="1"/>
  <c r="H13" i="3" a="1"/>
  <c r="H13" i="3" s="1"/>
  <c r="G13" i="3" a="1"/>
  <c r="G13" i="3" s="1"/>
  <c r="F13" i="3" a="1"/>
  <c r="F13" i="3" s="1"/>
  <c r="H12" i="3" a="1"/>
  <c r="H12" i="3" s="1"/>
  <c r="G12" i="3" a="1"/>
  <c r="G12" i="3" s="1"/>
  <c r="F12" i="3" a="1"/>
  <c r="F12" i="3" s="1"/>
  <c r="H11" i="3" a="1"/>
  <c r="H11" i="3" s="1"/>
  <c r="G11" i="3" a="1"/>
  <c r="G11" i="3" s="1"/>
  <c r="F11" i="3" a="1"/>
  <c r="F11" i="3" s="1"/>
  <c r="H10" i="3" a="1"/>
  <c r="H10" i="3" s="1"/>
  <c r="G10" i="3" a="1"/>
  <c r="G10" i="3" s="1"/>
  <c r="F10" i="3" a="1"/>
  <c r="F10" i="3" s="1"/>
  <c r="H9" i="3" a="1"/>
  <c r="H9" i="3" s="1"/>
  <c r="G9" i="3" a="1"/>
  <c r="G9" i="3" s="1"/>
  <c r="F9" i="3" a="1"/>
  <c r="F9" i="3" s="1"/>
  <c r="H8" i="3" a="1"/>
  <c r="H8" i="3" s="1"/>
  <c r="G8" i="3" a="1"/>
  <c r="G8" i="3" s="1"/>
  <c r="F8" i="3" a="1"/>
  <c r="F8" i="3" s="1"/>
  <c r="H7" i="3" a="1"/>
  <c r="H7" i="3" s="1"/>
  <c r="G7" i="3" a="1"/>
  <c r="G7" i="3" s="1"/>
  <c r="F7" i="3" a="1"/>
  <c r="F7" i="3" s="1"/>
  <c r="H6" i="3" a="1"/>
  <c r="H6" i="3" s="1"/>
  <c r="G6" i="3" a="1"/>
  <c r="G6" i="3" s="1"/>
  <c r="F6" i="3" a="1"/>
  <c r="F6" i="3" s="1"/>
  <c r="H5" i="3" a="1"/>
  <c r="H5" i="3" s="1"/>
  <c r="G5" i="3" a="1"/>
  <c r="G5" i="3" s="1"/>
  <c r="F5" i="3" a="1"/>
  <c r="F5" i="3" s="1"/>
  <c r="H4" i="3" a="1"/>
  <c r="H4" i="3" s="1"/>
  <c r="G4" i="3" a="1"/>
  <c r="G4" i="3" s="1"/>
  <c r="F4" i="3" a="1"/>
  <c r="F4" i="3" s="1"/>
  <c r="I57" i="3" l="1"/>
  <c r="J57" i="3" s="1"/>
  <c r="L57" i="3" s="1"/>
  <c r="N57" i="3" s="1"/>
  <c r="I73" i="3"/>
  <c r="J73" i="3" s="1"/>
  <c r="K73" i="3" s="1"/>
  <c r="I17" i="3"/>
  <c r="J17" i="3" s="1"/>
  <c r="L17" i="3" s="1"/>
  <c r="N17" i="3" s="1"/>
  <c r="I90" i="3"/>
  <c r="J90" i="3" s="1"/>
  <c r="K90" i="3" s="1"/>
  <c r="I34" i="3"/>
  <c r="J34" i="3" s="1"/>
  <c r="L34" i="3" s="1"/>
  <c r="N34" i="3" s="1"/>
  <c r="I71" i="3"/>
  <c r="J71" i="3" s="1"/>
  <c r="K71" i="3" s="1"/>
  <c r="I49" i="3"/>
  <c r="J49" i="3" s="1"/>
  <c r="L49" i="3" s="1"/>
  <c r="N49" i="3" s="1"/>
  <c r="I47" i="3"/>
  <c r="J47" i="3" s="1"/>
  <c r="L47" i="3" s="1"/>
  <c r="N47" i="3" s="1"/>
  <c r="I55" i="3"/>
  <c r="J55" i="3" s="1"/>
  <c r="L55" i="3" s="1"/>
  <c r="N55" i="3" s="1"/>
  <c r="I37" i="3"/>
  <c r="J37" i="3" s="1"/>
  <c r="L37" i="3" s="1"/>
  <c r="N37" i="3" s="1"/>
  <c r="I19" i="3"/>
  <c r="J19" i="3" s="1"/>
  <c r="L19" i="3" s="1"/>
  <c r="N19" i="3" s="1"/>
  <c r="I35" i="3"/>
  <c r="J35" i="3" s="1"/>
  <c r="L35" i="3" s="1"/>
  <c r="N35" i="3" s="1"/>
  <c r="I51" i="3"/>
  <c r="J51" i="3" s="1"/>
  <c r="L51" i="3" s="1"/>
  <c r="N51" i="3" s="1"/>
  <c r="I36" i="3"/>
  <c r="J36" i="3" s="1"/>
  <c r="K36" i="3" s="1"/>
  <c r="I38" i="3"/>
  <c r="J38" i="3" s="1"/>
  <c r="K38" i="3" s="1"/>
  <c r="I53" i="3"/>
  <c r="J53" i="3" s="1"/>
  <c r="L53" i="3" s="1"/>
  <c r="N53" i="3" s="1"/>
  <c r="I15" i="3"/>
  <c r="J15" i="3" s="1"/>
  <c r="L15" i="3" s="1"/>
  <c r="N15" i="3" s="1"/>
  <c r="I5" i="3"/>
  <c r="J5" i="3" s="1"/>
  <c r="K5" i="3" s="1"/>
  <c r="M5" i="3" s="1"/>
  <c r="I39" i="3"/>
  <c r="J39" i="3" s="1"/>
  <c r="L39" i="3" s="1"/>
  <c r="N39" i="3" s="1"/>
  <c r="I4" i="3"/>
  <c r="J4" i="3" s="1"/>
  <c r="L4" i="3" s="1"/>
  <c r="N4" i="3" s="1"/>
  <c r="I25" i="3"/>
  <c r="J25" i="3" s="1"/>
  <c r="K25" i="3" s="1"/>
  <c r="I43" i="3"/>
  <c r="J43" i="3" s="1"/>
  <c r="L43" i="3" s="1"/>
  <c r="N43" i="3" s="1"/>
  <c r="I45" i="3"/>
  <c r="J45" i="3" s="1"/>
  <c r="L45" i="3" s="1"/>
  <c r="N45" i="3" s="1"/>
  <c r="I67" i="3"/>
  <c r="J67" i="3" s="1"/>
  <c r="L67" i="3" s="1"/>
  <c r="N67" i="3" s="1"/>
  <c r="I86" i="3"/>
  <c r="J86" i="3" s="1"/>
  <c r="L86" i="3" s="1"/>
  <c r="N86" i="3" s="1"/>
  <c r="I96" i="3"/>
  <c r="J96" i="3" s="1"/>
  <c r="L96" i="3" s="1"/>
  <c r="N96" i="3" s="1"/>
  <c r="I10" i="3"/>
  <c r="J10" i="3" s="1"/>
  <c r="K10" i="3" s="1"/>
  <c r="I13" i="3"/>
  <c r="J13" i="3" s="1"/>
  <c r="L13" i="3" s="1"/>
  <c r="N13" i="3" s="1"/>
  <c r="I30" i="3"/>
  <c r="J30" i="3" s="1"/>
  <c r="L30" i="3" s="1"/>
  <c r="N30" i="3" s="1"/>
  <c r="I32" i="3"/>
  <c r="J32" i="3" s="1"/>
  <c r="K32" i="3" s="1"/>
  <c r="I62" i="3"/>
  <c r="J62" i="3" s="1"/>
  <c r="K62" i="3" s="1"/>
  <c r="I76" i="3"/>
  <c r="J76" i="3" s="1"/>
  <c r="K76" i="3" s="1"/>
  <c r="I84" i="3"/>
  <c r="J84" i="3" s="1"/>
  <c r="L84" i="3" s="1"/>
  <c r="N84" i="3" s="1"/>
  <c r="I95" i="3"/>
  <c r="J95" i="3" s="1"/>
  <c r="K95" i="3" s="1"/>
  <c r="I7" i="3"/>
  <c r="J7" i="3" s="1"/>
  <c r="K7" i="3" s="1"/>
  <c r="I28" i="3"/>
  <c r="J28" i="3" s="1"/>
  <c r="K28" i="3" s="1"/>
  <c r="I31" i="3"/>
  <c r="J31" i="3" s="1"/>
  <c r="L31" i="3" s="1"/>
  <c r="N31" i="3" s="1"/>
  <c r="I65" i="3"/>
  <c r="J65" i="3" s="1"/>
  <c r="K65" i="3" s="1"/>
  <c r="I82" i="3"/>
  <c r="J82" i="3" s="1"/>
  <c r="L82" i="3" s="1"/>
  <c r="N82" i="3" s="1"/>
  <c r="I6" i="3"/>
  <c r="J6" i="3" s="1"/>
  <c r="L6" i="3" s="1"/>
  <c r="N6" i="3" s="1"/>
  <c r="I9" i="3"/>
  <c r="J9" i="3" s="1"/>
  <c r="K9" i="3" s="1"/>
  <c r="I68" i="3"/>
  <c r="J68" i="3" s="1"/>
  <c r="L68" i="3" s="1"/>
  <c r="N68" i="3" s="1"/>
  <c r="I70" i="3"/>
  <c r="J70" i="3" s="1"/>
  <c r="K70" i="3" s="1"/>
  <c r="I87" i="3"/>
  <c r="J87" i="3" s="1"/>
  <c r="K87" i="3" s="1"/>
  <c r="I12" i="3"/>
  <c r="J12" i="3" s="1"/>
  <c r="K12" i="3" s="1"/>
  <c r="I26" i="3"/>
  <c r="J26" i="3" s="1"/>
  <c r="L26" i="3" s="1"/>
  <c r="N26" i="3" s="1"/>
  <c r="I63" i="3"/>
  <c r="J63" i="3" s="1"/>
  <c r="K63" i="3" s="1"/>
  <c r="I75" i="3"/>
  <c r="J75" i="3" s="1"/>
  <c r="K75" i="3" s="1"/>
  <c r="I85" i="3"/>
  <c r="J85" i="3" s="1"/>
  <c r="K85" i="3" s="1"/>
  <c r="I93" i="3"/>
  <c r="J93" i="3" s="1"/>
  <c r="L93" i="3" s="1"/>
  <c r="N93" i="3" s="1"/>
  <c r="I24" i="3"/>
  <c r="J24" i="3" s="1"/>
  <c r="K24" i="3" s="1"/>
  <c r="I29" i="3"/>
  <c r="J29" i="3" s="1"/>
  <c r="K29" i="3" s="1"/>
  <c r="I66" i="3"/>
  <c r="J66" i="3" s="1"/>
  <c r="K66" i="3" s="1"/>
  <c r="I72" i="3"/>
  <c r="J72" i="3" s="1"/>
  <c r="K72" i="3" s="1"/>
  <c r="I83" i="3"/>
  <c r="J83" i="3" s="1"/>
  <c r="K83" i="3" s="1"/>
  <c r="I94" i="3"/>
  <c r="J94" i="3" s="1"/>
  <c r="L94" i="3" s="1"/>
  <c r="N94" i="3" s="1"/>
  <c r="I8" i="3"/>
  <c r="J8" i="3" s="1"/>
  <c r="K8" i="3" s="1"/>
  <c r="I11" i="3"/>
  <c r="J11" i="3" s="1"/>
  <c r="K11" i="3" s="1"/>
  <c r="K35" i="3"/>
  <c r="I77" i="3"/>
  <c r="J77" i="3" s="1"/>
  <c r="L77" i="3" s="1"/>
  <c r="N77" i="3" s="1"/>
  <c r="I81" i="3"/>
  <c r="J81" i="3" s="1"/>
  <c r="L81" i="3" s="1"/>
  <c r="N81" i="3" s="1"/>
  <c r="I27" i="3"/>
  <c r="J27" i="3" s="1"/>
  <c r="L27" i="3" s="1"/>
  <c r="N27" i="3" s="1"/>
  <c r="I64" i="3"/>
  <c r="J64" i="3" s="1"/>
  <c r="L64" i="3" s="1"/>
  <c r="N64" i="3" s="1"/>
  <c r="I69" i="3"/>
  <c r="J69" i="3" s="1"/>
  <c r="L69" i="3" s="1"/>
  <c r="N69" i="3" s="1"/>
  <c r="I74" i="3"/>
  <c r="J74" i="3" s="1"/>
  <c r="K74" i="3" s="1"/>
  <c r="I92" i="3"/>
  <c r="J92" i="3" s="1"/>
  <c r="L92" i="3" s="1"/>
  <c r="N92" i="3" s="1"/>
  <c r="I14" i="3"/>
  <c r="J14" i="3" s="1"/>
  <c r="K14" i="3" s="1"/>
  <c r="I16" i="3"/>
  <c r="J16" i="3" s="1"/>
  <c r="L16" i="3" s="1"/>
  <c r="N16" i="3" s="1"/>
  <c r="I18" i="3"/>
  <c r="J18" i="3" s="1"/>
  <c r="L18" i="3" s="1"/>
  <c r="N18" i="3" s="1"/>
  <c r="I44" i="3"/>
  <c r="J44" i="3" s="1"/>
  <c r="L44" i="3" s="1"/>
  <c r="N44" i="3" s="1"/>
  <c r="I46" i="3"/>
  <c r="J46" i="3" s="1"/>
  <c r="K46" i="3" s="1"/>
  <c r="I48" i="3"/>
  <c r="J48" i="3" s="1"/>
  <c r="K48" i="3" s="1"/>
  <c r="I50" i="3"/>
  <c r="J50" i="3" s="1"/>
  <c r="L50" i="3" s="1"/>
  <c r="N50" i="3" s="1"/>
  <c r="I52" i="3"/>
  <c r="J52" i="3" s="1"/>
  <c r="L52" i="3" s="1"/>
  <c r="N52" i="3" s="1"/>
  <c r="I54" i="3"/>
  <c r="J54" i="3" s="1"/>
  <c r="K54" i="3" s="1"/>
  <c r="I56" i="3"/>
  <c r="J56" i="3" s="1"/>
  <c r="K56" i="3" s="1"/>
  <c r="I58" i="3"/>
  <c r="J58" i="3" s="1"/>
  <c r="L58" i="3" s="1"/>
  <c r="N58" i="3" s="1"/>
  <c r="I88" i="3"/>
  <c r="J88" i="3" s="1"/>
  <c r="K88" i="3" s="1"/>
  <c r="I91" i="3"/>
  <c r="J91" i="3" s="1"/>
  <c r="L91" i="3" s="1"/>
  <c r="N91" i="3" s="1"/>
  <c r="I33" i="3"/>
  <c r="J33" i="3" s="1"/>
  <c r="L33" i="3" s="1"/>
  <c r="N33" i="3" s="1"/>
  <c r="I89" i="3"/>
  <c r="J89" i="3" s="1"/>
  <c r="K89" i="3" s="1"/>
  <c r="K45" i="3" l="1"/>
  <c r="L90" i="3"/>
  <c r="N90" i="3" s="1"/>
  <c r="K30" i="3"/>
  <c r="K51" i="3"/>
  <c r="K53" i="3"/>
  <c r="K19" i="3"/>
  <c r="K55" i="3"/>
  <c r="L71" i="3"/>
  <c r="N71" i="3" s="1"/>
  <c r="K17" i="3"/>
  <c r="K57" i="3"/>
  <c r="J3" i="7" s="1"/>
  <c r="K43" i="3"/>
  <c r="K6" i="3"/>
  <c r="K15" i="3"/>
  <c r="K34" i="3"/>
  <c r="M34" i="3" s="1"/>
  <c r="L5" i="3"/>
  <c r="N5" i="3" s="1"/>
  <c r="M57" i="3"/>
  <c r="K86" i="3"/>
  <c r="L36" i="3"/>
  <c r="N36" i="3" s="1"/>
  <c r="K96" i="3"/>
  <c r="K13" i="3"/>
  <c r="L73" i="3"/>
  <c r="N73" i="3" s="1"/>
  <c r="L25" i="3"/>
  <c r="N25" i="3" s="1"/>
  <c r="K47" i="3"/>
  <c r="L95" i="3"/>
  <c r="N95" i="3" s="1"/>
  <c r="K81" i="3"/>
  <c r="J4" i="4"/>
  <c r="L32" i="3"/>
  <c r="N32" i="3" s="1"/>
  <c r="K49" i="3"/>
  <c r="K67" i="3"/>
  <c r="K58" i="3"/>
  <c r="K37" i="3"/>
  <c r="P469" i="4" s="1"/>
  <c r="K94" i="3"/>
  <c r="T156" i="7" s="1"/>
  <c r="L76" i="3"/>
  <c r="N76" i="3" s="1"/>
  <c r="L56" i="3"/>
  <c r="N56" i="3" s="1"/>
  <c r="K4" i="3"/>
  <c r="K39" i="3"/>
  <c r="L10" i="3"/>
  <c r="N10" i="3" s="1"/>
  <c r="L85" i="3"/>
  <c r="N85" i="3" s="1"/>
  <c r="L74" i="3"/>
  <c r="N74" i="3" s="1"/>
  <c r="L46" i="3"/>
  <c r="N46" i="3" s="1"/>
  <c r="L38" i="3"/>
  <c r="N38" i="3" s="1"/>
  <c r="K82" i="3"/>
  <c r="K84" i="3"/>
  <c r="L62" i="3"/>
  <c r="N62" i="3" s="1"/>
  <c r="L75" i="3"/>
  <c r="N75" i="3" s="1"/>
  <c r="L8" i="3"/>
  <c r="N8" i="3" s="1"/>
  <c r="L83" i="3"/>
  <c r="N83" i="3" s="1"/>
  <c r="L7" i="3"/>
  <c r="N7" i="3" s="1"/>
  <c r="L28" i="3"/>
  <c r="N28" i="3" s="1"/>
  <c r="L72" i="3"/>
  <c r="N72" i="3" s="1"/>
  <c r="L70" i="3"/>
  <c r="N70" i="3" s="1"/>
  <c r="K18" i="3"/>
  <c r="L11" i="3"/>
  <c r="N11" i="3" s="1"/>
  <c r="K92" i="3"/>
  <c r="T626" i="4" s="1"/>
  <c r="L66" i="3"/>
  <c r="N66" i="3" s="1"/>
  <c r="M14" i="3"/>
  <c r="P304" i="4"/>
  <c r="P242" i="4"/>
  <c r="P310" i="4"/>
  <c r="M28" i="3"/>
  <c r="G109" i="7" a="1"/>
  <c r="G109" i="7" s="1"/>
  <c r="G83" i="7" a="1"/>
  <c r="G83" i="7" s="1"/>
  <c r="G550" i="4" a="1"/>
  <c r="G550" i="4" s="1"/>
  <c r="G559" i="4" a="1"/>
  <c r="G559" i="4" s="1"/>
  <c r="G282" i="4" a="1"/>
  <c r="G282" i="4" s="1"/>
  <c r="G311" i="4" a="1"/>
  <c r="G311" i="4" s="1"/>
  <c r="G284" i="4" a="1"/>
  <c r="G284" i="4" s="1"/>
  <c r="G313" i="4" a="1"/>
  <c r="G313" i="4" s="1"/>
  <c r="G249" i="4" a="1"/>
  <c r="G249" i="4" s="1"/>
  <c r="G302" i="4" a="1"/>
  <c r="G302" i="4" s="1"/>
  <c r="G278" i="4" a="1"/>
  <c r="G278" i="4" s="1"/>
  <c r="G238" i="4" a="1"/>
  <c r="G238" i="4" s="1"/>
  <c r="G331" i="4" a="1"/>
  <c r="G331" i="4" s="1"/>
  <c r="G315" i="4" a="1"/>
  <c r="G315" i="4" s="1"/>
  <c r="G275" i="4" a="1"/>
  <c r="G275" i="4" s="1"/>
  <c r="G267" i="4" a="1"/>
  <c r="G267" i="4" s="1"/>
  <c r="G248" i="4" a="1"/>
  <c r="G248" i="4" s="1"/>
  <c r="G296" i="4" a="1"/>
  <c r="G296" i="4" s="1"/>
  <c r="G264" i="4" a="1"/>
  <c r="G264" i="4" s="1"/>
  <c r="G104" i="4" a="1"/>
  <c r="G104" i="4" s="1"/>
  <c r="G109" i="4" a="1"/>
  <c r="G109" i="4" s="1"/>
  <c r="G304" i="4" a="1"/>
  <c r="G304" i="4" s="1"/>
  <c r="G200" i="4" a="1"/>
  <c r="G200" i="4" s="1"/>
  <c r="G240" i="4" a="1"/>
  <c r="G240" i="4" s="1"/>
  <c r="G312" i="4" a="1"/>
  <c r="G312" i="4" s="1"/>
  <c r="G108" i="4" a="1"/>
  <c r="G108" i="4" s="1"/>
  <c r="G68" i="4" a="1"/>
  <c r="G68" i="4" s="1"/>
  <c r="M8" i="3"/>
  <c r="G320" i="4" a="1"/>
  <c r="G320" i="4" s="1"/>
  <c r="T192" i="7"/>
  <c r="T236" i="4"/>
  <c r="T233" i="4"/>
  <c r="M83" i="3"/>
  <c r="M29" i="3"/>
  <c r="M63" i="3"/>
  <c r="M12" i="3"/>
  <c r="M9" i="3"/>
  <c r="M48" i="3"/>
  <c r="M74" i="3"/>
  <c r="M24" i="3"/>
  <c r="M87" i="3"/>
  <c r="M46" i="3"/>
  <c r="M190" i="7"/>
  <c r="M182" i="7"/>
  <c r="M75" i="7"/>
  <c r="M183" i="7"/>
  <c r="M608" i="4"/>
  <c r="M389" i="4"/>
  <c r="M609" i="4"/>
  <c r="M184" i="4"/>
  <c r="M388" i="4"/>
  <c r="M187" i="4"/>
  <c r="M72" i="3"/>
  <c r="M32" i="7"/>
  <c r="M1052" i="4"/>
  <c r="M879" i="4"/>
  <c r="M848" i="4"/>
  <c r="M70" i="3"/>
  <c r="M7" i="3"/>
  <c r="J154" i="7"/>
  <c r="J153" i="7"/>
  <c r="J113" i="7"/>
  <c r="J158" i="7"/>
  <c r="J195" i="7"/>
  <c r="J155" i="7"/>
  <c r="J114" i="7"/>
  <c r="J88" i="7"/>
  <c r="J71" i="7"/>
  <c r="J44" i="7"/>
  <c r="J22" i="7"/>
  <c r="J652" i="4"/>
  <c r="J644" i="4"/>
  <c r="J649" i="4"/>
  <c r="J641" i="4"/>
  <c r="J654" i="4"/>
  <c r="J646" i="4"/>
  <c r="J648" i="4"/>
  <c r="J653" i="4"/>
  <c r="J645" i="4"/>
  <c r="J650" i="4"/>
  <c r="J642" i="4"/>
  <c r="J501" i="4"/>
  <c r="J493" i="4"/>
  <c r="J485" i="4"/>
  <c r="J477" i="4"/>
  <c r="J469" i="4"/>
  <c r="J461" i="4"/>
  <c r="J453" i="4"/>
  <c r="J445" i="4"/>
  <c r="J437" i="4"/>
  <c r="J429" i="4"/>
  <c r="J498" i="4"/>
  <c r="J490" i="4"/>
  <c r="J482" i="4"/>
  <c r="J474" i="4"/>
  <c r="J466" i="4"/>
  <c r="J458" i="4"/>
  <c r="J450" i="4"/>
  <c r="J495" i="4"/>
  <c r="J487" i="4"/>
  <c r="J479" i="4"/>
  <c r="J471" i="4"/>
  <c r="J463" i="4"/>
  <c r="J455" i="4"/>
  <c r="J447" i="4"/>
  <c r="J439" i="4"/>
  <c r="J431" i="4"/>
  <c r="J423" i="4"/>
  <c r="J415" i="4"/>
  <c r="J407" i="4"/>
  <c r="J399" i="4"/>
  <c r="J500" i="4"/>
  <c r="J492" i="4"/>
  <c r="J484" i="4"/>
  <c r="J476" i="4"/>
  <c r="J468" i="4"/>
  <c r="J460" i="4"/>
  <c r="J452" i="4"/>
  <c r="J497" i="4"/>
  <c r="J489" i="4"/>
  <c r="J481" i="4"/>
  <c r="J473" i="4"/>
  <c r="J465" i="4"/>
  <c r="J457" i="4"/>
  <c r="J449" i="4"/>
  <c r="J494" i="4"/>
  <c r="J486" i="4"/>
  <c r="J478" i="4"/>
  <c r="J470" i="4"/>
  <c r="J462" i="4"/>
  <c r="J454" i="4"/>
  <c r="J446" i="4"/>
  <c r="J499" i="4"/>
  <c r="J491" i="4"/>
  <c r="J483" i="4"/>
  <c r="J475" i="4"/>
  <c r="J467" i="4"/>
  <c r="J459" i="4"/>
  <c r="J451" i="4"/>
  <c r="J443" i="4"/>
  <c r="J435" i="4"/>
  <c r="J427" i="4"/>
  <c r="J419" i="4"/>
  <c r="J411" i="4"/>
  <c r="J403" i="4"/>
  <c r="J496" i="4"/>
  <c r="J488" i="4"/>
  <c r="J480" i="4"/>
  <c r="J472" i="4"/>
  <c r="J464" i="4"/>
  <c r="J456" i="4"/>
  <c r="J448" i="4"/>
  <c r="J440" i="4"/>
  <c r="J432" i="4"/>
  <c r="J444" i="4"/>
  <c r="J442" i="4"/>
  <c r="J441" i="4"/>
  <c r="J436" i="4"/>
  <c r="J434" i="4"/>
  <c r="J433" i="4"/>
  <c r="J418" i="4"/>
  <c r="J402" i="4"/>
  <c r="J438" i="4"/>
  <c r="J430" i="4"/>
  <c r="J428" i="4"/>
  <c r="J417" i="4"/>
  <c r="J412" i="4"/>
  <c r="J401" i="4"/>
  <c r="J422" i="4"/>
  <c r="J406" i="4"/>
  <c r="J158" i="4"/>
  <c r="J421" i="4"/>
  <c r="J416" i="4"/>
  <c r="J405" i="4"/>
  <c r="J400" i="4"/>
  <c r="J426" i="4"/>
  <c r="J410" i="4"/>
  <c r="J425" i="4"/>
  <c r="J420" i="4"/>
  <c r="J409" i="4"/>
  <c r="J404" i="4"/>
  <c r="J414" i="4"/>
  <c r="J153" i="4"/>
  <c r="J114" i="4"/>
  <c r="J408" i="4"/>
  <c r="J163" i="4"/>
  <c r="J156" i="4"/>
  <c r="J159" i="4"/>
  <c r="J155" i="4"/>
  <c r="J89" i="4"/>
  <c r="J413" i="4"/>
  <c r="J154" i="4"/>
  <c r="J115" i="4"/>
  <c r="J197" i="4"/>
  <c r="J72" i="4"/>
  <c r="J196" i="4"/>
  <c r="J45" i="4"/>
  <c r="J40" i="4"/>
  <c r="J20" i="4"/>
  <c r="M56" i="3"/>
  <c r="J424" i="4"/>
  <c r="J23" i="4"/>
  <c r="J164" i="4"/>
  <c r="J157" i="4"/>
  <c r="M54" i="3"/>
  <c r="G197" i="7" a="1"/>
  <c r="G197" i="7" s="1"/>
  <c r="G194" i="7" a="1"/>
  <c r="G194" i="7" s="1"/>
  <c r="G193" i="7" a="1"/>
  <c r="G193" i="7" s="1"/>
  <c r="G74" i="7" a="1"/>
  <c r="G74" i="7" s="1"/>
  <c r="G87" i="7" a="1"/>
  <c r="G87" i="7" s="1"/>
  <c r="G86" i="7" a="1"/>
  <c r="G86" i="7" s="1"/>
  <c r="G85" i="7" a="1"/>
  <c r="G85" i="7" s="1"/>
  <c r="G40" i="7" a="1"/>
  <c r="G40" i="7" s="1"/>
  <c r="G597" i="4" a="1"/>
  <c r="G597" i="4" s="1"/>
  <c r="G589" i="4" a="1"/>
  <c r="G589" i="4" s="1"/>
  <c r="G581" i="4" a="1"/>
  <c r="G581" i="4" s="1"/>
  <c r="G573" i="4" a="1"/>
  <c r="G573" i="4" s="1"/>
  <c r="G594" i="4" a="1"/>
  <c r="G594" i="4" s="1"/>
  <c r="G586" i="4" a="1"/>
  <c r="G586" i="4" s="1"/>
  <c r="G578" i="4" a="1"/>
  <c r="G578" i="4" s="1"/>
  <c r="G590" i="4" a="1"/>
  <c r="G590" i="4" s="1"/>
  <c r="G574" i="4" a="1"/>
  <c r="G574" i="4" s="1"/>
  <c r="G595" i="4" a="1"/>
  <c r="G595" i="4" s="1"/>
  <c r="G584" i="4" a="1"/>
  <c r="G584" i="4" s="1"/>
  <c r="G579" i="4" a="1"/>
  <c r="G579" i="4" s="1"/>
  <c r="G583" i="4" a="1"/>
  <c r="G583" i="4" s="1"/>
  <c r="G593" i="4" a="1"/>
  <c r="G593" i="4" s="1"/>
  <c r="G588" i="4" a="1"/>
  <c r="G588" i="4" s="1"/>
  <c r="G577" i="4" a="1"/>
  <c r="G577" i="4" s="1"/>
  <c r="G598" i="4" a="1"/>
  <c r="G598" i="4" s="1"/>
  <c r="G582" i="4" a="1"/>
  <c r="G582" i="4" s="1"/>
  <c r="G592" i="4" a="1"/>
  <c r="G592" i="4" s="1"/>
  <c r="G587" i="4" a="1"/>
  <c r="G587" i="4" s="1"/>
  <c r="G576" i="4" a="1"/>
  <c r="G576" i="4" s="1"/>
  <c r="G591" i="4" a="1"/>
  <c r="G591" i="4" s="1"/>
  <c r="G575" i="4" a="1"/>
  <c r="G575" i="4" s="1"/>
  <c r="G596" i="4" a="1"/>
  <c r="G596" i="4" s="1"/>
  <c r="G585" i="4" a="1"/>
  <c r="G585" i="4" s="1"/>
  <c r="G580" i="4" a="1"/>
  <c r="G580" i="4" s="1"/>
  <c r="G75" i="4" a="1"/>
  <c r="G75" i="4" s="1"/>
  <c r="G88" i="4" a="1"/>
  <c r="G88" i="4" s="1"/>
  <c r="G195" i="4" a="1"/>
  <c r="G195" i="4" s="1"/>
  <c r="G87" i="4" a="1"/>
  <c r="G87" i="4" s="1"/>
  <c r="G198" i="4" a="1"/>
  <c r="G198" i="4" s="1"/>
  <c r="G194" i="4" a="1"/>
  <c r="G194" i="4" s="1"/>
  <c r="G41" i="4" a="1"/>
  <c r="G41" i="4" s="1"/>
  <c r="G86" i="4" a="1"/>
  <c r="G86" i="4" s="1"/>
  <c r="M11" i="3"/>
  <c r="M447" i="4"/>
  <c r="M434" i="4"/>
  <c r="M75" i="3"/>
  <c r="T200" i="7"/>
  <c r="T160" i="7"/>
  <c r="T170" i="7"/>
  <c r="T199" i="7"/>
  <c r="T108" i="7"/>
  <c r="T161" i="7"/>
  <c r="T171" i="7"/>
  <c r="T109" i="7"/>
  <c r="T103" i="7"/>
  <c r="T79" i="7"/>
  <c r="T23" i="7"/>
  <c r="T105" i="7"/>
  <c r="T81" i="7"/>
  <c r="T107" i="7"/>
  <c r="T83" i="7"/>
  <c r="T67" i="7"/>
  <c r="T104" i="7"/>
  <c r="T80" i="7"/>
  <c r="T106" i="7"/>
  <c r="T82" i="7"/>
  <c r="T42" i="7"/>
  <c r="T15" i="7"/>
  <c r="T562" i="4"/>
  <c r="T554" i="4"/>
  <c r="T559" i="4"/>
  <c r="T558" i="4"/>
  <c r="T547" i="4"/>
  <c r="T563" i="4"/>
  <c r="T557" i="4"/>
  <c r="T552" i="4"/>
  <c r="T549" i="4"/>
  <c r="T561" i="4"/>
  <c r="T556" i="4"/>
  <c r="T546" i="4"/>
  <c r="T551" i="4"/>
  <c r="T560" i="4"/>
  <c r="T555" i="4"/>
  <c r="T548" i="4"/>
  <c r="T545" i="4"/>
  <c r="T564" i="4"/>
  <c r="T553" i="4"/>
  <c r="T550" i="4"/>
  <c r="T330" i="4"/>
  <c r="T322" i="4"/>
  <c r="T314" i="4"/>
  <c r="T306" i="4"/>
  <c r="T298" i="4"/>
  <c r="T290" i="4"/>
  <c r="T282" i="4"/>
  <c r="T274" i="4"/>
  <c r="T266" i="4"/>
  <c r="T258" i="4"/>
  <c r="T250" i="4"/>
  <c r="T242" i="4"/>
  <c r="T327" i="4"/>
  <c r="T319" i="4"/>
  <c r="T311" i="4"/>
  <c r="T303" i="4"/>
  <c r="T295" i="4"/>
  <c r="T287" i="4"/>
  <c r="T279" i="4"/>
  <c r="T271" i="4"/>
  <c r="T263" i="4"/>
  <c r="T255" i="4"/>
  <c r="T247" i="4"/>
  <c r="T239" i="4"/>
  <c r="T332" i="4"/>
  <c r="T324" i="4"/>
  <c r="T316" i="4"/>
  <c r="T308" i="4"/>
  <c r="T300" i="4"/>
  <c r="T292" i="4"/>
  <c r="T284" i="4"/>
  <c r="T276" i="4"/>
  <c r="T268" i="4"/>
  <c r="T260" i="4"/>
  <c r="T252" i="4"/>
  <c r="T244" i="4"/>
  <c r="T172" i="4"/>
  <c r="T329" i="4"/>
  <c r="T321" i="4"/>
  <c r="T313" i="4"/>
  <c r="T305" i="4"/>
  <c r="T297" i="4"/>
  <c r="T289" i="4"/>
  <c r="T281" i="4"/>
  <c r="T273" i="4"/>
  <c r="T265" i="4"/>
  <c r="T257" i="4"/>
  <c r="T249" i="4"/>
  <c r="T241" i="4"/>
  <c r="T326" i="4"/>
  <c r="T318" i="4"/>
  <c r="T310" i="4"/>
  <c r="T302" i="4"/>
  <c r="T294" i="4"/>
  <c r="T286" i="4"/>
  <c r="T278" i="4"/>
  <c r="T270" i="4"/>
  <c r="T262" i="4"/>
  <c r="T254" i="4"/>
  <c r="T246" i="4"/>
  <c r="T238" i="4"/>
  <c r="T331" i="4"/>
  <c r="T323" i="4"/>
  <c r="T315" i="4"/>
  <c r="T307" i="4"/>
  <c r="T299" i="4"/>
  <c r="T291" i="4"/>
  <c r="T283" i="4"/>
  <c r="T275" i="4"/>
  <c r="T267" i="4"/>
  <c r="T259" i="4"/>
  <c r="T251" i="4"/>
  <c r="T243" i="4"/>
  <c r="T328" i="4"/>
  <c r="T320" i="4"/>
  <c r="T312" i="4"/>
  <c r="T304" i="4"/>
  <c r="T296" i="4"/>
  <c r="T288" i="4"/>
  <c r="T280" i="4"/>
  <c r="T272" i="4"/>
  <c r="T264" i="4"/>
  <c r="T301" i="4"/>
  <c r="T269" i="4"/>
  <c r="T161" i="4"/>
  <c r="T104" i="4"/>
  <c r="T80" i="4"/>
  <c r="T201" i="4"/>
  <c r="T171" i="4"/>
  <c r="T109" i="4"/>
  <c r="T309" i="4"/>
  <c r="T277" i="4"/>
  <c r="T253" i="4"/>
  <c r="T248" i="4"/>
  <c r="T106" i="4"/>
  <c r="T82" i="4"/>
  <c r="T317" i="4"/>
  <c r="T285" i="4"/>
  <c r="T200" i="4"/>
  <c r="T108" i="4"/>
  <c r="T84" i="4"/>
  <c r="T68" i="4"/>
  <c r="T105" i="4"/>
  <c r="T325" i="4"/>
  <c r="T293" i="4"/>
  <c r="T261" i="4"/>
  <c r="T256" i="4"/>
  <c r="T245" i="4"/>
  <c r="T240" i="4"/>
  <c r="T162" i="4"/>
  <c r="T110" i="4"/>
  <c r="T83" i="4"/>
  <c r="M85" i="3"/>
  <c r="T24" i="4"/>
  <c r="T16" i="4"/>
  <c r="T43" i="4"/>
  <c r="T107" i="4"/>
  <c r="T81" i="4"/>
  <c r="M95" i="3"/>
  <c r="P198" i="7"/>
  <c r="P174" i="7"/>
  <c r="P150" i="7"/>
  <c r="P179" i="7"/>
  <c r="P176" i="7"/>
  <c r="P168" i="7"/>
  <c r="P173" i="7"/>
  <c r="P178" i="7"/>
  <c r="P175" i="7"/>
  <c r="P167" i="7"/>
  <c r="P180" i="7"/>
  <c r="P172" i="7"/>
  <c r="P201" i="7"/>
  <c r="P177" i="7"/>
  <c r="P17" i="7"/>
  <c r="P529" i="4"/>
  <c r="P521" i="4"/>
  <c r="P526" i="4"/>
  <c r="P518" i="4"/>
  <c r="P531" i="4"/>
  <c r="P523" i="4"/>
  <c r="P528" i="4"/>
  <c r="P520" i="4"/>
  <c r="P525" i="4"/>
  <c r="P517" i="4"/>
  <c r="P530" i="4"/>
  <c r="P522" i="4"/>
  <c r="P527" i="4"/>
  <c r="P519" i="4"/>
  <c r="P532" i="4"/>
  <c r="P524" i="4"/>
  <c r="P232" i="4"/>
  <c r="P224" i="4"/>
  <c r="P229" i="4"/>
  <c r="P226" i="4"/>
  <c r="P202" i="4"/>
  <c r="P178" i="4"/>
  <c r="P231" i="4"/>
  <c r="P223" i="4"/>
  <c r="P225" i="4"/>
  <c r="P228" i="4"/>
  <c r="P169" i="4"/>
  <c r="P179" i="4"/>
  <c r="P176" i="4"/>
  <c r="P151" i="4"/>
  <c r="P230" i="4"/>
  <c r="P175" i="4"/>
  <c r="P168" i="4"/>
  <c r="P18" i="4"/>
  <c r="P181" i="4"/>
  <c r="P174" i="4"/>
  <c r="P177" i="4"/>
  <c r="P180" i="4"/>
  <c r="P199" i="4"/>
  <c r="P227" i="4"/>
  <c r="P173" i="4"/>
  <c r="M25" i="3"/>
  <c r="M89" i="3"/>
  <c r="M81" i="7"/>
  <c r="M293" i="4"/>
  <c r="M281" i="4"/>
  <c r="M66" i="3"/>
  <c r="M65" i="3"/>
  <c r="J2" i="7"/>
  <c r="M55" i="3"/>
  <c r="J3" i="4"/>
  <c r="L14" i="3"/>
  <c r="N14" i="3" s="1"/>
  <c r="M3" i="7"/>
  <c r="M76" i="3"/>
  <c r="M4" i="4"/>
  <c r="P202" i="7"/>
  <c r="P21" i="7"/>
  <c r="P112" i="7"/>
  <c r="P56" i="7"/>
  <c r="P635" i="4"/>
  <c r="P627" i="4"/>
  <c r="P640" i="4"/>
  <c r="P632" i="4"/>
  <c r="P624" i="4"/>
  <c r="P637" i="4"/>
  <c r="P629" i="4"/>
  <c r="P621" i="4"/>
  <c r="P634" i="4"/>
  <c r="P639" i="4"/>
  <c r="P631" i="4"/>
  <c r="P623" i="4"/>
  <c r="P636" i="4"/>
  <c r="P628" i="4"/>
  <c r="P633" i="4"/>
  <c r="P625" i="4"/>
  <c r="P638" i="4"/>
  <c r="P630" i="4"/>
  <c r="P622" i="4"/>
  <c r="P617" i="4"/>
  <c r="P618" i="4"/>
  <c r="P620" i="4"/>
  <c r="P619" i="4"/>
  <c r="P626" i="4"/>
  <c r="P203" i="4"/>
  <c r="P22" i="4"/>
  <c r="P57" i="4"/>
  <c r="M35" i="3"/>
  <c r="P113" i="4"/>
  <c r="L29" i="3"/>
  <c r="N29" i="3" s="1"/>
  <c r="L89" i="3"/>
  <c r="N89" i="3" s="1"/>
  <c r="L63" i="3"/>
  <c r="N63" i="3" s="1"/>
  <c r="L87" i="3"/>
  <c r="N87" i="3" s="1"/>
  <c r="J218" i="7"/>
  <c r="J210" i="7"/>
  <c r="J130" i="7"/>
  <c r="J215" i="7"/>
  <c r="J207" i="7"/>
  <c r="J135" i="7"/>
  <c r="J127" i="7"/>
  <c r="J220" i="7"/>
  <c r="J212" i="7"/>
  <c r="J204" i="7"/>
  <c r="J132" i="7"/>
  <c r="J217" i="7"/>
  <c r="J209" i="7"/>
  <c r="J129" i="7"/>
  <c r="J214" i="7"/>
  <c r="J206" i="7"/>
  <c r="J134" i="7"/>
  <c r="J219" i="7"/>
  <c r="J211" i="7"/>
  <c r="J203" i="7"/>
  <c r="J131" i="7"/>
  <c r="J115" i="7"/>
  <c r="J216" i="7"/>
  <c r="J208" i="7"/>
  <c r="J205" i="7"/>
  <c r="J65" i="7"/>
  <c r="J49" i="7"/>
  <c r="J33" i="7"/>
  <c r="J25" i="7"/>
  <c r="J78" i="7"/>
  <c r="J70" i="7"/>
  <c r="J62" i="7"/>
  <c r="J54" i="7"/>
  <c r="J46" i="7"/>
  <c r="J213" i="7"/>
  <c r="J99" i="7"/>
  <c r="J59" i="7"/>
  <c r="J51" i="7"/>
  <c r="J72" i="7"/>
  <c r="J64" i="7"/>
  <c r="J221" i="7"/>
  <c r="J101" i="7"/>
  <c r="J61" i="7"/>
  <c r="J53" i="7"/>
  <c r="J133" i="7"/>
  <c r="J128" i="7"/>
  <c r="J66" i="7"/>
  <c r="J58" i="7"/>
  <c r="J50" i="7"/>
  <c r="J165" i="7"/>
  <c r="J63" i="7"/>
  <c r="J55" i="7"/>
  <c r="J100" i="7"/>
  <c r="J84" i="7"/>
  <c r="J60" i="7"/>
  <c r="J52" i="7"/>
  <c r="J36" i="7"/>
  <c r="J20" i="7"/>
  <c r="J9" i="7"/>
  <c r="J26" i="7"/>
  <c r="J13" i="7"/>
  <c r="J10" i="7"/>
  <c r="J32" i="7"/>
  <c r="J12" i="7"/>
  <c r="J38" i="7"/>
  <c r="J1062" i="4"/>
  <c r="J1054" i="4"/>
  <c r="J1046" i="4"/>
  <c r="J1038" i="4"/>
  <c r="J1030" i="4"/>
  <c r="J1022" i="4"/>
  <c r="J1014" i="4"/>
  <c r="J1006" i="4"/>
  <c r="J998" i="4"/>
  <c r="J990" i="4"/>
  <c r="J982" i="4"/>
  <c r="J1059" i="4"/>
  <c r="J1051" i="4"/>
  <c r="J1043" i="4"/>
  <c r="J1035" i="4"/>
  <c r="J1027" i="4"/>
  <c r="J1019" i="4"/>
  <c r="J1011" i="4"/>
  <c r="J1003" i="4"/>
  <c r="J995" i="4"/>
  <c r="J987" i="4"/>
  <c r="J979" i="4"/>
  <c r="J1064" i="4"/>
  <c r="J1056" i="4"/>
  <c r="J1048" i="4"/>
  <c r="J1040" i="4"/>
  <c r="J1032" i="4"/>
  <c r="J1024" i="4"/>
  <c r="J1016" i="4"/>
  <c r="J1008" i="4"/>
  <c r="J1000" i="4"/>
  <c r="J992" i="4"/>
  <c r="J984" i="4"/>
  <c r="J976" i="4"/>
  <c r="J968" i="4"/>
  <c r="J960" i="4"/>
  <c r="J952" i="4"/>
  <c r="J944" i="4"/>
  <c r="J936" i="4"/>
  <c r="J928" i="4"/>
  <c r="J920" i="4"/>
  <c r="J1067" i="4"/>
  <c r="J1061" i="4"/>
  <c r="J1053" i="4"/>
  <c r="J1045" i="4"/>
  <c r="J1037" i="4"/>
  <c r="J1029" i="4"/>
  <c r="J1021" i="4"/>
  <c r="J1013" i="4"/>
  <c r="J1005" i="4"/>
  <c r="J997" i="4"/>
  <c r="J989" i="4"/>
  <c r="J981" i="4"/>
  <c r="J973" i="4"/>
  <c r="J1066" i="4"/>
  <c r="J1058" i="4"/>
  <c r="J1050" i="4"/>
  <c r="J1042" i="4"/>
  <c r="J1034" i="4"/>
  <c r="J1026" i="4"/>
  <c r="J1018" i="4"/>
  <c r="J1010" i="4"/>
  <c r="J1002" i="4"/>
  <c r="J994" i="4"/>
  <c r="J986" i="4"/>
  <c r="J978" i="4"/>
  <c r="J970" i="4"/>
  <c r="J962" i="4"/>
  <c r="J1063" i="4"/>
  <c r="J1055" i="4"/>
  <c r="J1047" i="4"/>
  <c r="J1039" i="4"/>
  <c r="J1031" i="4"/>
  <c r="J1023" i="4"/>
  <c r="J1015" i="4"/>
  <c r="J1007" i="4"/>
  <c r="J999" i="4"/>
  <c r="J991" i="4"/>
  <c r="J983" i="4"/>
  <c r="J975" i="4"/>
  <c r="J1060" i="4"/>
  <c r="J1052" i="4"/>
  <c r="J1044" i="4"/>
  <c r="J1036" i="4"/>
  <c r="J1028" i="4"/>
  <c r="J1020" i="4"/>
  <c r="J1012" i="4"/>
  <c r="J1004" i="4"/>
  <c r="J996" i="4"/>
  <c r="J988" i="4"/>
  <c r="J980" i="4"/>
  <c r="J972" i="4"/>
  <c r="J964" i="4"/>
  <c r="J956" i="4"/>
  <c r="J948" i="4"/>
  <c r="J940" i="4"/>
  <c r="J932" i="4"/>
  <c r="J924" i="4"/>
  <c r="J916" i="4"/>
  <c r="J1065" i="4"/>
  <c r="J1057" i="4"/>
  <c r="J1049" i="4"/>
  <c r="J1041" i="4"/>
  <c r="J1033" i="4"/>
  <c r="J1025" i="4"/>
  <c r="J1017" i="4"/>
  <c r="J1009" i="4"/>
  <c r="J1001" i="4"/>
  <c r="J993" i="4"/>
  <c r="J985" i="4"/>
  <c r="J977" i="4"/>
  <c r="J969" i="4"/>
  <c r="J957" i="4"/>
  <c r="J946" i="4"/>
  <c r="J941" i="4"/>
  <c r="J930" i="4"/>
  <c r="J925" i="4"/>
  <c r="J909" i="4"/>
  <c r="J901" i="4"/>
  <c r="J893" i="4"/>
  <c r="J885" i="4"/>
  <c r="J877" i="4"/>
  <c r="J869" i="4"/>
  <c r="J861" i="4"/>
  <c r="J853" i="4"/>
  <c r="J845" i="4"/>
  <c r="J837" i="4"/>
  <c r="J829" i="4"/>
  <c r="J821" i="4"/>
  <c r="J813" i="4"/>
  <c r="J805" i="4"/>
  <c r="J797" i="4"/>
  <c r="J789" i="4"/>
  <c r="J781" i="4"/>
  <c r="J773" i="4"/>
  <c r="J765" i="4"/>
  <c r="J757" i="4"/>
  <c r="J749" i="4"/>
  <c r="J741" i="4"/>
  <c r="J966" i="4"/>
  <c r="J951" i="4"/>
  <c r="J935" i="4"/>
  <c r="J919" i="4"/>
  <c r="J914" i="4"/>
  <c r="J906" i="4"/>
  <c r="J898" i="4"/>
  <c r="J890" i="4"/>
  <c r="J882" i="4"/>
  <c r="J874" i="4"/>
  <c r="J866" i="4"/>
  <c r="J858" i="4"/>
  <c r="J850" i="4"/>
  <c r="J842" i="4"/>
  <c r="J834" i="4"/>
  <c r="J826" i="4"/>
  <c r="J818" i="4"/>
  <c r="J810" i="4"/>
  <c r="J802" i="4"/>
  <c r="J794" i="4"/>
  <c r="J786" i="4"/>
  <c r="J778" i="4"/>
  <c r="J770" i="4"/>
  <c r="J762" i="4"/>
  <c r="J754" i="4"/>
  <c r="J746" i="4"/>
  <c r="J738" i="4"/>
  <c r="J967" i="4"/>
  <c r="J965" i="4"/>
  <c r="J950" i="4"/>
  <c r="J945" i="4"/>
  <c r="J934" i="4"/>
  <c r="J929" i="4"/>
  <c r="J918" i="4"/>
  <c r="J911" i="4"/>
  <c r="J903" i="4"/>
  <c r="J895" i="4"/>
  <c r="J887" i="4"/>
  <c r="J879" i="4"/>
  <c r="J871" i="4"/>
  <c r="J863" i="4"/>
  <c r="J855" i="4"/>
  <c r="J847" i="4"/>
  <c r="J839" i="4"/>
  <c r="J831" i="4"/>
  <c r="J823" i="4"/>
  <c r="J815" i="4"/>
  <c r="J807" i="4"/>
  <c r="J799" i="4"/>
  <c r="J791" i="4"/>
  <c r="J783" i="4"/>
  <c r="J775" i="4"/>
  <c r="J971" i="4"/>
  <c r="J955" i="4"/>
  <c r="J939" i="4"/>
  <c r="J923" i="4"/>
  <c r="J908" i="4"/>
  <c r="J900" i="4"/>
  <c r="J892" i="4"/>
  <c r="J884" i="4"/>
  <c r="J876" i="4"/>
  <c r="J868" i="4"/>
  <c r="J860" i="4"/>
  <c r="J852" i="4"/>
  <c r="J844" i="4"/>
  <c r="J836" i="4"/>
  <c r="J828" i="4"/>
  <c r="J820" i="4"/>
  <c r="J812" i="4"/>
  <c r="J804" i="4"/>
  <c r="J796" i="4"/>
  <c r="J788" i="4"/>
  <c r="J974" i="4"/>
  <c r="J963" i="4"/>
  <c r="J954" i="4"/>
  <c r="J949" i="4"/>
  <c r="J938" i="4"/>
  <c r="J933" i="4"/>
  <c r="J922" i="4"/>
  <c r="J917" i="4"/>
  <c r="J913" i="4"/>
  <c r="J905" i="4"/>
  <c r="J897" i="4"/>
  <c r="J889" i="4"/>
  <c r="J881" i="4"/>
  <c r="J873" i="4"/>
  <c r="J865" i="4"/>
  <c r="J857" i="4"/>
  <c r="J849" i="4"/>
  <c r="J841" i="4"/>
  <c r="J833" i="4"/>
  <c r="J825" i="4"/>
  <c r="J817" i="4"/>
  <c r="J809" i="4"/>
  <c r="J801" i="4"/>
  <c r="J793" i="4"/>
  <c r="J785" i="4"/>
  <c r="J961" i="4"/>
  <c r="J943" i="4"/>
  <c r="J927" i="4"/>
  <c r="J910" i="4"/>
  <c r="J902" i="4"/>
  <c r="J894" i="4"/>
  <c r="J886" i="4"/>
  <c r="J878" i="4"/>
  <c r="J870" i="4"/>
  <c r="J862" i="4"/>
  <c r="J854" i="4"/>
  <c r="J846" i="4"/>
  <c r="J838" i="4"/>
  <c r="J830" i="4"/>
  <c r="J822" i="4"/>
  <c r="J814" i="4"/>
  <c r="J806" i="4"/>
  <c r="J798" i="4"/>
  <c r="J959" i="4"/>
  <c r="J958" i="4"/>
  <c r="J953" i="4"/>
  <c r="J942" i="4"/>
  <c r="J937" i="4"/>
  <c r="J926" i="4"/>
  <c r="J921" i="4"/>
  <c r="J907" i="4"/>
  <c r="J899" i="4"/>
  <c r="J891" i="4"/>
  <c r="J883" i="4"/>
  <c r="J875" i="4"/>
  <c r="J867" i="4"/>
  <c r="J859" i="4"/>
  <c r="J851" i="4"/>
  <c r="J843" i="4"/>
  <c r="J835" i="4"/>
  <c r="J827" i="4"/>
  <c r="J819" i="4"/>
  <c r="J811" i="4"/>
  <c r="J803" i="4"/>
  <c r="J795" i="4"/>
  <c r="J947" i="4"/>
  <c r="J931" i="4"/>
  <c r="J915" i="4"/>
  <c r="J912" i="4"/>
  <c r="J904" i="4"/>
  <c r="J896" i="4"/>
  <c r="J888" i="4"/>
  <c r="J880" i="4"/>
  <c r="J872" i="4"/>
  <c r="J864" i="4"/>
  <c r="J856" i="4"/>
  <c r="J848" i="4"/>
  <c r="J776" i="4"/>
  <c r="J761" i="4"/>
  <c r="J756" i="4"/>
  <c r="J745" i="4"/>
  <c r="J740" i="4"/>
  <c r="J727" i="4"/>
  <c r="J824" i="4"/>
  <c r="J792" i="4"/>
  <c r="J774" i="4"/>
  <c r="J766" i="4"/>
  <c r="J750" i="4"/>
  <c r="J735" i="4"/>
  <c r="J732" i="4"/>
  <c r="J772" i="4"/>
  <c r="J760" i="4"/>
  <c r="J755" i="4"/>
  <c r="J744" i="4"/>
  <c r="J739" i="4"/>
  <c r="J729" i="4"/>
  <c r="J832" i="4"/>
  <c r="J800" i="4"/>
  <c r="J787" i="4"/>
  <c r="J782" i="4"/>
  <c r="J771" i="4"/>
  <c r="J759" i="4"/>
  <c r="J743" i="4"/>
  <c r="J726" i="4"/>
  <c r="J784" i="4"/>
  <c r="J780" i="4"/>
  <c r="J769" i="4"/>
  <c r="J764" i="4"/>
  <c r="J753" i="4"/>
  <c r="J748" i="4"/>
  <c r="J737" i="4"/>
  <c r="J734" i="4"/>
  <c r="J731" i="4"/>
  <c r="J840" i="4"/>
  <c r="J808" i="4"/>
  <c r="J779" i="4"/>
  <c r="J758" i="4"/>
  <c r="J742" i="4"/>
  <c r="J728" i="4"/>
  <c r="J790" i="4"/>
  <c r="J777" i="4"/>
  <c r="J768" i="4"/>
  <c r="J763" i="4"/>
  <c r="J752" i="4"/>
  <c r="J747" i="4"/>
  <c r="J733" i="4"/>
  <c r="J725" i="4"/>
  <c r="J816" i="4"/>
  <c r="J767" i="4"/>
  <c r="J751" i="4"/>
  <c r="J736" i="4"/>
  <c r="J730" i="4"/>
  <c r="J220" i="4"/>
  <c r="J212" i="4"/>
  <c r="J204" i="4"/>
  <c r="J217" i="4"/>
  <c r="J209" i="4"/>
  <c r="J222" i="4"/>
  <c r="J214" i="4"/>
  <c r="J206" i="4"/>
  <c r="J166" i="4"/>
  <c r="J221" i="4"/>
  <c r="J213" i="4"/>
  <c r="J207" i="4"/>
  <c r="J130" i="4"/>
  <c r="J66" i="4"/>
  <c r="J135" i="4"/>
  <c r="J79" i="4"/>
  <c r="J71" i="4"/>
  <c r="J63" i="4"/>
  <c r="J55" i="4"/>
  <c r="J47" i="4"/>
  <c r="J39" i="4"/>
  <c r="J205" i="4"/>
  <c r="J132" i="4"/>
  <c r="J116" i="4"/>
  <c r="J100" i="4"/>
  <c r="J60" i="4"/>
  <c r="J52" i="4"/>
  <c r="J129" i="4"/>
  <c r="J73" i="4"/>
  <c r="J65" i="4"/>
  <c r="J134" i="4"/>
  <c r="J102" i="4"/>
  <c r="J62" i="4"/>
  <c r="J54" i="4"/>
  <c r="J14" i="4"/>
  <c r="J131" i="4"/>
  <c r="J219" i="4"/>
  <c r="J218" i="4"/>
  <c r="J216" i="4"/>
  <c r="J211" i="4"/>
  <c r="J210" i="4"/>
  <c r="J208" i="4"/>
  <c r="J136" i="4"/>
  <c r="J128" i="4"/>
  <c r="J64" i="4"/>
  <c r="J56" i="4"/>
  <c r="J215" i="4"/>
  <c r="J85" i="4"/>
  <c r="J53" i="4"/>
  <c r="J34" i="4"/>
  <c r="J13" i="4"/>
  <c r="J59" i="4"/>
  <c r="J33" i="4"/>
  <c r="J27" i="4"/>
  <c r="J133" i="4"/>
  <c r="J101" i="4"/>
  <c r="J61" i="4"/>
  <c r="J37" i="4"/>
  <c r="J26" i="4"/>
  <c r="J11" i="4"/>
  <c r="M51" i="3"/>
  <c r="J67" i="4"/>
  <c r="J51" i="4"/>
  <c r="J50" i="4"/>
  <c r="J21" i="4"/>
  <c r="J10" i="4"/>
  <c r="L9" i="3"/>
  <c r="N9" i="3" s="1"/>
  <c r="K77" i="3"/>
  <c r="K31" i="3"/>
  <c r="K68" i="3"/>
  <c r="P167" i="4"/>
  <c r="P165" i="4"/>
  <c r="P392" i="4"/>
  <c r="P391" i="4"/>
  <c r="P387" i="4"/>
  <c r="P613" i="4"/>
  <c r="P164" i="7"/>
  <c r="P187" i="7"/>
  <c r="G180" i="4" a="1"/>
  <c r="G180" i="4" s="1"/>
  <c r="G179" i="4" a="1"/>
  <c r="G179" i="4" s="1"/>
  <c r="G231" i="4" a="1"/>
  <c r="G231" i="4" s="1"/>
  <c r="G527" i="4" a="1"/>
  <c r="G527" i="4" s="1"/>
  <c r="G531" i="4" a="1"/>
  <c r="G531" i="4" s="1"/>
  <c r="G201" i="7" a="1"/>
  <c r="G201" i="7" s="1"/>
  <c r="G176" i="7" a="1"/>
  <c r="G176" i="7" s="1"/>
  <c r="G3" i="7" a="1"/>
  <c r="G3" i="7" s="1"/>
  <c r="M18" i="3"/>
  <c r="G4" i="4" a="1"/>
  <c r="G4" i="4" s="1"/>
  <c r="M38" i="3"/>
  <c r="K69" i="3"/>
  <c r="L48" i="3"/>
  <c r="N48" i="3" s="1"/>
  <c r="G192" i="7" a="1"/>
  <c r="G192" i="7" s="1"/>
  <c r="G151" i="7" a="1"/>
  <c r="G151" i="7" s="1"/>
  <c r="G534" i="4" a="1"/>
  <c r="G534" i="4" s="1"/>
  <c r="G536" i="4" a="1"/>
  <c r="G536" i="4" s="1"/>
  <c r="G533" i="4" a="1"/>
  <c r="G533" i="4" s="1"/>
  <c r="G535" i="4" a="1"/>
  <c r="G535" i="4" s="1"/>
  <c r="G234" i="4" a="1"/>
  <c r="G234" i="4" s="1"/>
  <c r="G236" i="4" a="1"/>
  <c r="G236" i="4" s="1"/>
  <c r="G233" i="4" a="1"/>
  <c r="G233" i="4" s="1"/>
  <c r="G193" i="4" a="1"/>
  <c r="G193" i="4" s="1"/>
  <c r="G235" i="4" a="1"/>
  <c r="G235" i="4" s="1"/>
  <c r="G152" i="4" a="1"/>
  <c r="G152" i="4" s="1"/>
  <c r="M6" i="3"/>
  <c r="M112" i="7"/>
  <c r="M202" i="7"/>
  <c r="M56" i="7"/>
  <c r="M21" i="7"/>
  <c r="M633" i="4"/>
  <c r="M638" i="4"/>
  <c r="M630" i="4"/>
  <c r="M622" i="4"/>
  <c r="M635" i="4"/>
  <c r="M627" i="4"/>
  <c r="M619" i="4"/>
  <c r="M640" i="4"/>
  <c r="M632" i="4"/>
  <c r="M637" i="4"/>
  <c r="M629" i="4"/>
  <c r="M621" i="4"/>
  <c r="M634" i="4"/>
  <c r="M639" i="4"/>
  <c r="M631" i="4"/>
  <c r="M623" i="4"/>
  <c r="M636" i="4"/>
  <c r="M628" i="4"/>
  <c r="M620" i="4"/>
  <c r="M617" i="4"/>
  <c r="M624" i="4"/>
  <c r="M618" i="4"/>
  <c r="M625" i="4"/>
  <c r="M626" i="4"/>
  <c r="M113" i="4"/>
  <c r="M57" i="4"/>
  <c r="M203" i="4"/>
  <c r="M22" i="4"/>
  <c r="M73" i="3"/>
  <c r="G149" i="7" a="1"/>
  <c r="G149" i="7" s="1"/>
  <c r="G69" i="7" a="1"/>
  <c r="G69" i="7" s="1"/>
  <c r="G48" i="7" a="1"/>
  <c r="G48" i="7" s="1"/>
  <c r="G510" i="4" a="1"/>
  <c r="G510" i="4" s="1"/>
  <c r="G502" i="4" a="1"/>
  <c r="G502" i="4" s="1"/>
  <c r="G515" i="4" a="1"/>
  <c r="G515" i="4" s="1"/>
  <c r="G507" i="4" a="1"/>
  <c r="G507" i="4" s="1"/>
  <c r="G512" i="4" a="1"/>
  <c r="G512" i="4" s="1"/>
  <c r="G504" i="4" a="1"/>
  <c r="G504" i="4" s="1"/>
  <c r="G509" i="4" a="1"/>
  <c r="G509" i="4" s="1"/>
  <c r="G514" i="4" a="1"/>
  <c r="G514" i="4" s="1"/>
  <c r="G506" i="4" a="1"/>
  <c r="G506" i="4" s="1"/>
  <c r="G511" i="4" a="1"/>
  <c r="G511" i="4" s="1"/>
  <c r="G503" i="4" a="1"/>
  <c r="G503" i="4" s="1"/>
  <c r="G516" i="4" a="1"/>
  <c r="G516" i="4" s="1"/>
  <c r="G508" i="4" a="1"/>
  <c r="G508" i="4" s="1"/>
  <c r="G513" i="4" a="1"/>
  <c r="G513" i="4" s="1"/>
  <c r="G505" i="4" a="1"/>
  <c r="G505" i="4" s="1"/>
  <c r="G150" i="4" a="1"/>
  <c r="G150" i="4" s="1"/>
  <c r="G49" i="4" a="1"/>
  <c r="G49" i="4" s="1"/>
  <c r="G70" i="4" a="1"/>
  <c r="G70" i="4" s="1"/>
  <c r="M19" i="3"/>
  <c r="P2" i="7"/>
  <c r="M36" i="3"/>
  <c r="P3" i="4"/>
  <c r="K91" i="3"/>
  <c r="P188" i="4"/>
  <c r="P183" i="4"/>
  <c r="P186" i="4"/>
  <c r="P614" i="4"/>
  <c r="P395" i="4"/>
  <c r="P600" i="4"/>
  <c r="P188" i="7"/>
  <c r="P166" i="7"/>
  <c r="G176" i="4" a="1"/>
  <c r="G176" i="4" s="1"/>
  <c r="G181" i="4" a="1"/>
  <c r="G181" i="4" s="1"/>
  <c r="G232" i="4" a="1"/>
  <c r="G232" i="4" s="1"/>
  <c r="G226" i="4" a="1"/>
  <c r="G226" i="4" s="1"/>
  <c r="G522" i="4" a="1"/>
  <c r="G522" i="4" s="1"/>
  <c r="G518" i="4" a="1"/>
  <c r="G518" i="4" s="1"/>
  <c r="G172" i="7" a="1"/>
  <c r="G172" i="7" s="1"/>
  <c r="G179" i="7" a="1"/>
  <c r="G179" i="7" s="1"/>
  <c r="J170" i="7"/>
  <c r="J199" i="7"/>
  <c r="J161" i="7"/>
  <c r="J171" i="7"/>
  <c r="J200" i="7"/>
  <c r="J105" i="7"/>
  <c r="J81" i="7"/>
  <c r="J107" i="7"/>
  <c r="J83" i="7"/>
  <c r="J67" i="7"/>
  <c r="J104" i="7"/>
  <c r="J80" i="7"/>
  <c r="J160" i="7"/>
  <c r="J109" i="7"/>
  <c r="J106" i="7"/>
  <c r="J82" i="7"/>
  <c r="J103" i="7"/>
  <c r="J79" i="7"/>
  <c r="J108" i="7"/>
  <c r="J42" i="7"/>
  <c r="J23" i="7"/>
  <c r="J15" i="7"/>
  <c r="J564" i="4"/>
  <c r="J556" i="4"/>
  <c r="J561" i="4"/>
  <c r="J562" i="4"/>
  <c r="J549" i="4"/>
  <c r="J546" i="4"/>
  <c r="J560" i="4"/>
  <c r="J555" i="4"/>
  <c r="J551" i="4"/>
  <c r="J548" i="4"/>
  <c r="J559" i="4"/>
  <c r="J554" i="4"/>
  <c r="J545" i="4"/>
  <c r="J558" i="4"/>
  <c r="J553" i="4"/>
  <c r="J550" i="4"/>
  <c r="J563" i="4"/>
  <c r="J547" i="4"/>
  <c r="J557" i="4"/>
  <c r="J552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329" i="4"/>
  <c r="J321" i="4"/>
  <c r="J313" i="4"/>
  <c r="J305" i="4"/>
  <c r="J297" i="4"/>
  <c r="J289" i="4"/>
  <c r="J281" i="4"/>
  <c r="J273" i="4"/>
  <c r="J265" i="4"/>
  <c r="J257" i="4"/>
  <c r="J249" i="4"/>
  <c r="J241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331" i="4"/>
  <c r="J323" i="4"/>
  <c r="J315" i="4"/>
  <c r="J307" i="4"/>
  <c r="J299" i="4"/>
  <c r="J291" i="4"/>
  <c r="J283" i="4"/>
  <c r="J275" i="4"/>
  <c r="J267" i="4"/>
  <c r="J259" i="4"/>
  <c r="J251" i="4"/>
  <c r="J243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325" i="4"/>
  <c r="J317" i="4"/>
  <c r="J309" i="4"/>
  <c r="J301" i="4"/>
  <c r="J293" i="4"/>
  <c r="J285" i="4"/>
  <c r="J277" i="4"/>
  <c r="J269" i="4"/>
  <c r="J261" i="4"/>
  <c r="J253" i="4"/>
  <c r="J245" i="4"/>
  <c r="J330" i="4"/>
  <c r="J322" i="4"/>
  <c r="J314" i="4"/>
  <c r="J306" i="4"/>
  <c r="J298" i="4"/>
  <c r="J290" i="4"/>
  <c r="J282" i="4"/>
  <c r="J274" i="4"/>
  <c r="J266" i="4"/>
  <c r="J303" i="4"/>
  <c r="J271" i="4"/>
  <c r="J200" i="4"/>
  <c r="J106" i="4"/>
  <c r="J82" i="4"/>
  <c r="J255" i="4"/>
  <c r="J250" i="4"/>
  <c r="J239" i="4"/>
  <c r="J311" i="4"/>
  <c r="J279" i="4"/>
  <c r="J108" i="4"/>
  <c r="J84" i="4"/>
  <c r="J68" i="4"/>
  <c r="J162" i="4"/>
  <c r="J105" i="4"/>
  <c r="J81" i="4"/>
  <c r="J319" i="4"/>
  <c r="J287" i="4"/>
  <c r="J110" i="4"/>
  <c r="J258" i="4"/>
  <c r="J247" i="4"/>
  <c r="J242" i="4"/>
  <c r="J172" i="4"/>
  <c r="J107" i="4"/>
  <c r="J327" i="4"/>
  <c r="J295" i="4"/>
  <c r="J263" i="4"/>
  <c r="J161" i="4"/>
  <c r="J104" i="4"/>
  <c r="J80" i="4"/>
  <c r="J24" i="4"/>
  <c r="J16" i="4"/>
  <c r="J43" i="4"/>
  <c r="J201" i="4"/>
  <c r="J171" i="4"/>
  <c r="M47" i="3"/>
  <c r="J83" i="4"/>
  <c r="J109" i="4"/>
  <c r="M111" i="7"/>
  <c r="M110" i="7"/>
  <c r="M73" i="7"/>
  <c r="M24" i="7"/>
  <c r="M5" i="7"/>
  <c r="M566" i="4"/>
  <c r="M571" i="4"/>
  <c r="M565" i="4"/>
  <c r="M570" i="4"/>
  <c r="M377" i="4"/>
  <c r="M569" i="4"/>
  <c r="M568" i="4"/>
  <c r="M567" i="4"/>
  <c r="M381" i="4"/>
  <c r="M572" i="4"/>
  <c r="M379" i="4"/>
  <c r="M374" i="4"/>
  <c r="M366" i="4"/>
  <c r="M358" i="4"/>
  <c r="M350" i="4"/>
  <c r="M342" i="4"/>
  <c r="M334" i="4"/>
  <c r="M371" i="4"/>
  <c r="M363" i="4"/>
  <c r="M355" i="4"/>
  <c r="M347" i="4"/>
  <c r="M339" i="4"/>
  <c r="M383" i="4"/>
  <c r="M378" i="4"/>
  <c r="M368" i="4"/>
  <c r="M360" i="4"/>
  <c r="M352" i="4"/>
  <c r="M344" i="4"/>
  <c r="M336" i="4"/>
  <c r="M373" i="4"/>
  <c r="M365" i="4"/>
  <c r="M357" i="4"/>
  <c r="M349" i="4"/>
  <c r="M341" i="4"/>
  <c r="M333" i="4"/>
  <c r="M382" i="4"/>
  <c r="M370" i="4"/>
  <c r="M362" i="4"/>
  <c r="M354" i="4"/>
  <c r="M346" i="4"/>
  <c r="M338" i="4"/>
  <c r="M376" i="4"/>
  <c r="M367" i="4"/>
  <c r="M359" i="4"/>
  <c r="M351" i="4"/>
  <c r="M343" i="4"/>
  <c r="M335" i="4"/>
  <c r="M375" i="4"/>
  <c r="M372" i="4"/>
  <c r="M364" i="4"/>
  <c r="M356" i="4"/>
  <c r="M348" i="4"/>
  <c r="M340" i="4"/>
  <c r="M361" i="4"/>
  <c r="M25" i="4"/>
  <c r="M369" i="4"/>
  <c r="M337" i="4"/>
  <c r="M112" i="4"/>
  <c r="M380" i="4"/>
  <c r="M345" i="4"/>
  <c r="M74" i="4"/>
  <c r="M111" i="4"/>
  <c r="M67" i="3"/>
  <c r="M353" i="4"/>
  <c r="M6" i="4"/>
  <c r="G147" i="7" a="1"/>
  <c r="G147" i="7" s="1"/>
  <c r="G139" i="7" a="1"/>
  <c r="G139" i="7" s="1"/>
  <c r="G123" i="7" a="1"/>
  <c r="G123" i="7" s="1"/>
  <c r="G144" i="7" a="1"/>
  <c r="G144" i="7" s="1"/>
  <c r="G136" i="7" a="1"/>
  <c r="G136" i="7" s="1"/>
  <c r="G141" i="7" a="1"/>
  <c r="G141" i="7" s="1"/>
  <c r="G125" i="7" a="1"/>
  <c r="G125" i="7" s="1"/>
  <c r="G117" i="7" a="1"/>
  <c r="G117" i="7" s="1"/>
  <c r="G146" i="7" a="1"/>
  <c r="G146" i="7" s="1"/>
  <c r="G138" i="7" a="1"/>
  <c r="G138" i="7" s="1"/>
  <c r="G122" i="7" a="1"/>
  <c r="G122" i="7" s="1"/>
  <c r="G143" i="7" a="1"/>
  <c r="G143" i="7" s="1"/>
  <c r="G119" i="7" a="1"/>
  <c r="G119" i="7" s="1"/>
  <c r="G148" i="7" a="1"/>
  <c r="G148" i="7" s="1"/>
  <c r="G140" i="7" a="1"/>
  <c r="G140" i="7" s="1"/>
  <c r="G124" i="7" a="1"/>
  <c r="G124" i="7" s="1"/>
  <c r="G116" i="7" a="1"/>
  <c r="G116" i="7" s="1"/>
  <c r="G145" i="7" a="1"/>
  <c r="G145" i="7" s="1"/>
  <c r="G98" i="7" a="1"/>
  <c r="G98" i="7" s="1"/>
  <c r="G90" i="7" a="1"/>
  <c r="G90" i="7" s="1"/>
  <c r="G34" i="7" a="1"/>
  <c r="G34" i="7" s="1"/>
  <c r="G95" i="7" a="1"/>
  <c r="G95" i="7" s="1"/>
  <c r="G47" i="7" a="1"/>
  <c r="G47" i="7" s="1"/>
  <c r="G92" i="7" a="1"/>
  <c r="G92" i="7" s="1"/>
  <c r="G76" i="7" a="1"/>
  <c r="G76" i="7" s="1"/>
  <c r="G68" i="7" a="1"/>
  <c r="G68" i="7" s="1"/>
  <c r="G118" i="7" a="1"/>
  <c r="G118" i="7" s="1"/>
  <c r="G97" i="7" a="1"/>
  <c r="G97" i="7" s="1"/>
  <c r="G89" i="7" a="1"/>
  <c r="G89" i="7" s="1"/>
  <c r="G57" i="7" a="1"/>
  <c r="G57" i="7" s="1"/>
  <c r="G142" i="7" a="1"/>
  <c r="G142" i="7" s="1"/>
  <c r="G137" i="7" a="1"/>
  <c r="G137" i="7" s="1"/>
  <c r="G126" i="7" a="1"/>
  <c r="G126" i="7" s="1"/>
  <c r="G120" i="7" a="1"/>
  <c r="G120" i="7" s="1"/>
  <c r="G102" i="7" a="1"/>
  <c r="G102" i="7" s="1"/>
  <c r="G94" i="7" a="1"/>
  <c r="G94" i="7" s="1"/>
  <c r="G121" i="7" a="1"/>
  <c r="G121" i="7" s="1"/>
  <c r="G91" i="7" a="1"/>
  <c r="G91" i="7" s="1"/>
  <c r="G96" i="7" a="1"/>
  <c r="G96" i="7" s="1"/>
  <c r="G93" i="7" a="1"/>
  <c r="G93" i="7" s="1"/>
  <c r="G77" i="7" a="1"/>
  <c r="G77" i="7" s="1"/>
  <c r="G45" i="7" a="1"/>
  <c r="G45" i="7" s="1"/>
  <c r="G37" i="7" a="1"/>
  <c r="G37" i="7" s="1"/>
  <c r="G29" i="7" a="1"/>
  <c r="G29" i="7" s="1"/>
  <c r="G28" i="7" a="1"/>
  <c r="G28" i="7" s="1"/>
  <c r="G1409" i="4" a="1"/>
  <c r="G1409" i="4" s="1"/>
  <c r="G1401" i="4" a="1"/>
  <c r="G1401" i="4" s="1"/>
  <c r="G1393" i="4" a="1"/>
  <c r="G1393" i="4" s="1"/>
  <c r="G1385" i="4" a="1"/>
  <c r="G1385" i="4" s="1"/>
  <c r="G1377" i="4" a="1"/>
  <c r="G1377" i="4" s="1"/>
  <c r="G1369" i="4" a="1"/>
  <c r="G1369" i="4" s="1"/>
  <c r="G1361" i="4" a="1"/>
  <c r="G1361" i="4" s="1"/>
  <c r="G1353" i="4" a="1"/>
  <c r="G1353" i="4" s="1"/>
  <c r="G1345" i="4" a="1"/>
  <c r="G1345" i="4" s="1"/>
  <c r="G7" i="7" a="1"/>
  <c r="G7" i="7" s="1"/>
  <c r="G1414" i="4" a="1"/>
  <c r="G1414" i="4" s="1"/>
  <c r="G1406" i="4" a="1"/>
  <c r="G1406" i="4" s="1"/>
  <c r="G1398" i="4" a="1"/>
  <c r="G1398" i="4" s="1"/>
  <c r="G1390" i="4" a="1"/>
  <c r="G1390" i="4" s="1"/>
  <c r="G1382" i="4" a="1"/>
  <c r="G1382" i="4" s="1"/>
  <c r="G1374" i="4" a="1"/>
  <c r="G1374" i="4" s="1"/>
  <c r="G1366" i="4" a="1"/>
  <c r="G1366" i="4" s="1"/>
  <c r="G1358" i="4" a="1"/>
  <c r="G1358" i="4" s="1"/>
  <c r="G1350" i="4" a="1"/>
  <c r="G1350" i="4" s="1"/>
  <c r="G1342" i="4" a="1"/>
  <c r="G1342" i="4" s="1"/>
  <c r="G31" i="7" a="1"/>
  <c r="G31" i="7" s="1"/>
  <c r="G1408" i="4" a="1"/>
  <c r="G1408" i="4" s="1"/>
  <c r="G1400" i="4" a="1"/>
  <c r="G1400" i="4" s="1"/>
  <c r="G1392" i="4" a="1"/>
  <c r="G1392" i="4" s="1"/>
  <c r="G1384" i="4" a="1"/>
  <c r="G1384" i="4" s="1"/>
  <c r="G1376" i="4" a="1"/>
  <c r="G1376" i="4" s="1"/>
  <c r="G1368" i="4" a="1"/>
  <c r="G1368" i="4" s="1"/>
  <c r="G1360" i="4" a="1"/>
  <c r="G1360" i="4" s="1"/>
  <c r="G14" i="7" a="1"/>
  <c r="G14" i="7" s="1"/>
  <c r="G6" i="7" a="1"/>
  <c r="G6" i="7" s="1"/>
  <c r="G1413" i="4" a="1"/>
  <c r="G1413" i="4" s="1"/>
  <c r="G1405" i="4" a="1"/>
  <c r="G1405" i="4" s="1"/>
  <c r="G1397" i="4" a="1"/>
  <c r="G1397" i="4" s="1"/>
  <c r="G1389" i="4" a="1"/>
  <c r="G1389" i="4" s="1"/>
  <c r="G1381" i="4" a="1"/>
  <c r="G1381" i="4" s="1"/>
  <c r="G1373" i="4" a="1"/>
  <c r="G1373" i="4" s="1"/>
  <c r="G1365" i="4" a="1"/>
  <c r="G1365" i="4" s="1"/>
  <c r="G1357" i="4" a="1"/>
  <c r="G1357" i="4" s="1"/>
  <c r="G30" i="7" a="1"/>
  <c r="G30" i="7" s="1"/>
  <c r="G11" i="7" a="1"/>
  <c r="G11" i="7" s="1"/>
  <c r="G1410" i="4" a="1"/>
  <c r="G1410" i="4" s="1"/>
  <c r="G1402" i="4" a="1"/>
  <c r="G1402" i="4" s="1"/>
  <c r="G1394" i="4" a="1"/>
  <c r="G1394" i="4" s="1"/>
  <c r="G1386" i="4" a="1"/>
  <c r="G1386" i="4" s="1"/>
  <c r="G1378" i="4" a="1"/>
  <c r="G1378" i="4" s="1"/>
  <c r="G1370" i="4" a="1"/>
  <c r="G1370" i="4" s="1"/>
  <c r="G1362" i="4" a="1"/>
  <c r="G1362" i="4" s="1"/>
  <c r="G1354" i="4" a="1"/>
  <c r="G1354" i="4" s="1"/>
  <c r="G35" i="7" a="1"/>
  <c r="G35" i="7" s="1"/>
  <c r="G16" i="7" a="1"/>
  <c r="G16" i="7" s="1"/>
  <c r="G8" i="7" a="1"/>
  <c r="G8" i="7" s="1"/>
  <c r="G1415" i="4" a="1"/>
  <c r="G1415" i="4" s="1"/>
  <c r="G1407" i="4" a="1"/>
  <c r="G1407" i="4" s="1"/>
  <c r="G1399" i="4" a="1"/>
  <c r="G1399" i="4" s="1"/>
  <c r="G1391" i="4" a="1"/>
  <c r="G1391" i="4" s="1"/>
  <c r="G1383" i="4" a="1"/>
  <c r="G1383" i="4" s="1"/>
  <c r="G1375" i="4" a="1"/>
  <c r="G1375" i="4" s="1"/>
  <c r="G1367" i="4" a="1"/>
  <c r="G1367" i="4" s="1"/>
  <c r="G1359" i="4" a="1"/>
  <c r="G1359" i="4" s="1"/>
  <c r="G43" i="7" a="1"/>
  <c r="G43" i="7" s="1"/>
  <c r="G1412" i="4" a="1"/>
  <c r="G1412" i="4" s="1"/>
  <c r="G1404" i="4" a="1"/>
  <c r="G1404" i="4" s="1"/>
  <c r="G1396" i="4" a="1"/>
  <c r="G1396" i="4" s="1"/>
  <c r="G1388" i="4" a="1"/>
  <c r="G1388" i="4" s="1"/>
  <c r="G1380" i="4" a="1"/>
  <c r="G1380" i="4" s="1"/>
  <c r="G1372" i="4" a="1"/>
  <c r="G1372" i="4" s="1"/>
  <c r="G1364" i="4" a="1"/>
  <c r="G1364" i="4" s="1"/>
  <c r="G1356" i="4" a="1"/>
  <c r="G1356" i="4" s="1"/>
  <c r="G1348" i="4" a="1"/>
  <c r="G1348" i="4" s="1"/>
  <c r="G1340" i="4" a="1"/>
  <c r="G1340" i="4" s="1"/>
  <c r="G1403" i="4" a="1"/>
  <c r="G1403" i="4" s="1"/>
  <c r="G1371" i="4" a="1"/>
  <c r="G1371" i="4" s="1"/>
  <c r="G1347" i="4" a="1"/>
  <c r="G1347" i="4" s="1"/>
  <c r="G1336" i="4" a="1"/>
  <c r="G1336" i="4" s="1"/>
  <c r="G1328" i="4" a="1"/>
  <c r="G1328" i="4" s="1"/>
  <c r="G1320" i="4" a="1"/>
  <c r="G1320" i="4" s="1"/>
  <c r="G1312" i="4" a="1"/>
  <c r="G1312" i="4" s="1"/>
  <c r="G1304" i="4" a="1"/>
  <c r="G1304" i="4" s="1"/>
  <c r="G1296" i="4" a="1"/>
  <c r="G1296" i="4" s="1"/>
  <c r="G1339" i="4" a="1"/>
  <c r="G1339" i="4" s="1"/>
  <c r="G1333" i="4" a="1"/>
  <c r="G1333" i="4" s="1"/>
  <c r="G1325" i="4" a="1"/>
  <c r="G1325" i="4" s="1"/>
  <c r="G1317" i="4" a="1"/>
  <c r="G1317" i="4" s="1"/>
  <c r="G1309" i="4" a="1"/>
  <c r="G1309" i="4" s="1"/>
  <c r="G1301" i="4" a="1"/>
  <c r="G1301" i="4" s="1"/>
  <c r="G1293" i="4" a="1"/>
  <c r="G1293" i="4" s="1"/>
  <c r="G1285" i="4" a="1"/>
  <c r="G1285" i="4" s="1"/>
  <c r="G1411" i="4" a="1"/>
  <c r="G1411" i="4" s="1"/>
  <c r="G1379" i="4" a="1"/>
  <c r="G1379" i="4" s="1"/>
  <c r="G1346" i="4" a="1"/>
  <c r="G1346" i="4" s="1"/>
  <c r="G1330" i="4" a="1"/>
  <c r="G1330" i="4" s="1"/>
  <c r="G1322" i="4" a="1"/>
  <c r="G1322" i="4" s="1"/>
  <c r="G1314" i="4" a="1"/>
  <c r="G1314" i="4" s="1"/>
  <c r="G1306" i="4" a="1"/>
  <c r="G1306" i="4" s="1"/>
  <c r="G1298" i="4" a="1"/>
  <c r="G1298" i="4" s="1"/>
  <c r="G1290" i="4" a="1"/>
  <c r="G1290" i="4" s="1"/>
  <c r="G1282" i="4" a="1"/>
  <c r="G1282" i="4" s="1"/>
  <c r="G1274" i="4" a="1"/>
  <c r="G1274" i="4" s="1"/>
  <c r="G1266" i="4" a="1"/>
  <c r="G1266" i="4" s="1"/>
  <c r="G1258" i="4" a="1"/>
  <c r="G1258" i="4" s="1"/>
  <c r="G1344" i="4" a="1"/>
  <c r="G1344" i="4" s="1"/>
  <c r="G1335" i="4" a="1"/>
  <c r="G1335" i="4" s="1"/>
  <c r="G1327" i="4" a="1"/>
  <c r="G1327" i="4" s="1"/>
  <c r="G1319" i="4" a="1"/>
  <c r="G1319" i="4" s="1"/>
  <c r="G1311" i="4" a="1"/>
  <c r="G1311" i="4" s="1"/>
  <c r="G1303" i="4" a="1"/>
  <c r="G1303" i="4" s="1"/>
  <c r="G1295" i="4" a="1"/>
  <c r="G1295" i="4" s="1"/>
  <c r="G1287" i="4" a="1"/>
  <c r="G1287" i="4" s="1"/>
  <c r="G27" i="7" a="1"/>
  <c r="G27" i="7" s="1"/>
  <c r="G1387" i="4" a="1"/>
  <c r="G1387" i="4" s="1"/>
  <c r="G1355" i="4" a="1"/>
  <c r="G1355" i="4" s="1"/>
  <c r="G1343" i="4" a="1"/>
  <c r="G1343" i="4" s="1"/>
  <c r="G1338" i="4" a="1"/>
  <c r="G1338" i="4" s="1"/>
  <c r="G1332" i="4" a="1"/>
  <c r="G1332" i="4" s="1"/>
  <c r="G1324" i="4" a="1"/>
  <c r="G1324" i="4" s="1"/>
  <c r="G1316" i="4" a="1"/>
  <c r="G1316" i="4" s="1"/>
  <c r="G1308" i="4" a="1"/>
  <c r="G1308" i="4" s="1"/>
  <c r="G1300" i="4" a="1"/>
  <c r="G1300" i="4" s="1"/>
  <c r="G1292" i="4" a="1"/>
  <c r="G1292" i="4" s="1"/>
  <c r="G1284" i="4" a="1"/>
  <c r="G1284" i="4" s="1"/>
  <c r="G1352" i="4" a="1"/>
  <c r="G1352" i="4" s="1"/>
  <c r="G1337" i="4" a="1"/>
  <c r="G1337" i="4" s="1"/>
  <c r="G1329" i="4" a="1"/>
  <c r="G1329" i="4" s="1"/>
  <c r="G1321" i="4" a="1"/>
  <c r="G1321" i="4" s="1"/>
  <c r="G1313" i="4" a="1"/>
  <c r="G1313" i="4" s="1"/>
  <c r="G1305" i="4" a="1"/>
  <c r="G1305" i="4" s="1"/>
  <c r="G1297" i="4" a="1"/>
  <c r="G1297" i="4" s="1"/>
  <c r="G1289" i="4" a="1"/>
  <c r="G1289" i="4" s="1"/>
  <c r="G1395" i="4" a="1"/>
  <c r="G1395" i="4" s="1"/>
  <c r="G1363" i="4" a="1"/>
  <c r="G1363" i="4" s="1"/>
  <c r="G1351" i="4" a="1"/>
  <c r="G1351" i="4" s="1"/>
  <c r="G1334" i="4" a="1"/>
  <c r="G1334" i="4" s="1"/>
  <c r="G1326" i="4" a="1"/>
  <c r="G1326" i="4" s="1"/>
  <c r="G1318" i="4" a="1"/>
  <c r="G1318" i="4" s="1"/>
  <c r="G1310" i="4" a="1"/>
  <c r="G1310" i="4" s="1"/>
  <c r="G1302" i="4" a="1"/>
  <c r="G1302" i="4" s="1"/>
  <c r="G1294" i="4" a="1"/>
  <c r="G1294" i="4" s="1"/>
  <c r="G1286" i="4" a="1"/>
  <c r="G1286" i="4" s="1"/>
  <c r="G1278" i="4" a="1"/>
  <c r="G1278" i="4" s="1"/>
  <c r="G1270" i="4" a="1"/>
  <c r="G1270" i="4" s="1"/>
  <c r="G1262" i="4" a="1"/>
  <c r="G1262" i="4" s="1"/>
  <c r="G1254" i="4" a="1"/>
  <c r="G1254" i="4" s="1"/>
  <c r="G1349" i="4" a="1"/>
  <c r="G1349" i="4" s="1"/>
  <c r="G1341" i="4" a="1"/>
  <c r="G1341" i="4" s="1"/>
  <c r="G1331" i="4" a="1"/>
  <c r="G1331" i="4" s="1"/>
  <c r="G1323" i="4" a="1"/>
  <c r="G1323" i="4" s="1"/>
  <c r="G1315" i="4" a="1"/>
  <c r="G1315" i="4" s="1"/>
  <c r="G1307" i="4" a="1"/>
  <c r="G1307" i="4" s="1"/>
  <c r="G1299" i="4" a="1"/>
  <c r="G1299" i="4" s="1"/>
  <c r="G1291" i="4" a="1"/>
  <c r="G1291" i="4" s="1"/>
  <c r="G1283" i="4" a="1"/>
  <c r="G1283" i="4" s="1"/>
  <c r="G1275" i="4" a="1"/>
  <c r="G1275" i="4" s="1"/>
  <c r="G1276" i="4" a="1"/>
  <c r="G1276" i="4" s="1"/>
  <c r="G1261" i="4" a="1"/>
  <c r="G1261" i="4" s="1"/>
  <c r="G1251" i="4" a="1"/>
  <c r="G1251" i="4" s="1"/>
  <c r="G1243" i="4" a="1"/>
  <c r="G1243" i="4" s="1"/>
  <c r="G1235" i="4" a="1"/>
  <c r="G1235" i="4" s="1"/>
  <c r="G1227" i="4" a="1"/>
  <c r="G1227" i="4" s="1"/>
  <c r="G1219" i="4" a="1"/>
  <c r="G1219" i="4" s="1"/>
  <c r="G1211" i="4" a="1"/>
  <c r="G1211" i="4" s="1"/>
  <c r="G1203" i="4" a="1"/>
  <c r="G1203" i="4" s="1"/>
  <c r="G1195" i="4" a="1"/>
  <c r="G1195" i="4" s="1"/>
  <c r="G1273" i="4" a="1"/>
  <c r="G1273" i="4" s="1"/>
  <c r="G1256" i="4" a="1"/>
  <c r="G1256" i="4" s="1"/>
  <c r="G1255" i="4" a="1"/>
  <c r="G1255" i="4" s="1"/>
  <c r="G1248" i="4" a="1"/>
  <c r="G1248" i="4" s="1"/>
  <c r="G1240" i="4" a="1"/>
  <c r="G1240" i="4" s="1"/>
  <c r="G1232" i="4" a="1"/>
  <c r="G1232" i="4" s="1"/>
  <c r="G1224" i="4" a="1"/>
  <c r="G1224" i="4" s="1"/>
  <c r="G1216" i="4" a="1"/>
  <c r="G1216" i="4" s="1"/>
  <c r="G1208" i="4" a="1"/>
  <c r="G1208" i="4" s="1"/>
  <c r="G1200" i="4" a="1"/>
  <c r="G1200" i="4" s="1"/>
  <c r="G1192" i="4" a="1"/>
  <c r="G1192" i="4" s="1"/>
  <c r="G1288" i="4" a="1"/>
  <c r="G1288" i="4" s="1"/>
  <c r="G1272" i="4" a="1"/>
  <c r="G1272" i="4" s="1"/>
  <c r="G1271" i="4" a="1"/>
  <c r="G1271" i="4" s="1"/>
  <c r="G1265" i="4" a="1"/>
  <c r="G1265" i="4" s="1"/>
  <c r="G1245" i="4" a="1"/>
  <c r="G1245" i="4" s="1"/>
  <c r="G1237" i="4" a="1"/>
  <c r="G1237" i="4" s="1"/>
  <c r="G1229" i="4" a="1"/>
  <c r="G1229" i="4" s="1"/>
  <c r="G1221" i="4" a="1"/>
  <c r="G1221" i="4" s="1"/>
  <c r="G1213" i="4" a="1"/>
  <c r="G1213" i="4" s="1"/>
  <c r="G1205" i="4" a="1"/>
  <c r="G1205" i="4" s="1"/>
  <c r="G1197" i="4" a="1"/>
  <c r="G1197" i="4" s="1"/>
  <c r="G1189" i="4" a="1"/>
  <c r="G1189" i="4" s="1"/>
  <c r="G1260" i="4" a="1"/>
  <c r="G1260" i="4" s="1"/>
  <c r="G1259" i="4" a="1"/>
  <c r="G1259" i="4" s="1"/>
  <c r="G1250" i="4" a="1"/>
  <c r="G1250" i="4" s="1"/>
  <c r="G1242" i="4" a="1"/>
  <c r="G1242" i="4" s="1"/>
  <c r="G1234" i="4" a="1"/>
  <c r="G1234" i="4" s="1"/>
  <c r="G1226" i="4" a="1"/>
  <c r="G1226" i="4" s="1"/>
  <c r="G1218" i="4" a="1"/>
  <c r="G1218" i="4" s="1"/>
  <c r="G1210" i="4" a="1"/>
  <c r="G1210" i="4" s="1"/>
  <c r="G1202" i="4" a="1"/>
  <c r="G1202" i="4" s="1"/>
  <c r="G1194" i="4" a="1"/>
  <c r="G1194" i="4" s="1"/>
  <c r="G1279" i="4" a="1"/>
  <c r="G1279" i="4" s="1"/>
  <c r="G1269" i="4" a="1"/>
  <c r="G1269" i="4" s="1"/>
  <c r="G1253" i="4" a="1"/>
  <c r="G1253" i="4" s="1"/>
  <c r="G1247" i="4" a="1"/>
  <c r="G1247" i="4" s="1"/>
  <c r="G1239" i="4" a="1"/>
  <c r="G1239" i="4" s="1"/>
  <c r="G1231" i="4" a="1"/>
  <c r="G1231" i="4" s="1"/>
  <c r="G1223" i="4" a="1"/>
  <c r="G1223" i="4" s="1"/>
  <c r="G1215" i="4" a="1"/>
  <c r="G1215" i="4" s="1"/>
  <c r="G1207" i="4" a="1"/>
  <c r="G1207" i="4" s="1"/>
  <c r="G1199" i="4" a="1"/>
  <c r="G1199" i="4" s="1"/>
  <c r="G1281" i="4" a="1"/>
  <c r="G1281" i="4" s="1"/>
  <c r="G1280" i="4" a="1"/>
  <c r="G1280" i="4" s="1"/>
  <c r="G1264" i="4" a="1"/>
  <c r="G1264" i="4" s="1"/>
  <c r="G1263" i="4" a="1"/>
  <c r="G1263" i="4" s="1"/>
  <c r="G1244" i="4" a="1"/>
  <c r="G1244" i="4" s="1"/>
  <c r="G1236" i="4" a="1"/>
  <c r="G1236" i="4" s="1"/>
  <c r="G1228" i="4" a="1"/>
  <c r="G1228" i="4" s="1"/>
  <c r="G1220" i="4" a="1"/>
  <c r="G1220" i="4" s="1"/>
  <c r="G1212" i="4" a="1"/>
  <c r="G1212" i="4" s="1"/>
  <c r="G1204" i="4" a="1"/>
  <c r="G1204" i="4" s="1"/>
  <c r="G1196" i="4" a="1"/>
  <c r="G1196" i="4" s="1"/>
  <c r="G1188" i="4" a="1"/>
  <c r="G1188" i="4" s="1"/>
  <c r="G1180" i="4" a="1"/>
  <c r="G1180" i="4" s="1"/>
  <c r="G1172" i="4" a="1"/>
  <c r="G1172" i="4" s="1"/>
  <c r="G1164" i="4" a="1"/>
  <c r="G1164" i="4" s="1"/>
  <c r="G1277" i="4" a="1"/>
  <c r="G1277" i="4" s="1"/>
  <c r="G1257" i="4" a="1"/>
  <c r="G1257" i="4" s="1"/>
  <c r="G1249" i="4" a="1"/>
  <c r="G1249" i="4" s="1"/>
  <c r="G1241" i="4" a="1"/>
  <c r="G1241" i="4" s="1"/>
  <c r="G1233" i="4" a="1"/>
  <c r="G1233" i="4" s="1"/>
  <c r="G1225" i="4" a="1"/>
  <c r="G1225" i="4" s="1"/>
  <c r="G1217" i="4" a="1"/>
  <c r="G1217" i="4" s="1"/>
  <c r="G1209" i="4" a="1"/>
  <c r="G1209" i="4" s="1"/>
  <c r="G1201" i="4" a="1"/>
  <c r="G1201" i="4" s="1"/>
  <c r="G1193" i="4" a="1"/>
  <c r="G1193" i="4" s="1"/>
  <c r="G1185" i="4" a="1"/>
  <c r="G1185" i="4" s="1"/>
  <c r="G1177" i="4" a="1"/>
  <c r="G1177" i="4" s="1"/>
  <c r="G1169" i="4" a="1"/>
  <c r="G1169" i="4" s="1"/>
  <c r="G1268" i="4" a="1"/>
  <c r="G1268" i="4" s="1"/>
  <c r="G1267" i="4" a="1"/>
  <c r="G1267" i="4" s="1"/>
  <c r="G1252" i="4" a="1"/>
  <c r="G1252" i="4" s="1"/>
  <c r="G1246" i="4" a="1"/>
  <c r="G1246" i="4" s="1"/>
  <c r="G1238" i="4" a="1"/>
  <c r="G1238" i="4" s="1"/>
  <c r="G1230" i="4" a="1"/>
  <c r="G1230" i="4" s="1"/>
  <c r="G1222" i="4" a="1"/>
  <c r="G1222" i="4" s="1"/>
  <c r="G1214" i="4" a="1"/>
  <c r="G1214" i="4" s="1"/>
  <c r="G1206" i="4" a="1"/>
  <c r="G1206" i="4" s="1"/>
  <c r="G1173" i="4" a="1"/>
  <c r="G1173" i="4" s="1"/>
  <c r="G1168" i="4" a="1"/>
  <c r="G1168" i="4" s="1"/>
  <c r="G1159" i="4" a="1"/>
  <c r="G1159" i="4" s="1"/>
  <c r="G1151" i="4" a="1"/>
  <c r="G1151" i="4" s="1"/>
  <c r="G1143" i="4" a="1"/>
  <c r="G1143" i="4" s="1"/>
  <c r="G1135" i="4" a="1"/>
  <c r="G1135" i="4" s="1"/>
  <c r="G1127" i="4" a="1"/>
  <c r="G1127" i="4" s="1"/>
  <c r="G1119" i="4" a="1"/>
  <c r="G1119" i="4" s="1"/>
  <c r="G1111" i="4" a="1"/>
  <c r="G1111" i="4" s="1"/>
  <c r="G1103" i="4" a="1"/>
  <c r="G1103" i="4" s="1"/>
  <c r="G1183" i="4" a="1"/>
  <c r="G1183" i="4" s="1"/>
  <c r="G1178" i="4" a="1"/>
  <c r="G1178" i="4" s="1"/>
  <c r="G1156" i="4" a="1"/>
  <c r="G1156" i="4" s="1"/>
  <c r="G1148" i="4" a="1"/>
  <c r="G1148" i="4" s="1"/>
  <c r="G1140" i="4" a="1"/>
  <c r="G1140" i="4" s="1"/>
  <c r="G1132" i="4" a="1"/>
  <c r="G1132" i="4" s="1"/>
  <c r="G1124" i="4" a="1"/>
  <c r="G1124" i="4" s="1"/>
  <c r="G1116" i="4" a="1"/>
  <c r="G1116" i="4" s="1"/>
  <c r="G1108" i="4" a="1"/>
  <c r="G1108" i="4" s="1"/>
  <c r="G1100" i="4" a="1"/>
  <c r="G1100" i="4" s="1"/>
  <c r="G1191" i="4" a="1"/>
  <c r="G1191" i="4" s="1"/>
  <c r="G1190" i="4" a="1"/>
  <c r="G1190" i="4" s="1"/>
  <c r="G1182" i="4" a="1"/>
  <c r="G1182" i="4" s="1"/>
  <c r="G1167" i="4" a="1"/>
  <c r="G1167" i="4" s="1"/>
  <c r="G1161" i="4" a="1"/>
  <c r="G1161" i="4" s="1"/>
  <c r="G1153" i="4" a="1"/>
  <c r="G1153" i="4" s="1"/>
  <c r="G1145" i="4" a="1"/>
  <c r="G1145" i="4" s="1"/>
  <c r="G1137" i="4" a="1"/>
  <c r="G1137" i="4" s="1"/>
  <c r="G1129" i="4" a="1"/>
  <c r="G1129" i="4" s="1"/>
  <c r="G1121" i="4" a="1"/>
  <c r="G1121" i="4" s="1"/>
  <c r="G1113" i="4" a="1"/>
  <c r="G1113" i="4" s="1"/>
  <c r="G1105" i="4" a="1"/>
  <c r="G1105" i="4" s="1"/>
  <c r="G1097" i="4" a="1"/>
  <c r="G1097" i="4" s="1"/>
  <c r="G1089" i="4" a="1"/>
  <c r="G1089" i="4" s="1"/>
  <c r="G1081" i="4" a="1"/>
  <c r="G1081" i="4" s="1"/>
  <c r="G1073" i="4" a="1"/>
  <c r="G1073" i="4" s="1"/>
  <c r="G1198" i="4" a="1"/>
  <c r="G1198" i="4" s="1"/>
  <c r="G1187" i="4" a="1"/>
  <c r="G1187" i="4" s="1"/>
  <c r="G1176" i="4" a="1"/>
  <c r="G1176" i="4" s="1"/>
  <c r="G1171" i="4" a="1"/>
  <c r="G1171" i="4" s="1"/>
  <c r="G1158" i="4" a="1"/>
  <c r="G1158" i="4" s="1"/>
  <c r="G1150" i="4" a="1"/>
  <c r="G1150" i="4" s="1"/>
  <c r="G1142" i="4" a="1"/>
  <c r="G1142" i="4" s="1"/>
  <c r="G1134" i="4" a="1"/>
  <c r="G1134" i="4" s="1"/>
  <c r="G1126" i="4" a="1"/>
  <c r="G1126" i="4" s="1"/>
  <c r="G1118" i="4" a="1"/>
  <c r="G1118" i="4" s="1"/>
  <c r="G1110" i="4" a="1"/>
  <c r="G1110" i="4" s="1"/>
  <c r="G1102" i="4" a="1"/>
  <c r="G1102" i="4" s="1"/>
  <c r="G1094" i="4" a="1"/>
  <c r="G1094" i="4" s="1"/>
  <c r="G1181" i="4" a="1"/>
  <c r="G1181" i="4" s="1"/>
  <c r="G1163" i="4" a="1"/>
  <c r="G1163" i="4" s="1"/>
  <c r="G1155" i="4" a="1"/>
  <c r="G1155" i="4" s="1"/>
  <c r="G1147" i="4" a="1"/>
  <c r="G1147" i="4" s="1"/>
  <c r="G1139" i="4" a="1"/>
  <c r="G1139" i="4" s="1"/>
  <c r="G1131" i="4" a="1"/>
  <c r="G1131" i="4" s="1"/>
  <c r="G1123" i="4" a="1"/>
  <c r="G1123" i="4" s="1"/>
  <c r="G1115" i="4" a="1"/>
  <c r="G1115" i="4" s="1"/>
  <c r="G1107" i="4" a="1"/>
  <c r="G1107" i="4" s="1"/>
  <c r="G1099" i="4" a="1"/>
  <c r="G1099" i="4" s="1"/>
  <c r="G1186" i="4" a="1"/>
  <c r="G1186" i="4" s="1"/>
  <c r="G1175" i="4" a="1"/>
  <c r="G1175" i="4" s="1"/>
  <c r="G1170" i="4" a="1"/>
  <c r="G1170" i="4" s="1"/>
  <c r="G1166" i="4" a="1"/>
  <c r="G1166" i="4" s="1"/>
  <c r="G1160" i="4" a="1"/>
  <c r="G1160" i="4" s="1"/>
  <c r="G1152" i="4" a="1"/>
  <c r="G1152" i="4" s="1"/>
  <c r="G1144" i="4" a="1"/>
  <c r="G1144" i="4" s="1"/>
  <c r="G1136" i="4" a="1"/>
  <c r="G1136" i="4" s="1"/>
  <c r="G1128" i="4" a="1"/>
  <c r="G1128" i="4" s="1"/>
  <c r="G1120" i="4" a="1"/>
  <c r="G1120" i="4" s="1"/>
  <c r="G1112" i="4" a="1"/>
  <c r="G1112" i="4" s="1"/>
  <c r="G1104" i="4" a="1"/>
  <c r="G1104" i="4" s="1"/>
  <c r="G1096" i="4" a="1"/>
  <c r="G1096" i="4" s="1"/>
  <c r="G1174" i="4" a="1"/>
  <c r="G1174" i="4" s="1"/>
  <c r="G1157" i="4" a="1"/>
  <c r="G1157" i="4" s="1"/>
  <c r="G1149" i="4" a="1"/>
  <c r="G1149" i="4" s="1"/>
  <c r="G1141" i="4" a="1"/>
  <c r="G1141" i="4" s="1"/>
  <c r="G1133" i="4" a="1"/>
  <c r="G1133" i="4" s="1"/>
  <c r="G1125" i="4" a="1"/>
  <c r="G1125" i="4" s="1"/>
  <c r="G1117" i="4" a="1"/>
  <c r="G1117" i="4" s="1"/>
  <c r="G1109" i="4" a="1"/>
  <c r="G1109" i="4" s="1"/>
  <c r="G1101" i="4" a="1"/>
  <c r="G1101" i="4" s="1"/>
  <c r="G1093" i="4" a="1"/>
  <c r="G1093" i="4" s="1"/>
  <c r="G1085" i="4" a="1"/>
  <c r="G1085" i="4" s="1"/>
  <c r="G1077" i="4" a="1"/>
  <c r="G1077" i="4" s="1"/>
  <c r="G1069" i="4" a="1"/>
  <c r="G1069" i="4" s="1"/>
  <c r="G1184" i="4" a="1"/>
  <c r="G1184" i="4" s="1"/>
  <c r="G1179" i="4" a="1"/>
  <c r="G1179" i="4" s="1"/>
  <c r="G1165" i="4" a="1"/>
  <c r="G1165" i="4" s="1"/>
  <c r="G1162" i="4" a="1"/>
  <c r="G1162" i="4" s="1"/>
  <c r="G1154" i="4" a="1"/>
  <c r="G1154" i="4" s="1"/>
  <c r="G1146" i="4" a="1"/>
  <c r="G1146" i="4" s="1"/>
  <c r="G1138" i="4" a="1"/>
  <c r="G1138" i="4" s="1"/>
  <c r="G1130" i="4" a="1"/>
  <c r="G1130" i="4" s="1"/>
  <c r="G1122" i="4" a="1"/>
  <c r="G1122" i="4" s="1"/>
  <c r="G1114" i="4" a="1"/>
  <c r="G1114" i="4" s="1"/>
  <c r="G1106" i="4" a="1"/>
  <c r="G1106" i="4" s="1"/>
  <c r="G1098" i="4" a="1"/>
  <c r="G1098" i="4" s="1"/>
  <c r="G1087" i="4" a="1"/>
  <c r="G1087" i="4" s="1"/>
  <c r="G1086" i="4" a="1"/>
  <c r="G1086" i="4" s="1"/>
  <c r="G1071" i="4" a="1"/>
  <c r="G1071" i="4" s="1"/>
  <c r="G1070" i="4" a="1"/>
  <c r="G1070" i="4" s="1"/>
  <c r="G1095" i="4" a="1"/>
  <c r="G1095" i="4" s="1"/>
  <c r="G1080" i="4" a="1"/>
  <c r="G1080" i="4" s="1"/>
  <c r="G1092" i="4" a="1"/>
  <c r="G1092" i="4" s="1"/>
  <c r="G1075" i="4" a="1"/>
  <c r="G1075" i="4" s="1"/>
  <c r="G1074" i="4" a="1"/>
  <c r="G1074" i="4" s="1"/>
  <c r="G1091" i="4" a="1"/>
  <c r="G1091" i="4" s="1"/>
  <c r="G1090" i="4" a="1"/>
  <c r="G1090" i="4" s="1"/>
  <c r="G1084" i="4" a="1"/>
  <c r="G1084" i="4" s="1"/>
  <c r="G1068" i="4" a="1"/>
  <c r="G1068" i="4" s="1"/>
  <c r="G1079" i="4" a="1"/>
  <c r="G1079" i="4" s="1"/>
  <c r="G1078" i="4" a="1"/>
  <c r="G1078" i="4" s="1"/>
  <c r="G1088" i="4" a="1"/>
  <c r="G1088" i="4" s="1"/>
  <c r="G1072" i="4" a="1"/>
  <c r="G1072" i="4" s="1"/>
  <c r="G1083" i="4" a="1"/>
  <c r="G1083" i="4" s="1"/>
  <c r="G1082" i="4" a="1"/>
  <c r="G1082" i="4" s="1"/>
  <c r="G1076" i="4" a="1"/>
  <c r="G1076" i="4" s="1"/>
  <c r="G720" i="4" a="1"/>
  <c r="G720" i="4" s="1"/>
  <c r="G712" i="4" a="1"/>
  <c r="G712" i="4" s="1"/>
  <c r="G704" i="4" a="1"/>
  <c r="G704" i="4" s="1"/>
  <c r="G696" i="4" a="1"/>
  <c r="G696" i="4" s="1"/>
  <c r="G688" i="4" a="1"/>
  <c r="G688" i="4" s="1"/>
  <c r="G680" i="4" a="1"/>
  <c r="G680" i="4" s="1"/>
  <c r="G672" i="4" a="1"/>
  <c r="G672" i="4" s="1"/>
  <c r="G664" i="4" a="1"/>
  <c r="G664" i="4" s="1"/>
  <c r="G656" i="4" a="1"/>
  <c r="G656" i="4" s="1"/>
  <c r="G717" i="4" a="1"/>
  <c r="G717" i="4" s="1"/>
  <c r="G709" i="4" a="1"/>
  <c r="G709" i="4" s="1"/>
  <c r="G701" i="4" a="1"/>
  <c r="G701" i="4" s="1"/>
  <c r="G693" i="4" a="1"/>
  <c r="G693" i="4" s="1"/>
  <c r="G685" i="4" a="1"/>
  <c r="G685" i="4" s="1"/>
  <c r="G677" i="4" a="1"/>
  <c r="G677" i="4" s="1"/>
  <c r="G669" i="4" a="1"/>
  <c r="G669" i="4" s="1"/>
  <c r="G661" i="4" a="1"/>
  <c r="G661" i="4" s="1"/>
  <c r="G722" i="4" a="1"/>
  <c r="G722" i="4" s="1"/>
  <c r="G714" i="4" a="1"/>
  <c r="G714" i="4" s="1"/>
  <c r="G706" i="4" a="1"/>
  <c r="G706" i="4" s="1"/>
  <c r="G698" i="4" a="1"/>
  <c r="G698" i="4" s="1"/>
  <c r="G690" i="4" a="1"/>
  <c r="G690" i="4" s="1"/>
  <c r="G682" i="4" a="1"/>
  <c r="G682" i="4" s="1"/>
  <c r="G674" i="4" a="1"/>
  <c r="G674" i="4" s="1"/>
  <c r="G666" i="4" a="1"/>
  <c r="G666" i="4" s="1"/>
  <c r="G658" i="4" a="1"/>
  <c r="G658" i="4" s="1"/>
  <c r="G719" i="4" a="1"/>
  <c r="G719" i="4" s="1"/>
  <c r="G711" i="4" a="1"/>
  <c r="G711" i="4" s="1"/>
  <c r="G703" i="4" a="1"/>
  <c r="G703" i="4" s="1"/>
  <c r="G695" i="4" a="1"/>
  <c r="G695" i="4" s="1"/>
  <c r="G687" i="4" a="1"/>
  <c r="G687" i="4" s="1"/>
  <c r="G679" i="4" a="1"/>
  <c r="G679" i="4" s="1"/>
  <c r="G671" i="4" a="1"/>
  <c r="G671" i="4" s="1"/>
  <c r="G663" i="4" a="1"/>
  <c r="G663" i="4" s="1"/>
  <c r="G655" i="4" a="1"/>
  <c r="G655" i="4" s="1"/>
  <c r="G724" i="4" a="1"/>
  <c r="G724" i="4" s="1"/>
  <c r="G716" i="4" a="1"/>
  <c r="G716" i="4" s="1"/>
  <c r="G708" i="4" a="1"/>
  <c r="G708" i="4" s="1"/>
  <c r="G700" i="4" a="1"/>
  <c r="G700" i="4" s="1"/>
  <c r="G692" i="4" a="1"/>
  <c r="G692" i="4" s="1"/>
  <c r="G684" i="4" a="1"/>
  <c r="G684" i="4" s="1"/>
  <c r="G676" i="4" a="1"/>
  <c r="G676" i="4" s="1"/>
  <c r="G668" i="4" a="1"/>
  <c r="G668" i="4" s="1"/>
  <c r="G660" i="4" a="1"/>
  <c r="G660" i="4" s="1"/>
  <c r="G721" i="4" a="1"/>
  <c r="G721" i="4" s="1"/>
  <c r="G713" i="4" a="1"/>
  <c r="G713" i="4" s="1"/>
  <c r="G705" i="4" a="1"/>
  <c r="G705" i="4" s="1"/>
  <c r="G697" i="4" a="1"/>
  <c r="G697" i="4" s="1"/>
  <c r="G689" i="4" a="1"/>
  <c r="G689" i="4" s="1"/>
  <c r="G681" i="4" a="1"/>
  <c r="G681" i="4" s="1"/>
  <c r="G673" i="4" a="1"/>
  <c r="G673" i="4" s="1"/>
  <c r="G665" i="4" a="1"/>
  <c r="G665" i="4" s="1"/>
  <c r="G657" i="4" a="1"/>
  <c r="G657" i="4" s="1"/>
  <c r="G718" i="4" a="1"/>
  <c r="G718" i="4" s="1"/>
  <c r="G710" i="4" a="1"/>
  <c r="G710" i="4" s="1"/>
  <c r="G702" i="4" a="1"/>
  <c r="G702" i="4" s="1"/>
  <c r="G694" i="4" a="1"/>
  <c r="G694" i="4" s="1"/>
  <c r="G686" i="4" a="1"/>
  <c r="G686" i="4" s="1"/>
  <c r="G678" i="4" a="1"/>
  <c r="G678" i="4" s="1"/>
  <c r="G670" i="4" a="1"/>
  <c r="G670" i="4" s="1"/>
  <c r="G662" i="4" a="1"/>
  <c r="G662" i="4" s="1"/>
  <c r="G723" i="4" a="1"/>
  <c r="G723" i="4" s="1"/>
  <c r="G715" i="4" a="1"/>
  <c r="G715" i="4" s="1"/>
  <c r="G707" i="4" a="1"/>
  <c r="G707" i="4" s="1"/>
  <c r="G699" i="4" a="1"/>
  <c r="G699" i="4" s="1"/>
  <c r="G691" i="4" a="1"/>
  <c r="G691" i="4" s="1"/>
  <c r="G683" i="4" a="1"/>
  <c r="G683" i="4" s="1"/>
  <c r="G675" i="4" a="1"/>
  <c r="G675" i="4" s="1"/>
  <c r="G667" i="4" a="1"/>
  <c r="G667" i="4" s="1"/>
  <c r="G659" i="4" a="1"/>
  <c r="G659" i="4" s="1"/>
  <c r="G143" i="4" a="1"/>
  <c r="G143" i="4" s="1"/>
  <c r="G147" i="4" a="1"/>
  <c r="G147" i="4" s="1"/>
  <c r="G123" i="4" a="1"/>
  <c r="G123" i="4" s="1"/>
  <c r="G99" i="4" a="1"/>
  <c r="G99" i="4" s="1"/>
  <c r="G91" i="4" a="1"/>
  <c r="G91" i="4" s="1"/>
  <c r="G120" i="4" a="1"/>
  <c r="G120" i="4" s="1"/>
  <c r="G96" i="4" a="1"/>
  <c r="G96" i="4" s="1"/>
  <c r="G48" i="4" a="1"/>
  <c r="G48" i="4" s="1"/>
  <c r="G32" i="4" a="1"/>
  <c r="G32" i="4" s="1"/>
  <c r="G146" i="4" a="1"/>
  <c r="G146" i="4" s="1"/>
  <c r="G139" i="4" a="1"/>
  <c r="G139" i="4" s="1"/>
  <c r="G125" i="4" a="1"/>
  <c r="G125" i="4" s="1"/>
  <c r="G117" i="4" a="1"/>
  <c r="G117" i="4" s="1"/>
  <c r="G93" i="4" a="1"/>
  <c r="G93" i="4" s="1"/>
  <c r="G77" i="4" a="1"/>
  <c r="G77" i="4" s="1"/>
  <c r="G69" i="4" a="1"/>
  <c r="G69" i="4" s="1"/>
  <c r="G142" i="4" a="1"/>
  <c r="G142" i="4" s="1"/>
  <c r="G122" i="4" a="1"/>
  <c r="G122" i="4" s="1"/>
  <c r="G98" i="4" a="1"/>
  <c r="G98" i="4" s="1"/>
  <c r="G90" i="4" a="1"/>
  <c r="G90" i="4" s="1"/>
  <c r="G58" i="4" a="1"/>
  <c r="G58" i="4" s="1"/>
  <c r="G149" i="4" a="1"/>
  <c r="G149" i="4" s="1"/>
  <c r="G138" i="4" a="1"/>
  <c r="G138" i="4" s="1"/>
  <c r="G127" i="4" a="1"/>
  <c r="G127" i="4" s="1"/>
  <c r="G119" i="4" a="1"/>
  <c r="G119" i="4" s="1"/>
  <c r="G103" i="4" a="1"/>
  <c r="G103" i="4" s="1"/>
  <c r="G95" i="4" a="1"/>
  <c r="G95" i="4" s="1"/>
  <c r="G31" i="4" a="1"/>
  <c r="G31" i="4" s="1"/>
  <c r="G15" i="4" a="1"/>
  <c r="G15" i="4" s="1"/>
  <c r="G7" i="4" a="1"/>
  <c r="G7" i="4" s="1"/>
  <c r="G148" i="4" a="1"/>
  <c r="G148" i="4" s="1"/>
  <c r="G145" i="4" a="1"/>
  <c r="G145" i="4" s="1"/>
  <c r="G124" i="4" a="1"/>
  <c r="G124" i="4" s="1"/>
  <c r="G92" i="4" a="1"/>
  <c r="G92" i="4" s="1"/>
  <c r="G141" i="4" a="1"/>
  <c r="G141" i="4" s="1"/>
  <c r="G121" i="4" a="1"/>
  <c r="G121" i="4" s="1"/>
  <c r="G97" i="4" a="1"/>
  <c r="G97" i="4" s="1"/>
  <c r="G36" i="4" a="1"/>
  <c r="G36" i="4" s="1"/>
  <c r="G35" i="4" a="1"/>
  <c r="G35" i="4" s="1"/>
  <c r="G30" i="4" a="1"/>
  <c r="G30" i="4" s="1"/>
  <c r="G46" i="4" a="1"/>
  <c r="G46" i="4" s="1"/>
  <c r="G29" i="4" a="1"/>
  <c r="G29" i="4" s="1"/>
  <c r="G17" i="4" a="1"/>
  <c r="G17" i="4" s="1"/>
  <c r="G118" i="4" a="1"/>
  <c r="G118" i="4" s="1"/>
  <c r="G44" i="4" a="1"/>
  <c r="G44" i="4" s="1"/>
  <c r="G28" i="4" a="1"/>
  <c r="G28" i="4" s="1"/>
  <c r="G144" i="4" a="1"/>
  <c r="G144" i="4" s="1"/>
  <c r="G140" i="4" a="1"/>
  <c r="G140" i="4" s="1"/>
  <c r="G12" i="4" a="1"/>
  <c r="G12" i="4" s="1"/>
  <c r="G9" i="4" a="1"/>
  <c r="G9" i="4" s="1"/>
  <c r="M13" i="3"/>
  <c r="G126" i="4" a="1"/>
  <c r="G126" i="4" s="1"/>
  <c r="G94" i="4" a="1"/>
  <c r="G94" i="4" s="1"/>
  <c r="G38" i="4" a="1"/>
  <c r="G38" i="4" s="1"/>
  <c r="G137" i="4" a="1"/>
  <c r="G137" i="4" s="1"/>
  <c r="G78" i="4" a="1"/>
  <c r="G78" i="4" s="1"/>
  <c r="G8" i="4" a="1"/>
  <c r="G8" i="4" s="1"/>
  <c r="T196" i="7"/>
  <c r="T114" i="7"/>
  <c r="T645" i="4"/>
  <c r="T654" i="4"/>
  <c r="T475" i="4"/>
  <c r="T480" i="4"/>
  <c r="T477" i="4"/>
  <c r="T413" i="4"/>
  <c r="T450" i="4"/>
  <c r="T500" i="4"/>
  <c r="T489" i="4"/>
  <c r="T425" i="4"/>
  <c r="T462" i="4"/>
  <c r="T408" i="4"/>
  <c r="T442" i="4"/>
  <c r="T407" i="4"/>
  <c r="T400" i="4"/>
  <c r="T157" i="4"/>
  <c r="T155" i="4"/>
  <c r="K27" i="3"/>
  <c r="L65" i="3"/>
  <c r="N65" i="3" s="1"/>
  <c r="P19" i="4"/>
  <c r="P192" i="4"/>
  <c r="P190" i="4"/>
  <c r="P393" i="4"/>
  <c r="P604" i="4"/>
  <c r="P606" i="4"/>
  <c r="P608" i="4"/>
  <c r="P183" i="7"/>
  <c r="P182" i="7"/>
  <c r="G202" i="4" a="1"/>
  <c r="G202" i="4" s="1"/>
  <c r="G174" i="4" a="1"/>
  <c r="G174" i="4" s="1"/>
  <c r="G230" i="4" a="1"/>
  <c r="G230" i="4" s="1"/>
  <c r="G229" i="4" a="1"/>
  <c r="G229" i="4" s="1"/>
  <c r="G530" i="4" a="1"/>
  <c r="G530" i="4" s="1"/>
  <c r="G526" i="4" a="1"/>
  <c r="G526" i="4" s="1"/>
  <c r="G180" i="7" a="1"/>
  <c r="G180" i="7" s="1"/>
  <c r="G4" i="7" a="1"/>
  <c r="G4" i="7" s="1"/>
  <c r="M4" i="3"/>
  <c r="G5" i="4" a="1"/>
  <c r="G5" i="4" s="1"/>
  <c r="T4" i="7"/>
  <c r="M81" i="3"/>
  <c r="T5" i="4"/>
  <c r="K33" i="3"/>
  <c r="K26" i="3"/>
  <c r="K44" i="3"/>
  <c r="P184" i="4"/>
  <c r="P384" i="4"/>
  <c r="P385" i="4"/>
  <c r="P398" i="4"/>
  <c r="P609" i="4"/>
  <c r="P601" i="4"/>
  <c r="P616" i="4"/>
  <c r="P191" i="7"/>
  <c r="P190" i="7"/>
  <c r="G227" i="4" a="1"/>
  <c r="G227" i="4" s="1"/>
  <c r="G228" i="4" a="1"/>
  <c r="G228" i="4" s="1"/>
  <c r="G521" i="4" a="1"/>
  <c r="G521" i="4" s="1"/>
  <c r="G517" i="4" a="1"/>
  <c r="G517" i="4" s="1"/>
  <c r="G17" i="7" a="1"/>
  <c r="G17" i="7" s="1"/>
  <c r="G167" i="7" a="1"/>
  <c r="G167" i="7" s="1"/>
  <c r="T149" i="7"/>
  <c r="T48" i="7"/>
  <c r="T69" i="7"/>
  <c r="T515" i="4"/>
  <c r="T507" i="4"/>
  <c r="T512" i="4"/>
  <c r="T504" i="4"/>
  <c r="T509" i="4"/>
  <c r="T514" i="4"/>
  <c r="T506" i="4"/>
  <c r="T511" i="4"/>
  <c r="T503" i="4"/>
  <c r="T516" i="4"/>
  <c r="T508" i="4"/>
  <c r="T513" i="4"/>
  <c r="T505" i="4"/>
  <c r="T510" i="4"/>
  <c r="T502" i="4"/>
  <c r="T150" i="4"/>
  <c r="T70" i="4"/>
  <c r="T49" i="4"/>
  <c r="M96" i="3"/>
  <c r="J48" i="7"/>
  <c r="J69" i="7"/>
  <c r="J149" i="7"/>
  <c r="J509" i="4"/>
  <c r="J514" i="4"/>
  <c r="J506" i="4"/>
  <c r="J511" i="4"/>
  <c r="J503" i="4"/>
  <c r="J516" i="4"/>
  <c r="J508" i="4"/>
  <c r="J513" i="4"/>
  <c r="J505" i="4"/>
  <c r="J510" i="4"/>
  <c r="J502" i="4"/>
  <c r="J515" i="4"/>
  <c r="J507" i="4"/>
  <c r="J512" i="4"/>
  <c r="J504" i="4"/>
  <c r="J150" i="4"/>
  <c r="J49" i="4"/>
  <c r="J70" i="4"/>
  <c r="M58" i="3"/>
  <c r="T202" i="7"/>
  <c r="T629" i="4"/>
  <c r="T634" i="4"/>
  <c r="T618" i="4"/>
  <c r="T628" i="4"/>
  <c r="T633" i="4"/>
  <c r="T617" i="4"/>
  <c r="T640" i="4"/>
  <c r="T632" i="4"/>
  <c r="T622" i="4"/>
  <c r="T203" i="4"/>
  <c r="T57" i="4"/>
  <c r="M92" i="3"/>
  <c r="P1" i="7"/>
  <c r="P2" i="4"/>
  <c r="M30" i="3"/>
  <c r="T159" i="7"/>
  <c r="T169" i="7"/>
  <c r="T539" i="4"/>
  <c r="T544" i="4"/>
  <c r="T541" i="4"/>
  <c r="T538" i="4"/>
  <c r="T543" i="4"/>
  <c r="T540" i="4"/>
  <c r="T537" i="4"/>
  <c r="T542" i="4"/>
  <c r="T237" i="4"/>
  <c r="T160" i="4"/>
  <c r="T170" i="4"/>
  <c r="M84" i="3"/>
  <c r="K50" i="3"/>
  <c r="T144" i="7"/>
  <c r="T136" i="7"/>
  <c r="T120" i="7"/>
  <c r="T141" i="7"/>
  <c r="T125" i="7"/>
  <c r="T146" i="7"/>
  <c r="T138" i="7"/>
  <c r="T122" i="7"/>
  <c r="T143" i="7"/>
  <c r="T119" i="7"/>
  <c r="T148" i="7"/>
  <c r="T140" i="7"/>
  <c r="T124" i="7"/>
  <c r="T116" i="7"/>
  <c r="T145" i="7"/>
  <c r="T137" i="7"/>
  <c r="T121" i="7"/>
  <c r="T95" i="7"/>
  <c r="T47" i="7"/>
  <c r="T31" i="7"/>
  <c r="T92" i="7"/>
  <c r="T76" i="7"/>
  <c r="T68" i="7"/>
  <c r="T139" i="7"/>
  <c r="T123" i="7"/>
  <c r="T97" i="7"/>
  <c r="T89" i="7"/>
  <c r="T57" i="7"/>
  <c r="T102" i="7"/>
  <c r="T94" i="7"/>
  <c r="T91" i="7"/>
  <c r="T118" i="7"/>
  <c r="T117" i="7"/>
  <c r="T96" i="7"/>
  <c r="T147" i="7"/>
  <c r="T142" i="7"/>
  <c r="T126" i="7"/>
  <c r="T93" i="7"/>
  <c r="T77" i="7"/>
  <c r="T98" i="7"/>
  <c r="T90" i="7"/>
  <c r="T34" i="7"/>
  <c r="T43" i="7"/>
  <c r="T28" i="7"/>
  <c r="T7" i="7"/>
  <c r="T1414" i="4"/>
  <c r="T1406" i="4"/>
  <c r="T1398" i="4"/>
  <c r="T1390" i="4"/>
  <c r="T1382" i="4"/>
  <c r="T1374" i="4"/>
  <c r="T1366" i="4"/>
  <c r="T1358" i="4"/>
  <c r="T1350" i="4"/>
  <c r="T1411" i="4"/>
  <c r="T1403" i="4"/>
  <c r="T1395" i="4"/>
  <c r="T1387" i="4"/>
  <c r="T1379" i="4"/>
  <c r="T1371" i="4"/>
  <c r="T1363" i="4"/>
  <c r="T1355" i="4"/>
  <c r="T1347" i="4"/>
  <c r="T1339" i="4"/>
  <c r="T14" i="7"/>
  <c r="T6" i="7"/>
  <c r="T1413" i="4"/>
  <c r="T1405" i="4"/>
  <c r="T1397" i="4"/>
  <c r="T1389" i="4"/>
  <c r="T1381" i="4"/>
  <c r="T1373" i="4"/>
  <c r="T1365" i="4"/>
  <c r="T1357" i="4"/>
  <c r="T45" i="7"/>
  <c r="T11" i="7"/>
  <c r="T1410" i="4"/>
  <c r="T1402" i="4"/>
  <c r="T1394" i="4"/>
  <c r="T1386" i="4"/>
  <c r="T1378" i="4"/>
  <c r="T1370" i="4"/>
  <c r="T1362" i="4"/>
  <c r="T1354" i="4"/>
  <c r="T30" i="7"/>
  <c r="T16" i="7"/>
  <c r="T8" i="7"/>
  <c r="T1415" i="4"/>
  <c r="T1407" i="4"/>
  <c r="T1399" i="4"/>
  <c r="T1391" i="4"/>
  <c r="T1383" i="4"/>
  <c r="T1375" i="4"/>
  <c r="T1367" i="4"/>
  <c r="T1359" i="4"/>
  <c r="T37" i="7"/>
  <c r="T1412" i="4"/>
  <c r="T1404" i="4"/>
  <c r="T1396" i="4"/>
  <c r="T1388" i="4"/>
  <c r="T1380" i="4"/>
  <c r="T1372" i="4"/>
  <c r="T1364" i="4"/>
  <c r="T1356" i="4"/>
  <c r="T35" i="7"/>
  <c r="T29" i="7"/>
  <c r="T1409" i="4"/>
  <c r="T1401" i="4"/>
  <c r="T1393" i="4"/>
  <c r="T1385" i="4"/>
  <c r="T1377" i="4"/>
  <c r="T1369" i="4"/>
  <c r="T1361" i="4"/>
  <c r="T1353" i="4"/>
  <c r="T1345" i="4"/>
  <c r="T1337" i="4"/>
  <c r="T1349" i="4"/>
  <c r="T1341" i="4"/>
  <c r="T1333" i="4"/>
  <c r="T1325" i="4"/>
  <c r="T1317" i="4"/>
  <c r="T1309" i="4"/>
  <c r="T1301" i="4"/>
  <c r="T1293" i="4"/>
  <c r="T1384" i="4"/>
  <c r="T1348" i="4"/>
  <c r="T1340" i="4"/>
  <c r="T1330" i="4"/>
  <c r="T1322" i="4"/>
  <c r="T1314" i="4"/>
  <c r="T1306" i="4"/>
  <c r="T1298" i="4"/>
  <c r="T1290" i="4"/>
  <c r="T1282" i="4"/>
  <c r="T1346" i="4"/>
  <c r="T1335" i="4"/>
  <c r="T1327" i="4"/>
  <c r="T1319" i="4"/>
  <c r="T1311" i="4"/>
  <c r="T1303" i="4"/>
  <c r="T1295" i="4"/>
  <c r="T1287" i="4"/>
  <c r="T1279" i="4"/>
  <c r="T1271" i="4"/>
  <c r="T1263" i="4"/>
  <c r="T1255" i="4"/>
  <c r="T1392" i="4"/>
  <c r="T1360" i="4"/>
  <c r="T1344" i="4"/>
  <c r="T1338" i="4"/>
  <c r="T1332" i="4"/>
  <c r="T1324" i="4"/>
  <c r="T1316" i="4"/>
  <c r="T1308" i="4"/>
  <c r="T1300" i="4"/>
  <c r="T1292" i="4"/>
  <c r="T1284" i="4"/>
  <c r="T1329" i="4"/>
  <c r="T1321" i="4"/>
  <c r="T1313" i="4"/>
  <c r="T1305" i="4"/>
  <c r="T1297" i="4"/>
  <c r="T1289" i="4"/>
  <c r="T1281" i="4"/>
  <c r="T1400" i="4"/>
  <c r="T1368" i="4"/>
  <c r="T1352" i="4"/>
  <c r="T1343" i="4"/>
  <c r="T1334" i="4"/>
  <c r="T1326" i="4"/>
  <c r="T1318" i="4"/>
  <c r="T1310" i="4"/>
  <c r="T1302" i="4"/>
  <c r="T1294" i="4"/>
  <c r="T1286" i="4"/>
  <c r="T1342" i="4"/>
  <c r="T1331" i="4"/>
  <c r="T1323" i="4"/>
  <c r="T1315" i="4"/>
  <c r="T1307" i="4"/>
  <c r="T1299" i="4"/>
  <c r="T1291" i="4"/>
  <c r="T1283" i="4"/>
  <c r="T1275" i="4"/>
  <c r="T1267" i="4"/>
  <c r="T1259" i="4"/>
  <c r="T1251" i="4"/>
  <c r="T27" i="7"/>
  <c r="T1408" i="4"/>
  <c r="T1376" i="4"/>
  <c r="T1351" i="4"/>
  <c r="T1336" i="4"/>
  <c r="T1328" i="4"/>
  <c r="T1320" i="4"/>
  <c r="T1312" i="4"/>
  <c r="T1304" i="4"/>
  <c r="T1296" i="4"/>
  <c r="T1288" i="4"/>
  <c r="T1280" i="4"/>
  <c r="T1272" i="4"/>
  <c r="T1276" i="4"/>
  <c r="T1256" i="4"/>
  <c r="T1248" i="4"/>
  <c r="T1240" i="4"/>
  <c r="T1232" i="4"/>
  <c r="T1224" i="4"/>
  <c r="T1216" i="4"/>
  <c r="T1208" i="4"/>
  <c r="T1200" i="4"/>
  <c r="T1274" i="4"/>
  <c r="T1266" i="4"/>
  <c r="T1261" i="4"/>
  <c r="T1245" i="4"/>
  <c r="T1237" i="4"/>
  <c r="T1229" i="4"/>
  <c r="T1221" i="4"/>
  <c r="T1213" i="4"/>
  <c r="T1205" i="4"/>
  <c r="T1197" i="4"/>
  <c r="T1273" i="4"/>
  <c r="T1260" i="4"/>
  <c r="T1250" i="4"/>
  <c r="T1242" i="4"/>
  <c r="T1234" i="4"/>
  <c r="T1226" i="4"/>
  <c r="T1218" i="4"/>
  <c r="T1210" i="4"/>
  <c r="T1202" i="4"/>
  <c r="T1194" i="4"/>
  <c r="T1265" i="4"/>
  <c r="T1254" i="4"/>
  <c r="T1247" i="4"/>
  <c r="T1239" i="4"/>
  <c r="T1231" i="4"/>
  <c r="T1223" i="4"/>
  <c r="T1215" i="4"/>
  <c r="T1207" i="4"/>
  <c r="T1199" i="4"/>
  <c r="T1191" i="4"/>
  <c r="T1270" i="4"/>
  <c r="T1264" i="4"/>
  <c r="T1244" i="4"/>
  <c r="T1236" i="4"/>
  <c r="T1228" i="4"/>
  <c r="T1220" i="4"/>
  <c r="T1212" i="4"/>
  <c r="T1204" i="4"/>
  <c r="T1269" i="4"/>
  <c r="T1258" i="4"/>
  <c r="T1253" i="4"/>
  <c r="T1249" i="4"/>
  <c r="T1241" i="4"/>
  <c r="T1233" i="4"/>
  <c r="T1225" i="4"/>
  <c r="T1217" i="4"/>
  <c r="T1209" i="4"/>
  <c r="T1201" i="4"/>
  <c r="T1193" i="4"/>
  <c r="T1185" i="4"/>
  <c r="T1177" i="4"/>
  <c r="T1169" i="4"/>
  <c r="T1278" i="4"/>
  <c r="T1268" i="4"/>
  <c r="T1252" i="4"/>
  <c r="T1246" i="4"/>
  <c r="T1238" i="4"/>
  <c r="T1230" i="4"/>
  <c r="T1222" i="4"/>
  <c r="T1214" i="4"/>
  <c r="T1206" i="4"/>
  <c r="T1198" i="4"/>
  <c r="T1190" i="4"/>
  <c r="T1182" i="4"/>
  <c r="T1174" i="4"/>
  <c r="T1285" i="4"/>
  <c r="T1277" i="4"/>
  <c r="T1262" i="4"/>
  <c r="T1257" i="4"/>
  <c r="T1243" i="4"/>
  <c r="T1235" i="4"/>
  <c r="T1227" i="4"/>
  <c r="T1219" i="4"/>
  <c r="T1211" i="4"/>
  <c r="T1203" i="4"/>
  <c r="T1173" i="4"/>
  <c r="T1156" i="4"/>
  <c r="T1148" i="4"/>
  <c r="T1140" i="4"/>
  <c r="T1132" i="4"/>
  <c r="T1124" i="4"/>
  <c r="T1116" i="4"/>
  <c r="T1108" i="4"/>
  <c r="T1100" i="4"/>
  <c r="T1183" i="4"/>
  <c r="T1178" i="4"/>
  <c r="T1164" i="4"/>
  <c r="T1161" i="4"/>
  <c r="T1153" i="4"/>
  <c r="T1145" i="4"/>
  <c r="T1137" i="4"/>
  <c r="T1129" i="4"/>
  <c r="T1121" i="4"/>
  <c r="T1113" i="4"/>
  <c r="T1105" i="4"/>
  <c r="T1097" i="4"/>
  <c r="T1195" i="4"/>
  <c r="T1172" i="4"/>
  <c r="T1167" i="4"/>
  <c r="T1158" i="4"/>
  <c r="T1150" i="4"/>
  <c r="T1142" i="4"/>
  <c r="T1134" i="4"/>
  <c r="T1126" i="4"/>
  <c r="T1118" i="4"/>
  <c r="T1110" i="4"/>
  <c r="T1102" i="4"/>
  <c r="T1094" i="4"/>
  <c r="T1086" i="4"/>
  <c r="T1078" i="4"/>
  <c r="T1070" i="4"/>
  <c r="T1196" i="4"/>
  <c r="T1176" i="4"/>
  <c r="T1171" i="4"/>
  <c r="T1163" i="4"/>
  <c r="T1155" i="4"/>
  <c r="T1147" i="4"/>
  <c r="T1139" i="4"/>
  <c r="T1131" i="4"/>
  <c r="T1123" i="4"/>
  <c r="T1115" i="4"/>
  <c r="T1107" i="4"/>
  <c r="T1099" i="4"/>
  <c r="T1091" i="4"/>
  <c r="T1189" i="4"/>
  <c r="T1188" i="4"/>
  <c r="T1187" i="4"/>
  <c r="T1181" i="4"/>
  <c r="T1166" i="4"/>
  <c r="T1160" i="4"/>
  <c r="T1152" i="4"/>
  <c r="T1144" i="4"/>
  <c r="T1136" i="4"/>
  <c r="T1128" i="4"/>
  <c r="T1120" i="4"/>
  <c r="T1112" i="4"/>
  <c r="T1104" i="4"/>
  <c r="T1096" i="4"/>
  <c r="T1192" i="4"/>
  <c r="T1186" i="4"/>
  <c r="T1175" i="4"/>
  <c r="T1170" i="4"/>
  <c r="T1157" i="4"/>
  <c r="T1149" i="4"/>
  <c r="T1141" i="4"/>
  <c r="T1133" i="4"/>
  <c r="T1125" i="4"/>
  <c r="T1117" i="4"/>
  <c r="T1109" i="4"/>
  <c r="T1101" i="4"/>
  <c r="T1180" i="4"/>
  <c r="T1162" i="4"/>
  <c r="T1154" i="4"/>
  <c r="T1146" i="4"/>
  <c r="T1138" i="4"/>
  <c r="T1130" i="4"/>
  <c r="T1122" i="4"/>
  <c r="T1114" i="4"/>
  <c r="T1106" i="4"/>
  <c r="T1098" i="4"/>
  <c r="T1090" i="4"/>
  <c r="T1082" i="4"/>
  <c r="T1074" i="4"/>
  <c r="T1184" i="4"/>
  <c r="T1179" i="4"/>
  <c r="T1168" i="4"/>
  <c r="T1165" i="4"/>
  <c r="T1159" i="4"/>
  <c r="T1151" i="4"/>
  <c r="T1143" i="4"/>
  <c r="T1135" i="4"/>
  <c r="T1127" i="4"/>
  <c r="T1119" i="4"/>
  <c r="T1111" i="4"/>
  <c r="T1103" i="4"/>
  <c r="T1081" i="4"/>
  <c r="T1076" i="4"/>
  <c r="T1075" i="4"/>
  <c r="T1093" i="4"/>
  <c r="T1085" i="4"/>
  <c r="T1080" i="4"/>
  <c r="T1069" i="4"/>
  <c r="T1095" i="4"/>
  <c r="T1092" i="4"/>
  <c r="T1079" i="4"/>
  <c r="T1084" i="4"/>
  <c r="T1073" i="4"/>
  <c r="T1068" i="4"/>
  <c r="T1089" i="4"/>
  <c r="T1083" i="4"/>
  <c r="T1088" i="4"/>
  <c r="T1077" i="4"/>
  <c r="T1072" i="4"/>
  <c r="T1087" i="4"/>
  <c r="T1071" i="4"/>
  <c r="T717" i="4"/>
  <c r="T709" i="4"/>
  <c r="T701" i="4"/>
  <c r="T693" i="4"/>
  <c r="T685" i="4"/>
  <c r="T677" i="4"/>
  <c r="T669" i="4"/>
  <c r="T661" i="4"/>
  <c r="T722" i="4"/>
  <c r="T714" i="4"/>
  <c r="T706" i="4"/>
  <c r="T698" i="4"/>
  <c r="T690" i="4"/>
  <c r="T682" i="4"/>
  <c r="T674" i="4"/>
  <c r="T666" i="4"/>
  <c r="T658" i="4"/>
  <c r="T719" i="4"/>
  <c r="T711" i="4"/>
  <c r="T703" i="4"/>
  <c r="T695" i="4"/>
  <c r="T687" i="4"/>
  <c r="T679" i="4"/>
  <c r="T671" i="4"/>
  <c r="T663" i="4"/>
  <c r="T655" i="4"/>
  <c r="T724" i="4"/>
  <c r="T716" i="4"/>
  <c r="T708" i="4"/>
  <c r="T700" i="4"/>
  <c r="T692" i="4"/>
  <c r="T684" i="4"/>
  <c r="T676" i="4"/>
  <c r="T668" i="4"/>
  <c r="T660" i="4"/>
  <c r="T721" i="4"/>
  <c r="T713" i="4"/>
  <c r="T705" i="4"/>
  <c r="T697" i="4"/>
  <c r="T689" i="4"/>
  <c r="T681" i="4"/>
  <c r="T673" i="4"/>
  <c r="T665" i="4"/>
  <c r="T657" i="4"/>
  <c r="T718" i="4"/>
  <c r="T710" i="4"/>
  <c r="T702" i="4"/>
  <c r="T694" i="4"/>
  <c r="T686" i="4"/>
  <c r="T678" i="4"/>
  <c r="T670" i="4"/>
  <c r="T662" i="4"/>
  <c r="T723" i="4"/>
  <c r="T715" i="4"/>
  <c r="T707" i="4"/>
  <c r="T699" i="4"/>
  <c r="T691" i="4"/>
  <c r="T683" i="4"/>
  <c r="T675" i="4"/>
  <c r="T667" i="4"/>
  <c r="T659" i="4"/>
  <c r="T720" i="4"/>
  <c r="T712" i="4"/>
  <c r="T704" i="4"/>
  <c r="T696" i="4"/>
  <c r="T688" i="4"/>
  <c r="T680" i="4"/>
  <c r="T672" i="4"/>
  <c r="T664" i="4"/>
  <c r="T656" i="4"/>
  <c r="T148" i="4"/>
  <c r="T140" i="4"/>
  <c r="T120" i="4"/>
  <c r="T96" i="4"/>
  <c r="T143" i="4"/>
  <c r="T139" i="4"/>
  <c r="T125" i="4"/>
  <c r="T117" i="4"/>
  <c r="T93" i="4"/>
  <c r="T77" i="4"/>
  <c r="T69" i="4"/>
  <c r="T29" i="4"/>
  <c r="T146" i="4"/>
  <c r="T122" i="4"/>
  <c r="T98" i="4"/>
  <c r="T90" i="4"/>
  <c r="T58" i="4"/>
  <c r="T149" i="4"/>
  <c r="T142" i="4"/>
  <c r="T127" i="4"/>
  <c r="T119" i="4"/>
  <c r="T103" i="4"/>
  <c r="T95" i="4"/>
  <c r="T145" i="4"/>
  <c r="T138" i="4"/>
  <c r="T124" i="4"/>
  <c r="T92" i="4"/>
  <c r="T44" i="4"/>
  <c r="T36" i="4"/>
  <c r="T28" i="4"/>
  <c r="T12" i="4"/>
  <c r="T141" i="4"/>
  <c r="T121" i="4"/>
  <c r="T97" i="4"/>
  <c r="T137" i="4"/>
  <c r="T126" i="4"/>
  <c r="T118" i="4"/>
  <c r="T94" i="4"/>
  <c r="T78" i="4"/>
  <c r="T144" i="4"/>
  <c r="T32" i="4"/>
  <c r="T31" i="4"/>
  <c r="T7" i="4"/>
  <c r="T35" i="4"/>
  <c r="T30" i="4"/>
  <c r="T17" i="4"/>
  <c r="T123" i="4"/>
  <c r="T91" i="4"/>
  <c r="T48" i="4"/>
  <c r="T46" i="4"/>
  <c r="T9" i="4"/>
  <c r="M90" i="3"/>
  <c r="T99" i="4"/>
  <c r="T147" i="4"/>
  <c r="T38" i="4"/>
  <c r="T15" i="4"/>
  <c r="T8" i="4"/>
  <c r="K64" i="3"/>
  <c r="L24" i="3"/>
  <c r="N24" i="3" s="1"/>
  <c r="G202" i="7" a="1"/>
  <c r="G202" i="7" s="1"/>
  <c r="G112" i="7" a="1"/>
  <c r="G112" i="7" s="1"/>
  <c r="G56" i="7" a="1"/>
  <c r="G56" i="7" s="1"/>
  <c r="G21" i="7" a="1"/>
  <c r="G21" i="7" s="1"/>
  <c r="G640" i="4" a="1"/>
  <c r="G640" i="4" s="1"/>
  <c r="G632" i="4" a="1"/>
  <c r="G632" i="4" s="1"/>
  <c r="G637" i="4" a="1"/>
  <c r="G637" i="4" s="1"/>
  <c r="G629" i="4" a="1"/>
  <c r="G629" i="4" s="1"/>
  <c r="G621" i="4" a="1"/>
  <c r="G621" i="4" s="1"/>
  <c r="G634" i="4" a="1"/>
  <c r="G634" i="4" s="1"/>
  <c r="G626" i="4" a="1"/>
  <c r="G626" i="4" s="1"/>
  <c r="G618" i="4" a="1"/>
  <c r="G618" i="4" s="1"/>
  <c r="G639" i="4" a="1"/>
  <c r="G639" i="4" s="1"/>
  <c r="G631" i="4" a="1"/>
  <c r="G631" i="4" s="1"/>
  <c r="G636" i="4" a="1"/>
  <c r="G636" i="4" s="1"/>
  <c r="G628" i="4" a="1"/>
  <c r="G628" i="4" s="1"/>
  <c r="G620" i="4" a="1"/>
  <c r="G620" i="4" s="1"/>
  <c r="G633" i="4" a="1"/>
  <c r="G633" i="4" s="1"/>
  <c r="G638" i="4" a="1"/>
  <c r="G638" i="4" s="1"/>
  <c r="G630" i="4" a="1"/>
  <c r="G630" i="4" s="1"/>
  <c r="G622" i="4" a="1"/>
  <c r="G622" i="4" s="1"/>
  <c r="G635" i="4" a="1"/>
  <c r="G635" i="4" s="1"/>
  <c r="G627" i="4" a="1"/>
  <c r="G627" i="4" s="1"/>
  <c r="G619" i="4" a="1"/>
  <c r="G619" i="4" s="1"/>
  <c r="G625" i="4" a="1"/>
  <c r="G625" i="4" s="1"/>
  <c r="G624" i="4" a="1"/>
  <c r="G624" i="4" s="1"/>
  <c r="G623" i="4" a="1"/>
  <c r="G623" i="4" s="1"/>
  <c r="G617" i="4" a="1"/>
  <c r="G617" i="4" s="1"/>
  <c r="G113" i="4" a="1"/>
  <c r="G113" i="4" s="1"/>
  <c r="G57" i="4" a="1"/>
  <c r="G57" i="4" s="1"/>
  <c r="G203" i="4" a="1"/>
  <c r="G203" i="4" s="1"/>
  <c r="M15" i="3"/>
  <c r="G22" i="4" a="1"/>
  <c r="G22" i="4" s="1"/>
  <c r="K16" i="3"/>
  <c r="K93" i="3"/>
  <c r="P42" i="4"/>
  <c r="P390" i="4"/>
  <c r="P388" i="4"/>
  <c r="P599" i="4"/>
  <c r="P612" i="4"/>
  <c r="P18" i="7"/>
  <c r="P186" i="7"/>
  <c r="G169" i="4" a="1"/>
  <c r="G169" i="4" s="1"/>
  <c r="G178" i="4" a="1"/>
  <c r="G178" i="4" s="1"/>
  <c r="G151" i="4" a="1"/>
  <c r="G151" i="4" s="1"/>
  <c r="G529" i="4" a="1"/>
  <c r="G529" i="4" s="1"/>
  <c r="G525" i="4" a="1"/>
  <c r="G525" i="4" s="1"/>
  <c r="G174" i="7" a="1"/>
  <c r="G174" i="7" s="1"/>
  <c r="G175" i="7" a="1"/>
  <c r="G175" i="7" s="1"/>
  <c r="T176" i="7"/>
  <c r="T168" i="7"/>
  <c r="T173" i="7"/>
  <c r="T178" i="7"/>
  <c r="T175" i="7"/>
  <c r="T167" i="7"/>
  <c r="T180" i="7"/>
  <c r="T172" i="7"/>
  <c r="T201" i="7"/>
  <c r="T177" i="7"/>
  <c r="T198" i="7"/>
  <c r="T174" i="7"/>
  <c r="T179" i="7"/>
  <c r="T150" i="7"/>
  <c r="T17" i="7"/>
  <c r="T531" i="4"/>
  <c r="T523" i="4"/>
  <c r="T528" i="4"/>
  <c r="T520" i="4"/>
  <c r="T525" i="4"/>
  <c r="T517" i="4"/>
  <c r="T530" i="4"/>
  <c r="T522" i="4"/>
  <c r="T527" i="4"/>
  <c r="T519" i="4"/>
  <c r="T532" i="4"/>
  <c r="T524" i="4"/>
  <c r="T529" i="4"/>
  <c r="T521" i="4"/>
  <c r="T526" i="4"/>
  <c r="T518" i="4"/>
  <c r="T226" i="4"/>
  <c r="T202" i="4"/>
  <c r="T231" i="4"/>
  <c r="T223" i="4"/>
  <c r="T228" i="4"/>
  <c r="T180" i="4"/>
  <c r="T225" i="4"/>
  <c r="T227" i="4"/>
  <c r="T230" i="4"/>
  <c r="T229" i="4"/>
  <c r="T175" i="4"/>
  <c r="T168" i="4"/>
  <c r="T232" i="4"/>
  <c r="T178" i="4"/>
  <c r="T224" i="4"/>
  <c r="T181" i="4"/>
  <c r="T174" i="4"/>
  <c r="T177" i="4"/>
  <c r="T199" i="4"/>
  <c r="T173" i="4"/>
  <c r="T169" i="4"/>
  <c r="T179" i="4"/>
  <c r="T18" i="4"/>
  <c r="T176" i="4"/>
  <c r="T151" i="4"/>
  <c r="M82" i="3"/>
  <c r="M88" i="3"/>
  <c r="J151" i="7"/>
  <c r="J192" i="7"/>
  <c r="J533" i="4"/>
  <c r="J535" i="4"/>
  <c r="J534" i="4"/>
  <c r="J536" i="4"/>
  <c r="J236" i="4"/>
  <c r="J233" i="4"/>
  <c r="J235" i="4"/>
  <c r="J234" i="4"/>
  <c r="J152" i="4"/>
  <c r="J193" i="4"/>
  <c r="M45" i="3"/>
  <c r="G1" i="7" a="1"/>
  <c r="G1" i="7" s="1"/>
  <c r="M10" i="3"/>
  <c r="G2" i="4" a="1"/>
  <c r="G2" i="4" s="1"/>
  <c r="T111" i="7"/>
  <c r="T73" i="7"/>
  <c r="T110" i="7"/>
  <c r="T24" i="7"/>
  <c r="T5" i="7"/>
  <c r="T570" i="4"/>
  <c r="T567" i="4"/>
  <c r="T568" i="4"/>
  <c r="T381" i="4"/>
  <c r="T572" i="4"/>
  <c r="T566" i="4"/>
  <c r="T571" i="4"/>
  <c r="T565" i="4"/>
  <c r="T377" i="4"/>
  <c r="T569" i="4"/>
  <c r="T382" i="4"/>
  <c r="T370" i="4"/>
  <c r="T362" i="4"/>
  <c r="T354" i="4"/>
  <c r="T346" i="4"/>
  <c r="T338" i="4"/>
  <c r="T376" i="4"/>
  <c r="T367" i="4"/>
  <c r="T359" i="4"/>
  <c r="T351" i="4"/>
  <c r="T343" i="4"/>
  <c r="T335" i="4"/>
  <c r="T372" i="4"/>
  <c r="T364" i="4"/>
  <c r="T356" i="4"/>
  <c r="T348" i="4"/>
  <c r="T340" i="4"/>
  <c r="T380" i="4"/>
  <c r="T375" i="4"/>
  <c r="T369" i="4"/>
  <c r="T361" i="4"/>
  <c r="T353" i="4"/>
  <c r="T345" i="4"/>
  <c r="T337" i="4"/>
  <c r="T374" i="4"/>
  <c r="T366" i="4"/>
  <c r="T358" i="4"/>
  <c r="T350" i="4"/>
  <c r="T342" i="4"/>
  <c r="T334" i="4"/>
  <c r="T379" i="4"/>
  <c r="T371" i="4"/>
  <c r="T363" i="4"/>
  <c r="T355" i="4"/>
  <c r="T347" i="4"/>
  <c r="T339" i="4"/>
  <c r="T378" i="4"/>
  <c r="T368" i="4"/>
  <c r="T360" i="4"/>
  <c r="T352" i="4"/>
  <c r="T344" i="4"/>
  <c r="T336" i="4"/>
  <c r="T365" i="4"/>
  <c r="T333" i="4"/>
  <c r="T112" i="4"/>
  <c r="T383" i="4"/>
  <c r="T373" i="4"/>
  <c r="T341" i="4"/>
  <c r="T74" i="4"/>
  <c r="T111" i="4"/>
  <c r="T349" i="4"/>
  <c r="T357" i="4"/>
  <c r="T25" i="4"/>
  <c r="T6" i="4"/>
  <c r="M86" i="3"/>
  <c r="L54" i="3"/>
  <c r="L88" i="3"/>
  <c r="T587" i="4" s="1"/>
  <c r="K52" i="3"/>
  <c r="P187" i="4"/>
  <c r="P185" i="4"/>
  <c r="P396" i="4"/>
  <c r="P389" i="4"/>
  <c r="P610" i="4"/>
  <c r="P602" i="4"/>
  <c r="P41" i="7"/>
  <c r="P181" i="7"/>
  <c r="G18" i="4" a="1"/>
  <c r="G18" i="4" s="1"/>
  <c r="G224" i="4" a="1"/>
  <c r="G224" i="4" s="1"/>
  <c r="G175" i="4" a="1"/>
  <c r="G175" i="4" s="1"/>
  <c r="G524" i="4" a="1"/>
  <c r="G524" i="4" s="1"/>
  <c r="G520" i="4" a="1"/>
  <c r="G520" i="4" s="1"/>
  <c r="G198" i="7" a="1"/>
  <c r="G198" i="7" s="1"/>
  <c r="G178" i="7" a="1"/>
  <c r="G178" i="7" s="1"/>
  <c r="P214" i="7"/>
  <c r="P206" i="7"/>
  <c r="P134" i="7"/>
  <c r="P219" i="7"/>
  <c r="P211" i="7"/>
  <c r="P203" i="7"/>
  <c r="P131" i="7"/>
  <c r="P216" i="7"/>
  <c r="P208" i="7"/>
  <c r="P128" i="7"/>
  <c r="P221" i="7"/>
  <c r="P213" i="7"/>
  <c r="P205" i="7"/>
  <c r="P165" i="7"/>
  <c r="P133" i="7"/>
  <c r="P218" i="7"/>
  <c r="P210" i="7"/>
  <c r="P130" i="7"/>
  <c r="P215" i="7"/>
  <c r="P207" i="7"/>
  <c r="P135" i="7"/>
  <c r="P127" i="7"/>
  <c r="P220" i="7"/>
  <c r="P212" i="7"/>
  <c r="P204" i="7"/>
  <c r="P101" i="7"/>
  <c r="P61" i="7"/>
  <c r="P53" i="7"/>
  <c r="P217" i="7"/>
  <c r="P132" i="7"/>
  <c r="P66" i="7"/>
  <c r="P58" i="7"/>
  <c r="P50" i="7"/>
  <c r="P63" i="7"/>
  <c r="P55" i="7"/>
  <c r="P100" i="7"/>
  <c r="P84" i="7"/>
  <c r="P60" i="7"/>
  <c r="P52" i="7"/>
  <c r="P129" i="7"/>
  <c r="P65" i="7"/>
  <c r="P49" i="7"/>
  <c r="P115" i="7"/>
  <c r="P78" i="7"/>
  <c r="P70" i="7"/>
  <c r="P62" i="7"/>
  <c r="P54" i="7"/>
  <c r="P46" i="7"/>
  <c r="P99" i="7"/>
  <c r="P59" i="7"/>
  <c r="P51" i="7"/>
  <c r="P209" i="7"/>
  <c r="P72" i="7"/>
  <c r="P64" i="7"/>
  <c r="P32" i="7"/>
  <c r="P36" i="7"/>
  <c r="P13" i="7"/>
  <c r="P10" i="7"/>
  <c r="P12" i="7"/>
  <c r="P9" i="7"/>
  <c r="P26" i="7"/>
  <c r="P25" i="7"/>
  <c r="P20" i="7"/>
  <c r="P38" i="7"/>
  <c r="P33" i="7"/>
  <c r="P1058" i="4"/>
  <c r="P1050" i="4"/>
  <c r="P1042" i="4"/>
  <c r="P1034" i="4"/>
  <c r="P1026" i="4"/>
  <c r="P1018" i="4"/>
  <c r="P1010" i="4"/>
  <c r="P1002" i="4"/>
  <c r="P994" i="4"/>
  <c r="P986" i="4"/>
  <c r="P978" i="4"/>
  <c r="P1066" i="4"/>
  <c r="P1063" i="4"/>
  <c r="P1055" i="4"/>
  <c r="P1047" i="4"/>
  <c r="P1039" i="4"/>
  <c r="P1031" i="4"/>
  <c r="P1023" i="4"/>
  <c r="P1015" i="4"/>
  <c r="P1007" i="4"/>
  <c r="P999" i="4"/>
  <c r="P991" i="4"/>
  <c r="P983" i="4"/>
  <c r="P1060" i="4"/>
  <c r="P1052" i="4"/>
  <c r="P1044" i="4"/>
  <c r="P1036" i="4"/>
  <c r="P1028" i="4"/>
  <c r="P1020" i="4"/>
  <c r="P1012" i="4"/>
  <c r="P1004" i="4"/>
  <c r="P996" i="4"/>
  <c r="P988" i="4"/>
  <c r="P980" i="4"/>
  <c r="P972" i="4"/>
  <c r="P964" i="4"/>
  <c r="P956" i="4"/>
  <c r="P948" i="4"/>
  <c r="P940" i="4"/>
  <c r="P932" i="4"/>
  <c r="P924" i="4"/>
  <c r="P916" i="4"/>
  <c r="P1065" i="4"/>
  <c r="P1057" i="4"/>
  <c r="P1049" i="4"/>
  <c r="P1041" i="4"/>
  <c r="P1033" i="4"/>
  <c r="P1025" i="4"/>
  <c r="P1017" i="4"/>
  <c r="P1009" i="4"/>
  <c r="P1001" i="4"/>
  <c r="P993" i="4"/>
  <c r="P985" i="4"/>
  <c r="P977" i="4"/>
  <c r="P1062" i="4"/>
  <c r="P1054" i="4"/>
  <c r="P1046" i="4"/>
  <c r="P1038" i="4"/>
  <c r="P1030" i="4"/>
  <c r="P1022" i="4"/>
  <c r="P1014" i="4"/>
  <c r="P1006" i="4"/>
  <c r="P998" i="4"/>
  <c r="P990" i="4"/>
  <c r="P982" i="4"/>
  <c r="P974" i="4"/>
  <c r="P966" i="4"/>
  <c r="P958" i="4"/>
  <c r="P1059" i="4"/>
  <c r="P1051" i="4"/>
  <c r="P1043" i="4"/>
  <c r="P1035" i="4"/>
  <c r="P1027" i="4"/>
  <c r="P1019" i="4"/>
  <c r="P1011" i="4"/>
  <c r="P1003" i="4"/>
  <c r="P995" i="4"/>
  <c r="P987" i="4"/>
  <c r="P979" i="4"/>
  <c r="P1064" i="4"/>
  <c r="P1056" i="4"/>
  <c r="P1048" i="4"/>
  <c r="P1040" i="4"/>
  <c r="P1032" i="4"/>
  <c r="P1024" i="4"/>
  <c r="P1016" i="4"/>
  <c r="P1008" i="4"/>
  <c r="P1000" i="4"/>
  <c r="P992" i="4"/>
  <c r="P984" i="4"/>
  <c r="P976" i="4"/>
  <c r="P968" i="4"/>
  <c r="P960" i="4"/>
  <c r="P952" i="4"/>
  <c r="P944" i="4"/>
  <c r="P936" i="4"/>
  <c r="P928" i="4"/>
  <c r="P920" i="4"/>
  <c r="P1067" i="4"/>
  <c r="P1061" i="4"/>
  <c r="P1053" i="4"/>
  <c r="P1045" i="4"/>
  <c r="P1037" i="4"/>
  <c r="P1029" i="4"/>
  <c r="P1021" i="4"/>
  <c r="P1013" i="4"/>
  <c r="P1005" i="4"/>
  <c r="P997" i="4"/>
  <c r="P989" i="4"/>
  <c r="P981" i="4"/>
  <c r="P973" i="4"/>
  <c r="P965" i="4"/>
  <c r="P971" i="4"/>
  <c r="P970" i="4"/>
  <c r="P963" i="4"/>
  <c r="P949" i="4"/>
  <c r="P933" i="4"/>
  <c r="P917" i="4"/>
  <c r="P913" i="4"/>
  <c r="P905" i="4"/>
  <c r="P897" i="4"/>
  <c r="P889" i="4"/>
  <c r="P881" i="4"/>
  <c r="P873" i="4"/>
  <c r="P865" i="4"/>
  <c r="P857" i="4"/>
  <c r="P849" i="4"/>
  <c r="P841" i="4"/>
  <c r="P833" i="4"/>
  <c r="P825" i="4"/>
  <c r="P817" i="4"/>
  <c r="P809" i="4"/>
  <c r="P801" i="4"/>
  <c r="P793" i="4"/>
  <c r="P785" i="4"/>
  <c r="P777" i="4"/>
  <c r="P769" i="4"/>
  <c r="P761" i="4"/>
  <c r="P753" i="4"/>
  <c r="P745" i="4"/>
  <c r="P737" i="4"/>
  <c r="P962" i="4"/>
  <c r="P961" i="4"/>
  <c r="P954" i="4"/>
  <c r="P943" i="4"/>
  <c r="P938" i="4"/>
  <c r="P927" i="4"/>
  <c r="P922" i="4"/>
  <c r="P910" i="4"/>
  <c r="P902" i="4"/>
  <c r="P894" i="4"/>
  <c r="P886" i="4"/>
  <c r="P878" i="4"/>
  <c r="P870" i="4"/>
  <c r="P862" i="4"/>
  <c r="P854" i="4"/>
  <c r="P846" i="4"/>
  <c r="P838" i="4"/>
  <c r="P830" i="4"/>
  <c r="P822" i="4"/>
  <c r="P814" i="4"/>
  <c r="P806" i="4"/>
  <c r="P798" i="4"/>
  <c r="P790" i="4"/>
  <c r="P782" i="4"/>
  <c r="P774" i="4"/>
  <c r="P766" i="4"/>
  <c r="P758" i="4"/>
  <c r="P750" i="4"/>
  <c r="P742" i="4"/>
  <c r="P959" i="4"/>
  <c r="P953" i="4"/>
  <c r="P937" i="4"/>
  <c r="P921" i="4"/>
  <c r="P907" i="4"/>
  <c r="P899" i="4"/>
  <c r="P891" i="4"/>
  <c r="P883" i="4"/>
  <c r="P875" i="4"/>
  <c r="P867" i="4"/>
  <c r="P859" i="4"/>
  <c r="P851" i="4"/>
  <c r="P843" i="4"/>
  <c r="P835" i="4"/>
  <c r="P827" i="4"/>
  <c r="P819" i="4"/>
  <c r="P811" i="4"/>
  <c r="P803" i="4"/>
  <c r="P795" i="4"/>
  <c r="P787" i="4"/>
  <c r="P779" i="4"/>
  <c r="P771" i="4"/>
  <c r="P975" i="4"/>
  <c r="P947" i="4"/>
  <c r="P942" i="4"/>
  <c r="P931" i="4"/>
  <c r="P926" i="4"/>
  <c r="P915" i="4"/>
  <c r="P912" i="4"/>
  <c r="P904" i="4"/>
  <c r="P896" i="4"/>
  <c r="P888" i="4"/>
  <c r="P880" i="4"/>
  <c r="P872" i="4"/>
  <c r="P864" i="4"/>
  <c r="P856" i="4"/>
  <c r="P848" i="4"/>
  <c r="P840" i="4"/>
  <c r="P832" i="4"/>
  <c r="P824" i="4"/>
  <c r="P816" i="4"/>
  <c r="P808" i="4"/>
  <c r="P800" i="4"/>
  <c r="P792" i="4"/>
  <c r="P957" i="4"/>
  <c r="P941" i="4"/>
  <c r="P925" i="4"/>
  <c r="P909" i="4"/>
  <c r="P901" i="4"/>
  <c r="P893" i="4"/>
  <c r="P885" i="4"/>
  <c r="P877" i="4"/>
  <c r="P869" i="4"/>
  <c r="P861" i="4"/>
  <c r="P853" i="4"/>
  <c r="P845" i="4"/>
  <c r="P837" i="4"/>
  <c r="P829" i="4"/>
  <c r="P821" i="4"/>
  <c r="P813" i="4"/>
  <c r="P805" i="4"/>
  <c r="P797" i="4"/>
  <c r="P789" i="4"/>
  <c r="P951" i="4"/>
  <c r="P946" i="4"/>
  <c r="P935" i="4"/>
  <c r="P930" i="4"/>
  <c r="P919" i="4"/>
  <c r="P906" i="4"/>
  <c r="P898" i="4"/>
  <c r="P890" i="4"/>
  <c r="P882" i="4"/>
  <c r="P874" i="4"/>
  <c r="P866" i="4"/>
  <c r="P858" i="4"/>
  <c r="P850" i="4"/>
  <c r="P842" i="4"/>
  <c r="P834" i="4"/>
  <c r="P826" i="4"/>
  <c r="P818" i="4"/>
  <c r="P810" i="4"/>
  <c r="P802" i="4"/>
  <c r="P794" i="4"/>
  <c r="P967" i="4"/>
  <c r="P945" i="4"/>
  <c r="P929" i="4"/>
  <c r="P914" i="4"/>
  <c r="P911" i="4"/>
  <c r="P903" i="4"/>
  <c r="P895" i="4"/>
  <c r="P887" i="4"/>
  <c r="P879" i="4"/>
  <c r="P871" i="4"/>
  <c r="P863" i="4"/>
  <c r="P855" i="4"/>
  <c r="P847" i="4"/>
  <c r="P839" i="4"/>
  <c r="P831" i="4"/>
  <c r="P823" i="4"/>
  <c r="P815" i="4"/>
  <c r="P807" i="4"/>
  <c r="P799" i="4"/>
  <c r="P791" i="4"/>
  <c r="P969" i="4"/>
  <c r="P955" i="4"/>
  <c r="P950" i="4"/>
  <c r="P939" i="4"/>
  <c r="P934" i="4"/>
  <c r="P923" i="4"/>
  <c r="P918" i="4"/>
  <c r="P908" i="4"/>
  <c r="P900" i="4"/>
  <c r="P892" i="4"/>
  <c r="P884" i="4"/>
  <c r="P876" i="4"/>
  <c r="P868" i="4"/>
  <c r="P860" i="4"/>
  <c r="P852" i="4"/>
  <c r="P828" i="4"/>
  <c r="P796" i="4"/>
  <c r="P786" i="4"/>
  <c r="P784" i="4"/>
  <c r="P783" i="4"/>
  <c r="P781" i="4"/>
  <c r="P770" i="4"/>
  <c r="P759" i="4"/>
  <c r="P743" i="4"/>
  <c r="P734" i="4"/>
  <c r="P731" i="4"/>
  <c r="P788" i="4"/>
  <c r="P780" i="4"/>
  <c r="P764" i="4"/>
  <c r="P748" i="4"/>
  <c r="P728" i="4"/>
  <c r="P836" i="4"/>
  <c r="P804" i="4"/>
  <c r="P778" i="4"/>
  <c r="P768" i="4"/>
  <c r="P763" i="4"/>
  <c r="P752" i="4"/>
  <c r="P747" i="4"/>
  <c r="P733" i="4"/>
  <c r="P725" i="4"/>
  <c r="P762" i="4"/>
  <c r="P757" i="4"/>
  <c r="P746" i="4"/>
  <c r="P741" i="4"/>
  <c r="P736" i="4"/>
  <c r="P730" i="4"/>
  <c r="P844" i="4"/>
  <c r="P812" i="4"/>
  <c r="P776" i="4"/>
  <c r="P767" i="4"/>
  <c r="P751" i="4"/>
  <c r="P727" i="4"/>
  <c r="P775" i="4"/>
  <c r="P756" i="4"/>
  <c r="P740" i="4"/>
  <c r="P732" i="4"/>
  <c r="P820" i="4"/>
  <c r="P773" i="4"/>
  <c r="P760" i="4"/>
  <c r="P755" i="4"/>
  <c r="P744" i="4"/>
  <c r="P739" i="4"/>
  <c r="P735" i="4"/>
  <c r="P729" i="4"/>
  <c r="P772" i="4"/>
  <c r="P765" i="4"/>
  <c r="P754" i="4"/>
  <c r="P749" i="4"/>
  <c r="P738" i="4"/>
  <c r="P726" i="4"/>
  <c r="P216" i="4"/>
  <c r="P208" i="4"/>
  <c r="P221" i="4"/>
  <c r="P213" i="4"/>
  <c r="P218" i="4"/>
  <c r="P210" i="4"/>
  <c r="P217" i="4"/>
  <c r="P209" i="4"/>
  <c r="P134" i="4"/>
  <c r="P102" i="4"/>
  <c r="P62" i="4"/>
  <c r="P54" i="4"/>
  <c r="P131" i="4"/>
  <c r="P67" i="4"/>
  <c r="P59" i="4"/>
  <c r="P51" i="4"/>
  <c r="P27" i="4"/>
  <c r="P128" i="4"/>
  <c r="P64" i="4"/>
  <c r="P56" i="4"/>
  <c r="P220" i="4"/>
  <c r="P219" i="4"/>
  <c r="P212" i="4"/>
  <c r="P211" i="4"/>
  <c r="P136" i="4"/>
  <c r="P133" i="4"/>
  <c r="P101" i="4"/>
  <c r="P85" i="4"/>
  <c r="P61" i="4"/>
  <c r="P53" i="4"/>
  <c r="P222" i="4"/>
  <c r="P215" i="4"/>
  <c r="P214" i="4"/>
  <c r="P207" i="4"/>
  <c r="P130" i="4"/>
  <c r="P66" i="4"/>
  <c r="P50" i="4"/>
  <c r="P34" i="4"/>
  <c r="P26" i="4"/>
  <c r="P10" i="4"/>
  <c r="P206" i="4"/>
  <c r="P135" i="4"/>
  <c r="P205" i="4"/>
  <c r="P132" i="4"/>
  <c r="P116" i="4"/>
  <c r="P100" i="4"/>
  <c r="P60" i="4"/>
  <c r="P52" i="4"/>
  <c r="P204" i="4"/>
  <c r="P33" i="4"/>
  <c r="P71" i="4"/>
  <c r="P65" i="4"/>
  <c r="P55" i="4"/>
  <c r="P37" i="4"/>
  <c r="P11" i="4"/>
  <c r="P129" i="4"/>
  <c r="M32" i="3"/>
  <c r="P21" i="4"/>
  <c r="P14" i="4"/>
  <c r="P79" i="4"/>
  <c r="P73" i="4"/>
  <c r="P63" i="4"/>
  <c r="P47" i="4"/>
  <c r="P13" i="4"/>
  <c r="P166" i="4"/>
  <c r="P39" i="4"/>
  <c r="M4" i="7"/>
  <c r="M62" i="3"/>
  <c r="M5" i="4"/>
  <c r="J4" i="7"/>
  <c r="J5" i="4"/>
  <c r="M43" i="3"/>
  <c r="J186" i="7"/>
  <c r="J191" i="7"/>
  <c r="J183" i="7"/>
  <c r="J188" i="7"/>
  <c r="J164" i="7"/>
  <c r="J185" i="7"/>
  <c r="J190" i="7"/>
  <c r="J182" i="7"/>
  <c r="J166" i="7"/>
  <c r="J187" i="7"/>
  <c r="J184" i="7"/>
  <c r="J41" i="7"/>
  <c r="J181" i="7"/>
  <c r="J75" i="7"/>
  <c r="J189" i="7"/>
  <c r="J18" i="7"/>
  <c r="J612" i="4"/>
  <c r="J604" i="4"/>
  <c r="J609" i="4"/>
  <c r="J601" i="4"/>
  <c r="J615" i="4"/>
  <c r="J610" i="4"/>
  <c r="J599" i="4"/>
  <c r="J614" i="4"/>
  <c r="J608" i="4"/>
  <c r="J603" i="4"/>
  <c r="J391" i="4"/>
  <c r="J613" i="4"/>
  <c r="J607" i="4"/>
  <c r="J602" i="4"/>
  <c r="J606" i="4"/>
  <c r="J616" i="4"/>
  <c r="J611" i="4"/>
  <c r="J600" i="4"/>
  <c r="J395" i="4"/>
  <c r="J387" i="4"/>
  <c r="J605" i="4"/>
  <c r="J386" i="4"/>
  <c r="J396" i="4"/>
  <c r="J385" i="4"/>
  <c r="J390" i="4"/>
  <c r="J190" i="4"/>
  <c r="J182" i="4"/>
  <c r="J389" i="4"/>
  <c r="J384" i="4"/>
  <c r="J394" i="4"/>
  <c r="J393" i="4"/>
  <c r="J388" i="4"/>
  <c r="J398" i="4"/>
  <c r="J192" i="4"/>
  <c r="J185" i="4"/>
  <c r="J188" i="4"/>
  <c r="J167" i="4"/>
  <c r="J184" i="4"/>
  <c r="J76" i="4"/>
  <c r="J392" i="4"/>
  <c r="J191" i="4"/>
  <c r="J187" i="4"/>
  <c r="J186" i="4"/>
  <c r="J183" i="4"/>
  <c r="J165" i="4"/>
  <c r="J397" i="4"/>
  <c r="J189" i="4"/>
  <c r="J19" i="4"/>
  <c r="J42" i="4"/>
  <c r="M53" i="3"/>
  <c r="M148" i="7"/>
  <c r="M140" i="7"/>
  <c r="M124" i="7"/>
  <c r="M116" i="7"/>
  <c r="M145" i="7"/>
  <c r="M137" i="7"/>
  <c r="M142" i="7"/>
  <c r="M126" i="7"/>
  <c r="M118" i="7"/>
  <c r="M147" i="7"/>
  <c r="M139" i="7"/>
  <c r="M123" i="7"/>
  <c r="M144" i="7"/>
  <c r="M136" i="7"/>
  <c r="M120" i="7"/>
  <c r="M141" i="7"/>
  <c r="M125" i="7"/>
  <c r="M117" i="7"/>
  <c r="M119" i="7"/>
  <c r="M91" i="7"/>
  <c r="M43" i="7"/>
  <c r="M35" i="7"/>
  <c r="M27" i="7"/>
  <c r="M96" i="7"/>
  <c r="M143" i="7"/>
  <c r="M121" i="7"/>
  <c r="M93" i="7"/>
  <c r="M77" i="7"/>
  <c r="M45" i="7"/>
  <c r="M37" i="7"/>
  <c r="M138" i="7"/>
  <c r="M122" i="7"/>
  <c r="M98" i="7"/>
  <c r="M90" i="7"/>
  <c r="M95" i="7"/>
  <c r="M47" i="7"/>
  <c r="M92" i="7"/>
  <c r="M76" i="7"/>
  <c r="M68" i="7"/>
  <c r="M97" i="7"/>
  <c r="M89" i="7"/>
  <c r="M57" i="7"/>
  <c r="M146" i="7"/>
  <c r="M102" i="7"/>
  <c r="M94" i="7"/>
  <c r="M30" i="7"/>
  <c r="M11" i="7"/>
  <c r="M1410" i="4"/>
  <c r="M1402" i="4"/>
  <c r="M1394" i="4"/>
  <c r="M1386" i="4"/>
  <c r="M1378" i="4"/>
  <c r="M1370" i="4"/>
  <c r="M1362" i="4"/>
  <c r="M1354" i="4"/>
  <c r="M1346" i="4"/>
  <c r="M16" i="7"/>
  <c r="M8" i="7"/>
  <c r="M1415" i="4"/>
  <c r="M1407" i="4"/>
  <c r="M1399" i="4"/>
  <c r="M1391" i="4"/>
  <c r="M1383" i="4"/>
  <c r="M1375" i="4"/>
  <c r="M1367" i="4"/>
  <c r="M1359" i="4"/>
  <c r="M1351" i="4"/>
  <c r="M1343" i="4"/>
  <c r="M34" i="7"/>
  <c r="M1409" i="4"/>
  <c r="M1401" i="4"/>
  <c r="M1393" i="4"/>
  <c r="M1385" i="4"/>
  <c r="M1377" i="4"/>
  <c r="M1369" i="4"/>
  <c r="M1361" i="4"/>
  <c r="M28" i="7"/>
  <c r="M7" i="7"/>
  <c r="M1414" i="4"/>
  <c r="M1406" i="4"/>
  <c r="M1398" i="4"/>
  <c r="M1390" i="4"/>
  <c r="M1382" i="4"/>
  <c r="M1374" i="4"/>
  <c r="M1366" i="4"/>
  <c r="M1358" i="4"/>
  <c r="M1411" i="4"/>
  <c r="M1403" i="4"/>
  <c r="M1395" i="4"/>
  <c r="M1387" i="4"/>
  <c r="M1379" i="4"/>
  <c r="M1371" i="4"/>
  <c r="M1363" i="4"/>
  <c r="M1355" i="4"/>
  <c r="M1408" i="4"/>
  <c r="M1400" i="4"/>
  <c r="M1392" i="4"/>
  <c r="M1384" i="4"/>
  <c r="M1376" i="4"/>
  <c r="M1368" i="4"/>
  <c r="M1360" i="4"/>
  <c r="M31" i="7"/>
  <c r="M14" i="7"/>
  <c r="M6" i="7"/>
  <c r="M1413" i="4"/>
  <c r="M1405" i="4"/>
  <c r="M1397" i="4"/>
  <c r="M1389" i="4"/>
  <c r="M1381" i="4"/>
  <c r="M1373" i="4"/>
  <c r="M1365" i="4"/>
  <c r="M1357" i="4"/>
  <c r="M1349" i="4"/>
  <c r="M1341" i="4"/>
  <c r="M1404" i="4"/>
  <c r="M1372" i="4"/>
  <c r="M1353" i="4"/>
  <c r="M1337" i="4"/>
  <c r="M1329" i="4"/>
  <c r="M1321" i="4"/>
  <c r="M1313" i="4"/>
  <c r="M1305" i="4"/>
  <c r="M1297" i="4"/>
  <c r="M1352" i="4"/>
  <c r="M1334" i="4"/>
  <c r="M1326" i="4"/>
  <c r="M1318" i="4"/>
  <c r="M1310" i="4"/>
  <c r="M1302" i="4"/>
  <c r="M1294" i="4"/>
  <c r="M1286" i="4"/>
  <c r="M1412" i="4"/>
  <c r="M1380" i="4"/>
  <c r="M1342" i="4"/>
  <c r="M1331" i="4"/>
  <c r="M1323" i="4"/>
  <c r="M1315" i="4"/>
  <c r="M1307" i="4"/>
  <c r="M1299" i="4"/>
  <c r="M1291" i="4"/>
  <c r="M1283" i="4"/>
  <c r="M1275" i="4"/>
  <c r="M1267" i="4"/>
  <c r="M1259" i="4"/>
  <c r="M1251" i="4"/>
  <c r="M1350" i="4"/>
  <c r="M1336" i="4"/>
  <c r="M1328" i="4"/>
  <c r="M1320" i="4"/>
  <c r="M1312" i="4"/>
  <c r="M1304" i="4"/>
  <c r="M1296" i="4"/>
  <c r="M1288" i="4"/>
  <c r="M1388" i="4"/>
  <c r="M1356" i="4"/>
  <c r="M1348" i="4"/>
  <c r="M1333" i="4"/>
  <c r="M1325" i="4"/>
  <c r="M1317" i="4"/>
  <c r="M1309" i="4"/>
  <c r="M1301" i="4"/>
  <c r="M1293" i="4"/>
  <c r="M1285" i="4"/>
  <c r="M29" i="7"/>
  <c r="M1347" i="4"/>
  <c r="M1340" i="4"/>
  <c r="M1330" i="4"/>
  <c r="M1322" i="4"/>
  <c r="M1314" i="4"/>
  <c r="M1306" i="4"/>
  <c r="M1298" i="4"/>
  <c r="M1290" i="4"/>
  <c r="M1396" i="4"/>
  <c r="M1364" i="4"/>
  <c r="M1345" i="4"/>
  <c r="M1339" i="4"/>
  <c r="M1335" i="4"/>
  <c r="M1327" i="4"/>
  <c r="M1319" i="4"/>
  <c r="M1311" i="4"/>
  <c r="M1303" i="4"/>
  <c r="M1295" i="4"/>
  <c r="M1287" i="4"/>
  <c r="M1279" i="4"/>
  <c r="M1271" i="4"/>
  <c r="M1263" i="4"/>
  <c r="M1255" i="4"/>
  <c r="M1344" i="4"/>
  <c r="M1338" i="4"/>
  <c r="M1332" i="4"/>
  <c r="M1324" i="4"/>
  <c r="M1316" i="4"/>
  <c r="M1308" i="4"/>
  <c r="M1300" i="4"/>
  <c r="M1292" i="4"/>
  <c r="M1284" i="4"/>
  <c r="M1276" i="4"/>
  <c r="M1269" i="4"/>
  <c r="M1264" i="4"/>
  <c r="M1253" i="4"/>
  <c r="M1244" i="4"/>
  <c r="M1236" i="4"/>
  <c r="M1228" i="4"/>
  <c r="M1220" i="4"/>
  <c r="M1212" i="4"/>
  <c r="M1204" i="4"/>
  <c r="M1196" i="4"/>
  <c r="M1280" i="4"/>
  <c r="M1278" i="4"/>
  <c r="M1258" i="4"/>
  <c r="M1249" i="4"/>
  <c r="M1241" i="4"/>
  <c r="M1233" i="4"/>
  <c r="M1225" i="4"/>
  <c r="M1217" i="4"/>
  <c r="M1209" i="4"/>
  <c r="M1201" i="4"/>
  <c r="M1193" i="4"/>
  <c r="M1289" i="4"/>
  <c r="M1281" i="4"/>
  <c r="M1277" i="4"/>
  <c r="M1268" i="4"/>
  <c r="M1257" i="4"/>
  <c r="M1252" i="4"/>
  <c r="M1246" i="4"/>
  <c r="M1238" i="4"/>
  <c r="M1230" i="4"/>
  <c r="M1222" i="4"/>
  <c r="M1214" i="4"/>
  <c r="M1206" i="4"/>
  <c r="M1198" i="4"/>
  <c r="M1190" i="4"/>
  <c r="M1262" i="4"/>
  <c r="M1243" i="4"/>
  <c r="M1235" i="4"/>
  <c r="M1227" i="4"/>
  <c r="M1219" i="4"/>
  <c r="M1211" i="4"/>
  <c r="M1203" i="4"/>
  <c r="M1195" i="4"/>
  <c r="M1187" i="4"/>
  <c r="M1282" i="4"/>
  <c r="M1261" i="4"/>
  <c r="M1256" i="4"/>
  <c r="M1248" i="4"/>
  <c r="M1240" i="4"/>
  <c r="M1232" i="4"/>
  <c r="M1224" i="4"/>
  <c r="M1216" i="4"/>
  <c r="M1208" i="4"/>
  <c r="M1200" i="4"/>
  <c r="M1274" i="4"/>
  <c r="M1273" i="4"/>
  <c r="M1266" i="4"/>
  <c r="M1245" i="4"/>
  <c r="M1237" i="4"/>
  <c r="M1229" i="4"/>
  <c r="M1221" i="4"/>
  <c r="M1213" i="4"/>
  <c r="M1205" i="4"/>
  <c r="M1197" i="4"/>
  <c r="M1189" i="4"/>
  <c r="M1181" i="4"/>
  <c r="M1173" i="4"/>
  <c r="M1165" i="4"/>
  <c r="M1272" i="4"/>
  <c r="M1265" i="4"/>
  <c r="M1260" i="4"/>
  <c r="M1250" i="4"/>
  <c r="M1242" i="4"/>
  <c r="M1234" i="4"/>
  <c r="M1226" i="4"/>
  <c r="M1218" i="4"/>
  <c r="M1210" i="4"/>
  <c r="M1202" i="4"/>
  <c r="M1194" i="4"/>
  <c r="M1186" i="4"/>
  <c r="M1178" i="4"/>
  <c r="M1170" i="4"/>
  <c r="M1270" i="4"/>
  <c r="M1254" i="4"/>
  <c r="M1247" i="4"/>
  <c r="M1239" i="4"/>
  <c r="M1231" i="4"/>
  <c r="M1223" i="4"/>
  <c r="M1215" i="4"/>
  <c r="M1207" i="4"/>
  <c r="M1199" i="4"/>
  <c r="M1192" i="4"/>
  <c r="M1175" i="4"/>
  <c r="M1166" i="4"/>
  <c r="M1160" i="4"/>
  <c r="M1152" i="4"/>
  <c r="M1144" i="4"/>
  <c r="M1136" i="4"/>
  <c r="M1128" i="4"/>
  <c r="M1120" i="4"/>
  <c r="M1112" i="4"/>
  <c r="M1104" i="4"/>
  <c r="M1180" i="4"/>
  <c r="M1157" i="4"/>
  <c r="M1149" i="4"/>
  <c r="M1141" i="4"/>
  <c r="M1133" i="4"/>
  <c r="M1125" i="4"/>
  <c r="M1117" i="4"/>
  <c r="M1109" i="4"/>
  <c r="M1101" i="4"/>
  <c r="M1185" i="4"/>
  <c r="M1174" i="4"/>
  <c r="M1169" i="4"/>
  <c r="M1162" i="4"/>
  <c r="M1154" i="4"/>
  <c r="M1146" i="4"/>
  <c r="M1138" i="4"/>
  <c r="M1130" i="4"/>
  <c r="M1122" i="4"/>
  <c r="M1114" i="4"/>
  <c r="M1106" i="4"/>
  <c r="M1098" i="4"/>
  <c r="M1090" i="4"/>
  <c r="M1082" i="4"/>
  <c r="M1074" i="4"/>
  <c r="M1184" i="4"/>
  <c r="M1179" i="4"/>
  <c r="M1168" i="4"/>
  <c r="M1159" i="4"/>
  <c r="M1151" i="4"/>
  <c r="M1143" i="4"/>
  <c r="M1135" i="4"/>
  <c r="M1127" i="4"/>
  <c r="M1119" i="4"/>
  <c r="M1111" i="4"/>
  <c r="M1103" i="4"/>
  <c r="M1095" i="4"/>
  <c r="M1183" i="4"/>
  <c r="M1156" i="4"/>
  <c r="M1148" i="4"/>
  <c r="M1140" i="4"/>
  <c r="M1132" i="4"/>
  <c r="M1124" i="4"/>
  <c r="M1116" i="4"/>
  <c r="M1108" i="4"/>
  <c r="M1100" i="4"/>
  <c r="M1172" i="4"/>
  <c r="M1167" i="4"/>
  <c r="M1164" i="4"/>
  <c r="M1161" i="4"/>
  <c r="M1153" i="4"/>
  <c r="M1145" i="4"/>
  <c r="M1137" i="4"/>
  <c r="M1129" i="4"/>
  <c r="M1121" i="4"/>
  <c r="M1113" i="4"/>
  <c r="M1105" i="4"/>
  <c r="M1097" i="4"/>
  <c r="M1182" i="4"/>
  <c r="M1177" i="4"/>
  <c r="M1158" i="4"/>
  <c r="M1150" i="4"/>
  <c r="M1142" i="4"/>
  <c r="M1134" i="4"/>
  <c r="M1126" i="4"/>
  <c r="M1118" i="4"/>
  <c r="M1110" i="4"/>
  <c r="M1102" i="4"/>
  <c r="M1094" i="4"/>
  <c r="M1086" i="4"/>
  <c r="M1078" i="4"/>
  <c r="M1070" i="4"/>
  <c r="M1191" i="4"/>
  <c r="M1188" i="4"/>
  <c r="M1176" i="4"/>
  <c r="M1171" i="4"/>
  <c r="M1163" i="4"/>
  <c r="M1155" i="4"/>
  <c r="M1147" i="4"/>
  <c r="M1139" i="4"/>
  <c r="M1131" i="4"/>
  <c r="M1123" i="4"/>
  <c r="M1115" i="4"/>
  <c r="M1107" i="4"/>
  <c r="M1099" i="4"/>
  <c r="M1089" i="4"/>
  <c r="M1073" i="4"/>
  <c r="M1088" i="4"/>
  <c r="M1083" i="4"/>
  <c r="M1072" i="4"/>
  <c r="M1077" i="4"/>
  <c r="M1087" i="4"/>
  <c r="M1076" i="4"/>
  <c r="M1071" i="4"/>
  <c r="M1081" i="4"/>
  <c r="M1080" i="4"/>
  <c r="M1075" i="4"/>
  <c r="M1093" i="4"/>
  <c r="M1092" i="4"/>
  <c r="M1085" i="4"/>
  <c r="M1069" i="4"/>
  <c r="M1096" i="4"/>
  <c r="M1091" i="4"/>
  <c r="M1084" i="4"/>
  <c r="M1079" i="4"/>
  <c r="M1068" i="4"/>
  <c r="M721" i="4"/>
  <c r="M713" i="4"/>
  <c r="M705" i="4"/>
  <c r="M697" i="4"/>
  <c r="M689" i="4"/>
  <c r="M681" i="4"/>
  <c r="M673" i="4"/>
  <c r="M665" i="4"/>
  <c r="M657" i="4"/>
  <c r="M718" i="4"/>
  <c r="M710" i="4"/>
  <c r="M702" i="4"/>
  <c r="M694" i="4"/>
  <c r="M686" i="4"/>
  <c r="M678" i="4"/>
  <c r="M670" i="4"/>
  <c r="M662" i="4"/>
  <c r="M723" i="4"/>
  <c r="M715" i="4"/>
  <c r="M707" i="4"/>
  <c r="M699" i="4"/>
  <c r="M691" i="4"/>
  <c r="M683" i="4"/>
  <c r="M675" i="4"/>
  <c r="M667" i="4"/>
  <c r="M659" i="4"/>
  <c r="M720" i="4"/>
  <c r="M712" i="4"/>
  <c r="M704" i="4"/>
  <c r="M696" i="4"/>
  <c r="M688" i="4"/>
  <c r="M680" i="4"/>
  <c r="M672" i="4"/>
  <c r="M664" i="4"/>
  <c r="M656" i="4"/>
  <c r="M717" i="4"/>
  <c r="M709" i="4"/>
  <c r="M701" i="4"/>
  <c r="M693" i="4"/>
  <c r="M685" i="4"/>
  <c r="M677" i="4"/>
  <c r="M669" i="4"/>
  <c r="M661" i="4"/>
  <c r="M722" i="4"/>
  <c r="M714" i="4"/>
  <c r="M706" i="4"/>
  <c r="M698" i="4"/>
  <c r="M690" i="4"/>
  <c r="M682" i="4"/>
  <c r="M674" i="4"/>
  <c r="M666" i="4"/>
  <c r="M658" i="4"/>
  <c r="M719" i="4"/>
  <c r="M711" i="4"/>
  <c r="M703" i="4"/>
  <c r="M695" i="4"/>
  <c r="M687" i="4"/>
  <c r="M679" i="4"/>
  <c r="M671" i="4"/>
  <c r="M663" i="4"/>
  <c r="M655" i="4"/>
  <c r="M724" i="4"/>
  <c r="M716" i="4"/>
  <c r="M708" i="4"/>
  <c r="M700" i="4"/>
  <c r="M692" i="4"/>
  <c r="M684" i="4"/>
  <c r="M676" i="4"/>
  <c r="M668" i="4"/>
  <c r="M660" i="4"/>
  <c r="M144" i="4"/>
  <c r="M145" i="4"/>
  <c r="M124" i="4"/>
  <c r="M92" i="4"/>
  <c r="M148" i="4"/>
  <c r="M141" i="4"/>
  <c r="M121" i="4"/>
  <c r="M97" i="4"/>
  <c r="M137" i="4"/>
  <c r="M126" i="4"/>
  <c r="M118" i="4"/>
  <c r="M94" i="4"/>
  <c r="M78" i="4"/>
  <c r="M147" i="4"/>
  <c r="M140" i="4"/>
  <c r="M123" i="4"/>
  <c r="M99" i="4"/>
  <c r="M91" i="4"/>
  <c r="M120" i="4"/>
  <c r="M96" i="4"/>
  <c r="M48" i="4"/>
  <c r="M32" i="4"/>
  <c r="M8" i="4"/>
  <c r="M146" i="4"/>
  <c r="M143" i="4"/>
  <c r="M139" i="4"/>
  <c r="M125" i="4"/>
  <c r="M117" i="4"/>
  <c r="M93" i="4"/>
  <c r="M122" i="4"/>
  <c r="M98" i="4"/>
  <c r="M90" i="4"/>
  <c r="M58" i="4"/>
  <c r="M103" i="4"/>
  <c r="M44" i="4"/>
  <c r="M28" i="4"/>
  <c r="M9" i="4"/>
  <c r="M12" i="4"/>
  <c r="M38" i="4"/>
  <c r="M77" i="4"/>
  <c r="M15" i="4"/>
  <c r="M149" i="4"/>
  <c r="M119" i="4"/>
  <c r="M36" i="4"/>
  <c r="M71" i="3"/>
  <c r="M35" i="4"/>
  <c r="M31" i="4"/>
  <c r="M7" i="4"/>
  <c r="M127" i="4"/>
  <c r="M95" i="4"/>
  <c r="M30" i="4"/>
  <c r="M17" i="4"/>
  <c r="M142" i="4"/>
  <c r="M138" i="4"/>
  <c r="M69" i="4"/>
  <c r="M46" i="4"/>
  <c r="M29" i="4"/>
  <c r="L12" i="3"/>
  <c r="P191" i="4"/>
  <c r="P182" i="4"/>
  <c r="P386" i="4"/>
  <c r="P394" i="4"/>
  <c r="P615" i="4"/>
  <c r="P607" i="4"/>
  <c r="P75" i="7"/>
  <c r="P189" i="7"/>
  <c r="G173" i="4" a="1"/>
  <c r="G173" i="4" s="1"/>
  <c r="G168" i="4" a="1"/>
  <c r="G168" i="4" s="1"/>
  <c r="G199" i="4" a="1"/>
  <c r="G199" i="4" s="1"/>
  <c r="G532" i="4" a="1"/>
  <c r="G532" i="4" s="1"/>
  <c r="G528" i="4" a="1"/>
  <c r="G528" i="4" s="1"/>
  <c r="G150" i="7" a="1"/>
  <c r="G150" i="7" s="1"/>
  <c r="G173" i="7" a="1"/>
  <c r="G173" i="7" s="1"/>
  <c r="P76" i="4"/>
  <c r="P189" i="4"/>
  <c r="P397" i="4"/>
  <c r="P603" i="4"/>
  <c r="P611" i="4"/>
  <c r="P605" i="4"/>
  <c r="P185" i="7"/>
  <c r="P184" i="7"/>
  <c r="G195" i="7" a="1"/>
  <c r="G195" i="7" s="1"/>
  <c r="G163" i="7" a="1"/>
  <c r="G163" i="7" s="1"/>
  <c r="G155" i="7" a="1"/>
  <c r="G155" i="7" s="1"/>
  <c r="G152" i="7" a="1"/>
  <c r="G152" i="7" s="1"/>
  <c r="G157" i="7" a="1"/>
  <c r="G157" i="7" s="1"/>
  <c r="G162" i="7" a="1"/>
  <c r="G162" i="7" s="1"/>
  <c r="G154" i="7" a="1"/>
  <c r="G154" i="7" s="1"/>
  <c r="G114" i="7" a="1"/>
  <c r="G114" i="7" s="1"/>
  <c r="G196" i="7" a="1"/>
  <c r="G196" i="7" s="1"/>
  <c r="G156" i="7" a="1"/>
  <c r="G156" i="7" s="1"/>
  <c r="G71" i="7" a="1"/>
  <c r="G71" i="7" s="1"/>
  <c r="G44" i="7" a="1"/>
  <c r="G44" i="7" s="1"/>
  <c r="G113" i="7" a="1"/>
  <c r="G113" i="7" s="1"/>
  <c r="G158" i="7" a="1"/>
  <c r="G158" i="7" s="1"/>
  <c r="G153" i="7" a="1"/>
  <c r="G153" i="7" s="1"/>
  <c r="G88" i="7" a="1"/>
  <c r="G88" i="7" s="1"/>
  <c r="G22" i="7" a="1"/>
  <c r="G22" i="7" s="1"/>
  <c r="G39" i="7" a="1"/>
  <c r="G39" i="7" s="1"/>
  <c r="G19" i="7" a="1"/>
  <c r="G19" i="7" s="1"/>
  <c r="G648" i="4" a="1"/>
  <c r="G648" i="4" s="1"/>
  <c r="G653" i="4" a="1"/>
  <c r="G653" i="4" s="1"/>
  <c r="G645" i="4" a="1"/>
  <c r="G645" i="4" s="1"/>
  <c r="G650" i="4" a="1"/>
  <c r="G650" i="4" s="1"/>
  <c r="G642" i="4" a="1"/>
  <c r="G642" i="4" s="1"/>
  <c r="G647" i="4" a="1"/>
  <c r="G647" i="4" s="1"/>
  <c r="G652" i="4" a="1"/>
  <c r="G652" i="4" s="1"/>
  <c r="G644" i="4" a="1"/>
  <c r="G644" i="4" s="1"/>
  <c r="G649" i="4" a="1"/>
  <c r="G649" i="4" s="1"/>
  <c r="G641" i="4" a="1"/>
  <c r="G641" i="4" s="1"/>
  <c r="G654" i="4" a="1"/>
  <c r="G654" i="4" s="1"/>
  <c r="G646" i="4" a="1"/>
  <c r="G646" i="4" s="1"/>
  <c r="G651" i="4" a="1"/>
  <c r="G651" i="4" s="1"/>
  <c r="G643" i="4" a="1"/>
  <c r="G643" i="4" s="1"/>
  <c r="G494" i="4" a="1"/>
  <c r="G494" i="4" s="1"/>
  <c r="G486" i="4" a="1"/>
  <c r="G486" i="4" s="1"/>
  <c r="G478" i="4" a="1"/>
  <c r="G478" i="4" s="1"/>
  <c r="G470" i="4" a="1"/>
  <c r="G470" i="4" s="1"/>
  <c r="G462" i="4" a="1"/>
  <c r="G462" i="4" s="1"/>
  <c r="G454" i="4" a="1"/>
  <c r="G454" i="4" s="1"/>
  <c r="G446" i="4" a="1"/>
  <c r="G446" i="4" s="1"/>
  <c r="G438" i="4" a="1"/>
  <c r="G438" i="4" s="1"/>
  <c r="G430" i="4" a="1"/>
  <c r="G430" i="4" s="1"/>
  <c r="G499" i="4" a="1"/>
  <c r="G499" i="4" s="1"/>
  <c r="G491" i="4" a="1"/>
  <c r="G491" i="4" s="1"/>
  <c r="G483" i="4" a="1"/>
  <c r="G483" i="4" s="1"/>
  <c r="G475" i="4" a="1"/>
  <c r="G475" i="4" s="1"/>
  <c r="G467" i="4" a="1"/>
  <c r="G467" i="4" s="1"/>
  <c r="G459" i="4" a="1"/>
  <c r="G459" i="4" s="1"/>
  <c r="G451" i="4" a="1"/>
  <c r="G451" i="4" s="1"/>
  <c r="G496" i="4" a="1"/>
  <c r="G496" i="4" s="1"/>
  <c r="G488" i="4" a="1"/>
  <c r="G488" i="4" s="1"/>
  <c r="G480" i="4" a="1"/>
  <c r="G480" i="4" s="1"/>
  <c r="G472" i="4" a="1"/>
  <c r="G472" i="4" s="1"/>
  <c r="G464" i="4" a="1"/>
  <c r="G464" i="4" s="1"/>
  <c r="G456" i="4" a="1"/>
  <c r="G456" i="4" s="1"/>
  <c r="G448" i="4" a="1"/>
  <c r="G448" i="4" s="1"/>
  <c r="G440" i="4" a="1"/>
  <c r="G440" i="4" s="1"/>
  <c r="G432" i="4" a="1"/>
  <c r="G432" i="4" s="1"/>
  <c r="G424" i="4" a="1"/>
  <c r="G424" i="4" s="1"/>
  <c r="G416" i="4" a="1"/>
  <c r="G416" i="4" s="1"/>
  <c r="G408" i="4" a="1"/>
  <c r="G408" i="4" s="1"/>
  <c r="G400" i="4" a="1"/>
  <c r="G400" i="4" s="1"/>
  <c r="G501" i="4" a="1"/>
  <c r="G501" i="4" s="1"/>
  <c r="G493" i="4" a="1"/>
  <c r="G493" i="4" s="1"/>
  <c r="G485" i="4" a="1"/>
  <c r="G485" i="4" s="1"/>
  <c r="G477" i="4" a="1"/>
  <c r="G477" i="4" s="1"/>
  <c r="G469" i="4" a="1"/>
  <c r="G469" i="4" s="1"/>
  <c r="G461" i="4" a="1"/>
  <c r="G461" i="4" s="1"/>
  <c r="G453" i="4" a="1"/>
  <c r="G453" i="4" s="1"/>
  <c r="G498" i="4" a="1"/>
  <c r="G498" i="4" s="1"/>
  <c r="G490" i="4" a="1"/>
  <c r="G490" i="4" s="1"/>
  <c r="G482" i="4" a="1"/>
  <c r="G482" i="4" s="1"/>
  <c r="G474" i="4" a="1"/>
  <c r="G474" i="4" s="1"/>
  <c r="G466" i="4" a="1"/>
  <c r="G466" i="4" s="1"/>
  <c r="G458" i="4" a="1"/>
  <c r="G458" i="4" s="1"/>
  <c r="G450" i="4" a="1"/>
  <c r="G450" i="4" s="1"/>
  <c r="G495" i="4" a="1"/>
  <c r="G495" i="4" s="1"/>
  <c r="G487" i="4" a="1"/>
  <c r="G487" i="4" s="1"/>
  <c r="G479" i="4" a="1"/>
  <c r="G479" i="4" s="1"/>
  <c r="G471" i="4" a="1"/>
  <c r="G471" i="4" s="1"/>
  <c r="G463" i="4" a="1"/>
  <c r="G463" i="4" s="1"/>
  <c r="G455" i="4" a="1"/>
  <c r="G455" i="4" s="1"/>
  <c r="G447" i="4" a="1"/>
  <c r="G447" i="4" s="1"/>
  <c r="G500" i="4" a="1"/>
  <c r="G500" i="4" s="1"/>
  <c r="G492" i="4" a="1"/>
  <c r="G492" i="4" s="1"/>
  <c r="G484" i="4" a="1"/>
  <c r="G484" i="4" s="1"/>
  <c r="G476" i="4" a="1"/>
  <c r="G476" i="4" s="1"/>
  <c r="G468" i="4" a="1"/>
  <c r="G468" i="4" s="1"/>
  <c r="G460" i="4" a="1"/>
  <c r="G460" i="4" s="1"/>
  <c r="G452" i="4" a="1"/>
  <c r="G452" i="4" s="1"/>
  <c r="G444" i="4" a="1"/>
  <c r="G444" i="4" s="1"/>
  <c r="G436" i="4" a="1"/>
  <c r="G436" i="4" s="1"/>
  <c r="G428" i="4" a="1"/>
  <c r="G428" i="4" s="1"/>
  <c r="G420" i="4" a="1"/>
  <c r="G420" i="4" s="1"/>
  <c r="G412" i="4" a="1"/>
  <c r="G412" i="4" s="1"/>
  <c r="G404" i="4" a="1"/>
  <c r="G404" i="4" s="1"/>
  <c r="G497" i="4" a="1"/>
  <c r="G497" i="4" s="1"/>
  <c r="G489" i="4" a="1"/>
  <c r="G489" i="4" s="1"/>
  <c r="G481" i="4" a="1"/>
  <c r="G481" i="4" s="1"/>
  <c r="G473" i="4" a="1"/>
  <c r="G473" i="4" s="1"/>
  <c r="G465" i="4" a="1"/>
  <c r="G465" i="4" s="1"/>
  <c r="G457" i="4" a="1"/>
  <c r="G457" i="4" s="1"/>
  <c r="G449" i="4" a="1"/>
  <c r="G449" i="4" s="1"/>
  <c r="G441" i="4" a="1"/>
  <c r="G441" i="4" s="1"/>
  <c r="G433" i="4" a="1"/>
  <c r="G433" i="4" s="1"/>
  <c r="G419" i="4" a="1"/>
  <c r="G419" i="4" s="1"/>
  <c r="G403" i="4" a="1"/>
  <c r="G403" i="4" s="1"/>
  <c r="G197" i="4" a="1"/>
  <c r="G197" i="4" s="1"/>
  <c r="G445" i="4" a="1"/>
  <c r="G445" i="4" s="1"/>
  <c r="G443" i="4" a="1"/>
  <c r="G443" i="4" s="1"/>
  <c r="G437" i="4" a="1"/>
  <c r="G437" i="4" s="1"/>
  <c r="G435" i="4" a="1"/>
  <c r="G435" i="4" s="1"/>
  <c r="G429" i="4" a="1"/>
  <c r="G429" i="4" s="1"/>
  <c r="G414" i="4" a="1"/>
  <c r="G414" i="4" s="1"/>
  <c r="G413" i="4" a="1"/>
  <c r="G413" i="4" s="1"/>
  <c r="G439" i="4" a="1"/>
  <c r="G439" i="4" s="1"/>
  <c r="G431" i="4" a="1"/>
  <c r="G431" i="4" s="1"/>
  <c r="G423" i="4" a="1"/>
  <c r="G423" i="4" s="1"/>
  <c r="G407" i="4" a="1"/>
  <c r="G407" i="4" s="1"/>
  <c r="G159" i="4" a="1"/>
  <c r="G159" i="4" s="1"/>
  <c r="G442" i="4" a="1"/>
  <c r="G442" i="4" s="1"/>
  <c r="G434" i="4" a="1"/>
  <c r="G434" i="4" s="1"/>
  <c r="G418" i="4" a="1"/>
  <c r="G418" i="4" s="1"/>
  <c r="G417" i="4" a="1"/>
  <c r="G417" i="4" s="1"/>
  <c r="G402" i="4" a="1"/>
  <c r="G402" i="4" s="1"/>
  <c r="G401" i="4" a="1"/>
  <c r="G401" i="4" s="1"/>
  <c r="G427" i="4" a="1"/>
  <c r="G427" i="4" s="1"/>
  <c r="G411" i="4" a="1"/>
  <c r="G411" i="4" s="1"/>
  <c r="G422" i="4" a="1"/>
  <c r="G422" i="4" s="1"/>
  <c r="G421" i="4" a="1"/>
  <c r="G421" i="4" s="1"/>
  <c r="G406" i="4" a="1"/>
  <c r="G406" i="4" s="1"/>
  <c r="G405" i="4" a="1"/>
  <c r="G405" i="4" s="1"/>
  <c r="G415" i="4" a="1"/>
  <c r="G415" i="4" s="1"/>
  <c r="G399" i="4" a="1"/>
  <c r="G399" i="4" s="1"/>
  <c r="G154" i="4" a="1"/>
  <c r="G154" i="4" s="1"/>
  <c r="G115" i="4" a="1"/>
  <c r="G115" i="4" s="1"/>
  <c r="G196" i="4" a="1"/>
  <c r="G196" i="4" s="1"/>
  <c r="G164" i="4" a="1"/>
  <c r="G164" i="4" s="1"/>
  <c r="G72" i="4" a="1"/>
  <c r="G72" i="4" s="1"/>
  <c r="G40" i="4" a="1"/>
  <c r="G40" i="4" s="1"/>
  <c r="G425" i="4" a="1"/>
  <c r="G425" i="4" s="1"/>
  <c r="G157" i="4" a="1"/>
  <c r="G157" i="4" s="1"/>
  <c r="G156" i="4" a="1"/>
  <c r="G156" i="4" s="1"/>
  <c r="G153" i="4" a="1"/>
  <c r="G153" i="4" s="1"/>
  <c r="G114" i="4" a="1"/>
  <c r="G114" i="4" s="1"/>
  <c r="G426" i="4" a="1"/>
  <c r="G426" i="4" s="1"/>
  <c r="G409" i="4" a="1"/>
  <c r="G409" i="4" s="1"/>
  <c r="G163" i="4" a="1"/>
  <c r="G163" i="4" s="1"/>
  <c r="G23" i="4" a="1"/>
  <c r="G23" i="4" s="1"/>
  <c r="G410" i="4" a="1"/>
  <c r="G410" i="4" s="1"/>
  <c r="G155" i="4" a="1"/>
  <c r="G155" i="4" s="1"/>
  <c r="G89" i="4" a="1"/>
  <c r="G89" i="4" s="1"/>
  <c r="G158" i="4" a="1"/>
  <c r="G158" i="4" s="1"/>
  <c r="G45" i="4" a="1"/>
  <c r="G45" i="4" s="1"/>
  <c r="G20" i="4" a="1"/>
  <c r="G20" i="4" s="1"/>
  <c r="M17" i="3"/>
  <c r="G177" i="4" a="1"/>
  <c r="G177" i="4" s="1"/>
  <c r="G225" i="4" a="1"/>
  <c r="G225" i="4" s="1"/>
  <c r="G223" i="4" a="1"/>
  <c r="G223" i="4" s="1"/>
  <c r="G519" i="4" a="1"/>
  <c r="G519" i="4" s="1"/>
  <c r="G523" i="4" a="1"/>
  <c r="G523" i="4" s="1"/>
  <c r="G177" i="7" a="1"/>
  <c r="G177" i="7" s="1"/>
  <c r="G168" i="7" a="1"/>
  <c r="G168" i="7" s="1"/>
  <c r="J643" i="4" l="1"/>
  <c r="J647" i="4"/>
  <c r="J152" i="7"/>
  <c r="J156" i="7"/>
  <c r="M64" i="4"/>
  <c r="M185" i="4"/>
  <c r="M616" i="4"/>
  <c r="J651" i="4"/>
  <c r="J39" i="7"/>
  <c r="J157" i="7"/>
  <c r="J196" i="7"/>
  <c r="M731" i="4"/>
  <c r="M182" i="4"/>
  <c r="M601" i="4"/>
  <c r="J19" i="7"/>
  <c r="J163" i="7"/>
  <c r="J162" i="7"/>
  <c r="M817" i="4"/>
  <c r="M191" i="4"/>
  <c r="M603" i="4"/>
  <c r="P315" i="4"/>
  <c r="G540" i="4" a="1"/>
  <c r="G540" i="4" s="1"/>
  <c r="G159" i="7" a="1"/>
  <c r="G159" i="7" s="1"/>
  <c r="G543" i="4" a="1"/>
  <c r="G543" i="4" s="1"/>
  <c r="G538" i="4" a="1"/>
  <c r="G538" i="4" s="1"/>
  <c r="T234" i="4"/>
  <c r="P308" i="4"/>
  <c r="G541" i="4" a="1"/>
  <c r="G541" i="4" s="1"/>
  <c r="J540" i="4"/>
  <c r="T534" i="4"/>
  <c r="P449" i="4"/>
  <c r="G170" i="4" a="1"/>
  <c r="G170" i="4" s="1"/>
  <c r="G544" i="4" a="1"/>
  <c r="G544" i="4" s="1"/>
  <c r="T535" i="4"/>
  <c r="G160" i="4" a="1"/>
  <c r="G160" i="4" s="1"/>
  <c r="G539" i="4" a="1"/>
  <c r="G539" i="4" s="1"/>
  <c r="T152" i="4"/>
  <c r="T533" i="4"/>
  <c r="P560" i="4"/>
  <c r="T4" i="4"/>
  <c r="G237" i="4" a="1"/>
  <c r="G237" i="4" s="1"/>
  <c r="G542" i="4" a="1"/>
  <c r="G542" i="4" s="1"/>
  <c r="T193" i="4"/>
  <c r="T536" i="4"/>
  <c r="T3" i="7"/>
  <c r="G537" i="4" a="1"/>
  <c r="G537" i="4" s="1"/>
  <c r="G169" i="7" a="1"/>
  <c r="G169" i="7" s="1"/>
  <c r="T235" i="4"/>
  <c r="T151" i="7"/>
  <c r="P259" i="4"/>
  <c r="P196" i="7"/>
  <c r="M67" i="4"/>
  <c r="M818" i="4"/>
  <c r="M912" i="4"/>
  <c r="M881" i="4"/>
  <c r="M967" i="4"/>
  <c r="M1023" i="4"/>
  <c r="M62" i="7"/>
  <c r="P302" i="4"/>
  <c r="P199" i="7"/>
  <c r="M73" i="4"/>
  <c r="M729" i="4"/>
  <c r="M795" i="4"/>
  <c r="M963" i="4"/>
  <c r="M1019" i="4"/>
  <c r="M930" i="4"/>
  <c r="M84" i="7"/>
  <c r="M132" i="4"/>
  <c r="M850" i="4"/>
  <c r="M859" i="4"/>
  <c r="M796" i="4"/>
  <c r="M934" i="4"/>
  <c r="M994" i="4"/>
  <c r="M207" i="7"/>
  <c r="M14" i="4"/>
  <c r="M206" i="4"/>
  <c r="M919" i="4"/>
  <c r="M937" i="4"/>
  <c r="M860" i="4"/>
  <c r="M998" i="4"/>
  <c r="M1058" i="4"/>
  <c r="M59" i="7"/>
  <c r="M71" i="4"/>
  <c r="M745" i="4"/>
  <c r="M805" i="4"/>
  <c r="M830" i="4"/>
  <c r="M928" i="4"/>
  <c r="M1062" i="4"/>
  <c r="M1037" i="4"/>
  <c r="M221" i="7"/>
  <c r="P269" i="4"/>
  <c r="M746" i="4"/>
  <c r="M869" i="4"/>
  <c r="M894" i="4"/>
  <c r="M751" i="4"/>
  <c r="M1033" i="4"/>
  <c r="M1000" i="4"/>
  <c r="M219" i="7"/>
  <c r="P108" i="4"/>
  <c r="P240" i="4"/>
  <c r="M85" i="4"/>
  <c r="M768" i="4"/>
  <c r="M957" i="4"/>
  <c r="M960" i="4"/>
  <c r="M815" i="4"/>
  <c r="M988" i="4"/>
  <c r="M1064" i="4"/>
  <c r="M204" i="7"/>
  <c r="G247" i="4" a="1"/>
  <c r="G247" i="4" s="1"/>
  <c r="P24" i="4"/>
  <c r="P244" i="4"/>
  <c r="P81" i="7"/>
  <c r="G277" i="4" a="1"/>
  <c r="G277" i="4" s="1"/>
  <c r="P243" i="4"/>
  <c r="P298" i="4"/>
  <c r="M2" i="7"/>
  <c r="G110" i="4" a="1"/>
  <c r="G110" i="4" s="1"/>
  <c r="G280" i="4" a="1"/>
  <c r="G280" i="4" s="1"/>
  <c r="G272" i="4" a="1"/>
  <c r="G272" i="4" s="1"/>
  <c r="G161" i="4" a="1"/>
  <c r="G161" i="4" s="1"/>
  <c r="G259" i="4" a="1"/>
  <c r="G259" i="4" s="1"/>
  <c r="G323" i="4" a="1"/>
  <c r="G323" i="4" s="1"/>
  <c r="G286" i="4" a="1"/>
  <c r="G286" i="4" s="1"/>
  <c r="G257" i="4" a="1"/>
  <c r="G257" i="4" s="1"/>
  <c r="G321" i="4" a="1"/>
  <c r="G321" i="4" s="1"/>
  <c r="G292" i="4" a="1"/>
  <c r="G292" i="4" s="1"/>
  <c r="G255" i="4" a="1"/>
  <c r="G255" i="4" s="1"/>
  <c r="G319" i="4" a="1"/>
  <c r="G319" i="4" s="1"/>
  <c r="G298" i="4" a="1"/>
  <c r="G298" i="4" s="1"/>
  <c r="G285" i="4" a="1"/>
  <c r="G285" i="4" s="1"/>
  <c r="G551" i="4" a="1"/>
  <c r="G551" i="4" s="1"/>
  <c r="G558" i="4" a="1"/>
  <c r="G558" i="4" s="1"/>
  <c r="G107" i="7" a="1"/>
  <c r="G107" i="7" s="1"/>
  <c r="G161" i="7" a="1"/>
  <c r="G161" i="7" s="1"/>
  <c r="P238" i="4"/>
  <c r="P281" i="4"/>
  <c r="P200" i="4"/>
  <c r="P451" i="4"/>
  <c r="P19" i="7"/>
  <c r="G294" i="4" a="1"/>
  <c r="G294" i="4" s="1"/>
  <c r="G265" i="4" a="1"/>
  <c r="G265" i="4" s="1"/>
  <c r="G329" i="4" a="1"/>
  <c r="G329" i="4" s="1"/>
  <c r="G300" i="4" a="1"/>
  <c r="G300" i="4" s="1"/>
  <c r="G263" i="4" a="1"/>
  <c r="G263" i="4" s="1"/>
  <c r="G327" i="4" a="1"/>
  <c r="G327" i="4" s="1"/>
  <c r="G306" i="4" a="1"/>
  <c r="G306" i="4" s="1"/>
  <c r="G293" i="4" a="1"/>
  <c r="G293" i="4" s="1"/>
  <c r="G560" i="4" a="1"/>
  <c r="G560" i="4" s="1"/>
  <c r="G554" i="4" a="1"/>
  <c r="G554" i="4" s="1"/>
  <c r="G81" i="7" a="1"/>
  <c r="G81" i="7" s="1"/>
  <c r="G170" i="7" a="1"/>
  <c r="G170" i="7" s="1"/>
  <c r="P485" i="4"/>
  <c r="P497" i="4"/>
  <c r="G273" i="4" a="1"/>
  <c r="G273" i="4" s="1"/>
  <c r="G244" i="4" a="1"/>
  <c r="G244" i="4" s="1"/>
  <c r="G308" i="4" a="1"/>
  <c r="G308" i="4" s="1"/>
  <c r="G271" i="4" a="1"/>
  <c r="G271" i="4" s="1"/>
  <c r="G242" i="4" a="1"/>
  <c r="G242" i="4" s="1"/>
  <c r="G314" i="4" a="1"/>
  <c r="G314" i="4" s="1"/>
  <c r="G301" i="4" a="1"/>
  <c r="G301" i="4" s="1"/>
  <c r="G549" i="4" a="1"/>
  <c r="G549" i="4" s="1"/>
  <c r="G562" i="4" a="1"/>
  <c r="G562" i="4" s="1"/>
  <c r="G105" i="7" a="1"/>
  <c r="G105" i="7" s="1"/>
  <c r="G200" i="7" a="1"/>
  <c r="G200" i="7" s="1"/>
  <c r="P433" i="4"/>
  <c r="G172" i="4" a="1"/>
  <c r="G172" i="4" s="1"/>
  <c r="G84" i="4" a="1"/>
  <c r="G84" i="4" s="1"/>
  <c r="G251" i="4" a="1"/>
  <c r="G251" i="4" s="1"/>
  <c r="G171" i="4" a="1"/>
  <c r="G171" i="4" s="1"/>
  <c r="G328" i="4" a="1"/>
  <c r="G328" i="4" s="1"/>
  <c r="G283" i="4" a="1"/>
  <c r="G283" i="4" s="1"/>
  <c r="G246" i="4" a="1"/>
  <c r="G246" i="4" s="1"/>
  <c r="G310" i="4" a="1"/>
  <c r="G310" i="4" s="1"/>
  <c r="G281" i="4" a="1"/>
  <c r="G281" i="4" s="1"/>
  <c r="G252" i="4" a="1"/>
  <c r="G252" i="4" s="1"/>
  <c r="G316" i="4" a="1"/>
  <c r="G316" i="4" s="1"/>
  <c r="G279" i="4" a="1"/>
  <c r="G279" i="4" s="1"/>
  <c r="G250" i="4" a="1"/>
  <c r="G250" i="4" s="1"/>
  <c r="G322" i="4" a="1"/>
  <c r="G322" i="4" s="1"/>
  <c r="G317" i="4" a="1"/>
  <c r="G317" i="4" s="1"/>
  <c r="G556" i="4" a="1"/>
  <c r="G556" i="4" s="1"/>
  <c r="G557" i="4" a="1"/>
  <c r="G557" i="4" s="1"/>
  <c r="G79" i="7" a="1"/>
  <c r="G79" i="7" s="1"/>
  <c r="G171" i="7" a="1"/>
  <c r="G171" i="7" s="1"/>
  <c r="P104" i="4"/>
  <c r="P271" i="4"/>
  <c r="P546" i="4"/>
  <c r="P435" i="4"/>
  <c r="G288" i="4" a="1"/>
  <c r="G288" i="4" s="1"/>
  <c r="G81" i="4" a="1"/>
  <c r="G81" i="4" s="1"/>
  <c r="G256" i="4" a="1"/>
  <c r="G256" i="4" s="1"/>
  <c r="G201" i="4" a="1"/>
  <c r="G201" i="4" s="1"/>
  <c r="G83" i="4" a="1"/>
  <c r="G83" i="4" s="1"/>
  <c r="G291" i="4" a="1"/>
  <c r="G291" i="4" s="1"/>
  <c r="G254" i="4" a="1"/>
  <c r="G254" i="4" s="1"/>
  <c r="G318" i="4" a="1"/>
  <c r="G318" i="4" s="1"/>
  <c r="G289" i="4" a="1"/>
  <c r="G289" i="4" s="1"/>
  <c r="G260" i="4" a="1"/>
  <c r="G260" i="4" s="1"/>
  <c r="G324" i="4" a="1"/>
  <c r="G324" i="4" s="1"/>
  <c r="G287" i="4" a="1"/>
  <c r="G287" i="4" s="1"/>
  <c r="G258" i="4" a="1"/>
  <c r="G258" i="4" s="1"/>
  <c r="G330" i="4" a="1"/>
  <c r="G330" i="4" s="1"/>
  <c r="G545" i="4" a="1"/>
  <c r="G545" i="4" s="1"/>
  <c r="G561" i="4" a="1"/>
  <c r="G561" i="4" s="1"/>
  <c r="G23" i="7" a="1"/>
  <c r="G23" i="7" s="1"/>
  <c r="G42" i="7" a="1"/>
  <c r="G42" i="7" s="1"/>
  <c r="P275" i="4"/>
  <c r="P161" i="4"/>
  <c r="P279" i="4"/>
  <c r="P550" i="4"/>
  <c r="P158" i="7"/>
  <c r="P466" i="4"/>
  <c r="G43" i="4" a="1"/>
  <c r="G43" i="4" s="1"/>
  <c r="G105" i="4" a="1"/>
  <c r="G105" i="4" s="1"/>
  <c r="G82" i="4" a="1"/>
  <c r="G82" i="4" s="1"/>
  <c r="G24" i="4" a="1"/>
  <c r="G24" i="4" s="1"/>
  <c r="G107" i="4" a="1"/>
  <c r="G107" i="4" s="1"/>
  <c r="G299" i="4" a="1"/>
  <c r="G299" i="4" s="1"/>
  <c r="G262" i="4" a="1"/>
  <c r="G262" i="4" s="1"/>
  <c r="G326" i="4" a="1"/>
  <c r="G326" i="4" s="1"/>
  <c r="G297" i="4" a="1"/>
  <c r="G297" i="4" s="1"/>
  <c r="G268" i="4" a="1"/>
  <c r="G268" i="4" s="1"/>
  <c r="G332" i="4" a="1"/>
  <c r="G332" i="4" s="1"/>
  <c r="G295" i="4" a="1"/>
  <c r="G295" i="4" s="1"/>
  <c r="G266" i="4" a="1"/>
  <c r="G266" i="4" s="1"/>
  <c r="G253" i="4" a="1"/>
  <c r="G253" i="4" s="1"/>
  <c r="G564" i="4" a="1"/>
  <c r="G564" i="4" s="1"/>
  <c r="G552" i="4" a="1"/>
  <c r="G552" i="4" s="1"/>
  <c r="G80" i="7" a="1"/>
  <c r="G80" i="7" s="1"/>
  <c r="G82" i="7" a="1"/>
  <c r="G82" i="7" s="1"/>
  <c r="P113" i="7"/>
  <c r="P114" i="7"/>
  <c r="P153" i="7"/>
  <c r="M3" i="4"/>
  <c r="G16" i="4" a="1"/>
  <c r="G16" i="4" s="1"/>
  <c r="G162" i="4" a="1"/>
  <c r="G162" i="4" s="1"/>
  <c r="G106" i="4" a="1"/>
  <c r="G106" i="4" s="1"/>
  <c r="G80" i="4" a="1"/>
  <c r="G80" i="4" s="1"/>
  <c r="G243" i="4" a="1"/>
  <c r="G243" i="4" s="1"/>
  <c r="G307" i="4" a="1"/>
  <c r="G307" i="4" s="1"/>
  <c r="G270" i="4" a="1"/>
  <c r="G270" i="4" s="1"/>
  <c r="G241" i="4" a="1"/>
  <c r="G241" i="4" s="1"/>
  <c r="G305" i="4" a="1"/>
  <c r="G305" i="4" s="1"/>
  <c r="G276" i="4" a="1"/>
  <c r="G276" i="4" s="1"/>
  <c r="G239" i="4" a="1"/>
  <c r="G239" i="4" s="1"/>
  <c r="G303" i="4" a="1"/>
  <c r="G303" i="4" s="1"/>
  <c r="G274" i="4" a="1"/>
  <c r="G274" i="4" s="1"/>
  <c r="G269" i="4" a="1"/>
  <c r="G269" i="4" s="1"/>
  <c r="G548" i="4" a="1"/>
  <c r="G548" i="4" s="1"/>
  <c r="G547" i="4" a="1"/>
  <c r="G547" i="4" s="1"/>
  <c r="G67" i="7" a="1"/>
  <c r="G67" i="7" s="1"/>
  <c r="G106" i="7" a="1"/>
  <c r="G106" i="7" s="1"/>
  <c r="P654" i="4"/>
  <c r="P273" i="4"/>
  <c r="P162" i="4"/>
  <c r="P296" i="4"/>
  <c r="P105" i="7"/>
  <c r="P645" i="4"/>
  <c r="P642" i="4"/>
  <c r="P22" i="7"/>
  <c r="P252" i="4"/>
  <c r="P306" i="4"/>
  <c r="P556" i="4"/>
  <c r="P454" i="4"/>
  <c r="P88" i="7"/>
  <c r="P499" i="4"/>
  <c r="P110" i="4"/>
  <c r="P316" i="4"/>
  <c r="P277" i="4"/>
  <c r="P553" i="4"/>
  <c r="P488" i="4"/>
  <c r="P195" i="7"/>
  <c r="T23" i="4"/>
  <c r="T159" i="4"/>
  <c r="T420" i="4"/>
  <c r="T411" i="4"/>
  <c r="T412" i="4"/>
  <c r="T444" i="4"/>
  <c r="T419" i="4"/>
  <c r="T470" i="4"/>
  <c r="T433" i="4"/>
  <c r="T497" i="4"/>
  <c r="T447" i="4"/>
  <c r="T458" i="4"/>
  <c r="T421" i="4"/>
  <c r="T485" i="4"/>
  <c r="T488" i="4"/>
  <c r="T483" i="4"/>
  <c r="T641" i="4"/>
  <c r="T653" i="4"/>
  <c r="T155" i="7"/>
  <c r="T154" i="7"/>
  <c r="M107" i="4"/>
  <c r="M256" i="4"/>
  <c r="M109" i="7"/>
  <c r="M498" i="4"/>
  <c r="M652" i="4"/>
  <c r="J170" i="4"/>
  <c r="J543" i="4"/>
  <c r="P154" i="7"/>
  <c r="P155" i="7"/>
  <c r="P651" i="4"/>
  <c r="P649" i="4"/>
  <c r="P441" i="4"/>
  <c r="P483" i="4"/>
  <c r="P403" i="4"/>
  <c r="P477" i="4"/>
  <c r="P458" i="4"/>
  <c r="P447" i="4"/>
  <c r="P492" i="4"/>
  <c r="P426" i="4"/>
  <c r="P409" i="4"/>
  <c r="P440" i="4"/>
  <c r="P412" i="4"/>
  <c r="P197" i="4"/>
  <c r="P114" i="4"/>
  <c r="P159" i="4"/>
  <c r="P156" i="7"/>
  <c r="P455" i="4"/>
  <c r="P152" i="7"/>
  <c r="P643" i="4"/>
  <c r="P641" i="4"/>
  <c r="P494" i="4"/>
  <c r="P475" i="4"/>
  <c r="P496" i="4"/>
  <c r="P461" i="4"/>
  <c r="P450" i="4"/>
  <c r="P439" i="4"/>
  <c r="P484" i="4"/>
  <c r="P421" i="4"/>
  <c r="P154" i="4"/>
  <c r="P438" i="4"/>
  <c r="P422" i="4"/>
  <c r="P72" i="4"/>
  <c r="P163" i="4"/>
  <c r="P23" i="4"/>
  <c r="P457" i="4"/>
  <c r="P500" i="4"/>
  <c r="P428" i="4"/>
  <c r="P157" i="7"/>
  <c r="P648" i="4"/>
  <c r="P646" i="4"/>
  <c r="P486" i="4"/>
  <c r="P467" i="4"/>
  <c r="P480" i="4"/>
  <c r="P453" i="4"/>
  <c r="P495" i="4"/>
  <c r="P431" i="4"/>
  <c r="P476" i="4"/>
  <c r="P410" i="4"/>
  <c r="P424" i="4"/>
  <c r="P437" i="4"/>
  <c r="P417" i="4"/>
  <c r="P400" i="4"/>
  <c r="P156" i="4"/>
  <c r="P644" i="4"/>
  <c r="P436" i="4"/>
  <c r="P162" i="7"/>
  <c r="P653" i="4"/>
  <c r="P489" i="4"/>
  <c r="P478" i="4"/>
  <c r="P459" i="4"/>
  <c r="P464" i="4"/>
  <c r="P445" i="4"/>
  <c r="P487" i="4"/>
  <c r="P423" i="4"/>
  <c r="P468" i="4"/>
  <c r="P405" i="4"/>
  <c r="P408" i="4"/>
  <c r="P434" i="4"/>
  <c r="P406" i="4"/>
  <c r="P196" i="4"/>
  <c r="P155" i="4"/>
  <c r="P491" i="4"/>
  <c r="P414" i="4"/>
  <c r="M37" i="3"/>
  <c r="P71" i="7"/>
  <c r="P650" i="4"/>
  <c r="P481" i="4"/>
  <c r="P470" i="4"/>
  <c r="P443" i="4"/>
  <c r="P456" i="4"/>
  <c r="P498" i="4"/>
  <c r="P479" i="4"/>
  <c r="P415" i="4"/>
  <c r="P460" i="4"/>
  <c r="P420" i="4"/>
  <c r="P418" i="4"/>
  <c r="P432" i="4"/>
  <c r="P401" i="4"/>
  <c r="P164" i="4"/>
  <c r="P89" i="4"/>
  <c r="P411" i="4"/>
  <c r="P442" i="4"/>
  <c r="P39" i="7"/>
  <c r="P647" i="4"/>
  <c r="P473" i="4"/>
  <c r="P462" i="4"/>
  <c r="P427" i="4"/>
  <c r="P448" i="4"/>
  <c r="P490" i="4"/>
  <c r="P471" i="4"/>
  <c r="P407" i="4"/>
  <c r="P452" i="4"/>
  <c r="P404" i="4"/>
  <c r="P413" i="4"/>
  <c r="P430" i="4"/>
  <c r="P416" i="4"/>
  <c r="P157" i="4"/>
  <c r="P20" i="4"/>
  <c r="P474" i="4"/>
  <c r="P115" i="4"/>
  <c r="P44" i="7"/>
  <c r="P652" i="4"/>
  <c r="P465" i="4"/>
  <c r="P446" i="4"/>
  <c r="P419" i="4"/>
  <c r="P501" i="4"/>
  <c r="P482" i="4"/>
  <c r="P463" i="4"/>
  <c r="P399" i="4"/>
  <c r="P444" i="4"/>
  <c r="P425" i="4"/>
  <c r="P402" i="4"/>
  <c r="P429" i="4"/>
  <c r="P158" i="4"/>
  <c r="P45" i="4"/>
  <c r="P40" i="4"/>
  <c r="P493" i="4"/>
  <c r="P153" i="4"/>
  <c r="T40" i="4"/>
  <c r="T20" i="4"/>
  <c r="T72" i="4"/>
  <c r="T416" i="4"/>
  <c r="T423" i="4"/>
  <c r="T156" i="4"/>
  <c r="T424" i="4"/>
  <c r="T478" i="4"/>
  <c r="T441" i="4"/>
  <c r="T452" i="4"/>
  <c r="T455" i="4"/>
  <c r="T466" i="4"/>
  <c r="T429" i="4"/>
  <c r="T493" i="4"/>
  <c r="T496" i="4"/>
  <c r="T491" i="4"/>
  <c r="T649" i="4"/>
  <c r="T19" i="7"/>
  <c r="T44" i="7"/>
  <c r="T162" i="7"/>
  <c r="M81" i="4"/>
  <c r="M320" i="4"/>
  <c r="M160" i="7"/>
  <c r="M428" i="4"/>
  <c r="M461" i="4"/>
  <c r="M651" i="4"/>
  <c r="J160" i="4"/>
  <c r="J538" i="4"/>
  <c r="P15" i="7"/>
  <c r="P472" i="4"/>
  <c r="T158" i="4"/>
  <c r="T163" i="4"/>
  <c r="T154" i="4"/>
  <c r="T427" i="4"/>
  <c r="T428" i="4"/>
  <c r="T164" i="4"/>
  <c r="T414" i="4"/>
  <c r="T486" i="4"/>
  <c r="T449" i="4"/>
  <c r="T460" i="4"/>
  <c r="T463" i="4"/>
  <c r="T474" i="4"/>
  <c r="T437" i="4"/>
  <c r="T501" i="4"/>
  <c r="T435" i="4"/>
  <c r="T499" i="4"/>
  <c r="T644" i="4"/>
  <c r="T22" i="7"/>
  <c r="T39" i="7"/>
  <c r="T157" i="7"/>
  <c r="M108" i="4"/>
  <c r="M291" i="4"/>
  <c r="M196" i="4"/>
  <c r="M464" i="4"/>
  <c r="M162" i="7"/>
  <c r="J237" i="4"/>
  <c r="J541" i="4"/>
  <c r="M94" i="3"/>
  <c r="T404" i="4"/>
  <c r="T197" i="4"/>
  <c r="T406" i="4"/>
  <c r="T432" i="4"/>
  <c r="T196" i="4"/>
  <c r="T430" i="4"/>
  <c r="T494" i="4"/>
  <c r="T457" i="4"/>
  <c r="T468" i="4"/>
  <c r="T471" i="4"/>
  <c r="T482" i="4"/>
  <c r="T445" i="4"/>
  <c r="T448" i="4"/>
  <c r="T443" i="4"/>
  <c r="T648" i="4"/>
  <c r="T652" i="4"/>
  <c r="T158" i="7"/>
  <c r="T71" i="7"/>
  <c r="T152" i="7"/>
  <c r="M324" i="4"/>
  <c r="M254" i="4"/>
  <c r="T804" i="4"/>
  <c r="M438" i="4"/>
  <c r="M475" i="4"/>
  <c r="M152" i="7"/>
  <c r="J544" i="4"/>
  <c r="J169" i="7"/>
  <c r="P513" i="4"/>
  <c r="P509" i="4"/>
  <c r="P150" i="4"/>
  <c r="P505" i="4"/>
  <c r="P514" i="4"/>
  <c r="P49" i="4"/>
  <c r="P48" i="7"/>
  <c r="P510" i="4"/>
  <c r="P506" i="4"/>
  <c r="M39" i="3"/>
  <c r="P502" i="4"/>
  <c r="P511" i="4"/>
  <c r="P515" i="4"/>
  <c r="P503" i="4"/>
  <c r="P149" i="7"/>
  <c r="P507" i="4"/>
  <c r="P516" i="4"/>
  <c r="P504" i="4"/>
  <c r="P69" i="7"/>
  <c r="P512" i="4"/>
  <c r="P508" i="4"/>
  <c r="P70" i="4"/>
  <c r="J1" i="7"/>
  <c r="J2" i="4"/>
  <c r="M49" i="3"/>
  <c r="T115" i="4"/>
  <c r="T114" i="4"/>
  <c r="T399" i="4"/>
  <c r="T422" i="4"/>
  <c r="T434" i="4"/>
  <c r="T402" i="4"/>
  <c r="T438" i="4"/>
  <c r="T401" i="4"/>
  <c r="T465" i="4"/>
  <c r="T476" i="4"/>
  <c r="T479" i="4"/>
  <c r="T490" i="4"/>
  <c r="T453" i="4"/>
  <c r="T456" i="4"/>
  <c r="T451" i="4"/>
  <c r="T643" i="4"/>
  <c r="T647" i="4"/>
  <c r="T163" i="7"/>
  <c r="T113" i="7"/>
  <c r="M287" i="4"/>
  <c r="M318" i="4"/>
  <c r="M418" i="4"/>
  <c r="M486" i="4"/>
  <c r="J539" i="4"/>
  <c r="J159" i="7"/>
  <c r="P106" i="7"/>
  <c r="P163" i="7"/>
  <c r="T415" i="4"/>
  <c r="T153" i="4"/>
  <c r="T410" i="4"/>
  <c r="T431" i="4"/>
  <c r="T436" i="4"/>
  <c r="T418" i="4"/>
  <c r="T446" i="4"/>
  <c r="T409" i="4"/>
  <c r="T473" i="4"/>
  <c r="T484" i="4"/>
  <c r="T487" i="4"/>
  <c r="T498" i="4"/>
  <c r="T461" i="4"/>
  <c r="T464" i="4"/>
  <c r="T459" i="4"/>
  <c r="T651" i="4"/>
  <c r="T642" i="4"/>
  <c r="T195" i="7"/>
  <c r="T153" i="7"/>
  <c r="M43" i="4"/>
  <c r="M258" i="4"/>
  <c r="M557" i="4"/>
  <c r="M403" i="4"/>
  <c r="M449" i="4"/>
  <c r="J542" i="4"/>
  <c r="T89" i="4"/>
  <c r="T45" i="4"/>
  <c r="T426" i="4"/>
  <c r="T439" i="4"/>
  <c r="T440" i="4"/>
  <c r="T403" i="4"/>
  <c r="T454" i="4"/>
  <c r="T417" i="4"/>
  <c r="T481" i="4"/>
  <c r="T492" i="4"/>
  <c r="T495" i="4"/>
  <c r="T405" i="4"/>
  <c r="T469" i="4"/>
  <c r="T472" i="4"/>
  <c r="T467" i="4"/>
  <c r="T646" i="4"/>
  <c r="T650" i="4"/>
  <c r="T88" i="7"/>
  <c r="M322" i="4"/>
  <c r="M548" i="4"/>
  <c r="M426" i="4"/>
  <c r="M460" i="4"/>
  <c r="J537" i="4"/>
  <c r="P4" i="4"/>
  <c r="T805" i="4"/>
  <c r="M13" i="4"/>
  <c r="M21" i="4"/>
  <c r="M27" i="4"/>
  <c r="M101" i="4"/>
  <c r="M128" i="4"/>
  <c r="M131" i="4"/>
  <c r="M129" i="4"/>
  <c r="M205" i="4"/>
  <c r="M214" i="4"/>
  <c r="M761" i="4"/>
  <c r="M757" i="4"/>
  <c r="M778" i="4"/>
  <c r="M734" i="4"/>
  <c r="M726" i="4"/>
  <c r="M739" i="4"/>
  <c r="M858" i="4"/>
  <c r="M924" i="4"/>
  <c r="M813" i="4"/>
  <c r="M877" i="4"/>
  <c r="M792" i="4"/>
  <c r="M856" i="4"/>
  <c r="M915" i="4"/>
  <c r="M803" i="4"/>
  <c r="M867" i="4"/>
  <c r="M953" i="4"/>
  <c r="M838" i="4"/>
  <c r="M902" i="4"/>
  <c r="M961" i="4"/>
  <c r="M825" i="4"/>
  <c r="M889" i="4"/>
  <c r="M740" i="4"/>
  <c r="M804" i="4"/>
  <c r="M868" i="4"/>
  <c r="M939" i="4"/>
  <c r="M759" i="4"/>
  <c r="M823" i="4"/>
  <c r="M887" i="4"/>
  <c r="M968" i="4"/>
  <c r="M1027" i="4"/>
  <c r="M942" i="4"/>
  <c r="M1006" i="4"/>
  <c r="M977" i="4"/>
  <c r="M1041" i="4"/>
  <c r="M996" i="4"/>
  <c r="M1060" i="4"/>
  <c r="M1031" i="4"/>
  <c r="M938" i="4"/>
  <c r="M1002" i="4"/>
  <c r="M981" i="4"/>
  <c r="M1045" i="4"/>
  <c r="M1008" i="4"/>
  <c r="M1066" i="4"/>
  <c r="M33" i="7"/>
  <c r="M70" i="7"/>
  <c r="M100" i="7"/>
  <c r="M53" i="7"/>
  <c r="M99" i="7"/>
  <c r="M128" i="7"/>
  <c r="M134" i="7"/>
  <c r="M212" i="7"/>
  <c r="P3" i="7"/>
  <c r="T891" i="4"/>
  <c r="M34" i="4"/>
  <c r="M50" i="4"/>
  <c r="M39" i="4"/>
  <c r="M133" i="4"/>
  <c r="M209" i="4"/>
  <c r="M54" i="4"/>
  <c r="M166" i="4"/>
  <c r="M215" i="4"/>
  <c r="M222" i="4"/>
  <c r="M776" i="4"/>
  <c r="M762" i="4"/>
  <c r="M794" i="4"/>
  <c r="M737" i="4"/>
  <c r="M738" i="4"/>
  <c r="M744" i="4"/>
  <c r="M866" i="4"/>
  <c r="M935" i="4"/>
  <c r="M821" i="4"/>
  <c r="M885" i="4"/>
  <c r="M800" i="4"/>
  <c r="M864" i="4"/>
  <c r="M920" i="4"/>
  <c r="M811" i="4"/>
  <c r="M875" i="4"/>
  <c r="M959" i="4"/>
  <c r="M846" i="4"/>
  <c r="M910" i="4"/>
  <c r="M769" i="4"/>
  <c r="M833" i="4"/>
  <c r="M897" i="4"/>
  <c r="M748" i="4"/>
  <c r="M812" i="4"/>
  <c r="M876" i="4"/>
  <c r="M944" i="4"/>
  <c r="M767" i="4"/>
  <c r="M831" i="4"/>
  <c r="M895" i="4"/>
  <c r="M971" i="4"/>
  <c r="M1035" i="4"/>
  <c r="M950" i="4"/>
  <c r="M1014" i="4"/>
  <c r="M985" i="4"/>
  <c r="M1049" i="4"/>
  <c r="M1004" i="4"/>
  <c r="M975" i="4"/>
  <c r="M1039" i="4"/>
  <c r="M946" i="4"/>
  <c r="M1010" i="4"/>
  <c r="M989" i="4"/>
  <c r="M1053" i="4"/>
  <c r="M1016" i="4"/>
  <c r="M13" i="7"/>
  <c r="M10" i="7"/>
  <c r="M78" i="7"/>
  <c r="M215" i="7"/>
  <c r="M61" i="7"/>
  <c r="M210" i="7"/>
  <c r="M208" i="7"/>
  <c r="M206" i="7"/>
  <c r="M220" i="7"/>
  <c r="M189" i="4"/>
  <c r="M76" i="4"/>
  <c r="M192" i="4"/>
  <c r="M397" i="4"/>
  <c r="M612" i="4"/>
  <c r="M611" i="4"/>
  <c r="M186" i="7"/>
  <c r="M185" i="7"/>
  <c r="M47" i="4"/>
  <c r="M11" i="4"/>
  <c r="M212" i="4"/>
  <c r="M210" i="4"/>
  <c r="M62" i="4"/>
  <c r="M204" i="4"/>
  <c r="M136" i="4"/>
  <c r="M732" i="4"/>
  <c r="M802" i="4"/>
  <c r="M725" i="4"/>
  <c r="M826" i="4"/>
  <c r="M753" i="4"/>
  <c r="M749" i="4"/>
  <c r="M755" i="4"/>
  <c r="M874" i="4"/>
  <c r="M940" i="4"/>
  <c r="M829" i="4"/>
  <c r="M893" i="4"/>
  <c r="M808" i="4"/>
  <c r="M872" i="4"/>
  <c r="M931" i="4"/>
  <c r="M819" i="4"/>
  <c r="M883" i="4"/>
  <c r="M790" i="4"/>
  <c r="M854" i="4"/>
  <c r="M916" i="4"/>
  <c r="M777" i="4"/>
  <c r="M841" i="4"/>
  <c r="M905" i="4"/>
  <c r="M756" i="4"/>
  <c r="M820" i="4"/>
  <c r="M884" i="4"/>
  <c r="M955" i="4"/>
  <c r="M775" i="4"/>
  <c r="M839" i="4"/>
  <c r="M903" i="4"/>
  <c r="M979" i="4"/>
  <c r="M1043" i="4"/>
  <c r="M958" i="4"/>
  <c r="M1022" i="4"/>
  <c r="M993" i="4"/>
  <c r="M1057" i="4"/>
  <c r="M1012" i="4"/>
  <c r="M983" i="4"/>
  <c r="M1047" i="4"/>
  <c r="M954" i="4"/>
  <c r="M1018" i="4"/>
  <c r="M997" i="4"/>
  <c r="M1061" i="4"/>
  <c r="M1024" i="4"/>
  <c r="M36" i="7"/>
  <c r="M20" i="7"/>
  <c r="M130" i="7"/>
  <c r="M55" i="7"/>
  <c r="M101" i="7"/>
  <c r="M218" i="7"/>
  <c r="M216" i="7"/>
  <c r="M214" i="7"/>
  <c r="M188" i="4"/>
  <c r="M165" i="4"/>
  <c r="M386" i="4"/>
  <c r="M394" i="4"/>
  <c r="M599" i="4"/>
  <c r="M385" i="4"/>
  <c r="M606" i="4"/>
  <c r="M181" i="7"/>
  <c r="M164" i="7"/>
  <c r="M53" i="4"/>
  <c r="M26" i="4"/>
  <c r="M135" i="4"/>
  <c r="M213" i="4"/>
  <c r="M217" i="4"/>
  <c r="M102" i="4"/>
  <c r="M52" i="4"/>
  <c r="M208" i="4"/>
  <c r="M750" i="4"/>
  <c r="M834" i="4"/>
  <c r="M733" i="4"/>
  <c r="M728" i="4"/>
  <c r="M770" i="4"/>
  <c r="M754" i="4"/>
  <c r="M760" i="4"/>
  <c r="M882" i="4"/>
  <c r="M951" i="4"/>
  <c r="M837" i="4"/>
  <c r="M901" i="4"/>
  <c r="M816" i="4"/>
  <c r="M880" i="4"/>
  <c r="M936" i="4"/>
  <c r="M827" i="4"/>
  <c r="M891" i="4"/>
  <c r="M798" i="4"/>
  <c r="M862" i="4"/>
  <c r="M927" i="4"/>
  <c r="M785" i="4"/>
  <c r="M849" i="4"/>
  <c r="M913" i="4"/>
  <c r="M764" i="4"/>
  <c r="M828" i="4"/>
  <c r="M892" i="4"/>
  <c r="M969" i="4"/>
  <c r="M783" i="4"/>
  <c r="M847" i="4"/>
  <c r="M911" i="4"/>
  <c r="M987" i="4"/>
  <c r="M1051" i="4"/>
  <c r="M966" i="4"/>
  <c r="M1030" i="4"/>
  <c r="M1001" i="4"/>
  <c r="M1065" i="4"/>
  <c r="M1020" i="4"/>
  <c r="M991" i="4"/>
  <c r="M1055" i="4"/>
  <c r="M962" i="4"/>
  <c r="M1026" i="4"/>
  <c r="M1005" i="4"/>
  <c r="M1067" i="4"/>
  <c r="M1032" i="4"/>
  <c r="M26" i="7"/>
  <c r="M25" i="7"/>
  <c r="M65" i="7"/>
  <c r="M63" i="7"/>
  <c r="M127" i="7"/>
  <c r="M133" i="7"/>
  <c r="M115" i="7"/>
  <c r="M129" i="7"/>
  <c r="M42" i="4"/>
  <c r="M183" i="4"/>
  <c r="M391" i="4"/>
  <c r="M384" i="4"/>
  <c r="M610" i="4"/>
  <c r="M393" i="4"/>
  <c r="M614" i="4"/>
  <c r="M189" i="7"/>
  <c r="M188" i="7"/>
  <c r="M63" i="4"/>
  <c r="M37" i="4"/>
  <c r="M66" i="4"/>
  <c r="M220" i="4"/>
  <c r="M218" i="4"/>
  <c r="M134" i="4"/>
  <c r="M60" i="4"/>
  <c r="M216" i="4"/>
  <c r="M766" i="4"/>
  <c r="M730" i="4"/>
  <c r="M747" i="4"/>
  <c r="M742" i="4"/>
  <c r="M781" i="4"/>
  <c r="M765" i="4"/>
  <c r="M773" i="4"/>
  <c r="M890" i="4"/>
  <c r="M956" i="4"/>
  <c r="M845" i="4"/>
  <c r="M909" i="4"/>
  <c r="M824" i="4"/>
  <c r="M888" i="4"/>
  <c r="M947" i="4"/>
  <c r="M835" i="4"/>
  <c r="M899" i="4"/>
  <c r="M806" i="4"/>
  <c r="M870" i="4"/>
  <c r="M932" i="4"/>
  <c r="M793" i="4"/>
  <c r="M857" i="4"/>
  <c r="M917" i="4"/>
  <c r="M772" i="4"/>
  <c r="M836" i="4"/>
  <c r="M900" i="4"/>
  <c r="M973" i="4"/>
  <c r="M791" i="4"/>
  <c r="M855" i="4"/>
  <c r="M929" i="4"/>
  <c r="M995" i="4"/>
  <c r="M1059" i="4"/>
  <c r="M974" i="4"/>
  <c r="M1038" i="4"/>
  <c r="M1009" i="4"/>
  <c r="M964" i="4"/>
  <c r="M1028" i="4"/>
  <c r="M999" i="4"/>
  <c r="M1063" i="4"/>
  <c r="M970" i="4"/>
  <c r="M1034" i="4"/>
  <c r="M1013" i="4"/>
  <c r="M976" i="4"/>
  <c r="M1040" i="4"/>
  <c r="M49" i="7"/>
  <c r="M38" i="7"/>
  <c r="M135" i="7"/>
  <c r="M50" i="7"/>
  <c r="M64" i="7"/>
  <c r="M165" i="7"/>
  <c r="M131" i="7"/>
  <c r="M209" i="7"/>
  <c r="M167" i="4"/>
  <c r="M186" i="4"/>
  <c r="M392" i="4"/>
  <c r="M390" i="4"/>
  <c r="M615" i="4"/>
  <c r="M602" i="4"/>
  <c r="M41" i="7"/>
  <c r="M184" i="7"/>
  <c r="G245" i="4" a="1"/>
  <c r="G245" i="4" s="1"/>
  <c r="G309" i="4" a="1"/>
  <c r="G309" i="4" s="1"/>
  <c r="G555" i="4" a="1"/>
  <c r="G555" i="4" s="1"/>
  <c r="G563" i="4" a="1"/>
  <c r="G563" i="4" s="1"/>
  <c r="G15" i="7" a="1"/>
  <c r="G15" i="7" s="1"/>
  <c r="G108" i="7" a="1"/>
  <c r="G108" i="7" s="1"/>
  <c r="G199" i="7" a="1"/>
  <c r="G199" i="7" s="1"/>
  <c r="T63" i="4"/>
  <c r="M79" i="4"/>
  <c r="M55" i="4"/>
  <c r="M130" i="4"/>
  <c r="M221" i="4"/>
  <c r="M51" i="4"/>
  <c r="M33" i="4"/>
  <c r="M100" i="4"/>
  <c r="M211" i="4"/>
  <c r="M774" i="4"/>
  <c r="M736" i="4"/>
  <c r="M752" i="4"/>
  <c r="M758" i="4"/>
  <c r="M784" i="4"/>
  <c r="M771" i="4"/>
  <c r="M810" i="4"/>
  <c r="M898" i="4"/>
  <c r="M789" i="4"/>
  <c r="M853" i="4"/>
  <c r="M925" i="4"/>
  <c r="M832" i="4"/>
  <c r="M896" i="4"/>
  <c r="M952" i="4"/>
  <c r="M843" i="4"/>
  <c r="M907" i="4"/>
  <c r="M814" i="4"/>
  <c r="M878" i="4"/>
  <c r="M943" i="4"/>
  <c r="M801" i="4"/>
  <c r="M865" i="4"/>
  <c r="M933" i="4"/>
  <c r="M780" i="4"/>
  <c r="M844" i="4"/>
  <c r="M908" i="4"/>
  <c r="M735" i="4"/>
  <c r="M799" i="4"/>
  <c r="M863" i="4"/>
  <c r="M945" i="4"/>
  <c r="M1003" i="4"/>
  <c r="M918" i="4"/>
  <c r="M982" i="4"/>
  <c r="M1046" i="4"/>
  <c r="M1017" i="4"/>
  <c r="M972" i="4"/>
  <c r="M1036" i="4"/>
  <c r="M1007" i="4"/>
  <c r="M914" i="4"/>
  <c r="M978" i="4"/>
  <c r="M1042" i="4"/>
  <c r="M1021" i="4"/>
  <c r="M984" i="4"/>
  <c r="M1048" i="4"/>
  <c r="M9" i="7"/>
  <c r="M46" i="7"/>
  <c r="M52" i="7"/>
  <c r="M58" i="7"/>
  <c r="M72" i="7"/>
  <c r="M205" i="7"/>
  <c r="M203" i="7"/>
  <c r="M217" i="7"/>
  <c r="M19" i="4"/>
  <c r="M190" i="4"/>
  <c r="M387" i="4"/>
  <c r="M395" i="4"/>
  <c r="M605" i="4"/>
  <c r="M607" i="4"/>
  <c r="M18" i="7"/>
  <c r="M187" i="7"/>
  <c r="T774" i="4"/>
  <c r="M10" i="4"/>
  <c r="M61" i="4"/>
  <c r="M207" i="4"/>
  <c r="M56" i="4"/>
  <c r="M59" i="4"/>
  <c r="M65" i="4"/>
  <c r="M116" i="4"/>
  <c r="M219" i="4"/>
  <c r="M727" i="4"/>
  <c r="M741" i="4"/>
  <c r="M763" i="4"/>
  <c r="M779" i="4"/>
  <c r="M786" i="4"/>
  <c r="M782" i="4"/>
  <c r="M842" i="4"/>
  <c r="M906" i="4"/>
  <c r="M797" i="4"/>
  <c r="M861" i="4"/>
  <c r="M941" i="4"/>
  <c r="M840" i="4"/>
  <c r="M904" i="4"/>
  <c r="M787" i="4"/>
  <c r="M851" i="4"/>
  <c r="M921" i="4"/>
  <c r="M822" i="4"/>
  <c r="M886" i="4"/>
  <c r="M948" i="4"/>
  <c r="M809" i="4"/>
  <c r="M873" i="4"/>
  <c r="M949" i="4"/>
  <c r="M788" i="4"/>
  <c r="M852" i="4"/>
  <c r="M923" i="4"/>
  <c r="M743" i="4"/>
  <c r="M807" i="4"/>
  <c r="M871" i="4"/>
  <c r="M965" i="4"/>
  <c r="M1011" i="4"/>
  <c r="M926" i="4"/>
  <c r="M990" i="4"/>
  <c r="M1054" i="4"/>
  <c r="M1025" i="4"/>
  <c r="M980" i="4"/>
  <c r="M1044" i="4"/>
  <c r="M1015" i="4"/>
  <c r="M922" i="4"/>
  <c r="M986" i="4"/>
  <c r="M1050" i="4"/>
  <c r="M1029" i="4"/>
  <c r="M992" i="4"/>
  <c r="M1056" i="4"/>
  <c r="M12" i="7"/>
  <c r="M54" i="7"/>
  <c r="M60" i="7"/>
  <c r="M66" i="7"/>
  <c r="M51" i="7"/>
  <c r="M213" i="7"/>
  <c r="M211" i="7"/>
  <c r="M132" i="7"/>
  <c r="M396" i="4"/>
  <c r="M398" i="4"/>
  <c r="M604" i="4"/>
  <c r="M600" i="4"/>
  <c r="M613" i="4"/>
  <c r="M191" i="7"/>
  <c r="M166" i="7"/>
  <c r="G290" i="4" a="1"/>
  <c r="G290" i="4" s="1"/>
  <c r="G261" i="4" a="1"/>
  <c r="G261" i="4" s="1"/>
  <c r="G325" i="4" a="1"/>
  <c r="G325" i="4" s="1"/>
  <c r="G546" i="4" a="1"/>
  <c r="G546" i="4" s="1"/>
  <c r="G553" i="4" a="1"/>
  <c r="G553" i="4" s="1"/>
  <c r="G104" i="7" a="1"/>
  <c r="G104" i="7" s="1"/>
  <c r="G103" i="7" a="1"/>
  <c r="G103" i="7" s="1"/>
  <c r="G160" i="7" a="1"/>
  <c r="G160" i="7" s="1"/>
  <c r="M313" i="4"/>
  <c r="M172" i="4"/>
  <c r="M105" i="4"/>
  <c r="M268" i="4"/>
  <c r="M332" i="4"/>
  <c r="M295" i="4"/>
  <c r="M266" i="4"/>
  <c r="M330" i="4"/>
  <c r="M301" i="4"/>
  <c r="M264" i="4"/>
  <c r="M328" i="4"/>
  <c r="M299" i="4"/>
  <c r="M262" i="4"/>
  <c r="M326" i="4"/>
  <c r="M547" i="4"/>
  <c r="M551" i="4"/>
  <c r="M105" i="7"/>
  <c r="M80" i="7"/>
  <c r="M200" i="7"/>
  <c r="T208" i="4"/>
  <c r="T830" i="4"/>
  <c r="T868" i="4"/>
  <c r="T869" i="4"/>
  <c r="T953" i="4"/>
  <c r="M156" i="4"/>
  <c r="M40" i="4"/>
  <c r="M89" i="4"/>
  <c r="M423" i="4"/>
  <c r="M414" i="4"/>
  <c r="M400" i="4"/>
  <c r="M442" i="4"/>
  <c r="M405" i="4"/>
  <c r="M469" i="4"/>
  <c r="M472" i="4"/>
  <c r="M483" i="4"/>
  <c r="M494" i="4"/>
  <c r="M457" i="4"/>
  <c r="M468" i="4"/>
  <c r="M455" i="4"/>
  <c r="M647" i="4"/>
  <c r="M646" i="4"/>
  <c r="M44" i="7"/>
  <c r="M155" i="7"/>
  <c r="T198" i="4"/>
  <c r="T113" i="4"/>
  <c r="T627" i="4"/>
  <c r="T636" i="4"/>
  <c r="T637" i="4"/>
  <c r="M82" i="4"/>
  <c r="M16" i="4"/>
  <c r="M252" i="4"/>
  <c r="M162" i="4"/>
  <c r="M276" i="4"/>
  <c r="M239" i="4"/>
  <c r="M303" i="4"/>
  <c r="M274" i="4"/>
  <c r="M245" i="4"/>
  <c r="M309" i="4"/>
  <c r="M272" i="4"/>
  <c r="M243" i="4"/>
  <c r="M307" i="4"/>
  <c r="M270" i="4"/>
  <c r="M546" i="4"/>
  <c r="M550" i="4"/>
  <c r="M560" i="4"/>
  <c r="M108" i="7"/>
  <c r="M104" i="7"/>
  <c r="M171" i="7"/>
  <c r="T61" i="4"/>
  <c r="T741" i="4"/>
  <c r="T955" i="4"/>
  <c r="T936" i="4"/>
  <c r="T1015" i="4"/>
  <c r="M163" i="4"/>
  <c r="M72" i="4"/>
  <c r="M155" i="4"/>
  <c r="M435" i="4"/>
  <c r="M419" i="4"/>
  <c r="M416" i="4"/>
  <c r="M450" i="4"/>
  <c r="M413" i="4"/>
  <c r="M477" i="4"/>
  <c r="M480" i="4"/>
  <c r="M491" i="4"/>
  <c r="M401" i="4"/>
  <c r="M465" i="4"/>
  <c r="M476" i="4"/>
  <c r="M463" i="4"/>
  <c r="M642" i="4"/>
  <c r="M654" i="4"/>
  <c r="M71" i="7"/>
  <c r="M163" i="7"/>
  <c r="P105" i="4"/>
  <c r="P254" i="4"/>
  <c r="P109" i="4"/>
  <c r="P43" i="4"/>
  <c r="P251" i="4"/>
  <c r="P318" i="4"/>
  <c r="P289" i="4"/>
  <c r="P260" i="4"/>
  <c r="P324" i="4"/>
  <c r="P287" i="4"/>
  <c r="P250" i="4"/>
  <c r="P314" i="4"/>
  <c r="P285" i="4"/>
  <c r="P248" i="4"/>
  <c r="P312" i="4"/>
  <c r="P561" i="4"/>
  <c r="P564" i="4"/>
  <c r="P23" i="7"/>
  <c r="P161" i="7"/>
  <c r="P170" i="7"/>
  <c r="T589" i="4"/>
  <c r="T619" i="4"/>
  <c r="T635" i="4"/>
  <c r="T623" i="4"/>
  <c r="T21" i="7"/>
  <c r="M106" i="4"/>
  <c r="M24" i="4"/>
  <c r="M273" i="4"/>
  <c r="M265" i="4"/>
  <c r="M284" i="4"/>
  <c r="M247" i="4"/>
  <c r="M311" i="4"/>
  <c r="M282" i="4"/>
  <c r="M253" i="4"/>
  <c r="M317" i="4"/>
  <c r="M280" i="4"/>
  <c r="M251" i="4"/>
  <c r="M315" i="4"/>
  <c r="M278" i="4"/>
  <c r="M556" i="4"/>
  <c r="M553" i="4"/>
  <c r="M555" i="4"/>
  <c r="M79" i="7"/>
  <c r="M199" i="7"/>
  <c r="M161" i="7"/>
  <c r="T64" i="4"/>
  <c r="T758" i="4"/>
  <c r="T823" i="4"/>
  <c r="T776" i="4"/>
  <c r="T930" i="4"/>
  <c r="M23" i="4"/>
  <c r="M197" i="4"/>
  <c r="M159" i="4"/>
  <c r="M436" i="4"/>
  <c r="M404" i="4"/>
  <c r="M446" i="4"/>
  <c r="M458" i="4"/>
  <c r="M421" i="4"/>
  <c r="M485" i="4"/>
  <c r="M488" i="4"/>
  <c r="M499" i="4"/>
  <c r="M409" i="4"/>
  <c r="M473" i="4"/>
  <c r="M484" i="4"/>
  <c r="M471" i="4"/>
  <c r="M650" i="4"/>
  <c r="M641" i="4"/>
  <c r="M154" i="7"/>
  <c r="M195" i="7"/>
  <c r="P307" i="4"/>
  <c r="P267" i="4"/>
  <c r="P171" i="4"/>
  <c r="P83" i="4"/>
  <c r="P262" i="4"/>
  <c r="P326" i="4"/>
  <c r="P297" i="4"/>
  <c r="P268" i="4"/>
  <c r="P332" i="4"/>
  <c r="P295" i="4"/>
  <c r="P258" i="4"/>
  <c r="P322" i="4"/>
  <c r="P293" i="4"/>
  <c r="P256" i="4"/>
  <c r="P320" i="4"/>
  <c r="P549" i="4"/>
  <c r="P545" i="4"/>
  <c r="P80" i="7"/>
  <c r="P108" i="7"/>
  <c r="P109" i="7"/>
  <c r="T583" i="4"/>
  <c r="T620" i="4"/>
  <c r="T630" i="4"/>
  <c r="T631" i="4"/>
  <c r="T56" i="7"/>
  <c r="M244" i="4"/>
  <c r="M249" i="4"/>
  <c r="M80" i="4"/>
  <c r="M305" i="4"/>
  <c r="M297" i="4"/>
  <c r="M292" i="4"/>
  <c r="M255" i="4"/>
  <c r="M319" i="4"/>
  <c r="M290" i="4"/>
  <c r="M261" i="4"/>
  <c r="M325" i="4"/>
  <c r="M288" i="4"/>
  <c r="M259" i="4"/>
  <c r="M323" i="4"/>
  <c r="M286" i="4"/>
  <c r="M561" i="4"/>
  <c r="M564" i="4"/>
  <c r="M563" i="4"/>
  <c r="M103" i="7"/>
  <c r="M67" i="7"/>
  <c r="T215" i="4"/>
  <c r="T894" i="4"/>
  <c r="T887" i="4"/>
  <c r="T840" i="4"/>
  <c r="T994" i="4"/>
  <c r="M20" i="4"/>
  <c r="M114" i="4"/>
  <c r="M430" i="4"/>
  <c r="M412" i="4"/>
  <c r="M443" i="4"/>
  <c r="M420" i="4"/>
  <c r="M406" i="4"/>
  <c r="M466" i="4"/>
  <c r="M429" i="4"/>
  <c r="M493" i="4"/>
  <c r="M496" i="4"/>
  <c r="M454" i="4"/>
  <c r="M417" i="4"/>
  <c r="M481" i="4"/>
  <c r="M492" i="4"/>
  <c r="M479" i="4"/>
  <c r="M645" i="4"/>
  <c r="M649" i="4"/>
  <c r="M88" i="7"/>
  <c r="M158" i="7"/>
  <c r="P299" i="4"/>
  <c r="P201" i="4"/>
  <c r="P107" i="4"/>
  <c r="P270" i="4"/>
  <c r="P241" i="4"/>
  <c r="P305" i="4"/>
  <c r="P276" i="4"/>
  <c r="P239" i="4"/>
  <c r="P303" i="4"/>
  <c r="P266" i="4"/>
  <c r="P330" i="4"/>
  <c r="P301" i="4"/>
  <c r="P264" i="4"/>
  <c r="P328" i="4"/>
  <c r="P562" i="4"/>
  <c r="P554" i="4"/>
  <c r="P104" i="7"/>
  <c r="P79" i="7"/>
  <c r="P160" i="7"/>
  <c r="T621" i="4"/>
  <c r="T638" i="4"/>
  <c r="T639" i="4"/>
  <c r="T112" i="7"/>
  <c r="M289" i="4"/>
  <c r="M109" i="4"/>
  <c r="M104" i="4"/>
  <c r="M110" i="4"/>
  <c r="M329" i="4"/>
  <c r="M300" i="4"/>
  <c r="M263" i="4"/>
  <c r="M327" i="4"/>
  <c r="M298" i="4"/>
  <c r="M269" i="4"/>
  <c r="M200" i="4"/>
  <c r="M296" i="4"/>
  <c r="M267" i="4"/>
  <c r="M331" i="4"/>
  <c r="M294" i="4"/>
  <c r="M549" i="4"/>
  <c r="M545" i="4"/>
  <c r="M558" i="4"/>
  <c r="M42" i="7"/>
  <c r="M83" i="7"/>
  <c r="T131" i="4"/>
  <c r="T780" i="4"/>
  <c r="T809" i="4"/>
  <c r="T945" i="4"/>
  <c r="T904" i="4"/>
  <c r="T1058" i="4"/>
  <c r="M45" i="4"/>
  <c r="M153" i="4"/>
  <c r="M115" i="4"/>
  <c r="M432" i="4"/>
  <c r="M444" i="4"/>
  <c r="M399" i="4"/>
  <c r="M411" i="4"/>
  <c r="M474" i="4"/>
  <c r="M437" i="4"/>
  <c r="M501" i="4"/>
  <c r="M451" i="4"/>
  <c r="M462" i="4"/>
  <c r="M425" i="4"/>
  <c r="M489" i="4"/>
  <c r="M500" i="4"/>
  <c r="M487" i="4"/>
  <c r="M653" i="4"/>
  <c r="M39" i="7"/>
  <c r="M19" i="7"/>
  <c r="M153" i="7"/>
  <c r="P81" i="4"/>
  <c r="P331" i="4"/>
  <c r="P291" i="4"/>
  <c r="P172" i="4"/>
  <c r="P278" i="4"/>
  <c r="P249" i="4"/>
  <c r="P313" i="4"/>
  <c r="P284" i="4"/>
  <c r="P247" i="4"/>
  <c r="P311" i="4"/>
  <c r="P274" i="4"/>
  <c r="P245" i="4"/>
  <c r="P309" i="4"/>
  <c r="P272" i="4"/>
  <c r="P548" i="4"/>
  <c r="P563" i="4"/>
  <c r="P559" i="4"/>
  <c r="P67" i="7"/>
  <c r="P103" i="7"/>
  <c r="P200" i="7"/>
  <c r="M260" i="4"/>
  <c r="M171" i="4"/>
  <c r="M161" i="4"/>
  <c r="M241" i="4"/>
  <c r="M68" i="4"/>
  <c r="M308" i="4"/>
  <c r="M271" i="4"/>
  <c r="M242" i="4"/>
  <c r="M306" i="4"/>
  <c r="M277" i="4"/>
  <c r="M240" i="4"/>
  <c r="M304" i="4"/>
  <c r="M275" i="4"/>
  <c r="M238" i="4"/>
  <c r="M302" i="4"/>
  <c r="M562" i="4"/>
  <c r="M554" i="4"/>
  <c r="M15" i="7"/>
  <c r="M82" i="7"/>
  <c r="M107" i="7"/>
  <c r="T21" i="4"/>
  <c r="T759" i="4"/>
  <c r="T873" i="4"/>
  <c r="T842" i="4"/>
  <c r="T763" i="4"/>
  <c r="T1029" i="4"/>
  <c r="M440" i="4"/>
  <c r="M157" i="4"/>
  <c r="M154" i="4"/>
  <c r="M402" i="4"/>
  <c r="M408" i="4"/>
  <c r="M410" i="4"/>
  <c r="M422" i="4"/>
  <c r="M482" i="4"/>
  <c r="M445" i="4"/>
  <c r="M448" i="4"/>
  <c r="M459" i="4"/>
  <c r="M470" i="4"/>
  <c r="M433" i="4"/>
  <c r="M497" i="4"/>
  <c r="M431" i="4"/>
  <c r="M495" i="4"/>
  <c r="M648" i="4"/>
  <c r="M22" i="7"/>
  <c r="M113" i="7"/>
  <c r="M156" i="7"/>
  <c r="P68" i="4"/>
  <c r="P82" i="4"/>
  <c r="P323" i="4"/>
  <c r="P246" i="4"/>
  <c r="P286" i="4"/>
  <c r="P257" i="4"/>
  <c r="P321" i="4"/>
  <c r="P292" i="4"/>
  <c r="P255" i="4"/>
  <c r="P319" i="4"/>
  <c r="P282" i="4"/>
  <c r="P253" i="4"/>
  <c r="P317" i="4"/>
  <c r="P280" i="4"/>
  <c r="P555" i="4"/>
  <c r="P547" i="4"/>
  <c r="P557" i="4"/>
  <c r="P83" i="7"/>
  <c r="P42" i="7"/>
  <c r="P171" i="7"/>
  <c r="T22" i="4"/>
  <c r="T624" i="4"/>
  <c r="T625" i="4"/>
  <c r="M321" i="4"/>
  <c r="M201" i="4"/>
  <c r="M83" i="4"/>
  <c r="M257" i="4"/>
  <c r="M84" i="4"/>
  <c r="M316" i="4"/>
  <c r="M279" i="4"/>
  <c r="M250" i="4"/>
  <c r="M314" i="4"/>
  <c r="M285" i="4"/>
  <c r="M248" i="4"/>
  <c r="M312" i="4"/>
  <c r="M283" i="4"/>
  <c r="M246" i="4"/>
  <c r="M310" i="4"/>
  <c r="M552" i="4"/>
  <c r="M559" i="4"/>
  <c r="M23" i="7"/>
  <c r="M106" i="7"/>
  <c r="M170" i="7"/>
  <c r="T52" i="4"/>
  <c r="T765" i="4"/>
  <c r="T933" i="4"/>
  <c r="T906" i="4"/>
  <c r="T827" i="4"/>
  <c r="T976" i="4"/>
  <c r="M164" i="4"/>
  <c r="M158" i="4"/>
  <c r="M407" i="4"/>
  <c r="M424" i="4"/>
  <c r="M415" i="4"/>
  <c r="M427" i="4"/>
  <c r="M490" i="4"/>
  <c r="M453" i="4"/>
  <c r="M456" i="4"/>
  <c r="M467" i="4"/>
  <c r="M478" i="4"/>
  <c r="M441" i="4"/>
  <c r="M452" i="4"/>
  <c r="M439" i="4"/>
  <c r="M644" i="4"/>
  <c r="M643" i="4"/>
  <c r="M114" i="7"/>
  <c r="M157" i="7"/>
  <c r="M196" i="7"/>
  <c r="P16" i="4"/>
  <c r="P84" i="4"/>
  <c r="P106" i="4"/>
  <c r="P80" i="4"/>
  <c r="P283" i="4"/>
  <c r="P294" i="4"/>
  <c r="P265" i="4"/>
  <c r="P329" i="4"/>
  <c r="P300" i="4"/>
  <c r="P263" i="4"/>
  <c r="P327" i="4"/>
  <c r="P290" i="4"/>
  <c r="P261" i="4"/>
  <c r="P325" i="4"/>
  <c r="P288" i="4"/>
  <c r="P551" i="4"/>
  <c r="P558" i="4"/>
  <c r="P552" i="4"/>
  <c r="P107" i="7"/>
  <c r="P82" i="7"/>
  <c r="M192" i="7"/>
  <c r="M151" i="7"/>
  <c r="M535" i="4"/>
  <c r="M534" i="4"/>
  <c r="M536" i="4"/>
  <c r="M533" i="4"/>
  <c r="M235" i="4"/>
  <c r="M152" i="4"/>
  <c r="M234" i="4"/>
  <c r="M236" i="4"/>
  <c r="M193" i="4"/>
  <c r="M233" i="4"/>
  <c r="M64" i="3"/>
  <c r="N12" i="3"/>
  <c r="G203" i="7" a="1"/>
  <c r="G203" i="7" s="1"/>
  <c r="G165" i="7" a="1"/>
  <c r="G165" i="7" s="1"/>
  <c r="G127" i="7" a="1"/>
  <c r="G127" i="7" s="1"/>
  <c r="G129" i="7" a="1"/>
  <c r="G129" i="7" s="1"/>
  <c r="G100" i="7" a="1"/>
  <c r="G100" i="7" s="1"/>
  <c r="G78" i="7" a="1"/>
  <c r="G78" i="7" s="1"/>
  <c r="G51" i="7" a="1"/>
  <c r="G51" i="7" s="1"/>
  <c r="G9" i="7" a="1"/>
  <c r="G9" i="7" s="1"/>
  <c r="G1055" i="4" a="1"/>
  <c r="G1055" i="4" s="1"/>
  <c r="G991" i="4" a="1"/>
  <c r="G991" i="4" s="1"/>
  <c r="G1012" i="4" a="1"/>
  <c r="G1012" i="4" s="1"/>
  <c r="G1041" i="4" a="1"/>
  <c r="G1041" i="4" s="1"/>
  <c r="G977" i="4" a="1"/>
  <c r="G977" i="4" s="1"/>
  <c r="G1062" i="4" a="1"/>
  <c r="G1062" i="4" s="1"/>
  <c r="G998" i="4" a="1"/>
  <c r="G998" i="4" s="1"/>
  <c r="G1027" i="4" a="1"/>
  <c r="G1027" i="4" s="1"/>
  <c r="G963" i="4" a="1"/>
  <c r="G963" i="4" s="1"/>
  <c r="G1008" i="4" a="1"/>
  <c r="G1008" i="4" s="1"/>
  <c r="G1045" i="4" a="1"/>
  <c r="G1045" i="4" s="1"/>
  <c r="G981" i="4" a="1"/>
  <c r="G981" i="4" s="1"/>
  <c r="G917" i="4" a="1"/>
  <c r="G917" i="4" s="1"/>
  <c r="G1010" i="4" a="1"/>
  <c r="G1010" i="4" s="1"/>
  <c r="G942" i="4" a="1"/>
  <c r="G942" i="4" s="1"/>
  <c r="G870" i="4" a="1"/>
  <c r="G870" i="4" s="1"/>
  <c r="G806" i="4" a="1"/>
  <c r="G806" i="4" s="1"/>
  <c r="G742" i="4" a="1"/>
  <c r="G742" i="4" s="1"/>
  <c r="G891" i="4" a="1"/>
  <c r="G891" i="4" s="1"/>
  <c r="G827" i="4" a="1"/>
  <c r="G827" i="4" s="1"/>
  <c r="G763" i="4" a="1"/>
  <c r="G763" i="4" s="1"/>
  <c r="G915" i="4" a="1"/>
  <c r="G915" i="4" s="1"/>
  <c r="G856" i="4" a="1"/>
  <c r="G856" i="4" s="1"/>
  <c r="G792" i="4" a="1"/>
  <c r="G792" i="4" s="1"/>
  <c r="G909" i="4" a="1"/>
  <c r="G909" i="4" s="1"/>
  <c r="G845" i="4" a="1"/>
  <c r="G845" i="4" s="1"/>
  <c r="G972" i="4" a="1"/>
  <c r="G972" i="4" s="1"/>
  <c r="G918" i="4" a="1"/>
  <c r="G918" i="4" s="1"/>
  <c r="G858" i="4" a="1"/>
  <c r="G858" i="4" s="1"/>
  <c r="G794" i="4" a="1"/>
  <c r="G794" i="4" s="1"/>
  <c r="G887" i="4" a="1"/>
  <c r="G887" i="4" s="1"/>
  <c r="G823" i="4" a="1"/>
  <c r="G823" i="4" s="1"/>
  <c r="G938" i="4" a="1"/>
  <c r="G938" i="4" s="1"/>
  <c r="G868" i="4" a="1"/>
  <c r="G868" i="4" s="1"/>
  <c r="G804" i="4" a="1"/>
  <c r="G804" i="4" s="1"/>
  <c r="G897" i="4" a="1"/>
  <c r="G897" i="4" s="1"/>
  <c r="G809" i="4" a="1"/>
  <c r="G809" i="4" s="1"/>
  <c r="G757" i="4" a="1"/>
  <c r="G757" i="4" s="1"/>
  <c r="G751" i="4" a="1"/>
  <c r="G751" i="4" s="1"/>
  <c r="G727" i="4" a="1"/>
  <c r="G727" i="4" s="1"/>
  <c r="G785" i="4" a="1"/>
  <c r="G785" i="4" s="1"/>
  <c r="G833" i="4" a="1"/>
  <c r="G833" i="4" s="1"/>
  <c r="G769" i="4" a="1"/>
  <c r="G769" i="4" s="1"/>
  <c r="G205" i="4" a="1"/>
  <c r="G205" i="4" s="1"/>
  <c r="G219" i="4" a="1"/>
  <c r="G219" i="4" s="1"/>
  <c r="G216" i="4" a="1"/>
  <c r="G216" i="4" s="1"/>
  <c r="G101" i="4" a="1"/>
  <c r="G101" i="4" s="1"/>
  <c r="G135" i="4" a="1"/>
  <c r="G135" i="4" s="1"/>
  <c r="G132" i="4" a="1"/>
  <c r="G132" i="4" s="1"/>
  <c r="G52" i="4" a="1"/>
  <c r="G52" i="4" s="1"/>
  <c r="G54" i="4" a="1"/>
  <c r="G54" i="4" s="1"/>
  <c r="G131" i="7" a="1"/>
  <c r="G131" i="7" s="1"/>
  <c r="G133" i="7" a="1"/>
  <c r="G133" i="7" s="1"/>
  <c r="G220" i="7" a="1"/>
  <c r="G220" i="7" s="1"/>
  <c r="G66" i="7" a="1"/>
  <c r="G66" i="7" s="1"/>
  <c r="G84" i="7" a="1"/>
  <c r="G84" i="7" s="1"/>
  <c r="G70" i="7" a="1"/>
  <c r="G70" i="7" s="1"/>
  <c r="G72" i="7" a="1"/>
  <c r="G72" i="7" s="1"/>
  <c r="G38" i="7" a="1"/>
  <c r="G38" i="7" s="1"/>
  <c r="G1047" i="4" a="1"/>
  <c r="G1047" i="4" s="1"/>
  <c r="G983" i="4" a="1"/>
  <c r="G983" i="4" s="1"/>
  <c r="G1004" i="4" a="1"/>
  <c r="G1004" i="4" s="1"/>
  <c r="G1033" i="4" a="1"/>
  <c r="G1033" i="4" s="1"/>
  <c r="G969" i="4" a="1"/>
  <c r="G969" i="4" s="1"/>
  <c r="G1054" i="4" a="1"/>
  <c r="G1054" i="4" s="1"/>
  <c r="G990" i="4" a="1"/>
  <c r="G990" i="4" s="1"/>
  <c r="G1019" i="4" a="1"/>
  <c r="G1019" i="4" s="1"/>
  <c r="G1064" i="4" a="1"/>
  <c r="G1064" i="4" s="1"/>
  <c r="G1000" i="4" a="1"/>
  <c r="G1000" i="4" s="1"/>
  <c r="G1037" i="4" a="1"/>
  <c r="G1037" i="4" s="1"/>
  <c r="G973" i="4" a="1"/>
  <c r="G973" i="4" s="1"/>
  <c r="G1066" i="4" a="1"/>
  <c r="G1066" i="4" s="1"/>
  <c r="G1002" i="4" a="1"/>
  <c r="G1002" i="4" s="1"/>
  <c r="G927" i="4" a="1"/>
  <c r="G927" i="4" s="1"/>
  <c r="G862" i="4" a="1"/>
  <c r="G862" i="4" s="1"/>
  <c r="G798" i="4" a="1"/>
  <c r="G798" i="4" s="1"/>
  <c r="G734" i="4" a="1"/>
  <c r="G734" i="4" s="1"/>
  <c r="G883" i="4" a="1"/>
  <c r="G883" i="4" s="1"/>
  <c r="G819" i="4" a="1"/>
  <c r="G819" i="4" s="1"/>
  <c r="G755" i="4" a="1"/>
  <c r="G755" i="4" s="1"/>
  <c r="G912" i="4" a="1"/>
  <c r="G912" i="4" s="1"/>
  <c r="G848" i="4" a="1"/>
  <c r="G848" i="4" s="1"/>
  <c r="G784" i="4" a="1"/>
  <c r="G784" i="4" s="1"/>
  <c r="G901" i="4" a="1"/>
  <c r="G901" i="4" s="1"/>
  <c r="G837" i="4" a="1"/>
  <c r="G837" i="4" s="1"/>
  <c r="G967" i="4" a="1"/>
  <c r="G967" i="4" s="1"/>
  <c r="G914" i="4" a="1"/>
  <c r="G914" i="4" s="1"/>
  <c r="G850" i="4" a="1"/>
  <c r="G850" i="4" s="1"/>
  <c r="G786" i="4" a="1"/>
  <c r="G786" i="4" s="1"/>
  <c r="G879" i="4" a="1"/>
  <c r="G879" i="4" s="1"/>
  <c r="G815" i="4" a="1"/>
  <c r="G815" i="4" s="1"/>
  <c r="G923" i="4" a="1"/>
  <c r="G923" i="4" s="1"/>
  <c r="G860" i="4" a="1"/>
  <c r="G860" i="4" s="1"/>
  <c r="G796" i="4" a="1"/>
  <c r="G796" i="4" s="1"/>
  <c r="G889" i="4" a="1"/>
  <c r="G889" i="4" s="1"/>
  <c r="G791" i="4" a="1"/>
  <c r="G791" i="4" s="1"/>
  <c r="G746" i="4" a="1"/>
  <c r="G746" i="4" s="1"/>
  <c r="G736" i="4" a="1"/>
  <c r="G736" i="4" s="1"/>
  <c r="G825" i="4" a="1"/>
  <c r="G825" i="4" s="1"/>
  <c r="G781" i="4" a="1"/>
  <c r="G781" i="4" s="1"/>
  <c r="G801" i="4" a="1"/>
  <c r="G801" i="4" s="1"/>
  <c r="G764" i="4" a="1"/>
  <c r="G764" i="4" s="1"/>
  <c r="G218" i="4" a="1"/>
  <c r="G218" i="4" s="1"/>
  <c r="G217" i="4" a="1"/>
  <c r="G217" i="4" s="1"/>
  <c r="G208" i="4" a="1"/>
  <c r="G208" i="4" s="1"/>
  <c r="G85" i="4" a="1"/>
  <c r="G85" i="4" s="1"/>
  <c r="G79" i="4" a="1"/>
  <c r="G79" i="4" s="1"/>
  <c r="G116" i="4" a="1"/>
  <c r="G116" i="4" s="1"/>
  <c r="G26" i="4" a="1"/>
  <c r="G26" i="4" s="1"/>
  <c r="G60" i="4" a="1"/>
  <c r="G60" i="4" s="1"/>
  <c r="G216" i="7" a="1"/>
  <c r="G216" i="7" s="1"/>
  <c r="G218" i="7" a="1"/>
  <c r="G218" i="7" s="1"/>
  <c r="G212" i="7" a="1"/>
  <c r="G212" i="7" s="1"/>
  <c r="G58" i="7" a="1"/>
  <c r="G58" i="7" s="1"/>
  <c r="G60" i="7" a="1"/>
  <c r="G60" i="7" s="1"/>
  <c r="G62" i="7" a="1"/>
  <c r="G62" i="7" s="1"/>
  <c r="G64" i="7" a="1"/>
  <c r="G64" i="7" s="1"/>
  <c r="G25" i="7" a="1"/>
  <c r="G25" i="7" s="1"/>
  <c r="G1039" i="4" a="1"/>
  <c r="G1039" i="4" s="1"/>
  <c r="G1060" i="4" a="1"/>
  <c r="G1060" i="4" s="1"/>
  <c r="G996" i="4" a="1"/>
  <c r="G996" i="4" s="1"/>
  <c r="G1025" i="4" a="1"/>
  <c r="G1025" i="4" s="1"/>
  <c r="G961" i="4" a="1"/>
  <c r="G961" i="4" s="1"/>
  <c r="G1046" i="4" a="1"/>
  <c r="G1046" i="4" s="1"/>
  <c r="G982" i="4" a="1"/>
  <c r="G982" i="4" s="1"/>
  <c r="G1011" i="4" a="1"/>
  <c r="G1011" i="4" s="1"/>
  <c r="G1056" i="4" a="1"/>
  <c r="G1056" i="4" s="1"/>
  <c r="G992" i="4" a="1"/>
  <c r="G992" i="4" s="1"/>
  <c r="G1029" i="4" a="1"/>
  <c r="G1029" i="4" s="1"/>
  <c r="G965" i="4" a="1"/>
  <c r="G965" i="4" s="1"/>
  <c r="G1058" i="4" a="1"/>
  <c r="G1058" i="4" s="1"/>
  <c r="G994" i="4" a="1"/>
  <c r="G994" i="4" s="1"/>
  <c r="G926" i="4" a="1"/>
  <c r="G926" i="4" s="1"/>
  <c r="G854" i="4" a="1"/>
  <c r="G854" i="4" s="1"/>
  <c r="G790" i="4" a="1"/>
  <c r="G790" i="4" s="1"/>
  <c r="G959" i="4" a="1"/>
  <c r="G959" i="4" s="1"/>
  <c r="G875" i="4" a="1"/>
  <c r="G875" i="4" s="1"/>
  <c r="G811" i="4" a="1"/>
  <c r="G811" i="4" s="1"/>
  <c r="G747" i="4" a="1"/>
  <c r="G747" i="4" s="1"/>
  <c r="G904" i="4" a="1"/>
  <c r="G904" i="4" s="1"/>
  <c r="G840" i="4" a="1"/>
  <c r="G840" i="4" s="1"/>
  <c r="G776" i="4" a="1"/>
  <c r="G776" i="4" s="1"/>
  <c r="G893" i="4" a="1"/>
  <c r="G893" i="4" s="1"/>
  <c r="G829" i="4" a="1"/>
  <c r="G829" i="4" s="1"/>
  <c r="G964" i="4" a="1"/>
  <c r="G964" i="4" s="1"/>
  <c r="G906" i="4" a="1"/>
  <c r="G906" i="4" s="1"/>
  <c r="G842" i="4" a="1"/>
  <c r="G842" i="4" s="1"/>
  <c r="G962" i="4" a="1"/>
  <c r="G962" i="4" s="1"/>
  <c r="G871" i="4" a="1"/>
  <c r="G871" i="4" s="1"/>
  <c r="G807" i="4" a="1"/>
  <c r="G807" i="4" s="1"/>
  <c r="G922" i="4" a="1"/>
  <c r="G922" i="4" s="1"/>
  <c r="G852" i="4" a="1"/>
  <c r="G852" i="4" s="1"/>
  <c r="G975" i="4" a="1"/>
  <c r="G975" i="4" s="1"/>
  <c r="G881" i="4" a="1"/>
  <c r="G881" i="4" s="1"/>
  <c r="G778" i="4" a="1"/>
  <c r="G778" i="4" s="1"/>
  <c r="G741" i="4" a="1"/>
  <c r="G741" i="4" s="1"/>
  <c r="G730" i="4" a="1"/>
  <c r="G730" i="4" s="1"/>
  <c r="G793" i="4" a="1"/>
  <c r="G793" i="4" s="1"/>
  <c r="G772" i="4" a="1"/>
  <c r="G772" i="4" s="1"/>
  <c r="G788" i="4" a="1"/>
  <c r="G788" i="4" s="1"/>
  <c r="G753" i="4" a="1"/>
  <c r="G753" i="4" s="1"/>
  <c r="G210" i="4" a="1"/>
  <c r="G210" i="4" s="1"/>
  <c r="G212" i="4" a="1"/>
  <c r="G212" i="4" s="1"/>
  <c r="G136" i="4" a="1"/>
  <c r="G136" i="4" s="1"/>
  <c r="G61" i="4" a="1"/>
  <c r="G61" i="4" s="1"/>
  <c r="G71" i="4" a="1"/>
  <c r="G71" i="4" s="1"/>
  <c r="G100" i="4" a="1"/>
  <c r="G100" i="4" s="1"/>
  <c r="G11" i="4" a="1"/>
  <c r="G11" i="4" s="1"/>
  <c r="G34" i="4" a="1"/>
  <c r="G34" i="4" s="1"/>
  <c r="G208" i="7" a="1"/>
  <c r="G208" i="7" s="1"/>
  <c r="G210" i="7" a="1"/>
  <c r="G210" i="7" s="1"/>
  <c r="G204" i="7" a="1"/>
  <c r="G204" i="7" s="1"/>
  <c r="G50" i="7" a="1"/>
  <c r="G50" i="7" s="1"/>
  <c r="G52" i="7" a="1"/>
  <c r="G52" i="7" s="1"/>
  <c r="G54" i="7" a="1"/>
  <c r="G54" i="7" s="1"/>
  <c r="G101" i="7" a="1"/>
  <c r="G101" i="7" s="1"/>
  <c r="G20" i="7" a="1"/>
  <c r="G20" i="7" s="1"/>
  <c r="G1031" i="4" a="1"/>
  <c r="G1031" i="4" s="1"/>
  <c r="G1052" i="4" a="1"/>
  <c r="G1052" i="4" s="1"/>
  <c r="G988" i="4" a="1"/>
  <c r="G988" i="4" s="1"/>
  <c r="G1017" i="4" a="1"/>
  <c r="G1017" i="4" s="1"/>
  <c r="G953" i="4" a="1"/>
  <c r="G953" i="4" s="1"/>
  <c r="G1038" i="4" a="1"/>
  <c r="G1038" i="4" s="1"/>
  <c r="G974" i="4" a="1"/>
  <c r="G974" i="4" s="1"/>
  <c r="G1003" i="4" a="1"/>
  <c r="G1003" i="4" s="1"/>
  <c r="G1048" i="4" a="1"/>
  <c r="G1048" i="4" s="1"/>
  <c r="G984" i="4" a="1"/>
  <c r="G984" i="4" s="1"/>
  <c r="G1021" i="4" a="1"/>
  <c r="G1021" i="4" s="1"/>
  <c r="G957" i="4" a="1"/>
  <c r="G957" i="4" s="1"/>
  <c r="G1050" i="4" a="1"/>
  <c r="G1050" i="4" s="1"/>
  <c r="G986" i="4" a="1"/>
  <c r="G986" i="4" s="1"/>
  <c r="G910" i="4" a="1"/>
  <c r="G910" i="4" s="1"/>
  <c r="G846" i="4" a="1"/>
  <c r="G846" i="4" s="1"/>
  <c r="G782" i="4" a="1"/>
  <c r="G782" i="4" s="1"/>
  <c r="G952" i="4" a="1"/>
  <c r="G952" i="4" s="1"/>
  <c r="G867" i="4" a="1"/>
  <c r="G867" i="4" s="1"/>
  <c r="G803" i="4" a="1"/>
  <c r="G803" i="4" s="1"/>
  <c r="G739" i="4" a="1"/>
  <c r="G739" i="4" s="1"/>
  <c r="G896" i="4" a="1"/>
  <c r="G896" i="4" s="1"/>
  <c r="G832" i="4" a="1"/>
  <c r="G832" i="4" s="1"/>
  <c r="G968" i="4" a="1"/>
  <c r="G968" i="4" s="1"/>
  <c r="G885" i="4" a="1"/>
  <c r="G885" i="4" s="1"/>
  <c r="G821" i="4" a="1"/>
  <c r="G821" i="4" s="1"/>
  <c r="G951" i="4" a="1"/>
  <c r="G951" i="4" s="1"/>
  <c r="G898" i="4" a="1"/>
  <c r="G898" i="4" s="1"/>
  <c r="G834" i="4" a="1"/>
  <c r="G834" i="4" s="1"/>
  <c r="G944" i="4" a="1"/>
  <c r="G944" i="4" s="1"/>
  <c r="G863" i="4" a="1"/>
  <c r="G863" i="4" s="1"/>
  <c r="G799" i="4" a="1"/>
  <c r="G799" i="4" s="1"/>
  <c r="G908" i="4" a="1"/>
  <c r="G908" i="4" s="1"/>
  <c r="G844" i="4" a="1"/>
  <c r="G844" i="4" s="1"/>
  <c r="G948" i="4" a="1"/>
  <c r="G948" i="4" s="1"/>
  <c r="G873" i="4" a="1"/>
  <c r="G873" i="4" s="1"/>
  <c r="G768" i="4" a="1"/>
  <c r="G768" i="4" s="1"/>
  <c r="G733" i="4" a="1"/>
  <c r="G733" i="4" s="1"/>
  <c r="G773" i="4" a="1"/>
  <c r="G773" i="4" s="1"/>
  <c r="G783" i="4" a="1"/>
  <c r="G783" i="4" s="1"/>
  <c r="G765" i="4" a="1"/>
  <c r="G765" i="4" s="1"/>
  <c r="G770" i="4" a="1"/>
  <c r="G770" i="4" s="1"/>
  <c r="G748" i="4" a="1"/>
  <c r="G748" i="4" s="1"/>
  <c r="G215" i="4" a="1"/>
  <c r="G215" i="4" s="1"/>
  <c r="G211" i="4" a="1"/>
  <c r="G211" i="4" s="1"/>
  <c r="G128" i="4" a="1"/>
  <c r="G128" i="4" s="1"/>
  <c r="G53" i="4" a="1"/>
  <c r="G53" i="4" s="1"/>
  <c r="G63" i="4" a="1"/>
  <c r="G63" i="4" s="1"/>
  <c r="G129" i="4" a="1"/>
  <c r="G129" i="4" s="1"/>
  <c r="G51" i="4" a="1"/>
  <c r="G51" i="4" s="1"/>
  <c r="G13" i="4" a="1"/>
  <c r="G13" i="4" s="1"/>
  <c r="G128" i="7" a="1"/>
  <c r="G128" i="7" s="1"/>
  <c r="G130" i="7" a="1"/>
  <c r="G130" i="7" s="1"/>
  <c r="G132" i="7" a="1"/>
  <c r="G132" i="7" s="1"/>
  <c r="G26" i="7" a="1"/>
  <c r="G26" i="7" s="1"/>
  <c r="G36" i="7" a="1"/>
  <c r="G36" i="7" s="1"/>
  <c r="G46" i="7" a="1"/>
  <c r="G46" i="7" s="1"/>
  <c r="G61" i="7" a="1"/>
  <c r="G61" i="7" s="1"/>
  <c r="G13" i="7" a="1"/>
  <c r="G13" i="7" s="1"/>
  <c r="G1023" i="4" a="1"/>
  <c r="G1023" i="4" s="1"/>
  <c r="G1044" i="4" a="1"/>
  <c r="G1044" i="4" s="1"/>
  <c r="G980" i="4" a="1"/>
  <c r="G980" i="4" s="1"/>
  <c r="G1009" i="4" a="1"/>
  <c r="G1009" i="4" s="1"/>
  <c r="G945" i="4" a="1"/>
  <c r="G945" i="4" s="1"/>
  <c r="G1030" i="4" a="1"/>
  <c r="G1030" i="4" s="1"/>
  <c r="G1059" i="4" a="1"/>
  <c r="G1059" i="4" s="1"/>
  <c r="G995" i="4" a="1"/>
  <c r="G995" i="4" s="1"/>
  <c r="G1040" i="4" a="1"/>
  <c r="G1040" i="4" s="1"/>
  <c r="G976" i="4" a="1"/>
  <c r="G976" i="4" s="1"/>
  <c r="G1013" i="4" a="1"/>
  <c r="G1013" i="4" s="1"/>
  <c r="G949" i="4" a="1"/>
  <c r="G949" i="4" s="1"/>
  <c r="G1042" i="4" a="1"/>
  <c r="G1042" i="4" s="1"/>
  <c r="G978" i="4" a="1"/>
  <c r="G978" i="4" s="1"/>
  <c r="G902" i="4" a="1"/>
  <c r="G902" i="4" s="1"/>
  <c r="G838" i="4" a="1"/>
  <c r="G838" i="4" s="1"/>
  <c r="G774" i="4" a="1"/>
  <c r="G774" i="4" s="1"/>
  <c r="G936" i="4" a="1"/>
  <c r="G936" i="4" s="1"/>
  <c r="G859" i="4" a="1"/>
  <c r="G859" i="4" s="1"/>
  <c r="G795" i="4" a="1"/>
  <c r="G795" i="4" s="1"/>
  <c r="G947" i="4" a="1"/>
  <c r="G947" i="4" s="1"/>
  <c r="G888" i="4" a="1"/>
  <c r="G888" i="4" s="1"/>
  <c r="G824" i="4" a="1"/>
  <c r="G824" i="4" s="1"/>
  <c r="G966" i="4" a="1"/>
  <c r="G966" i="4" s="1"/>
  <c r="G877" i="4" a="1"/>
  <c r="G877" i="4" s="1"/>
  <c r="G813" i="4" a="1"/>
  <c r="G813" i="4" s="1"/>
  <c r="G950" i="4" a="1"/>
  <c r="G950" i="4" s="1"/>
  <c r="G890" i="4" a="1"/>
  <c r="G890" i="4" s="1"/>
  <c r="G826" i="4" a="1"/>
  <c r="G826" i="4" s="1"/>
  <c r="G928" i="4" a="1"/>
  <c r="G928" i="4" s="1"/>
  <c r="G855" i="4" a="1"/>
  <c r="G855" i="4" s="1"/>
  <c r="G960" i="4" a="1"/>
  <c r="G960" i="4" s="1"/>
  <c r="G900" i="4" a="1"/>
  <c r="G900" i="4" s="1"/>
  <c r="G836" i="4" a="1"/>
  <c r="G836" i="4" s="1"/>
  <c r="G932" i="4" a="1"/>
  <c r="G932" i="4" s="1"/>
  <c r="G865" i="4" a="1"/>
  <c r="G865" i="4" s="1"/>
  <c r="G752" i="4" a="1"/>
  <c r="G752" i="4" s="1"/>
  <c r="G725" i="4" a="1"/>
  <c r="G725" i="4" s="1"/>
  <c r="G761" i="4" a="1"/>
  <c r="G761" i="4" s="1"/>
  <c r="G760" i="4" a="1"/>
  <c r="G760" i="4" s="1"/>
  <c r="G754" i="4" a="1"/>
  <c r="G754" i="4" s="1"/>
  <c r="G759" i="4" a="1"/>
  <c r="G759" i="4" s="1"/>
  <c r="G737" i="4" a="1"/>
  <c r="G737" i="4" s="1"/>
  <c r="G207" i="4" a="1"/>
  <c r="G207" i="4" s="1"/>
  <c r="G209" i="4" a="1"/>
  <c r="G209" i="4" s="1"/>
  <c r="G64" i="4" a="1"/>
  <c r="G64" i="4" s="1"/>
  <c r="G130" i="4" a="1"/>
  <c r="G130" i="4" s="1"/>
  <c r="G55" i="4" a="1"/>
  <c r="G55" i="4" s="1"/>
  <c r="G73" i="4" a="1"/>
  <c r="G73" i="4" s="1"/>
  <c r="G14" i="4" a="1"/>
  <c r="G14" i="4" s="1"/>
  <c r="G33" i="4" a="1"/>
  <c r="G33" i="4" s="1"/>
  <c r="G221" i="7" a="1"/>
  <c r="G221" i="7" s="1"/>
  <c r="G215" i="7" a="1"/>
  <c r="G215" i="7" s="1"/>
  <c r="G217" i="7" a="1"/>
  <c r="G217" i="7" s="1"/>
  <c r="G63" i="7" a="1"/>
  <c r="G63" i="7" s="1"/>
  <c r="G206" i="7" a="1"/>
  <c r="G206" i="7" s="1"/>
  <c r="G214" i="7" a="1"/>
  <c r="G214" i="7" s="1"/>
  <c r="G53" i="7" a="1"/>
  <c r="G53" i="7" s="1"/>
  <c r="G32" i="7" a="1"/>
  <c r="G32" i="7" s="1"/>
  <c r="G1015" i="4" a="1"/>
  <c r="G1015" i="4" s="1"/>
  <c r="G1036" i="4" a="1"/>
  <c r="G1036" i="4" s="1"/>
  <c r="G1065" i="4" a="1"/>
  <c r="G1065" i="4" s="1"/>
  <c r="G1001" i="4" a="1"/>
  <c r="G1001" i="4" s="1"/>
  <c r="G937" i="4" a="1"/>
  <c r="G937" i="4" s="1"/>
  <c r="G1022" i="4" a="1"/>
  <c r="G1022" i="4" s="1"/>
  <c r="G1051" i="4" a="1"/>
  <c r="G1051" i="4" s="1"/>
  <c r="G987" i="4" a="1"/>
  <c r="G987" i="4" s="1"/>
  <c r="G1032" i="4" a="1"/>
  <c r="G1032" i="4" s="1"/>
  <c r="G1067" i="4" a="1"/>
  <c r="G1067" i="4" s="1"/>
  <c r="G1005" i="4" a="1"/>
  <c r="G1005" i="4" s="1"/>
  <c r="G941" i="4" a="1"/>
  <c r="G941" i="4" s="1"/>
  <c r="G1034" i="4" a="1"/>
  <c r="G1034" i="4" s="1"/>
  <c r="G970" i="4" a="1"/>
  <c r="G970" i="4" s="1"/>
  <c r="G894" i="4" a="1"/>
  <c r="G894" i="4" s="1"/>
  <c r="G830" i="4" a="1"/>
  <c r="G830" i="4" s="1"/>
  <c r="G766" i="4" a="1"/>
  <c r="G766" i="4" s="1"/>
  <c r="G920" i="4" a="1"/>
  <c r="G920" i="4" s="1"/>
  <c r="G851" i="4" a="1"/>
  <c r="G851" i="4" s="1"/>
  <c r="G787" i="4" a="1"/>
  <c r="G787" i="4" s="1"/>
  <c r="G946" i="4" a="1"/>
  <c r="G946" i="4" s="1"/>
  <c r="G880" i="4" a="1"/>
  <c r="G880" i="4" s="1"/>
  <c r="G816" i="4" a="1"/>
  <c r="G816" i="4" s="1"/>
  <c r="G956" i="4" a="1"/>
  <c r="G956" i="4" s="1"/>
  <c r="G869" i="4" a="1"/>
  <c r="G869" i="4" s="1"/>
  <c r="G805" i="4" a="1"/>
  <c r="G805" i="4" s="1"/>
  <c r="G935" i="4" a="1"/>
  <c r="G935" i="4" s="1"/>
  <c r="G882" i="4" a="1"/>
  <c r="G882" i="4" s="1"/>
  <c r="G818" i="4" a="1"/>
  <c r="G818" i="4" s="1"/>
  <c r="G911" i="4" a="1"/>
  <c r="G911" i="4" s="1"/>
  <c r="G847" i="4" a="1"/>
  <c r="G847" i="4" s="1"/>
  <c r="G955" i="4" a="1"/>
  <c r="G955" i="4" s="1"/>
  <c r="G892" i="4" a="1"/>
  <c r="G892" i="4" s="1"/>
  <c r="G828" i="4" a="1"/>
  <c r="G828" i="4" s="1"/>
  <c r="G916" i="4" a="1"/>
  <c r="G916" i="4" s="1"/>
  <c r="G857" i="4" a="1"/>
  <c r="G857" i="4" s="1"/>
  <c r="G728" i="4" a="1"/>
  <c r="G728" i="4" s="1"/>
  <c r="G817" i="4" a="1"/>
  <c r="G817" i="4" s="1"/>
  <c r="G756" i="4" a="1"/>
  <c r="G756" i="4" s="1"/>
  <c r="G744" i="4" a="1"/>
  <c r="G744" i="4" s="1"/>
  <c r="G749" i="4" a="1"/>
  <c r="G749" i="4" s="1"/>
  <c r="G743" i="4" a="1"/>
  <c r="G743" i="4" s="1"/>
  <c r="G731" i="4" a="1"/>
  <c r="G731" i="4" s="1"/>
  <c r="G222" i="4" a="1"/>
  <c r="G222" i="4" s="1"/>
  <c r="G131" i="4" a="1"/>
  <c r="G131" i="4" s="1"/>
  <c r="G56" i="4" a="1"/>
  <c r="G56" i="4" s="1"/>
  <c r="G66" i="4" a="1"/>
  <c r="G66" i="4" s="1"/>
  <c r="G47" i="4" a="1"/>
  <c r="G47" i="4" s="1"/>
  <c r="G65" i="4" a="1"/>
  <c r="G65" i="4" s="1"/>
  <c r="G27" i="4" a="1"/>
  <c r="G27" i="4" s="1"/>
  <c r="G219" i="7" a="1"/>
  <c r="G219" i="7" s="1"/>
  <c r="G213" i="7" a="1"/>
  <c r="G213" i="7" s="1"/>
  <c r="G207" i="7" a="1"/>
  <c r="G207" i="7" s="1"/>
  <c r="G209" i="7" a="1"/>
  <c r="G209" i="7" s="1"/>
  <c r="G55" i="7" a="1"/>
  <c r="G55" i="7" s="1"/>
  <c r="G65" i="7" a="1"/>
  <c r="G65" i="7" s="1"/>
  <c r="G99" i="7" a="1"/>
  <c r="G99" i="7" s="1"/>
  <c r="G33" i="7" a="1"/>
  <c r="G33" i="7" s="1"/>
  <c r="G12" i="7" a="1"/>
  <c r="G12" i="7" s="1"/>
  <c r="G1007" i="4" a="1"/>
  <c r="G1007" i="4" s="1"/>
  <c r="G1028" i="4" a="1"/>
  <c r="G1028" i="4" s="1"/>
  <c r="G1057" i="4" a="1"/>
  <c r="G1057" i="4" s="1"/>
  <c r="G993" i="4" a="1"/>
  <c r="G993" i="4" s="1"/>
  <c r="G929" i="4" a="1"/>
  <c r="G929" i="4" s="1"/>
  <c r="G1014" i="4" a="1"/>
  <c r="G1014" i="4" s="1"/>
  <c r="G1043" i="4" a="1"/>
  <c r="G1043" i="4" s="1"/>
  <c r="G979" i="4" a="1"/>
  <c r="G979" i="4" s="1"/>
  <c r="G1024" i="4" a="1"/>
  <c r="G1024" i="4" s="1"/>
  <c r="G1061" i="4" a="1"/>
  <c r="G1061" i="4" s="1"/>
  <c r="G997" i="4" a="1"/>
  <c r="G997" i="4" s="1"/>
  <c r="G933" i="4" a="1"/>
  <c r="G933" i="4" s="1"/>
  <c r="G1026" i="4" a="1"/>
  <c r="G1026" i="4" s="1"/>
  <c r="G958" i="4" a="1"/>
  <c r="G958" i="4" s="1"/>
  <c r="G886" i="4" a="1"/>
  <c r="G886" i="4" s="1"/>
  <c r="G822" i="4" a="1"/>
  <c r="G822" i="4" s="1"/>
  <c r="G758" i="4" a="1"/>
  <c r="G758" i="4" s="1"/>
  <c r="G907" i="4" a="1"/>
  <c r="G907" i="4" s="1"/>
  <c r="G843" i="4" a="1"/>
  <c r="G843" i="4" s="1"/>
  <c r="G779" i="4" a="1"/>
  <c r="G779" i="4" s="1"/>
  <c r="G931" i="4" a="1"/>
  <c r="G931" i="4" s="1"/>
  <c r="G872" i="4" a="1"/>
  <c r="G872" i="4" s="1"/>
  <c r="G808" i="4" a="1"/>
  <c r="G808" i="4" s="1"/>
  <c r="G940" i="4" a="1"/>
  <c r="G940" i="4" s="1"/>
  <c r="G861" i="4" a="1"/>
  <c r="G861" i="4" s="1"/>
  <c r="G797" i="4" a="1"/>
  <c r="G797" i="4" s="1"/>
  <c r="G934" i="4" a="1"/>
  <c r="G934" i="4" s="1"/>
  <c r="G874" i="4" a="1"/>
  <c r="G874" i="4" s="1"/>
  <c r="G810" i="4" a="1"/>
  <c r="G810" i="4" s="1"/>
  <c r="G903" i="4" a="1"/>
  <c r="G903" i="4" s="1"/>
  <c r="G839" i="4" a="1"/>
  <c r="G839" i="4" s="1"/>
  <c r="G954" i="4" a="1"/>
  <c r="G954" i="4" s="1"/>
  <c r="G884" i="4" a="1"/>
  <c r="G884" i="4" s="1"/>
  <c r="G820" i="4" a="1"/>
  <c r="G820" i="4" s="1"/>
  <c r="G913" i="4" a="1"/>
  <c r="G913" i="4" s="1"/>
  <c r="G849" i="4" a="1"/>
  <c r="G849" i="4" s="1"/>
  <c r="G777" i="4" a="1"/>
  <c r="G777" i="4" s="1"/>
  <c r="G775" i="4" a="1"/>
  <c r="G775" i="4" s="1"/>
  <c r="G745" i="4" a="1"/>
  <c r="G745" i="4" s="1"/>
  <c r="G735" i="4" a="1"/>
  <c r="G735" i="4" s="1"/>
  <c r="G738" i="4" a="1"/>
  <c r="G738" i="4" s="1"/>
  <c r="G726" i="4" a="1"/>
  <c r="G726" i="4" s="1"/>
  <c r="G221" i="4" a="1"/>
  <c r="G221" i="4" s="1"/>
  <c r="G214" i="4" a="1"/>
  <c r="G214" i="4" s="1"/>
  <c r="G67" i="4" a="1"/>
  <c r="G67" i="4" s="1"/>
  <c r="G206" i="4" a="1"/>
  <c r="G206" i="4" s="1"/>
  <c r="G50" i="4" a="1"/>
  <c r="G50" i="4" s="1"/>
  <c r="G39" i="4" a="1"/>
  <c r="G39" i="4" s="1"/>
  <c r="G134" i="4" a="1"/>
  <c r="G134" i="4" s="1"/>
  <c r="G21" i="4" a="1"/>
  <c r="G21" i="4" s="1"/>
  <c r="G62" i="4" a="1"/>
  <c r="G62" i="4" s="1"/>
  <c r="G211" i="7" a="1"/>
  <c r="G211" i="7" s="1"/>
  <c r="G205" i="7" a="1"/>
  <c r="G205" i="7" s="1"/>
  <c r="G135" i="7" a="1"/>
  <c r="G135" i="7" s="1"/>
  <c r="G134" i="7" a="1"/>
  <c r="G134" i="7" s="1"/>
  <c r="G115" i="7" a="1"/>
  <c r="G115" i="7" s="1"/>
  <c r="G49" i="7" a="1"/>
  <c r="G49" i="7" s="1"/>
  <c r="G59" i="7" a="1"/>
  <c r="G59" i="7" s="1"/>
  <c r="G10" i="7" a="1"/>
  <c r="G10" i="7" s="1"/>
  <c r="G1063" i="4" a="1"/>
  <c r="G1063" i="4" s="1"/>
  <c r="G999" i="4" a="1"/>
  <c r="G999" i="4" s="1"/>
  <c r="G1020" i="4" a="1"/>
  <c r="G1020" i="4" s="1"/>
  <c r="G1049" i="4" a="1"/>
  <c r="G1049" i="4" s="1"/>
  <c r="G985" i="4" a="1"/>
  <c r="G985" i="4" s="1"/>
  <c r="G921" i="4" a="1"/>
  <c r="G921" i="4" s="1"/>
  <c r="G1006" i="4" a="1"/>
  <c r="G1006" i="4" s="1"/>
  <c r="G1035" i="4" a="1"/>
  <c r="G1035" i="4" s="1"/>
  <c r="G971" i="4" a="1"/>
  <c r="G971" i="4" s="1"/>
  <c r="G1016" i="4" a="1"/>
  <c r="G1016" i="4" s="1"/>
  <c r="G1053" i="4" a="1"/>
  <c r="G1053" i="4" s="1"/>
  <c r="G989" i="4" a="1"/>
  <c r="G989" i="4" s="1"/>
  <c r="G925" i="4" a="1"/>
  <c r="G925" i="4" s="1"/>
  <c r="G1018" i="4" a="1"/>
  <c r="G1018" i="4" s="1"/>
  <c r="G943" i="4" a="1"/>
  <c r="G943" i="4" s="1"/>
  <c r="G878" i="4" a="1"/>
  <c r="G878" i="4" s="1"/>
  <c r="G814" i="4" a="1"/>
  <c r="G814" i="4" s="1"/>
  <c r="G750" i="4" a="1"/>
  <c r="G750" i="4" s="1"/>
  <c r="G899" i="4" a="1"/>
  <c r="G899" i="4" s="1"/>
  <c r="G835" i="4" a="1"/>
  <c r="G835" i="4" s="1"/>
  <c r="G771" i="4" a="1"/>
  <c r="G771" i="4" s="1"/>
  <c r="G930" i="4" a="1"/>
  <c r="G930" i="4" s="1"/>
  <c r="G864" i="4" a="1"/>
  <c r="G864" i="4" s="1"/>
  <c r="G800" i="4" a="1"/>
  <c r="G800" i="4" s="1"/>
  <c r="G924" i="4" a="1"/>
  <c r="G924" i="4" s="1"/>
  <c r="G853" i="4" a="1"/>
  <c r="G853" i="4" s="1"/>
  <c r="G789" i="4" a="1"/>
  <c r="G789" i="4" s="1"/>
  <c r="G919" i="4" a="1"/>
  <c r="G919" i="4" s="1"/>
  <c r="G866" i="4" a="1"/>
  <c r="G866" i="4" s="1"/>
  <c r="G802" i="4" a="1"/>
  <c r="G802" i="4" s="1"/>
  <c r="G895" i="4" a="1"/>
  <c r="G895" i="4" s="1"/>
  <c r="G831" i="4" a="1"/>
  <c r="G831" i="4" s="1"/>
  <c r="G939" i="4" a="1"/>
  <c r="G939" i="4" s="1"/>
  <c r="G876" i="4" a="1"/>
  <c r="G876" i="4" s="1"/>
  <c r="G812" i="4" a="1"/>
  <c r="G812" i="4" s="1"/>
  <c r="G905" i="4" a="1"/>
  <c r="G905" i="4" s="1"/>
  <c r="G841" i="4" a="1"/>
  <c r="G841" i="4" s="1"/>
  <c r="G762" i="4" a="1"/>
  <c r="G762" i="4" s="1"/>
  <c r="G767" i="4" a="1"/>
  <c r="G767" i="4" s="1"/>
  <c r="G740" i="4" a="1"/>
  <c r="G740" i="4" s="1"/>
  <c r="G732" i="4" a="1"/>
  <c r="G732" i="4" s="1"/>
  <c r="G729" i="4" a="1"/>
  <c r="G729" i="4" s="1"/>
  <c r="G780" i="4" a="1"/>
  <c r="G780" i="4" s="1"/>
  <c r="G213" i="4" a="1"/>
  <c r="G213" i="4" s="1"/>
  <c r="G220" i="4" a="1"/>
  <c r="G220" i="4" s="1"/>
  <c r="G59" i="4" a="1"/>
  <c r="G59" i="4" s="1"/>
  <c r="G133" i="4" a="1"/>
  <c r="G133" i="4" s="1"/>
  <c r="G204" i="4" a="1"/>
  <c r="G204" i="4" s="1"/>
  <c r="G166" i="4" a="1"/>
  <c r="G166" i="4" s="1"/>
  <c r="G102" i="4" a="1"/>
  <c r="G102" i="4" s="1"/>
  <c r="G10" i="4" a="1"/>
  <c r="G10" i="4" s="1"/>
  <c r="G37" i="4" a="1"/>
  <c r="G37" i="4" s="1"/>
  <c r="N54" i="3"/>
  <c r="J628" i="4"/>
  <c r="J627" i="4"/>
  <c r="J618" i="4"/>
  <c r="J22" i="4"/>
  <c r="J202" i="7"/>
  <c r="J620" i="4"/>
  <c r="J619" i="4"/>
  <c r="J623" i="4"/>
  <c r="J112" i="7"/>
  <c r="J633" i="4"/>
  <c r="J640" i="4"/>
  <c r="J622" i="4"/>
  <c r="J56" i="7"/>
  <c r="J625" i="4"/>
  <c r="J632" i="4"/>
  <c r="J621" i="4"/>
  <c r="J21" i="7"/>
  <c r="J617" i="4"/>
  <c r="J637" i="4"/>
  <c r="J624" i="4"/>
  <c r="J639" i="4"/>
  <c r="J638" i="4"/>
  <c r="J629" i="4"/>
  <c r="J113" i="4"/>
  <c r="J631" i="4"/>
  <c r="J630" i="4"/>
  <c r="J634" i="4"/>
  <c r="J57" i="4"/>
  <c r="J636" i="4"/>
  <c r="J635" i="4"/>
  <c r="J626" i="4"/>
  <c r="J203" i="4"/>
  <c r="T87" i="4"/>
  <c r="T591" i="4"/>
  <c r="T195" i="4"/>
  <c r="T86" i="7"/>
  <c r="T585" i="4"/>
  <c r="T87" i="7"/>
  <c r="T576" i="4"/>
  <c r="J146" i="7"/>
  <c r="J138" i="7"/>
  <c r="J122" i="7"/>
  <c r="J143" i="7"/>
  <c r="J148" i="7"/>
  <c r="J140" i="7"/>
  <c r="J124" i="7"/>
  <c r="J116" i="7"/>
  <c r="J145" i="7"/>
  <c r="J137" i="7"/>
  <c r="J121" i="7"/>
  <c r="J142" i="7"/>
  <c r="J126" i="7"/>
  <c r="J118" i="7"/>
  <c r="J147" i="7"/>
  <c r="J139" i="7"/>
  <c r="J123" i="7"/>
  <c r="J97" i="7"/>
  <c r="J89" i="7"/>
  <c r="J57" i="7"/>
  <c r="J141" i="7"/>
  <c r="J136" i="7"/>
  <c r="J125" i="7"/>
  <c r="J117" i="7"/>
  <c r="J102" i="7"/>
  <c r="J94" i="7"/>
  <c r="J120" i="7"/>
  <c r="J119" i="7"/>
  <c r="J91" i="7"/>
  <c r="J43" i="7"/>
  <c r="J35" i="7"/>
  <c r="J96" i="7"/>
  <c r="J93" i="7"/>
  <c r="J77" i="7"/>
  <c r="J45" i="7"/>
  <c r="J144" i="7"/>
  <c r="J98" i="7"/>
  <c r="J90" i="7"/>
  <c r="J95" i="7"/>
  <c r="J92" i="7"/>
  <c r="J76" i="7"/>
  <c r="J68" i="7"/>
  <c r="J28" i="7"/>
  <c r="J1408" i="4"/>
  <c r="J1400" i="4"/>
  <c r="J1392" i="4"/>
  <c r="J1384" i="4"/>
  <c r="J1376" i="4"/>
  <c r="J1368" i="4"/>
  <c r="J1360" i="4"/>
  <c r="J1352" i="4"/>
  <c r="J1344" i="4"/>
  <c r="J31" i="7"/>
  <c r="J14" i="7"/>
  <c r="J6" i="7"/>
  <c r="J1413" i="4"/>
  <c r="J1405" i="4"/>
  <c r="J1397" i="4"/>
  <c r="J1389" i="4"/>
  <c r="J1381" i="4"/>
  <c r="J1373" i="4"/>
  <c r="J1365" i="4"/>
  <c r="J1357" i="4"/>
  <c r="J1349" i="4"/>
  <c r="J1341" i="4"/>
  <c r="J16" i="7"/>
  <c r="J8" i="7"/>
  <c r="J1415" i="4"/>
  <c r="J1407" i="4"/>
  <c r="J1399" i="4"/>
  <c r="J1391" i="4"/>
  <c r="J1383" i="4"/>
  <c r="J1375" i="4"/>
  <c r="J1367" i="4"/>
  <c r="J1359" i="4"/>
  <c r="J47" i="7"/>
  <c r="J29" i="7"/>
  <c r="J1412" i="4"/>
  <c r="J1404" i="4"/>
  <c r="J1396" i="4"/>
  <c r="J1388" i="4"/>
  <c r="J1380" i="4"/>
  <c r="J1372" i="4"/>
  <c r="J1364" i="4"/>
  <c r="J1356" i="4"/>
  <c r="J34" i="7"/>
  <c r="J1409" i="4"/>
  <c r="J1401" i="4"/>
  <c r="J1393" i="4"/>
  <c r="J1385" i="4"/>
  <c r="J1377" i="4"/>
  <c r="J1369" i="4"/>
  <c r="J1361" i="4"/>
  <c r="J7" i="7"/>
  <c r="J1414" i="4"/>
  <c r="J1406" i="4"/>
  <c r="J1398" i="4"/>
  <c r="J1390" i="4"/>
  <c r="J1382" i="4"/>
  <c r="J1374" i="4"/>
  <c r="J1366" i="4"/>
  <c r="J1358" i="4"/>
  <c r="J27" i="7"/>
  <c r="J1411" i="4"/>
  <c r="J1403" i="4"/>
  <c r="J1395" i="4"/>
  <c r="J1387" i="4"/>
  <c r="J1379" i="4"/>
  <c r="J1371" i="4"/>
  <c r="J1363" i="4"/>
  <c r="J1355" i="4"/>
  <c r="J1347" i="4"/>
  <c r="J1339" i="4"/>
  <c r="J37" i="7"/>
  <c r="J30" i="7"/>
  <c r="J1345" i="4"/>
  <c r="J1335" i="4"/>
  <c r="J1327" i="4"/>
  <c r="J1319" i="4"/>
  <c r="J1311" i="4"/>
  <c r="J1303" i="4"/>
  <c r="J1295" i="4"/>
  <c r="J1386" i="4"/>
  <c r="J1343" i="4"/>
  <c r="J1338" i="4"/>
  <c r="J1332" i="4"/>
  <c r="J1324" i="4"/>
  <c r="J1316" i="4"/>
  <c r="J1308" i="4"/>
  <c r="J1300" i="4"/>
  <c r="J1292" i="4"/>
  <c r="J1284" i="4"/>
  <c r="J1354" i="4"/>
  <c r="J1353" i="4"/>
  <c r="J1337" i="4"/>
  <c r="J1329" i="4"/>
  <c r="J1321" i="4"/>
  <c r="J1313" i="4"/>
  <c r="J1305" i="4"/>
  <c r="J1297" i="4"/>
  <c r="J1289" i="4"/>
  <c r="J1281" i="4"/>
  <c r="J1273" i="4"/>
  <c r="J1265" i="4"/>
  <c r="J1257" i="4"/>
  <c r="J11" i="7"/>
  <c r="J1394" i="4"/>
  <c r="J1362" i="4"/>
  <c r="J1351" i="4"/>
  <c r="J1334" i="4"/>
  <c r="J1326" i="4"/>
  <c r="J1318" i="4"/>
  <c r="J1310" i="4"/>
  <c r="J1302" i="4"/>
  <c r="J1294" i="4"/>
  <c r="J1286" i="4"/>
  <c r="J1342" i="4"/>
  <c r="J1331" i="4"/>
  <c r="J1323" i="4"/>
  <c r="J1315" i="4"/>
  <c r="J1307" i="4"/>
  <c r="J1299" i="4"/>
  <c r="J1291" i="4"/>
  <c r="J1283" i="4"/>
  <c r="J1402" i="4"/>
  <c r="J1370" i="4"/>
  <c r="J1350" i="4"/>
  <c r="J1336" i="4"/>
  <c r="J1328" i="4"/>
  <c r="J1320" i="4"/>
  <c r="J1312" i="4"/>
  <c r="J1304" i="4"/>
  <c r="J1296" i="4"/>
  <c r="J1288" i="4"/>
  <c r="J1348" i="4"/>
  <c r="J1333" i="4"/>
  <c r="J1325" i="4"/>
  <c r="J1317" i="4"/>
  <c r="J1309" i="4"/>
  <c r="J1301" i="4"/>
  <c r="J1293" i="4"/>
  <c r="J1285" i="4"/>
  <c r="J1277" i="4"/>
  <c r="J1269" i="4"/>
  <c r="J1261" i="4"/>
  <c r="J1253" i="4"/>
  <c r="J1410" i="4"/>
  <c r="J1378" i="4"/>
  <c r="J1346" i="4"/>
  <c r="J1340" i="4"/>
  <c r="J1330" i="4"/>
  <c r="J1322" i="4"/>
  <c r="J1314" i="4"/>
  <c r="J1306" i="4"/>
  <c r="J1298" i="4"/>
  <c r="J1290" i="4"/>
  <c r="J1282" i="4"/>
  <c r="J1274" i="4"/>
  <c r="J1272" i="4"/>
  <c r="J1271" i="4"/>
  <c r="J1260" i="4"/>
  <c r="J1250" i="4"/>
  <c r="J1242" i="4"/>
  <c r="J1234" i="4"/>
  <c r="J1226" i="4"/>
  <c r="J1218" i="4"/>
  <c r="J1210" i="4"/>
  <c r="J1202" i="4"/>
  <c r="J1194" i="4"/>
  <c r="J1270" i="4"/>
  <c r="J1259" i="4"/>
  <c r="J1254" i="4"/>
  <c r="J1247" i="4"/>
  <c r="J1239" i="4"/>
  <c r="J1231" i="4"/>
  <c r="J1223" i="4"/>
  <c r="J1215" i="4"/>
  <c r="J1207" i="4"/>
  <c r="J1199" i="4"/>
  <c r="J1191" i="4"/>
  <c r="J1279" i="4"/>
  <c r="J1264" i="4"/>
  <c r="J1244" i="4"/>
  <c r="J1236" i="4"/>
  <c r="J1228" i="4"/>
  <c r="J1220" i="4"/>
  <c r="J1212" i="4"/>
  <c r="J1204" i="4"/>
  <c r="J1196" i="4"/>
  <c r="J1188" i="4"/>
  <c r="J1280" i="4"/>
  <c r="J1278" i="4"/>
  <c r="J1263" i="4"/>
  <c r="J1258" i="4"/>
  <c r="J1249" i="4"/>
  <c r="J1241" i="4"/>
  <c r="J1233" i="4"/>
  <c r="J1225" i="4"/>
  <c r="J1217" i="4"/>
  <c r="J1209" i="4"/>
  <c r="J1201" i="4"/>
  <c r="J1193" i="4"/>
  <c r="J1268" i="4"/>
  <c r="J1252" i="4"/>
  <c r="J1246" i="4"/>
  <c r="J1238" i="4"/>
  <c r="J1230" i="4"/>
  <c r="J1222" i="4"/>
  <c r="J1214" i="4"/>
  <c r="J1206" i="4"/>
  <c r="J1198" i="4"/>
  <c r="J1276" i="4"/>
  <c r="J1267" i="4"/>
  <c r="J1262" i="4"/>
  <c r="J1251" i="4"/>
  <c r="J1243" i="4"/>
  <c r="J1235" i="4"/>
  <c r="J1227" i="4"/>
  <c r="J1219" i="4"/>
  <c r="J1211" i="4"/>
  <c r="J1203" i="4"/>
  <c r="J1195" i="4"/>
  <c r="J1187" i="4"/>
  <c r="J1179" i="4"/>
  <c r="J1171" i="4"/>
  <c r="J1275" i="4"/>
  <c r="J1256" i="4"/>
  <c r="J1248" i="4"/>
  <c r="J1240" i="4"/>
  <c r="J1232" i="4"/>
  <c r="J1224" i="4"/>
  <c r="J1216" i="4"/>
  <c r="J1208" i="4"/>
  <c r="J1200" i="4"/>
  <c r="J1192" i="4"/>
  <c r="J1184" i="4"/>
  <c r="J1176" i="4"/>
  <c r="J1287" i="4"/>
  <c r="J1266" i="4"/>
  <c r="J1255" i="4"/>
  <c r="J1245" i="4"/>
  <c r="J1237" i="4"/>
  <c r="J1229" i="4"/>
  <c r="J1221" i="4"/>
  <c r="J1213" i="4"/>
  <c r="J1205" i="4"/>
  <c r="J1197" i="4"/>
  <c r="J1190" i="4"/>
  <c r="J1189" i="4"/>
  <c r="J1182" i="4"/>
  <c r="J1177" i="4"/>
  <c r="J1158" i="4"/>
  <c r="J1150" i="4"/>
  <c r="J1142" i="4"/>
  <c r="J1134" i="4"/>
  <c r="J1126" i="4"/>
  <c r="J1118" i="4"/>
  <c r="J1110" i="4"/>
  <c r="J1102" i="4"/>
  <c r="J1181" i="4"/>
  <c r="J1163" i="4"/>
  <c r="J1155" i="4"/>
  <c r="J1147" i="4"/>
  <c r="J1139" i="4"/>
  <c r="J1131" i="4"/>
  <c r="J1123" i="4"/>
  <c r="J1115" i="4"/>
  <c r="J1107" i="4"/>
  <c r="J1099" i="4"/>
  <c r="J1186" i="4"/>
  <c r="J1175" i="4"/>
  <c r="J1170" i="4"/>
  <c r="J1166" i="4"/>
  <c r="J1160" i="4"/>
  <c r="J1152" i="4"/>
  <c r="J1144" i="4"/>
  <c r="J1136" i="4"/>
  <c r="J1128" i="4"/>
  <c r="J1120" i="4"/>
  <c r="J1112" i="4"/>
  <c r="J1104" i="4"/>
  <c r="J1096" i="4"/>
  <c r="J1088" i="4"/>
  <c r="J1080" i="4"/>
  <c r="J1072" i="4"/>
  <c r="J1180" i="4"/>
  <c r="J1157" i="4"/>
  <c r="J1149" i="4"/>
  <c r="J1141" i="4"/>
  <c r="J1133" i="4"/>
  <c r="J1125" i="4"/>
  <c r="J1117" i="4"/>
  <c r="J1109" i="4"/>
  <c r="J1101" i="4"/>
  <c r="J1093" i="4"/>
  <c r="J1185" i="4"/>
  <c r="J1174" i="4"/>
  <c r="J1169" i="4"/>
  <c r="J1165" i="4"/>
  <c r="J1162" i="4"/>
  <c r="J1154" i="4"/>
  <c r="J1146" i="4"/>
  <c r="J1138" i="4"/>
  <c r="J1130" i="4"/>
  <c r="J1122" i="4"/>
  <c r="J1114" i="4"/>
  <c r="J1106" i="4"/>
  <c r="J1098" i="4"/>
  <c r="J1173" i="4"/>
  <c r="J1168" i="4"/>
  <c r="J1159" i="4"/>
  <c r="J1151" i="4"/>
  <c r="J1143" i="4"/>
  <c r="J1135" i="4"/>
  <c r="J1127" i="4"/>
  <c r="J1119" i="4"/>
  <c r="J1111" i="4"/>
  <c r="J1103" i="4"/>
  <c r="J1095" i="4"/>
  <c r="J1183" i="4"/>
  <c r="J1178" i="4"/>
  <c r="J1156" i="4"/>
  <c r="J1148" i="4"/>
  <c r="J1140" i="4"/>
  <c r="J1132" i="4"/>
  <c r="J1124" i="4"/>
  <c r="J1116" i="4"/>
  <c r="J1108" i="4"/>
  <c r="J1100" i="4"/>
  <c r="J1092" i="4"/>
  <c r="J1084" i="4"/>
  <c r="J1076" i="4"/>
  <c r="J1068" i="4"/>
  <c r="J1172" i="4"/>
  <c r="J1167" i="4"/>
  <c r="J1164" i="4"/>
  <c r="J1161" i="4"/>
  <c r="J1153" i="4"/>
  <c r="J1145" i="4"/>
  <c r="J1137" i="4"/>
  <c r="J1129" i="4"/>
  <c r="J1121" i="4"/>
  <c r="J1113" i="4"/>
  <c r="J1105" i="4"/>
  <c r="J1097" i="4"/>
  <c r="J1085" i="4"/>
  <c r="J1074" i="4"/>
  <c r="J1069" i="4"/>
  <c r="J1091" i="4"/>
  <c r="J1090" i="4"/>
  <c r="J1079" i="4"/>
  <c r="J1089" i="4"/>
  <c r="J1078" i="4"/>
  <c r="J1073" i="4"/>
  <c r="J1083" i="4"/>
  <c r="J1082" i="4"/>
  <c r="J1077" i="4"/>
  <c r="J1087" i="4"/>
  <c r="J1071" i="4"/>
  <c r="J1086" i="4"/>
  <c r="J1081" i="4"/>
  <c r="J1070" i="4"/>
  <c r="J1094" i="4"/>
  <c r="J1075" i="4"/>
  <c r="J719" i="4"/>
  <c r="J711" i="4"/>
  <c r="J703" i="4"/>
  <c r="J695" i="4"/>
  <c r="J687" i="4"/>
  <c r="J679" i="4"/>
  <c r="J671" i="4"/>
  <c r="J663" i="4"/>
  <c r="J655" i="4"/>
  <c r="J724" i="4"/>
  <c r="J716" i="4"/>
  <c r="J708" i="4"/>
  <c r="J700" i="4"/>
  <c r="J692" i="4"/>
  <c r="J684" i="4"/>
  <c r="J676" i="4"/>
  <c r="J668" i="4"/>
  <c r="J660" i="4"/>
  <c r="J721" i="4"/>
  <c r="J713" i="4"/>
  <c r="J705" i="4"/>
  <c r="J697" i="4"/>
  <c r="J689" i="4"/>
  <c r="J681" i="4"/>
  <c r="J673" i="4"/>
  <c r="J665" i="4"/>
  <c r="J657" i="4"/>
  <c r="J718" i="4"/>
  <c r="J710" i="4"/>
  <c r="J702" i="4"/>
  <c r="J694" i="4"/>
  <c r="J686" i="4"/>
  <c r="J678" i="4"/>
  <c r="J670" i="4"/>
  <c r="J662" i="4"/>
  <c r="J723" i="4"/>
  <c r="J715" i="4"/>
  <c r="J707" i="4"/>
  <c r="J699" i="4"/>
  <c r="J691" i="4"/>
  <c r="J683" i="4"/>
  <c r="J675" i="4"/>
  <c r="J667" i="4"/>
  <c r="J659" i="4"/>
  <c r="J720" i="4"/>
  <c r="J712" i="4"/>
  <c r="J704" i="4"/>
  <c r="J696" i="4"/>
  <c r="J688" i="4"/>
  <c r="J680" i="4"/>
  <c r="J672" i="4"/>
  <c r="J664" i="4"/>
  <c r="J656" i="4"/>
  <c r="J717" i="4"/>
  <c r="J709" i="4"/>
  <c r="J701" i="4"/>
  <c r="J693" i="4"/>
  <c r="J685" i="4"/>
  <c r="J677" i="4"/>
  <c r="J669" i="4"/>
  <c r="J661" i="4"/>
  <c r="J722" i="4"/>
  <c r="J714" i="4"/>
  <c r="J706" i="4"/>
  <c r="J698" i="4"/>
  <c r="J690" i="4"/>
  <c r="J682" i="4"/>
  <c r="J674" i="4"/>
  <c r="J666" i="4"/>
  <c r="J658" i="4"/>
  <c r="J142" i="4"/>
  <c r="J122" i="4"/>
  <c r="J98" i="4"/>
  <c r="J90" i="4"/>
  <c r="J58" i="4"/>
  <c r="J149" i="4"/>
  <c r="J138" i="4"/>
  <c r="J127" i="4"/>
  <c r="J119" i="4"/>
  <c r="J103" i="4"/>
  <c r="J95" i="4"/>
  <c r="J31" i="4"/>
  <c r="J145" i="4"/>
  <c r="J124" i="4"/>
  <c r="J92" i="4"/>
  <c r="J148" i="4"/>
  <c r="J141" i="4"/>
  <c r="J121" i="4"/>
  <c r="J97" i="4"/>
  <c r="J144" i="4"/>
  <c r="J137" i="4"/>
  <c r="J126" i="4"/>
  <c r="J118" i="4"/>
  <c r="J94" i="4"/>
  <c r="J78" i="4"/>
  <c r="J46" i="4"/>
  <c r="J38" i="4"/>
  <c r="J30" i="4"/>
  <c r="J147" i="4"/>
  <c r="J140" i="4"/>
  <c r="J123" i="4"/>
  <c r="J99" i="4"/>
  <c r="J91" i="4"/>
  <c r="J120" i="4"/>
  <c r="J96" i="4"/>
  <c r="J146" i="4"/>
  <c r="J48" i="4"/>
  <c r="J17" i="4"/>
  <c r="J117" i="4"/>
  <c r="J69" i="4"/>
  <c r="J29" i="4"/>
  <c r="M52" i="3"/>
  <c r="J143" i="4"/>
  <c r="J139" i="4"/>
  <c r="J44" i="4"/>
  <c r="J28" i="4"/>
  <c r="J9" i="4"/>
  <c r="J125" i="4"/>
  <c r="J93" i="4"/>
  <c r="J12" i="4"/>
  <c r="J8" i="4"/>
  <c r="J77" i="4"/>
  <c r="J32" i="4"/>
  <c r="J15" i="4"/>
  <c r="J36" i="4"/>
  <c r="J35" i="4"/>
  <c r="J7" i="4"/>
  <c r="N88" i="3"/>
  <c r="T85" i="7"/>
  <c r="T575" i="4"/>
  <c r="T593" i="4"/>
  <c r="T597" i="4"/>
  <c r="T194" i="4"/>
  <c r="T74" i="7"/>
  <c r="T590" i="4"/>
  <c r="T588" i="4"/>
  <c r="T581" i="4"/>
  <c r="T86" i="4"/>
  <c r="T40" i="7"/>
  <c r="T574" i="4"/>
  <c r="T577" i="4"/>
  <c r="T596" i="4"/>
  <c r="T197" i="7"/>
  <c r="T594" i="4"/>
  <c r="T595" i="4"/>
  <c r="T598" i="4"/>
  <c r="T194" i="7"/>
  <c r="T586" i="4"/>
  <c r="T584" i="4"/>
  <c r="T582" i="4"/>
  <c r="T580" i="4"/>
  <c r="T41" i="4"/>
  <c r="T193" i="7"/>
  <c r="T578" i="4"/>
  <c r="T579" i="4"/>
  <c r="T592" i="4"/>
  <c r="T88" i="4"/>
  <c r="T75" i="4"/>
  <c r="T573" i="4"/>
  <c r="M541" i="4"/>
  <c r="M169" i="7"/>
  <c r="T1040" i="4"/>
  <c r="T1011" i="4"/>
  <c r="T926" i="4"/>
  <c r="T990" i="4"/>
  <c r="T1054" i="4"/>
  <c r="T1025" i="4"/>
  <c r="T996" i="4"/>
  <c r="T1060" i="4"/>
  <c r="T25" i="7"/>
  <c r="T61" i="7"/>
  <c r="T219" i="7"/>
  <c r="T49" i="7"/>
  <c r="T55" i="7"/>
  <c r="T132" i="7"/>
  <c r="T130" i="7"/>
  <c r="T128" i="7"/>
  <c r="P4" i="7"/>
  <c r="J376" i="4"/>
  <c r="J381" i="4"/>
  <c r="J341" i="4"/>
  <c r="J352" i="4"/>
  <c r="J371" i="4"/>
  <c r="J345" i="4"/>
  <c r="J364" i="4"/>
  <c r="J571" i="4"/>
  <c r="J73" i="7"/>
  <c r="G74" i="4" a="1"/>
  <c r="G74" i="4" s="1"/>
  <c r="G347" i="4" a="1"/>
  <c r="G347" i="4" s="1"/>
  <c r="G358" i="4" a="1"/>
  <c r="G358" i="4" s="1"/>
  <c r="G379" i="4" a="1"/>
  <c r="G379" i="4" s="1"/>
  <c r="G351" i="4" a="1"/>
  <c r="G351" i="4" s="1"/>
  <c r="G370" i="4" a="1"/>
  <c r="G370" i="4" s="1"/>
  <c r="G373" i="4" a="1"/>
  <c r="G373" i="4" s="1"/>
  <c r="G568" i="4" a="1"/>
  <c r="G568" i="4" s="1"/>
  <c r="M175" i="4"/>
  <c r="M180" i="4"/>
  <c r="M224" i="4"/>
  <c r="M520" i="4"/>
  <c r="M524" i="4"/>
  <c r="M173" i="7"/>
  <c r="M201" i="7"/>
  <c r="P111" i="4"/>
  <c r="P350" i="4"/>
  <c r="P369" i="4"/>
  <c r="P335" i="4"/>
  <c r="P354" i="4"/>
  <c r="P357" i="4"/>
  <c r="P378" i="4"/>
  <c r="P569" i="4"/>
  <c r="P111" i="7"/>
  <c r="G190" i="4" a="1"/>
  <c r="G190" i="4" s="1"/>
  <c r="G192" i="4" a="1"/>
  <c r="G192" i="4" s="1"/>
  <c r="G395" i="4" a="1"/>
  <c r="G395" i="4" s="1"/>
  <c r="G398" i="4" a="1"/>
  <c r="G398" i="4" s="1"/>
  <c r="G608" i="4" a="1"/>
  <c r="G608" i="4" s="1"/>
  <c r="G600" i="4" a="1"/>
  <c r="G600" i="4" s="1"/>
  <c r="G190" i="7" a="1"/>
  <c r="G190" i="7" s="1"/>
  <c r="G188" i="7" a="1"/>
  <c r="G188" i="7" s="1"/>
  <c r="M1" i="7"/>
  <c r="M68" i="3"/>
  <c r="M2" i="4"/>
  <c r="M544" i="4"/>
  <c r="T34" i="4"/>
  <c r="T26" i="4"/>
  <c r="T60" i="4"/>
  <c r="T71" i="4"/>
  <c r="T213" i="4"/>
  <c r="T85" i="4"/>
  <c r="T128" i="4"/>
  <c r="T210" i="4"/>
  <c r="T785" i="4"/>
  <c r="T770" i="4"/>
  <c r="T772" i="4"/>
  <c r="T732" i="4"/>
  <c r="T727" i="4"/>
  <c r="T746" i="4"/>
  <c r="T769" i="4"/>
  <c r="T902" i="4"/>
  <c r="T817" i="4"/>
  <c r="T881" i="4"/>
  <c r="T944" i="4"/>
  <c r="T812" i="4"/>
  <c r="T876" i="4"/>
  <c r="T965" i="4"/>
  <c r="T831" i="4"/>
  <c r="T895" i="4"/>
  <c r="T956" i="4"/>
  <c r="T850" i="4"/>
  <c r="T919" i="4"/>
  <c r="T813" i="4"/>
  <c r="T877" i="4"/>
  <c r="T941" i="4"/>
  <c r="T784" i="4"/>
  <c r="T848" i="4"/>
  <c r="T912" i="4"/>
  <c r="T771" i="4"/>
  <c r="T835" i="4"/>
  <c r="T899" i="4"/>
  <c r="T959" i="4"/>
  <c r="T1023" i="4"/>
  <c r="T938" i="4"/>
  <c r="T1002" i="4"/>
  <c r="T973" i="4"/>
  <c r="T1037" i="4"/>
  <c r="T984" i="4"/>
  <c r="T1048" i="4"/>
  <c r="T1019" i="4"/>
  <c r="T934" i="4"/>
  <c r="T998" i="4"/>
  <c r="T1062" i="4"/>
  <c r="T1033" i="4"/>
  <c r="T1004" i="4"/>
  <c r="T1066" i="4"/>
  <c r="T12" i="7"/>
  <c r="T101" i="7"/>
  <c r="T38" i="7"/>
  <c r="T65" i="7"/>
  <c r="T63" i="7"/>
  <c r="T204" i="7"/>
  <c r="T210" i="7"/>
  <c r="T208" i="7"/>
  <c r="J6" i="4"/>
  <c r="J338" i="4"/>
  <c r="J349" i="4"/>
  <c r="J360" i="4"/>
  <c r="J334" i="4"/>
  <c r="J353" i="4"/>
  <c r="J372" i="4"/>
  <c r="J566" i="4"/>
  <c r="J110" i="7"/>
  <c r="G336" i="4" a="1"/>
  <c r="G336" i="4" s="1"/>
  <c r="G355" i="4" a="1"/>
  <c r="G355" i="4" s="1"/>
  <c r="G366" i="4" a="1"/>
  <c r="G366" i="4" s="1"/>
  <c r="G340" i="4" a="1"/>
  <c r="G340" i="4" s="1"/>
  <c r="G359" i="4" a="1"/>
  <c r="G359" i="4" s="1"/>
  <c r="G381" i="4" a="1"/>
  <c r="G381" i="4" s="1"/>
  <c r="G569" i="4" a="1"/>
  <c r="G569" i="4" s="1"/>
  <c r="G570" i="4" a="1"/>
  <c r="G570" i="4" s="1"/>
  <c r="M178" i="4"/>
  <c r="M199" i="4"/>
  <c r="M232" i="4"/>
  <c r="M528" i="4"/>
  <c r="M532" i="4"/>
  <c r="M168" i="7"/>
  <c r="M172" i="7"/>
  <c r="P363" i="4"/>
  <c r="P358" i="4"/>
  <c r="P380" i="4"/>
  <c r="P343" i="4"/>
  <c r="P362" i="4"/>
  <c r="P365" i="4"/>
  <c r="P571" i="4"/>
  <c r="P570" i="4"/>
  <c r="G189" i="4" a="1"/>
  <c r="G189" i="4" s="1"/>
  <c r="G385" i="4" a="1"/>
  <c r="G385" i="4" s="1"/>
  <c r="G387" i="4" a="1"/>
  <c r="G387" i="4" s="1"/>
  <c r="G614" i="4" a="1"/>
  <c r="G614" i="4" s="1"/>
  <c r="G611" i="4" a="1"/>
  <c r="G611" i="4" s="1"/>
  <c r="G75" i="7" a="1"/>
  <c r="G75" i="7" s="1"/>
  <c r="G183" i="7" a="1"/>
  <c r="G183" i="7" s="1"/>
  <c r="J178" i="7"/>
  <c r="J175" i="7"/>
  <c r="J167" i="7"/>
  <c r="J180" i="7"/>
  <c r="J172" i="7"/>
  <c r="J201" i="7"/>
  <c r="J177" i="7"/>
  <c r="J198" i="7"/>
  <c r="J174" i="7"/>
  <c r="J150" i="7"/>
  <c r="J179" i="7"/>
  <c r="J176" i="7"/>
  <c r="J168" i="7"/>
  <c r="J173" i="7"/>
  <c r="J17" i="7"/>
  <c r="J525" i="4"/>
  <c r="J517" i="4"/>
  <c r="J530" i="4"/>
  <c r="J522" i="4"/>
  <c r="J527" i="4"/>
  <c r="J519" i="4"/>
  <c r="J532" i="4"/>
  <c r="J524" i="4"/>
  <c r="J529" i="4"/>
  <c r="J521" i="4"/>
  <c r="J526" i="4"/>
  <c r="J518" i="4"/>
  <c r="J531" i="4"/>
  <c r="J523" i="4"/>
  <c r="J528" i="4"/>
  <c r="J520" i="4"/>
  <c r="J228" i="4"/>
  <c r="J225" i="4"/>
  <c r="J230" i="4"/>
  <c r="J174" i="4"/>
  <c r="J227" i="4"/>
  <c r="J232" i="4"/>
  <c r="J229" i="4"/>
  <c r="J226" i="4"/>
  <c r="J181" i="4"/>
  <c r="J177" i="4"/>
  <c r="J199" i="4"/>
  <c r="J180" i="4"/>
  <c r="J173" i="4"/>
  <c r="J176" i="4"/>
  <c r="J169" i="4"/>
  <c r="J231" i="4"/>
  <c r="J202" i="4"/>
  <c r="J179" i="4"/>
  <c r="J151" i="4"/>
  <c r="J168" i="4"/>
  <c r="J224" i="4"/>
  <c r="M44" i="3"/>
  <c r="J178" i="4"/>
  <c r="J175" i="4"/>
  <c r="J18" i="4"/>
  <c r="J223" i="4"/>
  <c r="T184" i="7"/>
  <c r="T189" i="7"/>
  <c r="T181" i="7"/>
  <c r="T186" i="7"/>
  <c r="T191" i="7"/>
  <c r="T183" i="7"/>
  <c r="T188" i="7"/>
  <c r="T164" i="7"/>
  <c r="T185" i="7"/>
  <c r="T190" i="7"/>
  <c r="T182" i="7"/>
  <c r="T166" i="7"/>
  <c r="T41" i="7"/>
  <c r="T187" i="7"/>
  <c r="T75" i="7"/>
  <c r="T18" i="7"/>
  <c r="T610" i="4"/>
  <c r="T602" i="4"/>
  <c r="T615" i="4"/>
  <c r="T607" i="4"/>
  <c r="T599" i="4"/>
  <c r="T606" i="4"/>
  <c r="T616" i="4"/>
  <c r="T611" i="4"/>
  <c r="T600" i="4"/>
  <c r="T605" i="4"/>
  <c r="T397" i="4"/>
  <c r="T389" i="4"/>
  <c r="T609" i="4"/>
  <c r="T604" i="4"/>
  <c r="T614" i="4"/>
  <c r="T608" i="4"/>
  <c r="T603" i="4"/>
  <c r="T613" i="4"/>
  <c r="T393" i="4"/>
  <c r="T385" i="4"/>
  <c r="T612" i="4"/>
  <c r="T601" i="4"/>
  <c r="T398" i="4"/>
  <c r="T392" i="4"/>
  <c r="T387" i="4"/>
  <c r="T386" i="4"/>
  <c r="T188" i="4"/>
  <c r="T396" i="4"/>
  <c r="T391" i="4"/>
  <c r="T390" i="4"/>
  <c r="T395" i="4"/>
  <c r="T384" i="4"/>
  <c r="T394" i="4"/>
  <c r="T186" i="4"/>
  <c r="T189" i="4"/>
  <c r="T182" i="4"/>
  <c r="T185" i="4"/>
  <c r="T192" i="4"/>
  <c r="T167" i="4"/>
  <c r="T76" i="4"/>
  <c r="T388" i="4"/>
  <c r="T191" i="4"/>
  <c r="T187" i="4"/>
  <c r="T184" i="4"/>
  <c r="T183" i="4"/>
  <c r="T42" i="4"/>
  <c r="M91" i="3"/>
  <c r="T165" i="4"/>
  <c r="T19" i="4"/>
  <c r="T190" i="4"/>
  <c r="P197" i="7"/>
  <c r="P194" i="7"/>
  <c r="P85" i="7"/>
  <c r="P74" i="7"/>
  <c r="P87" i="7"/>
  <c r="P193" i="7"/>
  <c r="P86" i="7"/>
  <c r="P40" i="7"/>
  <c r="P592" i="4"/>
  <c r="P584" i="4"/>
  <c r="P576" i="4"/>
  <c r="P597" i="4"/>
  <c r="P589" i="4"/>
  <c r="P581" i="4"/>
  <c r="P573" i="4"/>
  <c r="P591" i="4"/>
  <c r="P586" i="4"/>
  <c r="P575" i="4"/>
  <c r="P596" i="4"/>
  <c r="P585" i="4"/>
  <c r="P580" i="4"/>
  <c r="P590" i="4"/>
  <c r="P574" i="4"/>
  <c r="P595" i="4"/>
  <c r="P579" i="4"/>
  <c r="P594" i="4"/>
  <c r="P583" i="4"/>
  <c r="P578" i="4"/>
  <c r="P593" i="4"/>
  <c r="P588" i="4"/>
  <c r="P577" i="4"/>
  <c r="P598" i="4"/>
  <c r="P582" i="4"/>
  <c r="P587" i="4"/>
  <c r="P194" i="4"/>
  <c r="P86" i="4"/>
  <c r="P198" i="4"/>
  <c r="P75" i="4"/>
  <c r="P88" i="4"/>
  <c r="P195" i="4"/>
  <c r="P87" i="4"/>
  <c r="P41" i="4"/>
  <c r="M31" i="3"/>
  <c r="M539" i="4"/>
  <c r="T11" i="4"/>
  <c r="T13" i="4"/>
  <c r="T54" i="4"/>
  <c r="T100" i="4"/>
  <c r="T79" i="4"/>
  <c r="T214" i="4"/>
  <c r="T101" i="4"/>
  <c r="T211" i="4"/>
  <c r="T218" i="4"/>
  <c r="T788" i="4"/>
  <c r="T782" i="4"/>
  <c r="T806" i="4"/>
  <c r="T740" i="4"/>
  <c r="T751" i="4"/>
  <c r="T757" i="4"/>
  <c r="T778" i="4"/>
  <c r="T910" i="4"/>
  <c r="T825" i="4"/>
  <c r="T889" i="4"/>
  <c r="T949" i="4"/>
  <c r="T820" i="4"/>
  <c r="T884" i="4"/>
  <c r="T969" i="4"/>
  <c r="T839" i="4"/>
  <c r="T903" i="4"/>
  <c r="T794" i="4"/>
  <c r="T858" i="4"/>
  <c r="T935" i="4"/>
  <c r="T821" i="4"/>
  <c r="T885" i="4"/>
  <c r="T952" i="4"/>
  <c r="T792" i="4"/>
  <c r="T856" i="4"/>
  <c r="T915" i="4"/>
  <c r="T779" i="4"/>
  <c r="T843" i="4"/>
  <c r="T907" i="4"/>
  <c r="T967" i="4"/>
  <c r="T1031" i="4"/>
  <c r="T946" i="4"/>
  <c r="T1010" i="4"/>
  <c r="T981" i="4"/>
  <c r="T1045" i="4"/>
  <c r="T992" i="4"/>
  <c r="T1056" i="4"/>
  <c r="T1027" i="4"/>
  <c r="T942" i="4"/>
  <c r="T1006" i="4"/>
  <c r="T977" i="4"/>
  <c r="T1041" i="4"/>
  <c r="T1012" i="4"/>
  <c r="T9" i="7"/>
  <c r="T33" i="7"/>
  <c r="T131" i="7"/>
  <c r="T46" i="7"/>
  <c r="T134" i="7"/>
  <c r="T203" i="7"/>
  <c r="T212" i="7"/>
  <c r="T218" i="7"/>
  <c r="T216" i="7"/>
  <c r="J351" i="4"/>
  <c r="J346" i="4"/>
  <c r="J357" i="4"/>
  <c r="J368" i="4"/>
  <c r="J342" i="4"/>
  <c r="J361" i="4"/>
  <c r="J379" i="4"/>
  <c r="J567" i="4"/>
  <c r="G352" i="4" a="1"/>
  <c r="G352" i="4" s="1"/>
  <c r="G368" i="4" a="1"/>
  <c r="G368" i="4" s="1"/>
  <c r="G363" i="4" a="1"/>
  <c r="G363" i="4" s="1"/>
  <c r="G374" i="4" a="1"/>
  <c r="G374" i="4" s="1"/>
  <c r="G348" i="4" a="1"/>
  <c r="G348" i="4" s="1"/>
  <c r="G367" i="4" a="1"/>
  <c r="G367" i="4" s="1"/>
  <c r="G382" i="4" a="1"/>
  <c r="G382" i="4" s="1"/>
  <c r="G380" i="4" a="1"/>
  <c r="G380" i="4" s="1"/>
  <c r="G565" i="4" a="1"/>
  <c r="G565" i="4" s="1"/>
  <c r="M181" i="4"/>
  <c r="M151" i="4"/>
  <c r="M177" i="4"/>
  <c r="M227" i="4"/>
  <c r="M523" i="4"/>
  <c r="M519" i="4"/>
  <c r="M176" i="7"/>
  <c r="M180" i="7"/>
  <c r="P74" i="4"/>
  <c r="P366" i="4"/>
  <c r="P340" i="4"/>
  <c r="P351" i="4"/>
  <c r="P370" i="4"/>
  <c r="P373" i="4"/>
  <c r="P375" i="4"/>
  <c r="P565" i="4"/>
  <c r="G42" i="4" a="1"/>
  <c r="G42" i="4" s="1"/>
  <c r="G182" i="4" a="1"/>
  <c r="G182" i="4" s="1"/>
  <c r="G386" i="4" a="1"/>
  <c r="G386" i="4" s="1"/>
  <c r="G601" i="4" a="1"/>
  <c r="G601" i="4" s="1"/>
  <c r="G604" i="4" a="1"/>
  <c r="G604" i="4" s="1"/>
  <c r="G616" i="4" a="1"/>
  <c r="G616" i="4" s="1"/>
  <c r="G182" i="7" a="1"/>
  <c r="G182" i="7" s="1"/>
  <c r="G191" i="7" a="1"/>
  <c r="G191" i="7" s="1"/>
  <c r="P192" i="7"/>
  <c r="P151" i="7"/>
  <c r="P534" i="4"/>
  <c r="P536" i="4"/>
  <c r="P533" i="4"/>
  <c r="P535" i="4"/>
  <c r="P234" i="4"/>
  <c r="P236" i="4"/>
  <c r="P233" i="4"/>
  <c r="P235" i="4"/>
  <c r="P193" i="4"/>
  <c r="P152" i="4"/>
  <c r="M26" i="3"/>
  <c r="M193" i="7"/>
  <c r="M197" i="7"/>
  <c r="M194" i="7"/>
  <c r="M40" i="7"/>
  <c r="M85" i="7"/>
  <c r="M74" i="7"/>
  <c r="M87" i="7"/>
  <c r="M86" i="7"/>
  <c r="M598" i="4"/>
  <c r="M590" i="4"/>
  <c r="M582" i="4"/>
  <c r="M574" i="4"/>
  <c r="M595" i="4"/>
  <c r="M587" i="4"/>
  <c r="M579" i="4"/>
  <c r="M592" i="4"/>
  <c r="M576" i="4"/>
  <c r="M597" i="4"/>
  <c r="M581" i="4"/>
  <c r="M591" i="4"/>
  <c r="M586" i="4"/>
  <c r="M575" i="4"/>
  <c r="M596" i="4"/>
  <c r="M585" i="4"/>
  <c r="M580" i="4"/>
  <c r="M584" i="4"/>
  <c r="M589" i="4"/>
  <c r="M573" i="4"/>
  <c r="M594" i="4"/>
  <c r="M583" i="4"/>
  <c r="M578" i="4"/>
  <c r="M593" i="4"/>
  <c r="M588" i="4"/>
  <c r="M577" i="4"/>
  <c r="M198" i="4"/>
  <c r="M194" i="4"/>
  <c r="M41" i="4"/>
  <c r="M86" i="4"/>
  <c r="M75" i="4"/>
  <c r="M88" i="4"/>
  <c r="M87" i="4"/>
  <c r="M69" i="3"/>
  <c r="M195" i="4"/>
  <c r="M149" i="7"/>
  <c r="M48" i="7"/>
  <c r="M69" i="7"/>
  <c r="M511" i="4"/>
  <c r="M503" i="4"/>
  <c r="M516" i="4"/>
  <c r="M508" i="4"/>
  <c r="M513" i="4"/>
  <c r="M505" i="4"/>
  <c r="M510" i="4"/>
  <c r="M502" i="4"/>
  <c r="M515" i="4"/>
  <c r="M507" i="4"/>
  <c r="M512" i="4"/>
  <c r="M504" i="4"/>
  <c r="M509" i="4"/>
  <c r="M514" i="4"/>
  <c r="M506" i="4"/>
  <c r="M49" i="4"/>
  <c r="M70" i="4"/>
  <c r="M150" i="4"/>
  <c r="M77" i="3"/>
  <c r="M542" i="4"/>
  <c r="T65" i="4"/>
  <c r="T73" i="4"/>
  <c r="T62" i="4"/>
  <c r="T116" i="4"/>
  <c r="T135" i="4"/>
  <c r="T216" i="4"/>
  <c r="T133" i="4"/>
  <c r="T219" i="4"/>
  <c r="T728" i="4"/>
  <c r="T814" i="4"/>
  <c r="T786" i="4"/>
  <c r="T838" i="4"/>
  <c r="T745" i="4"/>
  <c r="T767" i="4"/>
  <c r="T762" i="4"/>
  <c r="T854" i="4"/>
  <c r="T927" i="4"/>
  <c r="T833" i="4"/>
  <c r="T897" i="4"/>
  <c r="T963" i="4"/>
  <c r="T828" i="4"/>
  <c r="T892" i="4"/>
  <c r="T783" i="4"/>
  <c r="T847" i="4"/>
  <c r="T911" i="4"/>
  <c r="T802" i="4"/>
  <c r="T866" i="4"/>
  <c r="T951" i="4"/>
  <c r="T829" i="4"/>
  <c r="T893" i="4"/>
  <c r="T957" i="4"/>
  <c r="T800" i="4"/>
  <c r="T864" i="4"/>
  <c r="T931" i="4"/>
  <c r="T787" i="4"/>
  <c r="T851" i="4"/>
  <c r="T916" i="4"/>
  <c r="T975" i="4"/>
  <c r="T1039" i="4"/>
  <c r="T954" i="4"/>
  <c r="T1018" i="4"/>
  <c r="T989" i="4"/>
  <c r="T1053" i="4"/>
  <c r="T1000" i="4"/>
  <c r="T1064" i="4"/>
  <c r="T1035" i="4"/>
  <c r="T950" i="4"/>
  <c r="T1014" i="4"/>
  <c r="T985" i="4"/>
  <c r="T1049" i="4"/>
  <c r="T1020" i="4"/>
  <c r="T32" i="7"/>
  <c r="T26" i="7"/>
  <c r="T64" i="7"/>
  <c r="T54" i="7"/>
  <c r="T211" i="7"/>
  <c r="T206" i="7"/>
  <c r="T220" i="7"/>
  <c r="T133" i="7"/>
  <c r="J343" i="4"/>
  <c r="J354" i="4"/>
  <c r="J365" i="4"/>
  <c r="J378" i="4"/>
  <c r="J350" i="4"/>
  <c r="J369" i="4"/>
  <c r="J568" i="4"/>
  <c r="J569" i="4"/>
  <c r="G378" i="4" a="1"/>
  <c r="G378" i="4" s="1"/>
  <c r="G371" i="4" a="1"/>
  <c r="G371" i="4" s="1"/>
  <c r="G337" i="4" a="1"/>
  <c r="G337" i="4" s="1"/>
  <c r="G356" i="4" a="1"/>
  <c r="G356" i="4" s="1"/>
  <c r="G375" i="4" a="1"/>
  <c r="G375" i="4" s="1"/>
  <c r="G333" i="4" a="1"/>
  <c r="G333" i="4" s="1"/>
  <c r="G571" i="4" a="1"/>
  <c r="G571" i="4" s="1"/>
  <c r="G5" i="7" a="1"/>
  <c r="G5" i="7" s="1"/>
  <c r="M226" i="4"/>
  <c r="M179" i="4"/>
  <c r="M223" i="4"/>
  <c r="M230" i="4"/>
  <c r="M531" i="4"/>
  <c r="M527" i="4"/>
  <c r="M179" i="7"/>
  <c r="P339" i="4"/>
  <c r="P355" i="4"/>
  <c r="P374" i="4"/>
  <c r="P348" i="4"/>
  <c r="P359" i="4"/>
  <c r="P377" i="4"/>
  <c r="P336" i="4"/>
  <c r="P383" i="4"/>
  <c r="P568" i="4"/>
  <c r="G187" i="4" a="1"/>
  <c r="G187" i="4" s="1"/>
  <c r="G165" i="4" a="1"/>
  <c r="G165" i="4" s="1"/>
  <c r="G167" i="4" a="1"/>
  <c r="G167" i="4" s="1"/>
  <c r="G612" i="4" a="1"/>
  <c r="G612" i="4" s="1"/>
  <c r="G609" i="4" a="1"/>
  <c r="G609" i="4" s="1"/>
  <c r="G606" i="4" a="1"/>
  <c r="G606" i="4" s="1"/>
  <c r="G41" i="7" a="1"/>
  <c r="G41" i="7" s="1"/>
  <c r="G186" i="7" a="1"/>
  <c r="G186" i="7" s="1"/>
  <c r="T2" i="7"/>
  <c r="T3" i="4"/>
  <c r="M93" i="3"/>
  <c r="J194" i="7"/>
  <c r="J193" i="7"/>
  <c r="J86" i="7"/>
  <c r="J40" i="7"/>
  <c r="J85" i="7"/>
  <c r="J74" i="7"/>
  <c r="J197" i="7"/>
  <c r="J87" i="7"/>
  <c r="J596" i="4"/>
  <c r="J588" i="4"/>
  <c r="J580" i="4"/>
  <c r="J593" i="4"/>
  <c r="J585" i="4"/>
  <c r="J577" i="4"/>
  <c r="J594" i="4"/>
  <c r="J583" i="4"/>
  <c r="J578" i="4"/>
  <c r="J598" i="4"/>
  <c r="J582" i="4"/>
  <c r="J592" i="4"/>
  <c r="J587" i="4"/>
  <c r="J576" i="4"/>
  <c r="J597" i="4"/>
  <c r="J581" i="4"/>
  <c r="J591" i="4"/>
  <c r="J586" i="4"/>
  <c r="J575" i="4"/>
  <c r="J590" i="4"/>
  <c r="J574" i="4"/>
  <c r="J595" i="4"/>
  <c r="J584" i="4"/>
  <c r="J579" i="4"/>
  <c r="J589" i="4"/>
  <c r="J573" i="4"/>
  <c r="J198" i="4"/>
  <c r="J195" i="4"/>
  <c r="J87" i="4"/>
  <c r="J194" i="4"/>
  <c r="J86" i="4"/>
  <c r="J88" i="4"/>
  <c r="M50" i="3"/>
  <c r="J75" i="4"/>
  <c r="J41" i="4"/>
  <c r="P142" i="7"/>
  <c r="P126" i="7"/>
  <c r="P118" i="7"/>
  <c r="P147" i="7"/>
  <c r="P139" i="7"/>
  <c r="P123" i="7"/>
  <c r="P144" i="7"/>
  <c r="P136" i="7"/>
  <c r="P120" i="7"/>
  <c r="P141" i="7"/>
  <c r="P125" i="7"/>
  <c r="P117" i="7"/>
  <c r="P146" i="7"/>
  <c r="P138" i="7"/>
  <c r="P122" i="7"/>
  <c r="P143" i="7"/>
  <c r="P119" i="7"/>
  <c r="P137" i="7"/>
  <c r="P121" i="7"/>
  <c r="P93" i="7"/>
  <c r="P77" i="7"/>
  <c r="P45" i="7"/>
  <c r="P37" i="7"/>
  <c r="P29" i="7"/>
  <c r="P148" i="7"/>
  <c r="P98" i="7"/>
  <c r="P90" i="7"/>
  <c r="P95" i="7"/>
  <c r="P47" i="7"/>
  <c r="P92" i="7"/>
  <c r="P76" i="7"/>
  <c r="P68" i="7"/>
  <c r="P145" i="7"/>
  <c r="P97" i="7"/>
  <c r="P89" i="7"/>
  <c r="P57" i="7"/>
  <c r="P140" i="7"/>
  <c r="P124" i="7"/>
  <c r="P102" i="7"/>
  <c r="P94" i="7"/>
  <c r="P116" i="7"/>
  <c r="P91" i="7"/>
  <c r="P96" i="7"/>
  <c r="P1412" i="4"/>
  <c r="P1404" i="4"/>
  <c r="P1396" i="4"/>
  <c r="P1388" i="4"/>
  <c r="P1380" i="4"/>
  <c r="P1372" i="4"/>
  <c r="P1364" i="4"/>
  <c r="P1356" i="4"/>
  <c r="P1348" i="4"/>
  <c r="P35" i="7"/>
  <c r="P34" i="7"/>
  <c r="P1409" i="4"/>
  <c r="P1401" i="4"/>
  <c r="P1393" i="4"/>
  <c r="P1385" i="4"/>
  <c r="P1377" i="4"/>
  <c r="P1369" i="4"/>
  <c r="P1361" i="4"/>
  <c r="P1353" i="4"/>
  <c r="P1345" i="4"/>
  <c r="P1337" i="4"/>
  <c r="P1411" i="4"/>
  <c r="P1403" i="4"/>
  <c r="P1395" i="4"/>
  <c r="P1387" i="4"/>
  <c r="P1379" i="4"/>
  <c r="P1371" i="4"/>
  <c r="P1363" i="4"/>
  <c r="P1355" i="4"/>
  <c r="P27" i="7"/>
  <c r="P1408" i="4"/>
  <c r="P1400" i="4"/>
  <c r="P1392" i="4"/>
  <c r="P1384" i="4"/>
  <c r="P1376" i="4"/>
  <c r="P1368" i="4"/>
  <c r="P1360" i="4"/>
  <c r="P31" i="7"/>
  <c r="P14" i="7"/>
  <c r="P6" i="7"/>
  <c r="P1413" i="4"/>
  <c r="P1405" i="4"/>
  <c r="P1397" i="4"/>
  <c r="P1389" i="4"/>
  <c r="P1381" i="4"/>
  <c r="P1373" i="4"/>
  <c r="P1365" i="4"/>
  <c r="P1357" i="4"/>
  <c r="P11" i="7"/>
  <c r="P1410" i="4"/>
  <c r="P1402" i="4"/>
  <c r="P1394" i="4"/>
  <c r="P1386" i="4"/>
  <c r="P1378" i="4"/>
  <c r="P1370" i="4"/>
  <c r="P1362" i="4"/>
  <c r="P30" i="7"/>
  <c r="P16" i="7"/>
  <c r="P8" i="7"/>
  <c r="P1415" i="4"/>
  <c r="P1407" i="4"/>
  <c r="P1399" i="4"/>
  <c r="P1391" i="4"/>
  <c r="P1383" i="4"/>
  <c r="P1375" i="4"/>
  <c r="P1367" i="4"/>
  <c r="P1359" i="4"/>
  <c r="P1351" i="4"/>
  <c r="P1343" i="4"/>
  <c r="P7" i="7"/>
  <c r="P1390" i="4"/>
  <c r="P1358" i="4"/>
  <c r="P1342" i="4"/>
  <c r="P1331" i="4"/>
  <c r="P1323" i="4"/>
  <c r="P1315" i="4"/>
  <c r="P1307" i="4"/>
  <c r="P1299" i="4"/>
  <c r="P1291" i="4"/>
  <c r="P1350" i="4"/>
  <c r="P1336" i="4"/>
  <c r="P1328" i="4"/>
  <c r="P1320" i="4"/>
  <c r="P1312" i="4"/>
  <c r="P1304" i="4"/>
  <c r="P1296" i="4"/>
  <c r="P1288" i="4"/>
  <c r="P1280" i="4"/>
  <c r="P28" i="7"/>
  <c r="P1398" i="4"/>
  <c r="P1366" i="4"/>
  <c r="P1349" i="4"/>
  <c r="P1341" i="4"/>
  <c r="P1333" i="4"/>
  <c r="P1325" i="4"/>
  <c r="P1317" i="4"/>
  <c r="P1309" i="4"/>
  <c r="P1301" i="4"/>
  <c r="P1293" i="4"/>
  <c r="P1285" i="4"/>
  <c r="P1277" i="4"/>
  <c r="P1269" i="4"/>
  <c r="P1261" i="4"/>
  <c r="P1253" i="4"/>
  <c r="P1347" i="4"/>
  <c r="P1340" i="4"/>
  <c r="P1330" i="4"/>
  <c r="P1322" i="4"/>
  <c r="P1314" i="4"/>
  <c r="P1306" i="4"/>
  <c r="P1298" i="4"/>
  <c r="P1290" i="4"/>
  <c r="P43" i="7"/>
  <c r="P1406" i="4"/>
  <c r="P1374" i="4"/>
  <c r="P1346" i="4"/>
  <c r="P1339" i="4"/>
  <c r="P1335" i="4"/>
  <c r="P1327" i="4"/>
  <c r="P1319" i="4"/>
  <c r="P1311" i="4"/>
  <c r="P1303" i="4"/>
  <c r="P1295" i="4"/>
  <c r="P1287" i="4"/>
  <c r="P1279" i="4"/>
  <c r="P1344" i="4"/>
  <c r="P1338" i="4"/>
  <c r="P1332" i="4"/>
  <c r="P1324" i="4"/>
  <c r="P1316" i="4"/>
  <c r="P1308" i="4"/>
  <c r="P1300" i="4"/>
  <c r="P1292" i="4"/>
  <c r="P1284" i="4"/>
  <c r="P1414" i="4"/>
  <c r="P1382" i="4"/>
  <c r="P1329" i="4"/>
  <c r="P1321" i="4"/>
  <c r="P1313" i="4"/>
  <c r="P1305" i="4"/>
  <c r="P1297" i="4"/>
  <c r="P1289" i="4"/>
  <c r="P1281" i="4"/>
  <c r="P1273" i="4"/>
  <c r="P1265" i="4"/>
  <c r="P1257" i="4"/>
  <c r="P1354" i="4"/>
  <c r="P1352" i="4"/>
  <c r="P1334" i="4"/>
  <c r="P1326" i="4"/>
  <c r="P1318" i="4"/>
  <c r="P1310" i="4"/>
  <c r="P1302" i="4"/>
  <c r="P1294" i="4"/>
  <c r="P1286" i="4"/>
  <c r="P1278" i="4"/>
  <c r="P1270" i="4"/>
  <c r="P1268" i="4"/>
  <c r="P1263" i="4"/>
  <c r="P1252" i="4"/>
  <c r="P1246" i="4"/>
  <c r="P1238" i="4"/>
  <c r="P1230" i="4"/>
  <c r="P1222" i="4"/>
  <c r="P1214" i="4"/>
  <c r="P1206" i="4"/>
  <c r="P1198" i="4"/>
  <c r="P1262" i="4"/>
  <c r="P1243" i="4"/>
  <c r="P1235" i="4"/>
  <c r="P1227" i="4"/>
  <c r="P1219" i="4"/>
  <c r="P1211" i="4"/>
  <c r="P1203" i="4"/>
  <c r="P1195" i="4"/>
  <c r="P1282" i="4"/>
  <c r="P1276" i="4"/>
  <c r="P1267" i="4"/>
  <c r="P1256" i="4"/>
  <c r="P1251" i="4"/>
  <c r="P1248" i="4"/>
  <c r="P1240" i="4"/>
  <c r="P1232" i="4"/>
  <c r="P1224" i="4"/>
  <c r="P1216" i="4"/>
  <c r="P1208" i="4"/>
  <c r="P1200" i="4"/>
  <c r="P1192" i="4"/>
  <c r="P1275" i="4"/>
  <c r="P1274" i="4"/>
  <c r="P1266" i="4"/>
  <c r="P1245" i="4"/>
  <c r="P1237" i="4"/>
  <c r="P1229" i="4"/>
  <c r="P1221" i="4"/>
  <c r="P1213" i="4"/>
  <c r="P1205" i="4"/>
  <c r="P1197" i="4"/>
  <c r="P1189" i="4"/>
  <c r="P1283" i="4"/>
  <c r="P1272" i="4"/>
  <c r="P1260" i="4"/>
  <c r="P1255" i="4"/>
  <c r="P1250" i="4"/>
  <c r="P1242" i="4"/>
  <c r="P1234" i="4"/>
  <c r="P1226" i="4"/>
  <c r="P1218" i="4"/>
  <c r="P1210" i="4"/>
  <c r="P1202" i="4"/>
  <c r="P1271" i="4"/>
  <c r="P1254" i="4"/>
  <c r="P1247" i="4"/>
  <c r="P1239" i="4"/>
  <c r="P1231" i="4"/>
  <c r="P1223" i="4"/>
  <c r="P1215" i="4"/>
  <c r="P1207" i="4"/>
  <c r="P1199" i="4"/>
  <c r="P1191" i="4"/>
  <c r="P1183" i="4"/>
  <c r="P1175" i="4"/>
  <c r="P1167" i="4"/>
  <c r="P1264" i="4"/>
  <c r="P1259" i="4"/>
  <c r="P1244" i="4"/>
  <c r="P1236" i="4"/>
  <c r="P1228" i="4"/>
  <c r="P1220" i="4"/>
  <c r="P1212" i="4"/>
  <c r="P1204" i="4"/>
  <c r="P1196" i="4"/>
  <c r="P1188" i="4"/>
  <c r="P1180" i="4"/>
  <c r="P1172" i="4"/>
  <c r="P1258" i="4"/>
  <c r="P1249" i="4"/>
  <c r="P1241" i="4"/>
  <c r="P1233" i="4"/>
  <c r="P1225" i="4"/>
  <c r="P1217" i="4"/>
  <c r="P1209" i="4"/>
  <c r="P1201" i="4"/>
  <c r="P1193" i="4"/>
  <c r="P1185" i="4"/>
  <c r="P1174" i="4"/>
  <c r="P1169" i="4"/>
  <c r="P1162" i="4"/>
  <c r="P1154" i="4"/>
  <c r="P1146" i="4"/>
  <c r="P1138" i="4"/>
  <c r="P1130" i="4"/>
  <c r="P1122" i="4"/>
  <c r="P1114" i="4"/>
  <c r="P1106" i="4"/>
  <c r="P1098" i="4"/>
  <c r="P1184" i="4"/>
  <c r="P1179" i="4"/>
  <c r="P1168" i="4"/>
  <c r="P1165" i="4"/>
  <c r="P1159" i="4"/>
  <c r="P1151" i="4"/>
  <c r="P1143" i="4"/>
  <c r="P1135" i="4"/>
  <c r="P1127" i="4"/>
  <c r="P1119" i="4"/>
  <c r="P1111" i="4"/>
  <c r="P1103" i="4"/>
  <c r="P1095" i="4"/>
  <c r="P1194" i="4"/>
  <c r="P1173" i="4"/>
  <c r="P1156" i="4"/>
  <c r="P1148" i="4"/>
  <c r="P1140" i="4"/>
  <c r="P1132" i="4"/>
  <c r="P1124" i="4"/>
  <c r="P1116" i="4"/>
  <c r="P1108" i="4"/>
  <c r="P1100" i="4"/>
  <c r="P1092" i="4"/>
  <c r="P1084" i="4"/>
  <c r="P1076" i="4"/>
  <c r="P1068" i="4"/>
  <c r="P1178" i="4"/>
  <c r="P1164" i="4"/>
  <c r="P1161" i="4"/>
  <c r="P1153" i="4"/>
  <c r="P1145" i="4"/>
  <c r="P1137" i="4"/>
  <c r="P1129" i="4"/>
  <c r="P1121" i="4"/>
  <c r="P1113" i="4"/>
  <c r="P1105" i="4"/>
  <c r="P1097" i="4"/>
  <c r="P1089" i="4"/>
  <c r="P1182" i="4"/>
  <c r="P1177" i="4"/>
  <c r="P1158" i="4"/>
  <c r="P1150" i="4"/>
  <c r="P1142" i="4"/>
  <c r="P1134" i="4"/>
  <c r="P1126" i="4"/>
  <c r="P1118" i="4"/>
  <c r="P1110" i="4"/>
  <c r="P1102" i="4"/>
  <c r="P1190" i="4"/>
  <c r="P1176" i="4"/>
  <c r="P1171" i="4"/>
  <c r="P1163" i="4"/>
  <c r="P1155" i="4"/>
  <c r="P1147" i="4"/>
  <c r="P1139" i="4"/>
  <c r="P1131" i="4"/>
  <c r="P1123" i="4"/>
  <c r="P1115" i="4"/>
  <c r="P1107" i="4"/>
  <c r="P1099" i="4"/>
  <c r="P1187" i="4"/>
  <c r="P1181" i="4"/>
  <c r="P1166" i="4"/>
  <c r="P1160" i="4"/>
  <c r="P1152" i="4"/>
  <c r="P1144" i="4"/>
  <c r="P1136" i="4"/>
  <c r="P1128" i="4"/>
  <c r="P1120" i="4"/>
  <c r="P1112" i="4"/>
  <c r="P1104" i="4"/>
  <c r="P1096" i="4"/>
  <c r="P1088" i="4"/>
  <c r="P1080" i="4"/>
  <c r="P1072" i="4"/>
  <c r="P1186" i="4"/>
  <c r="P1170" i="4"/>
  <c r="P1157" i="4"/>
  <c r="P1149" i="4"/>
  <c r="P1141" i="4"/>
  <c r="P1133" i="4"/>
  <c r="P1125" i="4"/>
  <c r="P1117" i="4"/>
  <c r="P1109" i="4"/>
  <c r="P1101" i="4"/>
  <c r="P1077" i="4"/>
  <c r="P1087" i="4"/>
  <c r="P1082" i="4"/>
  <c r="P1071" i="4"/>
  <c r="P1081" i="4"/>
  <c r="P1086" i="4"/>
  <c r="P1075" i="4"/>
  <c r="P1070" i="4"/>
  <c r="P1094" i="4"/>
  <c r="P1093" i="4"/>
  <c r="P1085" i="4"/>
  <c r="P1069" i="4"/>
  <c r="P1091" i="4"/>
  <c r="P1079" i="4"/>
  <c r="P1074" i="4"/>
  <c r="P1090" i="4"/>
  <c r="P1073" i="4"/>
  <c r="P1083" i="4"/>
  <c r="P1078" i="4"/>
  <c r="P723" i="4"/>
  <c r="P715" i="4"/>
  <c r="P707" i="4"/>
  <c r="P699" i="4"/>
  <c r="P691" i="4"/>
  <c r="P683" i="4"/>
  <c r="P675" i="4"/>
  <c r="P667" i="4"/>
  <c r="P659" i="4"/>
  <c r="P720" i="4"/>
  <c r="P712" i="4"/>
  <c r="P704" i="4"/>
  <c r="P696" i="4"/>
  <c r="P688" i="4"/>
  <c r="P680" i="4"/>
  <c r="P672" i="4"/>
  <c r="P664" i="4"/>
  <c r="P656" i="4"/>
  <c r="P717" i="4"/>
  <c r="P709" i="4"/>
  <c r="P701" i="4"/>
  <c r="P693" i="4"/>
  <c r="P685" i="4"/>
  <c r="P677" i="4"/>
  <c r="P669" i="4"/>
  <c r="P661" i="4"/>
  <c r="P722" i="4"/>
  <c r="P714" i="4"/>
  <c r="P706" i="4"/>
  <c r="P698" i="4"/>
  <c r="P690" i="4"/>
  <c r="P682" i="4"/>
  <c r="P674" i="4"/>
  <c r="P666" i="4"/>
  <c r="P658" i="4"/>
  <c r="P719" i="4"/>
  <c r="P711" i="4"/>
  <c r="P703" i="4"/>
  <c r="P695" i="4"/>
  <c r="P687" i="4"/>
  <c r="P679" i="4"/>
  <c r="P671" i="4"/>
  <c r="P663" i="4"/>
  <c r="P655" i="4"/>
  <c r="P724" i="4"/>
  <c r="P716" i="4"/>
  <c r="P708" i="4"/>
  <c r="P700" i="4"/>
  <c r="P692" i="4"/>
  <c r="P684" i="4"/>
  <c r="P676" i="4"/>
  <c r="P668" i="4"/>
  <c r="P660" i="4"/>
  <c r="P721" i="4"/>
  <c r="P713" i="4"/>
  <c r="P705" i="4"/>
  <c r="P697" i="4"/>
  <c r="P689" i="4"/>
  <c r="P681" i="4"/>
  <c r="P673" i="4"/>
  <c r="P665" i="4"/>
  <c r="P657" i="4"/>
  <c r="P718" i="4"/>
  <c r="P710" i="4"/>
  <c r="P702" i="4"/>
  <c r="P694" i="4"/>
  <c r="P686" i="4"/>
  <c r="P678" i="4"/>
  <c r="P670" i="4"/>
  <c r="P662" i="4"/>
  <c r="P146" i="4"/>
  <c r="P138" i="4"/>
  <c r="P137" i="4"/>
  <c r="P126" i="4"/>
  <c r="P118" i="4"/>
  <c r="P94" i="4"/>
  <c r="P78" i="4"/>
  <c r="P147" i="4"/>
  <c r="P144" i="4"/>
  <c r="P140" i="4"/>
  <c r="P123" i="4"/>
  <c r="P99" i="4"/>
  <c r="P91" i="4"/>
  <c r="P35" i="4"/>
  <c r="P120" i="4"/>
  <c r="P96" i="4"/>
  <c r="P143" i="4"/>
  <c r="P139" i="4"/>
  <c r="P125" i="4"/>
  <c r="P117" i="4"/>
  <c r="P93" i="4"/>
  <c r="P77" i="4"/>
  <c r="P69" i="4"/>
  <c r="P122" i="4"/>
  <c r="P98" i="4"/>
  <c r="P90" i="4"/>
  <c r="P58" i="4"/>
  <c r="P149" i="4"/>
  <c r="P142" i="4"/>
  <c r="P127" i="4"/>
  <c r="P119" i="4"/>
  <c r="P103" i="4"/>
  <c r="P95" i="4"/>
  <c r="P145" i="4"/>
  <c r="P124" i="4"/>
  <c r="P92" i="4"/>
  <c r="P121" i="4"/>
  <c r="P38" i="4"/>
  <c r="P148" i="4"/>
  <c r="P15" i="4"/>
  <c r="P8" i="4"/>
  <c r="P97" i="4"/>
  <c r="P36" i="4"/>
  <c r="P32" i="4"/>
  <c r="P31" i="4"/>
  <c r="P7" i="4"/>
  <c r="P141" i="4"/>
  <c r="P30" i="4"/>
  <c r="P17" i="4"/>
  <c r="M33" i="3"/>
  <c r="P48" i="4"/>
  <c r="P46" i="4"/>
  <c r="P29" i="4"/>
  <c r="P44" i="4"/>
  <c r="P28" i="4"/>
  <c r="P9" i="4"/>
  <c r="P12" i="4"/>
  <c r="P159" i="7"/>
  <c r="P169" i="7"/>
  <c r="P537" i="4"/>
  <c r="P542" i="4"/>
  <c r="P539" i="4"/>
  <c r="P544" i="4"/>
  <c r="P541" i="4"/>
  <c r="P538" i="4"/>
  <c r="P543" i="4"/>
  <c r="P540" i="4"/>
  <c r="P237" i="4"/>
  <c r="P170" i="4"/>
  <c r="P160" i="4"/>
  <c r="M27" i="3"/>
  <c r="M170" i="4"/>
  <c r="M537" i="4"/>
  <c r="T27" i="4"/>
  <c r="T10" i="4"/>
  <c r="T102" i="4"/>
  <c r="T132" i="4"/>
  <c r="T206" i="4"/>
  <c r="T221" i="4"/>
  <c r="T136" i="4"/>
  <c r="T204" i="4"/>
  <c r="T737" i="4"/>
  <c r="T846" i="4"/>
  <c r="T726" i="4"/>
  <c r="T729" i="4"/>
  <c r="T756" i="4"/>
  <c r="T777" i="4"/>
  <c r="T822" i="4"/>
  <c r="T862" i="4"/>
  <c r="T943" i="4"/>
  <c r="T841" i="4"/>
  <c r="T905" i="4"/>
  <c r="T964" i="4"/>
  <c r="T836" i="4"/>
  <c r="T900" i="4"/>
  <c r="T791" i="4"/>
  <c r="T855" i="4"/>
  <c r="T914" i="4"/>
  <c r="T810" i="4"/>
  <c r="T874" i="4"/>
  <c r="T773" i="4"/>
  <c r="T837" i="4"/>
  <c r="T901" i="4"/>
  <c r="T744" i="4"/>
  <c r="T808" i="4"/>
  <c r="T872" i="4"/>
  <c r="T947" i="4"/>
  <c r="T795" i="4"/>
  <c r="T859" i="4"/>
  <c r="T921" i="4"/>
  <c r="T983" i="4"/>
  <c r="T1047" i="4"/>
  <c r="T962" i="4"/>
  <c r="T1026" i="4"/>
  <c r="T997" i="4"/>
  <c r="T1061" i="4"/>
  <c r="T1008" i="4"/>
  <c r="T979" i="4"/>
  <c r="T1043" i="4"/>
  <c r="T958" i="4"/>
  <c r="T1022" i="4"/>
  <c r="T993" i="4"/>
  <c r="T1057" i="4"/>
  <c r="T1028" i="4"/>
  <c r="T10" i="7"/>
  <c r="T50" i="7"/>
  <c r="T72" i="7"/>
  <c r="T62" i="7"/>
  <c r="T52" i="7"/>
  <c r="T214" i="7"/>
  <c r="T127" i="7"/>
  <c r="T165" i="7"/>
  <c r="T2" i="4"/>
  <c r="J25" i="4"/>
  <c r="J111" i="4"/>
  <c r="J362" i="4"/>
  <c r="J373" i="4"/>
  <c r="J339" i="4"/>
  <c r="J358" i="4"/>
  <c r="J380" i="4"/>
  <c r="J570" i="4"/>
  <c r="J572" i="4"/>
  <c r="G6" i="4" a="1"/>
  <c r="G6" i="4" s="1"/>
  <c r="G112" i="4" a="1"/>
  <c r="G112" i="4" s="1"/>
  <c r="G383" i="4" a="1"/>
  <c r="G383" i="4" s="1"/>
  <c r="G345" i="4" a="1"/>
  <c r="G345" i="4" s="1"/>
  <c r="G364" i="4" a="1"/>
  <c r="G364" i="4" s="1"/>
  <c r="G338" i="4" a="1"/>
  <c r="G338" i="4" s="1"/>
  <c r="G341" i="4" a="1"/>
  <c r="G341" i="4" s="1"/>
  <c r="G566" i="4" a="1"/>
  <c r="G566" i="4" s="1"/>
  <c r="G24" i="7" a="1"/>
  <c r="G24" i="7" s="1"/>
  <c r="M202" i="4"/>
  <c r="M231" i="4"/>
  <c r="M522" i="4"/>
  <c r="M518" i="4"/>
  <c r="M17" i="7"/>
  <c r="M150" i="7"/>
  <c r="P112" i="4"/>
  <c r="P337" i="4"/>
  <c r="P356" i="4"/>
  <c r="P367" i="4"/>
  <c r="P382" i="4"/>
  <c r="P344" i="4"/>
  <c r="P566" i="4"/>
  <c r="P5" i="7"/>
  <c r="G393" i="4" a="1"/>
  <c r="G393" i="4" s="1"/>
  <c r="G186" i="4" a="1"/>
  <c r="G186" i="4" s="1"/>
  <c r="G183" i="4" a="1"/>
  <c r="G183" i="4" s="1"/>
  <c r="G388" i="4" a="1"/>
  <c r="G388" i="4" s="1"/>
  <c r="G384" i="4" a="1"/>
  <c r="G384" i="4" s="1"/>
  <c r="G602" i="4" a="1"/>
  <c r="G602" i="4" s="1"/>
  <c r="G166" i="7" a="1"/>
  <c r="G166" i="7" s="1"/>
  <c r="G181" i="7" a="1"/>
  <c r="G181" i="7" s="1"/>
  <c r="G2" i="7" a="1"/>
  <c r="G2" i="7" s="1"/>
  <c r="M16" i="3"/>
  <c r="G3" i="4" a="1"/>
  <c r="G3" i="4" s="1"/>
  <c r="M237" i="4"/>
  <c r="M540" i="4"/>
  <c r="T33" i="4"/>
  <c r="T51" i="4"/>
  <c r="T134" i="4"/>
  <c r="T205" i="4"/>
  <c r="T50" i="4"/>
  <c r="T222" i="4"/>
  <c r="T209" i="4"/>
  <c r="T212" i="4"/>
  <c r="T748" i="4"/>
  <c r="T731" i="4"/>
  <c r="T738" i="4"/>
  <c r="T735" i="4"/>
  <c r="T761" i="4"/>
  <c r="T790" i="4"/>
  <c r="T725" i="4"/>
  <c r="T870" i="4"/>
  <c r="T961" i="4"/>
  <c r="T849" i="4"/>
  <c r="T913" i="4"/>
  <c r="T971" i="4"/>
  <c r="T844" i="4"/>
  <c r="T908" i="4"/>
  <c r="T799" i="4"/>
  <c r="T863" i="4"/>
  <c r="T924" i="4"/>
  <c r="T818" i="4"/>
  <c r="T882" i="4"/>
  <c r="T781" i="4"/>
  <c r="T845" i="4"/>
  <c r="T909" i="4"/>
  <c r="T752" i="4"/>
  <c r="T816" i="4"/>
  <c r="T880" i="4"/>
  <c r="T739" i="4"/>
  <c r="T803" i="4"/>
  <c r="T867" i="4"/>
  <c r="T932" i="4"/>
  <c r="T991" i="4"/>
  <c r="T1055" i="4"/>
  <c r="T970" i="4"/>
  <c r="T1034" i="4"/>
  <c r="T1005" i="4"/>
  <c r="T1067" i="4"/>
  <c r="T1016" i="4"/>
  <c r="T987" i="4"/>
  <c r="T1051" i="4"/>
  <c r="T966" i="4"/>
  <c r="T1030" i="4"/>
  <c r="T1001" i="4"/>
  <c r="T1065" i="4"/>
  <c r="T1036" i="4"/>
  <c r="T13" i="7"/>
  <c r="T58" i="7"/>
  <c r="T51" i="7"/>
  <c r="T70" i="7"/>
  <c r="T60" i="7"/>
  <c r="T129" i="7"/>
  <c r="T135" i="7"/>
  <c r="T205" i="7"/>
  <c r="T1" i="7"/>
  <c r="J74" i="4"/>
  <c r="J370" i="4"/>
  <c r="J377" i="4"/>
  <c r="J347" i="4"/>
  <c r="J366" i="4"/>
  <c r="J340" i="4"/>
  <c r="J565" i="4"/>
  <c r="J5" i="7"/>
  <c r="G25" i="4" a="1"/>
  <c r="G25" i="4" s="1"/>
  <c r="G360" i="4" a="1"/>
  <c r="G360" i="4" s="1"/>
  <c r="G334" i="4" a="1"/>
  <c r="G334" i="4" s="1"/>
  <c r="G353" i="4" a="1"/>
  <c r="G353" i="4" s="1"/>
  <c r="G372" i="4" a="1"/>
  <c r="G372" i="4" s="1"/>
  <c r="G346" i="4" a="1"/>
  <c r="G346" i="4" s="1"/>
  <c r="G349" i="4" a="1"/>
  <c r="G349" i="4" s="1"/>
  <c r="G572" i="4" a="1"/>
  <c r="G572" i="4" s="1"/>
  <c r="G110" i="7" a="1"/>
  <c r="G110" i="7" s="1"/>
  <c r="M18" i="4"/>
  <c r="M169" i="4"/>
  <c r="M229" i="4"/>
  <c r="M530" i="4"/>
  <c r="M526" i="4"/>
  <c r="M175" i="7"/>
  <c r="M174" i="7"/>
  <c r="P6" i="4"/>
  <c r="P347" i="4"/>
  <c r="P345" i="4"/>
  <c r="P364" i="4"/>
  <c r="P376" i="4"/>
  <c r="P333" i="4"/>
  <c r="P352" i="4"/>
  <c r="P572" i="4"/>
  <c r="P24" i="7"/>
  <c r="G184" i="4" a="1"/>
  <c r="G184" i="4" s="1"/>
  <c r="G394" i="4" a="1"/>
  <c r="G394" i="4" s="1"/>
  <c r="G191" i="4" a="1"/>
  <c r="G191" i="4" s="1"/>
  <c r="G396" i="4" a="1"/>
  <c r="G396" i="4" s="1"/>
  <c r="G392" i="4" a="1"/>
  <c r="G392" i="4" s="1"/>
  <c r="G610" i="4" a="1"/>
  <c r="G610" i="4" s="1"/>
  <c r="G18" i="7" a="1"/>
  <c r="G18" i="7" s="1"/>
  <c r="G189" i="7" a="1"/>
  <c r="G189" i="7" s="1"/>
  <c r="M160" i="4"/>
  <c r="M543" i="4"/>
  <c r="T59" i="4"/>
  <c r="T67" i="4"/>
  <c r="T129" i="4"/>
  <c r="T47" i="4"/>
  <c r="T66" i="4"/>
  <c r="T37" i="4"/>
  <c r="T217" i="4"/>
  <c r="T220" i="4"/>
  <c r="T753" i="4"/>
  <c r="T734" i="4"/>
  <c r="T749" i="4"/>
  <c r="T750" i="4"/>
  <c r="T775" i="4"/>
  <c r="T730" i="4"/>
  <c r="T733" i="4"/>
  <c r="T878" i="4"/>
  <c r="T793" i="4"/>
  <c r="T857" i="4"/>
  <c r="T917" i="4"/>
  <c r="T972" i="4"/>
  <c r="T852" i="4"/>
  <c r="T923" i="4"/>
  <c r="T807" i="4"/>
  <c r="T871" i="4"/>
  <c r="T929" i="4"/>
  <c r="T826" i="4"/>
  <c r="T890" i="4"/>
  <c r="T789" i="4"/>
  <c r="T853" i="4"/>
  <c r="T920" i="4"/>
  <c r="T760" i="4"/>
  <c r="T824" i="4"/>
  <c r="T888" i="4"/>
  <c r="T747" i="4"/>
  <c r="T811" i="4"/>
  <c r="T875" i="4"/>
  <c r="T937" i="4"/>
  <c r="T999" i="4"/>
  <c r="T1063" i="4"/>
  <c r="T978" i="4"/>
  <c r="T1042" i="4"/>
  <c r="T1013" i="4"/>
  <c r="T960" i="4"/>
  <c r="T1024" i="4"/>
  <c r="T995" i="4"/>
  <c r="T1059" i="4"/>
  <c r="T974" i="4"/>
  <c r="T1038" i="4"/>
  <c r="T1009" i="4"/>
  <c r="T980" i="4"/>
  <c r="T1044" i="4"/>
  <c r="T36" i="7"/>
  <c r="T66" i="7"/>
  <c r="T59" i="7"/>
  <c r="T78" i="7"/>
  <c r="T84" i="7"/>
  <c r="T209" i="7"/>
  <c r="T207" i="7"/>
  <c r="T213" i="7"/>
  <c r="P5" i="4"/>
  <c r="J112" i="4"/>
  <c r="J335" i="4"/>
  <c r="J382" i="4"/>
  <c r="J336" i="4"/>
  <c r="J355" i="4"/>
  <c r="J374" i="4"/>
  <c r="J348" i="4"/>
  <c r="J375" i="4"/>
  <c r="J24" i="7"/>
  <c r="G344" i="4" a="1"/>
  <c r="G344" i="4" s="1"/>
  <c r="G377" i="4" a="1"/>
  <c r="G377" i="4" s="1"/>
  <c r="G342" i="4" a="1"/>
  <c r="G342" i="4" s="1"/>
  <c r="G361" i="4" a="1"/>
  <c r="G361" i="4" s="1"/>
  <c r="G335" i="4" a="1"/>
  <c r="G335" i="4" s="1"/>
  <c r="G354" i="4" a="1"/>
  <c r="G354" i="4" s="1"/>
  <c r="G357" i="4" a="1"/>
  <c r="G357" i="4" s="1"/>
  <c r="G376" i="4" a="1"/>
  <c r="G376" i="4" s="1"/>
  <c r="G73" i="7" a="1"/>
  <c r="G73" i="7" s="1"/>
  <c r="M174" i="4"/>
  <c r="M228" i="4"/>
  <c r="M168" i="4"/>
  <c r="M517" i="4"/>
  <c r="M521" i="4"/>
  <c r="M167" i="7"/>
  <c r="M198" i="7"/>
  <c r="P25" i="4"/>
  <c r="P334" i="4"/>
  <c r="P353" i="4"/>
  <c r="P372" i="4"/>
  <c r="P338" i="4"/>
  <c r="P341" i="4"/>
  <c r="P360" i="4"/>
  <c r="P567" i="4"/>
  <c r="P73" i="7"/>
  <c r="G19" i="4" a="1"/>
  <c r="G19" i="4" s="1"/>
  <c r="G185" i="4" a="1"/>
  <c r="G185" i="4" s="1"/>
  <c r="G389" i="4" a="1"/>
  <c r="G389" i="4" s="1"/>
  <c r="G391" i="4" a="1"/>
  <c r="G391" i="4" s="1"/>
  <c r="G607" i="4" a="1"/>
  <c r="G607" i="4" s="1"/>
  <c r="G599" i="4" a="1"/>
  <c r="G599" i="4" s="1"/>
  <c r="G605" i="4" a="1"/>
  <c r="G605" i="4" s="1"/>
  <c r="G185" i="7" a="1"/>
  <c r="G185" i="7" s="1"/>
  <c r="G184" i="7" a="1"/>
  <c r="G184" i="7" s="1"/>
  <c r="M538" i="4"/>
  <c r="M159" i="7"/>
  <c r="T39" i="4"/>
  <c r="T14" i="4"/>
  <c r="T166" i="4"/>
  <c r="T55" i="4"/>
  <c r="T130" i="4"/>
  <c r="T53" i="4"/>
  <c r="T56" i="4"/>
  <c r="T207" i="4"/>
  <c r="T764" i="4"/>
  <c r="T743" i="4"/>
  <c r="T754" i="4"/>
  <c r="T766" i="4"/>
  <c r="T798" i="4"/>
  <c r="T736" i="4"/>
  <c r="T742" i="4"/>
  <c r="T886" i="4"/>
  <c r="T801" i="4"/>
  <c r="T865" i="4"/>
  <c r="T928" i="4"/>
  <c r="T796" i="4"/>
  <c r="T860" i="4"/>
  <c r="T939" i="4"/>
  <c r="T815" i="4"/>
  <c r="T879" i="4"/>
  <c r="T940" i="4"/>
  <c r="T834" i="4"/>
  <c r="T898" i="4"/>
  <c r="T797" i="4"/>
  <c r="T861" i="4"/>
  <c r="T925" i="4"/>
  <c r="T768" i="4"/>
  <c r="T832" i="4"/>
  <c r="T896" i="4"/>
  <c r="T755" i="4"/>
  <c r="T819" i="4"/>
  <c r="T883" i="4"/>
  <c r="T948" i="4"/>
  <c r="T1007" i="4"/>
  <c r="T922" i="4"/>
  <c r="T986" i="4"/>
  <c r="T1050" i="4"/>
  <c r="T1021" i="4"/>
  <c r="T968" i="4"/>
  <c r="T1032" i="4"/>
  <c r="T1003" i="4"/>
  <c r="T918" i="4"/>
  <c r="T982" i="4"/>
  <c r="T1046" i="4"/>
  <c r="T1017" i="4"/>
  <c r="T988" i="4"/>
  <c r="T1052" i="4"/>
  <c r="T20" i="7"/>
  <c r="T53" i="7"/>
  <c r="T99" i="7"/>
  <c r="T115" i="7"/>
  <c r="T100" i="7"/>
  <c r="T217" i="7"/>
  <c r="T215" i="7"/>
  <c r="T221" i="7"/>
  <c r="J359" i="4"/>
  <c r="J367" i="4"/>
  <c r="J333" i="4"/>
  <c r="J344" i="4"/>
  <c r="J363" i="4"/>
  <c r="J337" i="4"/>
  <c r="J356" i="4"/>
  <c r="J383" i="4"/>
  <c r="J111" i="7"/>
  <c r="G111" i="4" a="1"/>
  <c r="G111" i="4" s="1"/>
  <c r="G339" i="4" a="1"/>
  <c r="G339" i="4" s="1"/>
  <c r="G350" i="4" a="1"/>
  <c r="G350" i="4" s="1"/>
  <c r="G369" i="4" a="1"/>
  <c r="G369" i="4" s="1"/>
  <c r="G343" i="4" a="1"/>
  <c r="G343" i="4" s="1"/>
  <c r="G362" i="4" a="1"/>
  <c r="G362" i="4" s="1"/>
  <c r="G365" i="4" a="1"/>
  <c r="G365" i="4" s="1"/>
  <c r="G567" i="4" a="1"/>
  <c r="G567" i="4" s="1"/>
  <c r="G111" i="7" a="1"/>
  <c r="G111" i="7" s="1"/>
  <c r="M225" i="4"/>
  <c r="M173" i="4"/>
  <c r="M176" i="4"/>
  <c r="M525" i="4"/>
  <c r="M529" i="4"/>
  <c r="M178" i="7"/>
  <c r="M177" i="7"/>
  <c r="P371" i="4"/>
  <c r="P342" i="4"/>
  <c r="P361" i="4"/>
  <c r="P381" i="4"/>
  <c r="P346" i="4"/>
  <c r="P349" i="4"/>
  <c r="P368" i="4"/>
  <c r="P379" i="4"/>
  <c r="P110" i="7"/>
  <c r="G76" i="4" a="1"/>
  <c r="G76" i="4" s="1"/>
  <c r="G188" i="4" a="1"/>
  <c r="G188" i="4" s="1"/>
  <c r="G390" i="4" a="1"/>
  <c r="G390" i="4" s="1"/>
  <c r="G397" i="4" a="1"/>
  <c r="G397" i="4" s="1"/>
  <c r="G603" i="4" a="1"/>
  <c r="G603" i="4" s="1"/>
  <c r="G615" i="4" a="1"/>
  <c r="G615" i="4" s="1"/>
  <c r="G613" i="4" a="1"/>
  <c r="G613" i="4" s="1"/>
  <c r="G164" i="7" a="1"/>
  <c r="G164" i="7" s="1"/>
  <c r="G187" i="7" a="1"/>
  <c r="G187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890B39-FB60-460A-8EA1-CD951FDBB367}" keepAlive="1" name="Query - Cleaned Master Data XXIII" description="Connection to the 'Cleaned Master Data XXIII' query in the workbook." type="5" refreshedVersion="8" background="1" saveData="1">
    <dbPr connection="Provider=Microsoft.Mashup.OleDb.1;Data Source=$Workbook$;Location=&quot;Cleaned Master Data XXIII&quot;;Extended Properties=&quot;&quot;" command="SELECT * FROM [Cleaned Master Data XXIII]"/>
  </connection>
  <connection id="2" xr16:uid="{C101D70B-D510-43E0-A8D2-257192535817}" keepAlive="1" name="Query - Cleaned Master Data XXIII (2)" description="Connection to the 'Cleaned Master Data XXIII (2)' query in the workbook." type="5" refreshedVersion="8" background="1" saveData="1">
    <dbPr connection="Provider=Microsoft.Mashup.OleDb.1;Data Source=$Workbook$;Location=&quot;Cleaned Master Data XXIII (2)&quot;;Extended Properties=&quot;&quot;" command="SELECT * FROM [Cleaned Master Data XXIII (2)]"/>
  </connection>
  <connection id="3" xr16:uid="{445C707B-434A-4195-A5F2-A713D83FE791}" keepAlive="1" name="Query - Cleaned Master Data XXIII (3)" description="Connection to the 'Cleaned Master Data XXIII (3)' query in the workbook." type="5" refreshedVersion="8" background="1" saveData="1">
    <dbPr connection="Provider=Microsoft.Mashup.OleDb.1;Data Source=$Workbook$;Location=&quot;Cleaned Master Data XXIII (3)&quot;;Extended Properties=&quot;&quot;" command="SELECT * FROM [Cleaned Master Data XXIII (3)]"/>
  </connection>
  <connection id="4" xr16:uid="{5DAA0489-8824-47CF-B731-4FAF8B78A50E}" keepAlive="1" name="Query - Cleaned Master Data XXIII (4)" description="Connection to the 'Cleaned Master Data XXIII (4)' query in the workbook." type="5" refreshedVersion="8" background="1" saveData="1">
    <dbPr connection="Provider=Microsoft.Mashup.OleDb.1;Data Source=$Workbook$;Location=&quot;Cleaned Master Data XXIII (4)&quot;;Extended Properties=&quot;&quot;" command="SELECT * FROM [Cleaned Master Data XXIII (4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<sst xmlns="http://schemas.openxmlformats.org/spreadsheetml/2006/main" count="21507" uniqueCount="2249">
  <si>
    <t>PROPERTY TYPE</t>
  </si>
  <si>
    <t>ADDRESS</t>
  </si>
  <si>
    <t>Fixed City</t>
  </si>
  <si>
    <t>STATE OR PROVINCE</t>
  </si>
  <si>
    <t>ZIP (No Extension)</t>
  </si>
  <si>
    <t>PRICE( No $)</t>
  </si>
  <si>
    <t>BEDS</t>
  </si>
  <si>
    <t>BATHS</t>
  </si>
  <si>
    <t>Filled SQUARE FEET</t>
  </si>
  <si>
    <t>Filled LOT SIZE</t>
  </si>
  <si>
    <t>YEAR BUILT</t>
  </si>
  <si>
    <t>Filled DAYS ON MARKET</t>
  </si>
  <si>
    <t>Fixed $/SQUARE FEET</t>
  </si>
  <si>
    <t>Filled HOA/MONTH</t>
  </si>
  <si>
    <t>Fixed LATITUDE</t>
  </si>
  <si>
    <t>Fixed LONGITUDE</t>
  </si>
  <si>
    <t>Distance To ocean</t>
  </si>
  <si>
    <t>Single Family Residential</t>
  </si>
  <si>
    <t>12272 Herbert way</t>
  </si>
  <si>
    <t>Culver City</t>
  </si>
  <si>
    <t>CA</t>
  </si>
  <si>
    <t/>
  </si>
  <si>
    <t>10925 Stever St</t>
  </si>
  <si>
    <t>10936 Braddock Dr</t>
  </si>
  <si>
    <t>11102 Pickford Way</t>
  </si>
  <si>
    <t>11202 Culver Park Dr</t>
  </si>
  <si>
    <t>11906 Mcdonald St</t>
  </si>
  <si>
    <t>11997 Mcdonald St</t>
  </si>
  <si>
    <t>12018 Allin St</t>
  </si>
  <si>
    <t>12041 Culver Dr</t>
  </si>
  <si>
    <t>4807 Beloit Ave</t>
  </si>
  <si>
    <t>5327 Dobson Way</t>
  </si>
  <si>
    <t>5348 Emporia Ave</t>
  </si>
  <si>
    <t>3822 Prospect Ave</t>
  </si>
  <si>
    <t>3971 Tilden Ave</t>
  </si>
  <si>
    <t>125 W Oak Ave</t>
  </si>
  <si>
    <t>El Segundo</t>
  </si>
  <si>
    <t>1424 E Sycamore Ave</t>
  </si>
  <si>
    <t>1523 E Mariposa Ave</t>
  </si>
  <si>
    <t>541 W Mariposa Ave</t>
  </si>
  <si>
    <t>615 W Maple Ave</t>
  </si>
  <si>
    <t>940 Virginia St</t>
  </si>
  <si>
    <t>624 W Beach Ave</t>
  </si>
  <si>
    <t>Inglewood</t>
  </si>
  <si>
    <t>629 W Ellis Ave</t>
  </si>
  <si>
    <t>10772 Westminster Ave</t>
  </si>
  <si>
    <t>Los Angeles</t>
  </si>
  <si>
    <t>10809 Charnock Rd</t>
  </si>
  <si>
    <t>3135 Greenfield Ave</t>
  </si>
  <si>
    <t>3437 Kelton Ave</t>
  </si>
  <si>
    <t>3510 Tuller Ave</t>
  </si>
  <si>
    <t>5282 Thornburn St</t>
  </si>
  <si>
    <t>5314 Thornburn St</t>
  </si>
  <si>
    <t>5546 W 78th St</t>
  </si>
  <si>
    <t>5710 W 74th St</t>
  </si>
  <si>
    <t>5776 W 76th St</t>
  </si>
  <si>
    <t>5948 W 78th St</t>
  </si>
  <si>
    <t>5966 Abernathy Dr</t>
  </si>
  <si>
    <t>5988 W 76th St</t>
  </si>
  <si>
    <t>6071 W 75th Pl</t>
  </si>
  <si>
    <t>6080 W 82nd St</t>
  </si>
  <si>
    <t>6349 W 78th St</t>
  </si>
  <si>
    <t>6350 W 79th St</t>
  </si>
  <si>
    <t>6395 W 80th St</t>
  </si>
  <si>
    <t>6406 W 84th St</t>
  </si>
  <si>
    <t>6416 W 82nd St</t>
  </si>
  <si>
    <t>6457 Riggs Pl</t>
  </si>
  <si>
    <t>6466 W 87th Pl</t>
  </si>
  <si>
    <t>6511 W 87th Pl</t>
  </si>
  <si>
    <t>6522 W 87th St</t>
  </si>
  <si>
    <t>6523 W 87th St</t>
  </si>
  <si>
    <t>6527 W 85th St</t>
  </si>
  <si>
    <t>6561 W 84th Pl</t>
  </si>
  <si>
    <t>6566 W 85th St</t>
  </si>
  <si>
    <t>6600 W 80th Pl</t>
  </si>
  <si>
    <t>6623 W 82nd St</t>
  </si>
  <si>
    <t>6751 Andover Ln</t>
  </si>
  <si>
    <t>7127 Knowlton Pl</t>
  </si>
  <si>
    <t>7164 Knowlton Pl</t>
  </si>
  <si>
    <t>7200 W 88th Pl</t>
  </si>
  <si>
    <t>7212 W 91st St</t>
  </si>
  <si>
    <t>7220 Arizona Ave</t>
  </si>
  <si>
    <t>7236 W 91st St</t>
  </si>
  <si>
    <t>7248 W 90th St</t>
  </si>
  <si>
    <t>7316 Dunfield Ave</t>
  </si>
  <si>
    <t>7331 W 82nd St</t>
  </si>
  <si>
    <t>7350 W 85th St</t>
  </si>
  <si>
    <t>7410 Ogelsby Ave</t>
  </si>
  <si>
    <t>7445 W 80th St</t>
  </si>
  <si>
    <t>7449 Kentwood Ave</t>
  </si>
  <si>
    <t>7508 W 91st St</t>
  </si>
  <si>
    <t>7509 W 88th St</t>
  </si>
  <si>
    <t>7510 Denrock Ave</t>
  </si>
  <si>
    <t>7521 W 89th St</t>
  </si>
  <si>
    <t>7607 Flight Ave</t>
  </si>
  <si>
    <t>7727 Cowan Ave</t>
  </si>
  <si>
    <t>7733 Emerson Ave</t>
  </si>
  <si>
    <t>7742 Isis Ave</t>
  </si>
  <si>
    <t>7806 Agnew Ave</t>
  </si>
  <si>
    <t>7810 Agnew Ave</t>
  </si>
  <si>
    <t>7810 Dunbarton Ave</t>
  </si>
  <si>
    <t>7812 Hindry Ave</t>
  </si>
  <si>
    <t>7831 Beland Ave</t>
  </si>
  <si>
    <t>7833 Naylor Ave</t>
  </si>
  <si>
    <t>7843 El Manor Ave</t>
  </si>
  <si>
    <t>7855 Naylor Ave</t>
  </si>
  <si>
    <t>7878 Naylor Ave</t>
  </si>
  <si>
    <t>7906 Kittyhawk Ave</t>
  </si>
  <si>
    <t>7908 Altavan Ave</t>
  </si>
  <si>
    <t>7917 Mcconnell Ave</t>
  </si>
  <si>
    <t>8005 Holy Cross Pl</t>
  </si>
  <si>
    <t>8011 Campion Dr</t>
  </si>
  <si>
    <t>8011 Dunfield Ave</t>
  </si>
  <si>
    <t>8020 El Manor Ave</t>
  </si>
  <si>
    <t>8021 Dunbarton Ave</t>
  </si>
  <si>
    <t>8032 Rayford Dr</t>
  </si>
  <si>
    <t>8043 Westlawn Ave</t>
  </si>
  <si>
    <t>8107 Vicksburg Ave</t>
  </si>
  <si>
    <t>8134 Georgetown Ave</t>
  </si>
  <si>
    <t>8156 Kenyon Ave</t>
  </si>
  <si>
    <t>8210 Alverstone Ave</t>
  </si>
  <si>
    <t>8212 Belford Ave</t>
  </si>
  <si>
    <t>8212 Winsford Ave</t>
  </si>
  <si>
    <t>8311 Colegio Dr</t>
  </si>
  <si>
    <t>8324 Mcconnell Ave</t>
  </si>
  <si>
    <t>8325 Campion Dr</t>
  </si>
  <si>
    <t>8326 Airlane Ave</t>
  </si>
  <si>
    <t>8335 Fordham Rd</t>
  </si>
  <si>
    <t>8341 Campion Dr</t>
  </si>
  <si>
    <t>8421 Gonzaga Ave</t>
  </si>
  <si>
    <t>8428 Regis Way</t>
  </si>
  <si>
    <t>8517 Flight Ave</t>
  </si>
  <si>
    <t>8806 Glider Ave</t>
  </si>
  <si>
    <t>8841 Croydon Ave</t>
  </si>
  <si>
    <t>8875 Earhart Ave</t>
  </si>
  <si>
    <t>5336 S Chariton Ave</t>
  </si>
  <si>
    <t>5453 Shenandoah Ave</t>
  </si>
  <si>
    <t>5532 W 62nd St</t>
  </si>
  <si>
    <t>5544 W 63rd St</t>
  </si>
  <si>
    <t>11707 W Indianapolis St</t>
  </si>
  <si>
    <t>11810 Washington Pl</t>
  </si>
  <si>
    <t>11971 Modjeska Pl</t>
  </si>
  <si>
    <t>12006 Thermo St</t>
  </si>
  <si>
    <t>12446 Wagner St</t>
  </si>
  <si>
    <t>12627 Rose Ave</t>
  </si>
  <si>
    <t>12844 Greene Ave</t>
  </si>
  <si>
    <t>1325 Walgrove Ave</t>
  </si>
  <si>
    <t>1507 Walgrove Ave</t>
  </si>
  <si>
    <t>3310 Meier St</t>
  </si>
  <si>
    <t>3611 Meier St</t>
  </si>
  <si>
    <t>3740 Stewart Ave</t>
  </si>
  <si>
    <t>3752 Beethoven St</t>
  </si>
  <si>
    <t>3786 Moore St</t>
  </si>
  <si>
    <t>3843 Minerva Ave</t>
  </si>
  <si>
    <t>3958 Frances Ave</t>
  </si>
  <si>
    <t>4024 Michael Ave</t>
  </si>
  <si>
    <t>4051 Moore St</t>
  </si>
  <si>
    <t>4130 Michael Ave</t>
  </si>
  <si>
    <t>4263 Lyceum Ave</t>
  </si>
  <si>
    <t>5322 S Centinela Ave</t>
  </si>
  <si>
    <t>5908 Village Dr</t>
  </si>
  <si>
    <t>10 Cambridge</t>
  </si>
  <si>
    <t>Manhattan Beach</t>
  </si>
  <si>
    <t>113 21st Pl</t>
  </si>
  <si>
    <t>114 N Poinsettia Ave</t>
  </si>
  <si>
    <t>1145 Pine Ave</t>
  </si>
  <si>
    <t>1160 Shelley St</t>
  </si>
  <si>
    <t>1204 Faymont Ave</t>
  </si>
  <si>
    <t>1205 Wendy Way</t>
  </si>
  <si>
    <t>1209 N Meadows Ave</t>
  </si>
  <si>
    <t>1215 Fisher Ave</t>
  </si>
  <si>
    <t>1412 Laurel Ave</t>
  </si>
  <si>
    <t>1416 23rd St</t>
  </si>
  <si>
    <t>1427 8th St</t>
  </si>
  <si>
    <t>1450 3rd St</t>
  </si>
  <si>
    <t>1511 3rd St</t>
  </si>
  <si>
    <t>1605 Magnolia Ave</t>
  </si>
  <si>
    <t>1720 Walnut Ave</t>
  </si>
  <si>
    <t>1813 Walnut Ave</t>
  </si>
  <si>
    <t>1832 11th St</t>
  </si>
  <si>
    <t>2209 Oak Ave</t>
  </si>
  <si>
    <t>228 29th St</t>
  </si>
  <si>
    <t>229 24th St</t>
  </si>
  <si>
    <t>2416 Palm Ave</t>
  </si>
  <si>
    <t>2516 Pine Ave</t>
  </si>
  <si>
    <t>2605 N Poinsettia Ave</t>
  </si>
  <si>
    <t>2801 N Valley Dr</t>
  </si>
  <si>
    <t>308 2nd St</t>
  </si>
  <si>
    <t>308 Anderson St</t>
  </si>
  <si>
    <t>3216 The Strand</t>
  </si>
  <si>
    <t>325 10th St</t>
  </si>
  <si>
    <t>3308 Pacific Ave</t>
  </si>
  <si>
    <t>340 7th St</t>
  </si>
  <si>
    <t>341 6th St</t>
  </si>
  <si>
    <t>3509 Laurel Ave</t>
  </si>
  <si>
    <t>3601 Walnut Ave</t>
  </si>
  <si>
    <t>3608 Laurel Ave</t>
  </si>
  <si>
    <t>3608 The Strand</t>
  </si>
  <si>
    <t>4113 Crest Dr</t>
  </si>
  <si>
    <t>412 5th St</t>
  </si>
  <si>
    <t>4308 The Strand</t>
  </si>
  <si>
    <t>448 Altura Way</t>
  </si>
  <si>
    <t>459 35th St</t>
  </si>
  <si>
    <t>500 N Poinsettia Ave</t>
  </si>
  <si>
    <t>501 23rd St</t>
  </si>
  <si>
    <t>511 Marine Ave</t>
  </si>
  <si>
    <t>540 3rd St</t>
  </si>
  <si>
    <t>590 30th St</t>
  </si>
  <si>
    <t>593 26th St</t>
  </si>
  <si>
    <t>626 18th St</t>
  </si>
  <si>
    <t>665 13th St</t>
  </si>
  <si>
    <t>700 John St</t>
  </si>
  <si>
    <t>808 John St</t>
  </si>
  <si>
    <t>856 5th St</t>
  </si>
  <si>
    <t>856 9th St</t>
  </si>
  <si>
    <t>857 11th St</t>
  </si>
  <si>
    <t>908 Rosecrans Ave</t>
  </si>
  <si>
    <t>917 Pacific Ave</t>
  </si>
  <si>
    <t>2461 Walgrove Ave</t>
  </si>
  <si>
    <t>Mar Vista</t>
  </si>
  <si>
    <t>117 Ketch Mall</t>
  </si>
  <si>
    <t>Marina Del Rey</t>
  </si>
  <si>
    <t>118 Union Jack Mall</t>
  </si>
  <si>
    <t>124 Topsail Mall</t>
  </si>
  <si>
    <t>150 Union Jack Mall</t>
  </si>
  <si>
    <t>3201 Thatcher Ave</t>
  </si>
  <si>
    <t>4404 Roma Ct</t>
  </si>
  <si>
    <t>714 Oxford Ave</t>
  </si>
  <si>
    <t>12412 Lucile St</t>
  </si>
  <si>
    <t>Playa Del Rey</t>
  </si>
  <si>
    <t>415 W Manchester Ave</t>
  </si>
  <si>
    <t>419 Waterview St</t>
  </si>
  <si>
    <t>7008 Rindge Ave</t>
  </si>
  <si>
    <t>7032 Trask Ave</t>
  </si>
  <si>
    <t>7145 Trask Ave</t>
  </si>
  <si>
    <t>7526 W 81st St</t>
  </si>
  <si>
    <t>7779 Veragua Dr</t>
  </si>
  <si>
    <t>7816 Berger Ave</t>
  </si>
  <si>
    <t>7827 80th St</t>
  </si>
  <si>
    <t>7911 Berger Ave</t>
  </si>
  <si>
    <t>7918 Berger Ave</t>
  </si>
  <si>
    <t>7920 W 79th St</t>
  </si>
  <si>
    <t>7936 W 79th St</t>
  </si>
  <si>
    <t>8124 Billowvista Dr</t>
  </si>
  <si>
    <t>8314 Delgany Ave</t>
  </si>
  <si>
    <t>8320 Zitola</t>
  </si>
  <si>
    <t>8328 Delgany Ave</t>
  </si>
  <si>
    <t>8330 Zitola Ter</t>
  </si>
  <si>
    <t>8515 Berger Ave</t>
  </si>
  <si>
    <t>12869 N Seaglass Cir</t>
  </si>
  <si>
    <t>Playa Vista</t>
  </si>
  <si>
    <t>12876 Hammock Ln</t>
  </si>
  <si>
    <t>6336 Seawalk Dr</t>
  </si>
  <si>
    <t>2372 Dewey St</t>
  </si>
  <si>
    <t>Santa Monica</t>
  </si>
  <si>
    <t>1016 Nowita Pl</t>
  </si>
  <si>
    <t>Venice</t>
  </si>
  <si>
    <t>1049 Indiana Ct</t>
  </si>
  <si>
    <t>1050 Amoroso Pl</t>
  </si>
  <si>
    <t>1061 Nowita Pl</t>
  </si>
  <si>
    <t>1101 Amoroso Pl</t>
  </si>
  <si>
    <t>1120 Victoria Ave</t>
  </si>
  <si>
    <t>1125 Marco Pl</t>
  </si>
  <si>
    <t>1126 Rose Ave</t>
  </si>
  <si>
    <t>1146 Grant Ave</t>
  </si>
  <si>
    <t>1147 Lake St</t>
  </si>
  <si>
    <t>120 Wavecrest Ave</t>
  </si>
  <si>
    <t>1210 Morningside Way</t>
  </si>
  <si>
    <t>1215 7th Ave</t>
  </si>
  <si>
    <t>1233 Vienna Way</t>
  </si>
  <si>
    <t>1246 Preston Way</t>
  </si>
  <si>
    <t>1308 Cabrillo Ave</t>
  </si>
  <si>
    <t>1337 6th Ave</t>
  </si>
  <si>
    <t>1365 Appleton Way</t>
  </si>
  <si>
    <t>1403 Oakwood Ave</t>
  </si>
  <si>
    <t>1601 Shell Ave</t>
  </si>
  <si>
    <t>1620 Glyndon Ave</t>
  </si>
  <si>
    <t>1803 Andalusia Ave</t>
  </si>
  <si>
    <t>1902 Penmar Ave</t>
  </si>
  <si>
    <t>2036 Glyndon Ave</t>
  </si>
  <si>
    <t>21 29th Ave</t>
  </si>
  <si>
    <t>210 Dimmick Ave</t>
  </si>
  <si>
    <t>210 Rennie Ave</t>
  </si>
  <si>
    <t>2115 Walnut Ave</t>
  </si>
  <si>
    <t>213 Horizon Ave</t>
  </si>
  <si>
    <t>217 Windward Ave</t>
  </si>
  <si>
    <t>219 Howland Canal</t>
  </si>
  <si>
    <t>22 Dudley Ave</t>
  </si>
  <si>
    <t>2203 Marian Pl</t>
  </si>
  <si>
    <t>2205 Ocean Front Walk</t>
  </si>
  <si>
    <t>2214 Glyndon Ave</t>
  </si>
  <si>
    <t>230 Linnie Canal</t>
  </si>
  <si>
    <t>2307 Louella Ave</t>
  </si>
  <si>
    <t>2308 Grand Canal</t>
  </si>
  <si>
    <t>2326 Louella Ave</t>
  </si>
  <si>
    <t>237 San Juan Ave</t>
  </si>
  <si>
    <t>2408 Boone Ave</t>
  </si>
  <si>
    <t>241 Carroll Canal</t>
  </si>
  <si>
    <t>2411 Ocean Ave</t>
  </si>
  <si>
    <t>2412 Bryan Ave</t>
  </si>
  <si>
    <t>2416 Clement Ave</t>
  </si>
  <si>
    <t>2450 Glencoe Ave</t>
  </si>
  <si>
    <t>2453 Louella Ave</t>
  </si>
  <si>
    <t>2457 Glyndon Ave</t>
  </si>
  <si>
    <t>248 Bernard Ave</t>
  </si>
  <si>
    <t>2611 Ocean Front Walk</t>
  </si>
  <si>
    <t>2705 Ocean Front Walk</t>
  </si>
  <si>
    <t>2801 Ocean Ave</t>
  </si>
  <si>
    <t>2818 Clune Ave</t>
  </si>
  <si>
    <t>2909 Ocean Ave</t>
  </si>
  <si>
    <t>2910 Strongs Dr</t>
  </si>
  <si>
    <t>3001 Grand Canal</t>
  </si>
  <si>
    <t>3007 Ocean Front Walk</t>
  </si>
  <si>
    <t>319 Windward Ave</t>
  </si>
  <si>
    <t>33 20th Ave</t>
  </si>
  <si>
    <t>330 Venice Way</t>
  </si>
  <si>
    <t>335 5th Ave</t>
  </si>
  <si>
    <t>341 5th Ave</t>
  </si>
  <si>
    <t>37 Dudley Ave Bch</t>
  </si>
  <si>
    <t>404 Linnie Canal</t>
  </si>
  <si>
    <t>405 Sherman Canal</t>
  </si>
  <si>
    <t>408 Linnie Canal</t>
  </si>
  <si>
    <t>412 Howland Canal</t>
  </si>
  <si>
    <t>415 Carroll Canal</t>
  </si>
  <si>
    <t>427 Howland Canal</t>
  </si>
  <si>
    <t>429 Sherman Canal</t>
  </si>
  <si>
    <t>44 Horizon Ave</t>
  </si>
  <si>
    <t>442 Sherman Canal</t>
  </si>
  <si>
    <t>447 Carroll Canal</t>
  </si>
  <si>
    <t>451 Howland Canal Ct</t>
  </si>
  <si>
    <t>453 Sherman Canal</t>
  </si>
  <si>
    <t>47 Clubhouse Ave</t>
  </si>
  <si>
    <t>518 Santa Clara Ave</t>
  </si>
  <si>
    <t>524 Rialto Ave</t>
  </si>
  <si>
    <t>524 Santa Clara Ave</t>
  </si>
  <si>
    <t>529 Rialto Ave</t>
  </si>
  <si>
    <t>543 Rialto Ave</t>
  </si>
  <si>
    <t>57 Windward Ave</t>
  </si>
  <si>
    <t>609 Broadway St</t>
  </si>
  <si>
    <t>611 Mildred Ave</t>
  </si>
  <si>
    <t>611 Santa Clara Ave</t>
  </si>
  <si>
    <t>621 Mildred Ave</t>
  </si>
  <si>
    <t>628 Indiana Ave</t>
  </si>
  <si>
    <t>632 Brooks Ave</t>
  </si>
  <si>
    <t>639 Mildred Ave</t>
  </si>
  <si>
    <t>641 Flower Ave</t>
  </si>
  <si>
    <t>643 Vernon Ave</t>
  </si>
  <si>
    <t>667 Vernon Ave</t>
  </si>
  <si>
    <t>668 Marr St</t>
  </si>
  <si>
    <t>717 California Ave</t>
  </si>
  <si>
    <t>718 Hampton Dr</t>
  </si>
  <si>
    <t>739 California Ave</t>
  </si>
  <si>
    <t>741 Broadway St</t>
  </si>
  <si>
    <t>750 California Ave</t>
  </si>
  <si>
    <t>751 California Ct</t>
  </si>
  <si>
    <t>762 California Ave</t>
  </si>
  <si>
    <t>804 Boccaccio Ave</t>
  </si>
  <si>
    <t>809 Angelus Pl</t>
  </si>
  <si>
    <t>809 Brooks Ave</t>
  </si>
  <si>
    <t>817 Brooks Ave</t>
  </si>
  <si>
    <t>822 California Ave</t>
  </si>
  <si>
    <t>835 Brooks Ave</t>
  </si>
  <si>
    <t>838 California Ave</t>
  </si>
  <si>
    <t>857 Milwood Ave</t>
  </si>
  <si>
    <t>911 Milwood Ave</t>
  </si>
  <si>
    <t>918 Indiana Ave</t>
  </si>
  <si>
    <t>921 Milwood Ave</t>
  </si>
  <si>
    <t>934 Amoroso Pl</t>
  </si>
  <si>
    <t>960 Indiana Ave</t>
  </si>
  <si>
    <t>961 Marco Pl</t>
  </si>
  <si>
    <t>961 Vernon Ave</t>
  </si>
  <si>
    <t>966 Indiana Ave</t>
  </si>
  <si>
    <t>5502 Pacific Ave</t>
  </si>
  <si>
    <t>740 Howard St</t>
  </si>
  <si>
    <t>828 Dickson St</t>
  </si>
  <si>
    <t>6673 Vista Del Mar</t>
  </si>
  <si>
    <t>12538 Allin St</t>
  </si>
  <si>
    <t>West Los Angeles</t>
  </si>
  <si>
    <t>5400 W 76th St</t>
  </si>
  <si>
    <t>Westchester</t>
  </si>
  <si>
    <t>5931 Abernathy Dr</t>
  </si>
  <si>
    <t>6357 W 85th St</t>
  </si>
  <si>
    <t>6422 W 87th St</t>
  </si>
  <si>
    <t>6445 W 87th St</t>
  </si>
  <si>
    <t>7230 W 80th St</t>
  </si>
  <si>
    <t>7272 W 91st St</t>
  </si>
  <si>
    <t>7363 W 87th Pl</t>
  </si>
  <si>
    <t>7455 McConnell Ave</t>
  </si>
  <si>
    <t>7520 Piper Pl</t>
  </si>
  <si>
    <t>7806 Toland Ave</t>
  </si>
  <si>
    <t>7907 Croydon Ave</t>
  </si>
  <si>
    <t>8054 Dunfield Ave</t>
  </si>
  <si>
    <t>8207 Osage Ave</t>
  </si>
  <si>
    <t>8215 Osage Ave</t>
  </si>
  <si>
    <t>8461 Truxton Ave</t>
  </si>
  <si>
    <t>8924 Earhart Ave</t>
  </si>
  <si>
    <t>Townhouse</t>
  </si>
  <si>
    <t>5825 Bowcroft St #1</t>
  </si>
  <si>
    <t>Baldwin Hills</t>
  </si>
  <si>
    <t>523</t>
  </si>
  <si>
    <t>12102 Summertime Ln</t>
  </si>
  <si>
    <t>502</t>
  </si>
  <si>
    <t>13109 Summertime Ln #109</t>
  </si>
  <si>
    <t>510</t>
  </si>
  <si>
    <t>4709 Maytime Ln</t>
  </si>
  <si>
    <t>634</t>
  </si>
  <si>
    <t>4806 Hollow Corner Rd #235</t>
  </si>
  <si>
    <t>469</t>
  </si>
  <si>
    <t>4809 Salem Village Ct</t>
  </si>
  <si>
    <t>695</t>
  </si>
  <si>
    <t>4900 Overland Ave #229</t>
  </si>
  <si>
    <t>538</t>
  </si>
  <si>
    <t>4931 Indian Wood Rd #460</t>
  </si>
  <si>
    <t>473</t>
  </si>
  <si>
    <t>5111 Bounty Ln</t>
  </si>
  <si>
    <t>5625 Windsor Way #307</t>
  </si>
  <si>
    <t>325</t>
  </si>
  <si>
    <t>5642 Canterbury Dr</t>
  </si>
  <si>
    <t>467</t>
  </si>
  <si>
    <t>5651 Sumner Way #209</t>
  </si>
  <si>
    <t>360</t>
  </si>
  <si>
    <t>5651 Windsor Way #107</t>
  </si>
  <si>
    <t>400</t>
  </si>
  <si>
    <t>5870 Green Valley Cir #328</t>
  </si>
  <si>
    <t>335</t>
  </si>
  <si>
    <t>5950 Buckingham #205</t>
  </si>
  <si>
    <t>395</t>
  </si>
  <si>
    <t>6050 Canterbury Dr Unit E114</t>
  </si>
  <si>
    <t>460</t>
  </si>
  <si>
    <t>6050 Canterbury Dr Unit F206</t>
  </si>
  <si>
    <t>465</t>
  </si>
  <si>
    <t>6150 Buckingham #306</t>
  </si>
  <si>
    <t>365</t>
  </si>
  <si>
    <t>6151 Canterbury Dr #105</t>
  </si>
  <si>
    <t>471</t>
  </si>
  <si>
    <t>6306 Summertime Ln</t>
  </si>
  <si>
    <t>6315 Green Valley Cir #300</t>
  </si>
  <si>
    <t>670</t>
  </si>
  <si>
    <t>6333 Green Valley Cir</t>
  </si>
  <si>
    <t>733</t>
  </si>
  <si>
    <t>6375 Green Valley Cir #310</t>
  </si>
  <si>
    <t>485</t>
  </si>
  <si>
    <t>7102 Raintree Cir</t>
  </si>
  <si>
    <t>550</t>
  </si>
  <si>
    <t>7707 Hannum Ave</t>
  </si>
  <si>
    <t>655</t>
  </si>
  <si>
    <t>3948 S Bentley Ave #101</t>
  </si>
  <si>
    <t>200</t>
  </si>
  <si>
    <t>4180 Duquesne Ave #2</t>
  </si>
  <si>
    <t>364</t>
  </si>
  <si>
    <t>223 Penn St Unit B</t>
  </si>
  <si>
    <t>356</t>
  </si>
  <si>
    <t>227 E Oak Ave #203</t>
  </si>
  <si>
    <t>275</t>
  </si>
  <si>
    <t>770 W Imperial Ave #46</t>
  </si>
  <si>
    <t>425</t>
  </si>
  <si>
    <t>950 Virginia St #204</t>
  </si>
  <si>
    <t>480</t>
  </si>
  <si>
    <t>204 Lime St #7</t>
  </si>
  <si>
    <t>415 W Regent St #4</t>
  </si>
  <si>
    <t>4851 W 98th St</t>
  </si>
  <si>
    <t>619 W Arbor Vitae St</t>
  </si>
  <si>
    <t>530 Evergreen St #7</t>
  </si>
  <si>
    <t>270</t>
  </si>
  <si>
    <t>614 Venice Way #211</t>
  </si>
  <si>
    <t>300</t>
  </si>
  <si>
    <t>730 Cory Dr #19</t>
  </si>
  <si>
    <t>305</t>
  </si>
  <si>
    <t>800 Glenway Dr #116</t>
  </si>
  <si>
    <t>290</t>
  </si>
  <si>
    <t>855 Victor Ave #203</t>
  </si>
  <si>
    <t>244</t>
  </si>
  <si>
    <t>3641 Kalsman Dr #2</t>
  </si>
  <si>
    <t>5813 Bowcroft St #3</t>
  </si>
  <si>
    <t>5851 Bowcroft St #4</t>
  </si>
  <si>
    <t>11120 Queensland St Unit H60</t>
  </si>
  <si>
    <t>625</t>
  </si>
  <si>
    <t>3636 Jasmine Ave #206</t>
  </si>
  <si>
    <t>340</t>
  </si>
  <si>
    <t>5530 Thornburn St #102</t>
  </si>
  <si>
    <t>5530 Thornburn St #105</t>
  </si>
  <si>
    <t>7100 Alvern St #203</t>
  </si>
  <si>
    <t>7100 Alvern St #208</t>
  </si>
  <si>
    <t>7920 Anise Ave #2</t>
  </si>
  <si>
    <t>8620 Belford Ave #106</t>
  </si>
  <si>
    <t>8650 Belford Ave Unit A226</t>
  </si>
  <si>
    <t>358</t>
  </si>
  <si>
    <t>8710 Belford Ave Unit 126B</t>
  </si>
  <si>
    <t>277</t>
  </si>
  <si>
    <t>6721 S Springpark Ave Unit 9A</t>
  </si>
  <si>
    <t>12411 Pacific Ave #205</t>
  </si>
  <si>
    <t>12525 Pacific Ave #3</t>
  </si>
  <si>
    <t>280</t>
  </si>
  <si>
    <t>12629 Caswell Ave #4</t>
  </si>
  <si>
    <t>287</t>
  </si>
  <si>
    <t>3460 S Centinela Ave #304</t>
  </si>
  <si>
    <t>660</t>
  </si>
  <si>
    <t>4455 S Centinela Ave</t>
  </si>
  <si>
    <t>1029</t>
  </si>
  <si>
    <t>12776 Aurora Pl #1</t>
  </si>
  <si>
    <t>1125</t>
  </si>
  <si>
    <t>12975 Agustin Pl #133</t>
  </si>
  <si>
    <t>941</t>
  </si>
  <si>
    <t>8505 Gulana Ave #5102</t>
  </si>
  <si>
    <t>622</t>
  </si>
  <si>
    <t>1423 15th St</t>
  </si>
  <si>
    <t>332</t>
  </si>
  <si>
    <t>1837 11th St Unit A</t>
  </si>
  <si>
    <t>150</t>
  </si>
  <si>
    <t>218 1st Pl</t>
  </si>
  <si>
    <t>13</t>
  </si>
  <si>
    <t>221 4th Pl</t>
  </si>
  <si>
    <t>2605 Vista Dr</t>
  </si>
  <si>
    <t>60</t>
  </si>
  <si>
    <t>3302 Manhattan Ave #2</t>
  </si>
  <si>
    <t>413 Bayview Dr</t>
  </si>
  <si>
    <t>349</t>
  </si>
  <si>
    <t>416 23rd St</t>
  </si>
  <si>
    <t>13050 Mindanao Way #4</t>
  </si>
  <si>
    <t>658</t>
  </si>
  <si>
    <t>13226 Admiral Ave Unit K</t>
  </si>
  <si>
    <t>440</t>
  </si>
  <si>
    <t>13600 Marina Pointe Dr #1008</t>
  </si>
  <si>
    <t>1730</t>
  </si>
  <si>
    <t>13650 Marina Pointe Dr #805</t>
  </si>
  <si>
    <t>1698</t>
  </si>
  <si>
    <t>13700 Marina Pointe Dr #1208</t>
  </si>
  <si>
    <t>1180</t>
  </si>
  <si>
    <t>13700 Marina Pointe Dr #1616</t>
  </si>
  <si>
    <t>1068</t>
  </si>
  <si>
    <t>13700 Marina Pointe Dr #602</t>
  </si>
  <si>
    <t>916</t>
  </si>
  <si>
    <t>13700 Marina Pointe Dr #729</t>
  </si>
  <si>
    <t>1254</t>
  </si>
  <si>
    <t>16 Quarterdeck St #101</t>
  </si>
  <si>
    <t>318</t>
  </si>
  <si>
    <t>310 Tahiti Way #209</t>
  </si>
  <si>
    <t>763</t>
  </si>
  <si>
    <t>3111 Via Dolce #402</t>
  </si>
  <si>
    <t>1347</t>
  </si>
  <si>
    <t>4080 Glencoe Ave #412</t>
  </si>
  <si>
    <t>555</t>
  </si>
  <si>
    <t>4105 Pacific Ave #4</t>
  </si>
  <si>
    <t>600</t>
  </si>
  <si>
    <t>4115 Glencoe Ave #106</t>
  </si>
  <si>
    <t>500</t>
  </si>
  <si>
    <t>4215 Glencoe Ave #229</t>
  </si>
  <si>
    <t>565</t>
  </si>
  <si>
    <t>4215 Glencoe Ave #406</t>
  </si>
  <si>
    <t>516</t>
  </si>
  <si>
    <t>4215 Glencoe Ave #412</t>
  </si>
  <si>
    <t>4265 Marina City Dr #817</t>
  </si>
  <si>
    <t>1305</t>
  </si>
  <si>
    <t>4265 Marina City Dr Unit 101 WTN</t>
  </si>
  <si>
    <t>4316 Marina City Dr #533</t>
  </si>
  <si>
    <t>2292</t>
  </si>
  <si>
    <t>4335 Marina City Dr Unit 140 ETS</t>
  </si>
  <si>
    <t>1078</t>
  </si>
  <si>
    <t>4337 Marina City Dr #349</t>
  </si>
  <si>
    <t>1948</t>
  </si>
  <si>
    <t>4337 Marina City Dr #539</t>
  </si>
  <si>
    <t>4338 Redwood Ave Unit B107</t>
  </si>
  <si>
    <t>970</t>
  </si>
  <si>
    <t>4350 Glencoe Ave #6</t>
  </si>
  <si>
    <t>527</t>
  </si>
  <si>
    <t>4715 La Villa Marina Unit D</t>
  </si>
  <si>
    <t>405</t>
  </si>
  <si>
    <t>4804 La Villa Marina Unit K</t>
  </si>
  <si>
    <t>249</t>
  </si>
  <si>
    <t>6220 Pacific Ave #204</t>
  </si>
  <si>
    <t>755</t>
  </si>
  <si>
    <t>6400 Pacific Ave #104</t>
  </si>
  <si>
    <t>662</t>
  </si>
  <si>
    <t>6690 Vista Del Mar Unit E</t>
  </si>
  <si>
    <t>7742 Redlands St Unit H2028</t>
  </si>
  <si>
    <t>7765 W 91st St Unit A3127</t>
  </si>
  <si>
    <t>587</t>
  </si>
  <si>
    <t>7777 W 91st St Unit B2161</t>
  </si>
  <si>
    <t>7777 W 91st St Unit E2137</t>
  </si>
  <si>
    <t>7777 W 91st St Unit E3144</t>
  </si>
  <si>
    <t>448</t>
  </si>
  <si>
    <t>7777 W 91st St Unit E3146</t>
  </si>
  <si>
    <t>8025 Redlands St #1</t>
  </si>
  <si>
    <t>390</t>
  </si>
  <si>
    <t>8110 Manitoba St #115</t>
  </si>
  <si>
    <t>433</t>
  </si>
  <si>
    <t>8163 Redlands St #24</t>
  </si>
  <si>
    <t>8163 Redlands St #59</t>
  </si>
  <si>
    <t>310</t>
  </si>
  <si>
    <t>8163 Redlands St #64</t>
  </si>
  <si>
    <t>8166 Manitoba St #2</t>
  </si>
  <si>
    <t>532</t>
  </si>
  <si>
    <t>8176 Manitoba St #2</t>
  </si>
  <si>
    <t>639</t>
  </si>
  <si>
    <t>8180 Manitoba St #217</t>
  </si>
  <si>
    <t>545</t>
  </si>
  <si>
    <t>8500 Falmouth Ave #2105</t>
  </si>
  <si>
    <t>474</t>
  </si>
  <si>
    <t>8505 Gulana Ave #6103</t>
  </si>
  <si>
    <t>583</t>
  </si>
  <si>
    <t>8515 Falmouth Ave #406</t>
  </si>
  <si>
    <t>470</t>
  </si>
  <si>
    <t>8650 Gulana Ave Unit C1056</t>
  </si>
  <si>
    <t>8675 Falmouth Ave #210</t>
  </si>
  <si>
    <t>8675 Falmouth Ave #218</t>
  </si>
  <si>
    <t>8675 Falmouth Ave #322</t>
  </si>
  <si>
    <t>492</t>
  </si>
  <si>
    <t>8687 Falmouth Ave #114</t>
  </si>
  <si>
    <t>546</t>
  </si>
  <si>
    <t>8707 Falmouth Ave #114</t>
  </si>
  <si>
    <t>8707 Falmouth Ave #318</t>
  </si>
  <si>
    <t>8828 Pershing Dr #123</t>
  </si>
  <si>
    <t>585</t>
  </si>
  <si>
    <t>8828 Pershing Dr #205</t>
  </si>
  <si>
    <t>12871 Runway Rd #2</t>
  </si>
  <si>
    <t>895</t>
  </si>
  <si>
    <t>12975 Agustin Pl #110</t>
  </si>
  <si>
    <t>12975 Agustin Pl #120</t>
  </si>
  <si>
    <t>822</t>
  </si>
  <si>
    <t>13020 Pacific Promenade #303</t>
  </si>
  <si>
    <t>907</t>
  </si>
  <si>
    <t>13020 Pacific Promenade #310</t>
  </si>
  <si>
    <t>932</t>
  </si>
  <si>
    <t>13044 Pacific Promenade #215</t>
  </si>
  <si>
    <t>727</t>
  </si>
  <si>
    <t>13044 Pacific Promenade #413</t>
  </si>
  <si>
    <t>776</t>
  </si>
  <si>
    <t>13045 Pacific Promenade #125</t>
  </si>
  <si>
    <t>13045 Pacific Promenade #318</t>
  </si>
  <si>
    <t>847</t>
  </si>
  <si>
    <t>13080 Pacific Promenade #122</t>
  </si>
  <si>
    <t>654</t>
  </si>
  <si>
    <t>13080 Pacific Promenade #323</t>
  </si>
  <si>
    <t>653</t>
  </si>
  <si>
    <t>13200 Pacific Promenade #250</t>
  </si>
  <si>
    <t>913</t>
  </si>
  <si>
    <t>13200 Pacific Promenade #307</t>
  </si>
  <si>
    <t>5400 Playa Vista Dr #24</t>
  </si>
  <si>
    <t>777</t>
  </si>
  <si>
    <t>5625 Crescent Park #134</t>
  </si>
  <si>
    <t>1266</t>
  </si>
  <si>
    <t>5625 Crescent Park #323</t>
  </si>
  <si>
    <t>892</t>
  </si>
  <si>
    <t>5625 Crescent W #107</t>
  </si>
  <si>
    <t>1163</t>
  </si>
  <si>
    <t>5625 Crescent W #129</t>
  </si>
  <si>
    <t>839</t>
  </si>
  <si>
    <t>6010 Celedon Crk #7</t>
  </si>
  <si>
    <t>6020 Celedon Crk #1</t>
  </si>
  <si>
    <t>826</t>
  </si>
  <si>
    <t>6241 Crescent Park #204</t>
  </si>
  <si>
    <t>1215</t>
  </si>
  <si>
    <t>6400 Crescent Park #416</t>
  </si>
  <si>
    <t>720</t>
  </si>
  <si>
    <t>6400 Crescent Park East #228</t>
  </si>
  <si>
    <t>715</t>
  </si>
  <si>
    <t>7100 Playa Vista Dr #406</t>
  </si>
  <si>
    <t>946</t>
  </si>
  <si>
    <t>7101 Playa Vista Dr #109</t>
  </si>
  <si>
    <t>998</t>
  </si>
  <si>
    <t>1124 5th Ave</t>
  </si>
  <si>
    <t>540</t>
  </si>
  <si>
    <t>1172 Nelrose Ave</t>
  </si>
  <si>
    <t>1050</t>
  </si>
  <si>
    <t>15 26th Ave #1</t>
  </si>
  <si>
    <t>235 Main St #219</t>
  </si>
  <si>
    <t>703</t>
  </si>
  <si>
    <t>2437 Walnut Ave</t>
  </si>
  <si>
    <t>329</t>
  </si>
  <si>
    <t>41 Sunset Ave #103</t>
  </si>
  <si>
    <t>575</t>
  </si>
  <si>
    <t>512 Brooks Ave #3</t>
  </si>
  <si>
    <t>880</t>
  </si>
  <si>
    <t>512 Brooks Ave #6</t>
  </si>
  <si>
    <t>540-1/2 Vernon Ave</t>
  </si>
  <si>
    <t>550 Vernon Ave Unit A</t>
  </si>
  <si>
    <t>59 Rose Ave #1</t>
  </si>
  <si>
    <t>615 Hampton Dr Unit C304</t>
  </si>
  <si>
    <t>525</t>
  </si>
  <si>
    <t>691 Mildred Ave #1</t>
  </si>
  <si>
    <t>700 Main St #4</t>
  </si>
  <si>
    <t>709</t>
  </si>
  <si>
    <t>709 Broadway St #1</t>
  </si>
  <si>
    <t>815 Hampton Dr #9</t>
  </si>
  <si>
    <t>694</t>
  </si>
  <si>
    <t>8710 Belford Ave Unit 124B</t>
  </si>
  <si>
    <t>279</t>
  </si>
  <si>
    <t>127 SW 7 Ave</t>
  </si>
  <si>
    <t>Miami</t>
  </si>
  <si>
    <t>FL</t>
  </si>
  <si>
    <t>555 N Miami Ave #5806</t>
  </si>
  <si>
    <t>1011 N Venetian Dr</t>
  </si>
  <si>
    <t>1369 N Venetian Way</t>
  </si>
  <si>
    <t>1500 NE 13th Ave</t>
  </si>
  <si>
    <t>1310 Lenox Ave</t>
  </si>
  <si>
    <t>Miami Beach</t>
  </si>
  <si>
    <t>1710 Jefferson Ave</t>
  </si>
  <si>
    <t>1800 Jefferson Ave</t>
  </si>
  <si>
    <t>217 E Rivo Alto Dr</t>
  </si>
  <si>
    <t>2211 Meridian Ave</t>
  </si>
  <si>
    <t>244 S Coconut Ln</t>
  </si>
  <si>
    <t>244 W San Marino Dr</t>
  </si>
  <si>
    <t>247 E Rivo Alto Dr</t>
  </si>
  <si>
    <t>250 S Hibiscus Dr</t>
  </si>
  <si>
    <t>265 Palm Ave</t>
  </si>
  <si>
    <t>279 N N Hibiscus Dr</t>
  </si>
  <si>
    <t>30 Palm Ave</t>
  </si>
  <si>
    <t>327 E Rivo Alto Dr</t>
  </si>
  <si>
    <t>394 S Hibiscus Dr</t>
  </si>
  <si>
    <t>40 W San Marino Dr</t>
  </si>
  <si>
    <t>433 E Dilido Dr</t>
  </si>
  <si>
    <t>508 W Dilido Dr</t>
  </si>
  <si>
    <t>511 W Dilido Dr</t>
  </si>
  <si>
    <t>70 N Hibiscus Dr</t>
  </si>
  <si>
    <t>747 Lenox Ave</t>
  </si>
  <si>
    <t>820 15th St</t>
  </si>
  <si>
    <t>1011 W 48th St - Ritz Carlton Residences</t>
  </si>
  <si>
    <t>1031 W 48th St</t>
  </si>
  <si>
    <t>1081 W 48th St</t>
  </si>
  <si>
    <t>2000 N Bay Rd</t>
  </si>
  <si>
    <t>2112 Alton Rd</t>
  </si>
  <si>
    <t>2211 N Bay Rd</t>
  </si>
  <si>
    <t>2350 Prairie Ave</t>
  </si>
  <si>
    <t>241 28th St</t>
  </si>
  <si>
    <t>2550 Flamingo Dr</t>
  </si>
  <si>
    <t>2655 Pine Tree Dr</t>
  </si>
  <si>
    <t>2821 Lucerne Ave</t>
  </si>
  <si>
    <t>2834 Regatta Ave</t>
  </si>
  <si>
    <t>2935 N Bay Rd</t>
  </si>
  <si>
    <t>2950 Alton Rd</t>
  </si>
  <si>
    <t>2957 Flamingo Dr</t>
  </si>
  <si>
    <t>3166 N Bay Rd</t>
  </si>
  <si>
    <t>3168 Prairie Ave</t>
  </si>
  <si>
    <t>3172 N Bay Rd</t>
  </si>
  <si>
    <t>3190 Sheridan Ave</t>
  </si>
  <si>
    <t>3300 Chase Ave</t>
  </si>
  <si>
    <t>335 W 46th St</t>
  </si>
  <si>
    <t>3476 Prairie Ave</t>
  </si>
  <si>
    <t>3700 Royal Palm Ave</t>
  </si>
  <si>
    <t>3747 Royal Palm Ave</t>
  </si>
  <si>
    <t>4161 N Bay Rd</t>
  </si>
  <si>
    <t>4212 Sheridan Ave</t>
  </si>
  <si>
    <t>4219 Sheridan Ave</t>
  </si>
  <si>
    <t>4247 N Bay Rd</t>
  </si>
  <si>
    <t>4300 Post Ave</t>
  </si>
  <si>
    <t>4301 Prairie Ave</t>
  </si>
  <si>
    <t>4315 N Meridian Ave</t>
  </si>
  <si>
    <t>4340 N Michigan Ave</t>
  </si>
  <si>
    <t>4350 Nautilus Dr</t>
  </si>
  <si>
    <t>4365 N Bay Rd</t>
  </si>
  <si>
    <t>4415 N Bay Rd</t>
  </si>
  <si>
    <t>4421 Post Ave</t>
  </si>
  <si>
    <t>4433 N Bay Rd</t>
  </si>
  <si>
    <t>4444 Nautilus Dr</t>
  </si>
  <si>
    <t>4470 Alton Rd</t>
  </si>
  <si>
    <t>4485 Post Ave</t>
  </si>
  <si>
    <t>4495 N Jefferson Ave</t>
  </si>
  <si>
    <t>4505 Alton Rd</t>
  </si>
  <si>
    <t>4530 Prairie Ave</t>
  </si>
  <si>
    <t>4531 N Bay Rd</t>
  </si>
  <si>
    <t>4531 Post Ave</t>
  </si>
  <si>
    <t>4534 Adams Ave</t>
  </si>
  <si>
    <t>4560 Post Ave</t>
  </si>
  <si>
    <t>4581 N Jefferson Ave</t>
  </si>
  <si>
    <t>4647 Pine Tree Dr</t>
  </si>
  <si>
    <t>4763 Alton Rd</t>
  </si>
  <si>
    <t>5050 N Bay Rd</t>
  </si>
  <si>
    <t>5060 N Bay Rd</t>
  </si>
  <si>
    <t>510 W 30th St</t>
  </si>
  <si>
    <t>5141 Pine Tree Dr</t>
  </si>
  <si>
    <t>5146 Alton Rd</t>
  </si>
  <si>
    <t>5147 N Bay Rd</t>
  </si>
  <si>
    <t>5201 La Gorce Dr</t>
  </si>
  <si>
    <t>5208 Alton Rd</t>
  </si>
  <si>
    <t>5225 Collins Ave #502</t>
  </si>
  <si>
    <t>5225 N Bay Rd</t>
  </si>
  <si>
    <t>5226 N Bay Rd</t>
  </si>
  <si>
    <t>5236 Pine Tree Dr</t>
  </si>
  <si>
    <t>5262 La Gorce Dr</t>
  </si>
  <si>
    <t>5301 Alton Rd</t>
  </si>
  <si>
    <t>5314 Alton Rd</t>
  </si>
  <si>
    <t>5327 N Bay Rd</t>
  </si>
  <si>
    <t>5347 La Gorce Dr</t>
  </si>
  <si>
    <t>536 W 49th St</t>
  </si>
  <si>
    <t>5396 N Bay Rd</t>
  </si>
  <si>
    <t>5431 Alton Rd</t>
  </si>
  <si>
    <t>5454 Pine Tree Dr</t>
  </si>
  <si>
    <t>550 W 50th St</t>
  </si>
  <si>
    <t>5715 N Bay Rd</t>
  </si>
  <si>
    <t>5736 La Gorce Dr</t>
  </si>
  <si>
    <t>5757 Alton Rd</t>
  </si>
  <si>
    <t>5785 Pine Tree Dr</t>
  </si>
  <si>
    <t>5828 Pine Tree Dr</t>
  </si>
  <si>
    <t>590 W 49th St</t>
  </si>
  <si>
    <t>5956 Pine Tree Dr</t>
  </si>
  <si>
    <t>5959 La Gorce Dr</t>
  </si>
  <si>
    <t>6001 N Bay Rd</t>
  </si>
  <si>
    <t>611 W 51st St</t>
  </si>
  <si>
    <t>646 W 51 St</t>
  </si>
  <si>
    <t>750 W 59th St</t>
  </si>
  <si>
    <t>969 W 34th St</t>
  </si>
  <si>
    <t>6350 Allison Rd</t>
  </si>
  <si>
    <t>6415 Allison Rd</t>
  </si>
  <si>
    <t>6445 Allison Rd</t>
  </si>
  <si>
    <t>6525 Allison Rd</t>
  </si>
  <si>
    <t>6565 Allison Rd</t>
  </si>
  <si>
    <t>151 SE 15th Rd #502</t>
  </si>
  <si>
    <t>1900</t>
  </si>
  <si>
    <t>151 SE 15th Rd Unit 203/201</t>
  </si>
  <si>
    <t>4150</t>
  </si>
  <si>
    <t>239 SW 9st #1604</t>
  </si>
  <si>
    <t>652</t>
  </si>
  <si>
    <t>545 SW 11th St #208</t>
  </si>
  <si>
    <t>10 SW South River Dr #1406</t>
  </si>
  <si>
    <t>851</t>
  </si>
  <si>
    <t>10 SW South River Dr Unit PHI08</t>
  </si>
  <si>
    <t>586</t>
  </si>
  <si>
    <t>10 SW South River Dr Unit PHII08</t>
  </si>
  <si>
    <t>1258</t>
  </si>
  <si>
    <t>1010 SW 2nd Ave #1901</t>
  </si>
  <si>
    <t>1482</t>
  </si>
  <si>
    <t>1010 SW 2nd Ave #1907</t>
  </si>
  <si>
    <t>750</t>
  </si>
  <si>
    <t>102 SW 6th Ave #305</t>
  </si>
  <si>
    <t>434</t>
  </si>
  <si>
    <t>1100 S Miami Ave #1211</t>
  </si>
  <si>
    <t>1494</t>
  </si>
  <si>
    <t>1100 S Miami Ave #1508</t>
  </si>
  <si>
    <t>642</t>
  </si>
  <si>
    <t>1100 S Miami Ave #1707</t>
  </si>
  <si>
    <t>1436</t>
  </si>
  <si>
    <t>1100 S Miami Ave #2507</t>
  </si>
  <si>
    <t>718</t>
  </si>
  <si>
    <t>1100 S Miami Ave #2903</t>
  </si>
  <si>
    <t>1054</t>
  </si>
  <si>
    <t>1111 SW 1 Ave Unit 1523-N</t>
  </si>
  <si>
    <t>1111 SW 1st Ave #1015</t>
  </si>
  <si>
    <t>591</t>
  </si>
  <si>
    <t>1111 SW 1st Ave Unit 1220-N</t>
  </si>
  <si>
    <t>923</t>
  </si>
  <si>
    <t>1111 SW 1st Ave Unit 2017-N</t>
  </si>
  <si>
    <t>925</t>
  </si>
  <si>
    <t>1111 SW 1st Ave Unit 2217-N</t>
  </si>
  <si>
    <t>1111 SW 1st Ave Unit 2316-N</t>
  </si>
  <si>
    <t>855</t>
  </si>
  <si>
    <t>1111 SW 1st Ave Unit 3617-N</t>
  </si>
  <si>
    <t>924</t>
  </si>
  <si>
    <t>1250 S Miami Ave #1004</t>
  </si>
  <si>
    <t>944</t>
  </si>
  <si>
    <t>1300 S Miami Ave #1011</t>
  </si>
  <si>
    <t>921</t>
  </si>
  <si>
    <t>1300 S Miami Ave #1906</t>
  </si>
  <si>
    <t>1325</t>
  </si>
  <si>
    <t>1300 S Miami Ave #4108</t>
  </si>
  <si>
    <t>747</t>
  </si>
  <si>
    <t>1300 S Miami Ave #4601</t>
  </si>
  <si>
    <t>1300</t>
  </si>
  <si>
    <t>1300 S Miami Ave Ph 5110</t>
  </si>
  <si>
    <t>1700</t>
  </si>
  <si>
    <t>1300 S Miami Ave Unit UPH 02</t>
  </si>
  <si>
    <t>4737</t>
  </si>
  <si>
    <t>185 SW 7 St #1508</t>
  </si>
  <si>
    <t>683</t>
  </si>
  <si>
    <t>218 SW 8th Ave #306</t>
  </si>
  <si>
    <t>250</t>
  </si>
  <si>
    <t>239 SW 9 St #1702</t>
  </si>
  <si>
    <t>239 SW 9 St #602</t>
  </si>
  <si>
    <t>1133</t>
  </si>
  <si>
    <t>350 S Miami Ave #1704</t>
  </si>
  <si>
    <t>1000</t>
  </si>
  <si>
    <t>350 S Miami Ave #2512</t>
  </si>
  <si>
    <t>350 S Miami Ave #2710</t>
  </si>
  <si>
    <t>698</t>
  </si>
  <si>
    <t>350 S Miami Ave #3808</t>
  </si>
  <si>
    <t>619</t>
  </si>
  <si>
    <t>424 SW 7th St #403</t>
  </si>
  <si>
    <t>326</t>
  </si>
  <si>
    <t>445 SW 11th St #106</t>
  </si>
  <si>
    <t>570</t>
  </si>
  <si>
    <t>45 SW 9 #4203</t>
  </si>
  <si>
    <t>1674</t>
  </si>
  <si>
    <t>45 SW 9 St #1003</t>
  </si>
  <si>
    <t>1058</t>
  </si>
  <si>
    <t>45 SW 9th St #1604</t>
  </si>
  <si>
    <t>1650</t>
  </si>
  <si>
    <t>45 SW 9th St #2207</t>
  </si>
  <si>
    <t>740</t>
  </si>
  <si>
    <t>45 SW 9th St Ph 4806</t>
  </si>
  <si>
    <t>2663</t>
  </si>
  <si>
    <t>45 SW 9th St Unit LPH4504</t>
  </si>
  <si>
    <t>1974</t>
  </si>
  <si>
    <t>498 SW 2nd St Unit 2D</t>
  </si>
  <si>
    <t>55 SW 9th St #1106</t>
  </si>
  <si>
    <t>1166</t>
  </si>
  <si>
    <t>55 SW 9th St #1810</t>
  </si>
  <si>
    <t>918</t>
  </si>
  <si>
    <t>55 SW 9th St #2507</t>
  </si>
  <si>
    <t>640</t>
  </si>
  <si>
    <t>55 SW 9th St #4404</t>
  </si>
  <si>
    <t>2022</t>
  </si>
  <si>
    <t>60 SW 13th St #1109</t>
  </si>
  <si>
    <t>60 SW 13th St #2021</t>
  </si>
  <si>
    <t>650</t>
  </si>
  <si>
    <t>60 SW 13th St #3000</t>
  </si>
  <si>
    <t>2543</t>
  </si>
  <si>
    <t>60 SW 13th St #3008</t>
  </si>
  <si>
    <t>819</t>
  </si>
  <si>
    <t>60 SW 13th St #5009</t>
  </si>
  <si>
    <t>1399</t>
  </si>
  <si>
    <t>60 SW 13th Steet #3002</t>
  </si>
  <si>
    <t>792</t>
  </si>
  <si>
    <t>649 SW 9th St #108</t>
  </si>
  <si>
    <t>68 SE 6th St #3809</t>
  </si>
  <si>
    <t>1427</t>
  </si>
  <si>
    <t>690 SW 1st Ct #1732</t>
  </si>
  <si>
    <t>597</t>
  </si>
  <si>
    <t>690 SW 1st Ct #2516</t>
  </si>
  <si>
    <t>1043</t>
  </si>
  <si>
    <t>79 SW 12th St Unit 1210-S</t>
  </si>
  <si>
    <t>850</t>
  </si>
  <si>
    <t>79 SW 12th St Unit 3608-S</t>
  </si>
  <si>
    <t>593</t>
  </si>
  <si>
    <t>801 S Miami Ave #1202</t>
  </si>
  <si>
    <t>2400</t>
  </si>
  <si>
    <t>801 S Miami Ave #1405</t>
  </si>
  <si>
    <t>1120</t>
  </si>
  <si>
    <t>801 S Miami Ave #1702</t>
  </si>
  <si>
    <t>1084</t>
  </si>
  <si>
    <t>801 S Miami Ave #1803</t>
  </si>
  <si>
    <t>801 S Miami Ave #1805</t>
  </si>
  <si>
    <t>1475</t>
  </si>
  <si>
    <t>801 S Miami Ave #2406</t>
  </si>
  <si>
    <t>1706</t>
  </si>
  <si>
    <t>801 S Miami Ave #2602</t>
  </si>
  <si>
    <t>1083</t>
  </si>
  <si>
    <t>801 S Miami Ave #2604</t>
  </si>
  <si>
    <t>1697</t>
  </si>
  <si>
    <t>801 S Miami Ave #3407</t>
  </si>
  <si>
    <t>1851</t>
  </si>
  <si>
    <t>801 S Miami Ave #3707</t>
  </si>
  <si>
    <t>1101</t>
  </si>
  <si>
    <t>801 S Miami Ave #4106</t>
  </si>
  <si>
    <t>801 S Miami Ave #4309</t>
  </si>
  <si>
    <t>1800</t>
  </si>
  <si>
    <t>801 S Miami Ave #4703</t>
  </si>
  <si>
    <t>801 S Miami Ave #4706</t>
  </si>
  <si>
    <t>1121</t>
  </si>
  <si>
    <t>801 S Miami Ave #4708</t>
  </si>
  <si>
    <t>4200</t>
  </si>
  <si>
    <t>801 S Miami Ave #4803</t>
  </si>
  <si>
    <t>1066</t>
  </si>
  <si>
    <t>801 S Miami Ave #501</t>
  </si>
  <si>
    <t>801 S Miami Ave #5204</t>
  </si>
  <si>
    <t>1682</t>
  </si>
  <si>
    <t>801 S Miami Ave #5205</t>
  </si>
  <si>
    <t>801 S Miami Ave #5206</t>
  </si>
  <si>
    <t>801 S Miami Ave #5309</t>
  </si>
  <si>
    <t>3316</t>
  </si>
  <si>
    <t>801 S Miami Ave #5401</t>
  </si>
  <si>
    <t>2010</t>
  </si>
  <si>
    <t>801 S Miami Ave #5406</t>
  </si>
  <si>
    <t>801 S Miami Ave Ph 5601</t>
  </si>
  <si>
    <t>88 SW 7 St #1902</t>
  </si>
  <si>
    <t>1658</t>
  </si>
  <si>
    <t>88 SW 7 St #3403</t>
  </si>
  <si>
    <t>1557</t>
  </si>
  <si>
    <t>88 SW 7th St #1008</t>
  </si>
  <si>
    <t>884</t>
  </si>
  <si>
    <t>88 SW 7th St #1105</t>
  </si>
  <si>
    <t>1400</t>
  </si>
  <si>
    <t>88 SW 7th St #1203</t>
  </si>
  <si>
    <t>1270</t>
  </si>
  <si>
    <t>88 SW 7th St #1801</t>
  </si>
  <si>
    <t>1272</t>
  </si>
  <si>
    <t>88 SW 7th St #2105</t>
  </si>
  <si>
    <t>1442</t>
  </si>
  <si>
    <t>88 SW 7th St #2504</t>
  </si>
  <si>
    <t>88 SW 7th St #2506</t>
  </si>
  <si>
    <t>88 SW 7th St #2612</t>
  </si>
  <si>
    <t>1999</t>
  </si>
  <si>
    <t>88 SW 7th St #3707</t>
  </si>
  <si>
    <t>1198</t>
  </si>
  <si>
    <t>88 SW 7th St #4101</t>
  </si>
  <si>
    <t>3601</t>
  </si>
  <si>
    <t>88 SW 7th St #711</t>
  </si>
  <si>
    <t>1200</t>
  </si>
  <si>
    <t>88 SW 7th St #806</t>
  </si>
  <si>
    <t>2283</t>
  </si>
  <si>
    <t>88 SW 7th St #809</t>
  </si>
  <si>
    <t>1493</t>
  </si>
  <si>
    <t>88 SW 7th St Ph 4303</t>
  </si>
  <si>
    <t>3810</t>
  </si>
  <si>
    <t>90 SW 3rd St #1209</t>
  </si>
  <si>
    <t>584</t>
  </si>
  <si>
    <t>90 SW 3rd St #1715</t>
  </si>
  <si>
    <t>980</t>
  </si>
  <si>
    <t>90 SW 3rd St #1803</t>
  </si>
  <si>
    <t>734</t>
  </si>
  <si>
    <t>90 SW 3rd St #2006</t>
  </si>
  <si>
    <t>649</t>
  </si>
  <si>
    <t>90 SW 3rd St #4303</t>
  </si>
  <si>
    <t>967</t>
  </si>
  <si>
    <t>90 SW 3rd St Unit TH302</t>
  </si>
  <si>
    <t>979</t>
  </si>
  <si>
    <t>92 SW 3rd St #1512</t>
  </si>
  <si>
    <t>1995</t>
  </si>
  <si>
    <t>92 SW 3rd St #2303</t>
  </si>
  <si>
    <t>2554</t>
  </si>
  <si>
    <t>92 SW 3rd St #3409</t>
  </si>
  <si>
    <t>92 SW 3rd St #510</t>
  </si>
  <si>
    <t>2240</t>
  </si>
  <si>
    <t>92 SW 3rd St #5108</t>
  </si>
  <si>
    <t>92 SW 3rd St #703</t>
  </si>
  <si>
    <t>1605</t>
  </si>
  <si>
    <t>999 SW 1st Ave #1513</t>
  </si>
  <si>
    <t>999 SW 1st Ave #1605</t>
  </si>
  <si>
    <t>999 SW 1st Ave #1903</t>
  </si>
  <si>
    <t>800</t>
  </si>
  <si>
    <t>999 SW 1st Ave #2306</t>
  </si>
  <si>
    <t>1335</t>
  </si>
  <si>
    <t>999 SW 1st Ave #2401</t>
  </si>
  <si>
    <t>790</t>
  </si>
  <si>
    <t>999 SW 1st Ave #2402</t>
  </si>
  <si>
    <t>2184</t>
  </si>
  <si>
    <t>999 SW 1st Ave #2409</t>
  </si>
  <si>
    <t>799</t>
  </si>
  <si>
    <t>999 SW 1st Ave #2607</t>
  </si>
  <si>
    <t>1668</t>
  </si>
  <si>
    <t>999 SW 1st Ave #2613</t>
  </si>
  <si>
    <t>999 SW 1st Ave #3304</t>
  </si>
  <si>
    <t>1195</t>
  </si>
  <si>
    <t>999 SW 1st Ave #3309</t>
  </si>
  <si>
    <t>1000 Brickell Plz #1902</t>
  </si>
  <si>
    <t>2320</t>
  </si>
  <si>
    <t>1000 Brickell Plz #2205</t>
  </si>
  <si>
    <t>1000 Brickell Plz #3302</t>
  </si>
  <si>
    <t>4642</t>
  </si>
  <si>
    <t>1000 Brickell Plz #3310</t>
  </si>
  <si>
    <t>1007</t>
  </si>
  <si>
    <t>1000 Brickell Plz #4210</t>
  </si>
  <si>
    <t>1416</t>
  </si>
  <si>
    <t>1000 Brickell Plz #4401</t>
  </si>
  <si>
    <t>1563</t>
  </si>
  <si>
    <t>1000 Brickell Plz Ph 5003</t>
  </si>
  <si>
    <t>252362</t>
  </si>
  <si>
    <t>1010 Brickell Ave #1405</t>
  </si>
  <si>
    <t>1010 Brickell Ave #2909</t>
  </si>
  <si>
    <t>1050 Brickell Ave #3320</t>
  </si>
  <si>
    <t>1176</t>
  </si>
  <si>
    <t>1050 Brickell Ave #620</t>
  </si>
  <si>
    <t>1970</t>
  </si>
  <si>
    <t>1060 Brickell Ave #2005</t>
  </si>
  <si>
    <t>908</t>
  </si>
  <si>
    <t>1060 Brickell Ave #2115</t>
  </si>
  <si>
    <t>860</t>
  </si>
  <si>
    <t>1060 Brickell Ave #2601</t>
  </si>
  <si>
    <t>1320</t>
  </si>
  <si>
    <t>1080 Brickell Ave #1403</t>
  </si>
  <si>
    <t>1040</t>
  </si>
  <si>
    <t>1080 Brickell Ave #2008</t>
  </si>
  <si>
    <t>843</t>
  </si>
  <si>
    <t>1080 Brickell Ave #2602</t>
  </si>
  <si>
    <t>1100</t>
  </si>
  <si>
    <t>1080 Brickell Ave #2700</t>
  </si>
  <si>
    <t>1080 Brickell Ave #4202</t>
  </si>
  <si>
    <t>2308</t>
  </si>
  <si>
    <t>1155 Brickell Bay Dr #1110</t>
  </si>
  <si>
    <t>1625</t>
  </si>
  <si>
    <t>1155 Brickell Bay Dr #1905</t>
  </si>
  <si>
    <t>1032</t>
  </si>
  <si>
    <t>1155 Brickell Bay Dr #3101</t>
  </si>
  <si>
    <t>1626</t>
  </si>
  <si>
    <t>1155 Brickell Bay Dr #405</t>
  </si>
  <si>
    <t>1200 Brickell Bay Dr #1607</t>
  </si>
  <si>
    <t>598</t>
  </si>
  <si>
    <t>1200 Brickell Bay Dr #1702</t>
  </si>
  <si>
    <t>939</t>
  </si>
  <si>
    <t>1200 Brickell Bay Dr #1820</t>
  </si>
  <si>
    <t>675</t>
  </si>
  <si>
    <t>1200 Brickell Bay Dr #1823</t>
  </si>
  <si>
    <t>823</t>
  </si>
  <si>
    <t>1200 Brickell Bay Dr #1919</t>
  </si>
  <si>
    <t>1200 Brickell Bay Dr #3005</t>
  </si>
  <si>
    <t>568</t>
  </si>
  <si>
    <t>1200 Brickell Bay Dr #3518</t>
  </si>
  <si>
    <t>1200 Brickell Bay Dr #3923</t>
  </si>
  <si>
    <t>848</t>
  </si>
  <si>
    <t>1200 Brickell Bay Dr #4108</t>
  </si>
  <si>
    <t>1200 Brickell Bay Dr Ph 4315</t>
  </si>
  <si>
    <t>1300 Brickell Bay Dr #2202</t>
  </si>
  <si>
    <t>992</t>
  </si>
  <si>
    <t>1300 Brickell Bay Dr #3207</t>
  </si>
  <si>
    <t>1300 Brickell Bay Dr #4204</t>
  </si>
  <si>
    <t>2297</t>
  </si>
  <si>
    <t>1300 Brickell Bay Dr #4400</t>
  </si>
  <si>
    <t>6368</t>
  </si>
  <si>
    <t>1300 Brickell Bay Dr #703</t>
  </si>
  <si>
    <t>681</t>
  </si>
  <si>
    <t>1331 Brickell Bay Dr #1111</t>
  </si>
  <si>
    <t>1906</t>
  </si>
  <si>
    <t>1331 Brickell Bay Dr #2602</t>
  </si>
  <si>
    <t>1945</t>
  </si>
  <si>
    <t>1331 Brickell Bay Dr #3607</t>
  </si>
  <si>
    <t>2710</t>
  </si>
  <si>
    <t>1395 Brickell Ave #2710</t>
  </si>
  <si>
    <t>594</t>
  </si>
  <si>
    <t>1395 Brickell Ave #2801</t>
  </si>
  <si>
    <t>1395 Brickell Ave #2907</t>
  </si>
  <si>
    <t>852</t>
  </si>
  <si>
    <t>1395 Brickell Ave #3201</t>
  </si>
  <si>
    <t>1028</t>
  </si>
  <si>
    <t>1395 Brickell Ave #3205</t>
  </si>
  <si>
    <t>697</t>
  </si>
  <si>
    <t>1395 Brickell Ave #3212</t>
  </si>
  <si>
    <t>1395 Brickell Ave #3214</t>
  </si>
  <si>
    <t>787</t>
  </si>
  <si>
    <t>1402 Brickell Bay Dr #901</t>
  </si>
  <si>
    <t>2446</t>
  </si>
  <si>
    <t>1408 Brickell Bay Dr #101</t>
  </si>
  <si>
    <t>754</t>
  </si>
  <si>
    <t>1420 Brickell Bay Dr Unit 1001A</t>
  </si>
  <si>
    <t>1240</t>
  </si>
  <si>
    <t>1425 Brickell Ave Ph 4BCD</t>
  </si>
  <si>
    <t>7473</t>
  </si>
  <si>
    <t>1425 Brickell Ave Unit 65C</t>
  </si>
  <si>
    <t>2717</t>
  </si>
  <si>
    <t>1425 Brickell Ave Unit 66A</t>
  </si>
  <si>
    <t>2062</t>
  </si>
  <si>
    <t>1428 Brickell Ave #2405</t>
  </si>
  <si>
    <t>1428 Brickell Ave #3802</t>
  </si>
  <si>
    <t>1430 Brickell Bay Dr #207</t>
  </si>
  <si>
    <t>689</t>
  </si>
  <si>
    <t>1451 Brickell Ave #1203</t>
  </si>
  <si>
    <t>2420</t>
  </si>
  <si>
    <t>1451 Brickell Ave #1606</t>
  </si>
  <si>
    <t>1675</t>
  </si>
  <si>
    <t>1451 Brickell Ave #2901</t>
  </si>
  <si>
    <t>6491</t>
  </si>
  <si>
    <t>1451 Brickell Ave #4304</t>
  </si>
  <si>
    <t>2450</t>
  </si>
  <si>
    <t>151 SE 1st St #2411</t>
  </si>
  <si>
    <t>820</t>
  </si>
  <si>
    <t>151 SE 1st St #2502</t>
  </si>
  <si>
    <t>645</t>
  </si>
  <si>
    <t>170 SE 14th St #1401</t>
  </si>
  <si>
    <t>185 SE 14th Ter #1105</t>
  </si>
  <si>
    <t>1105</t>
  </si>
  <si>
    <t>185 SE 14th Ter #2112</t>
  </si>
  <si>
    <t>185 SE 14th Ter #606</t>
  </si>
  <si>
    <t>1104</t>
  </si>
  <si>
    <t>185 SE 14th Ter #801</t>
  </si>
  <si>
    <t>821</t>
  </si>
  <si>
    <t>200 Biscayne Boulevard Way #1407</t>
  </si>
  <si>
    <t>2000</t>
  </si>
  <si>
    <t>200 Biscayne Boulevard Way #3406</t>
  </si>
  <si>
    <t>1233</t>
  </si>
  <si>
    <t>200 Biscayne Boulevard Way #3603</t>
  </si>
  <si>
    <t>533</t>
  </si>
  <si>
    <t>200 Biscayne Boulevard Way #3709</t>
  </si>
  <si>
    <t>200 Biscayne Boulevard Way #3908</t>
  </si>
  <si>
    <t>200 Biscayne Boulevard Way #4801</t>
  </si>
  <si>
    <t>983</t>
  </si>
  <si>
    <t>200 Biscayne Boulevard Way #5201</t>
  </si>
  <si>
    <t>3482</t>
  </si>
  <si>
    <t>200 Biscayne Boulevard Way Unit 5203-5207</t>
  </si>
  <si>
    <t>3089</t>
  </si>
  <si>
    <t>218 SE 14th St #1501</t>
  </si>
  <si>
    <t>1564</t>
  </si>
  <si>
    <t>218 SE 14th St #1904</t>
  </si>
  <si>
    <t>218 SE 14th St Unit TS202</t>
  </si>
  <si>
    <t>1843</t>
  </si>
  <si>
    <t>31 SE 5th St #1808</t>
  </si>
  <si>
    <t>2352</t>
  </si>
  <si>
    <t>31 SE 5th St #2309</t>
  </si>
  <si>
    <t>677</t>
  </si>
  <si>
    <t>31 SE 5th St #4021</t>
  </si>
  <si>
    <t>1297</t>
  </si>
  <si>
    <t>31 SE 6th St #1706</t>
  </si>
  <si>
    <t>857</t>
  </si>
  <si>
    <t>31 SE 6th St #2407</t>
  </si>
  <si>
    <t>1310</t>
  </si>
  <si>
    <t>31 SE 6th St #2601</t>
  </si>
  <si>
    <t>1346</t>
  </si>
  <si>
    <t>41 SE 5th St #1409</t>
  </si>
  <si>
    <t>1230</t>
  </si>
  <si>
    <t>41 SE 5th St #304</t>
  </si>
  <si>
    <t>769</t>
  </si>
  <si>
    <t>41 SE 5th St #908</t>
  </si>
  <si>
    <t>465 Brickell Ave #1605</t>
  </si>
  <si>
    <t>1395</t>
  </si>
  <si>
    <t>465 Brickell Ave #2304</t>
  </si>
  <si>
    <t>465 Brickell Ave #2601</t>
  </si>
  <si>
    <t>1707</t>
  </si>
  <si>
    <t>465 Brickell Ave #906</t>
  </si>
  <si>
    <t>991</t>
  </si>
  <si>
    <t>475 Brickell #2215</t>
  </si>
  <si>
    <t>1373</t>
  </si>
  <si>
    <t>475 Brickell Ave #1014</t>
  </si>
  <si>
    <t>972</t>
  </si>
  <si>
    <t>475 Brickell Ave #3509</t>
  </si>
  <si>
    <t>1243</t>
  </si>
  <si>
    <t>475 Brickell Ave #4014</t>
  </si>
  <si>
    <t>798</t>
  </si>
  <si>
    <t>475 Brickell Ave #5307</t>
  </si>
  <si>
    <t>1321</t>
  </si>
  <si>
    <t>485 Brickell Ave #1803</t>
  </si>
  <si>
    <t>985</t>
  </si>
  <si>
    <t>485 Brickell Ave #2502</t>
  </si>
  <si>
    <t>4000</t>
  </si>
  <si>
    <t>485 Brickell Ave #2803</t>
  </si>
  <si>
    <t>926</t>
  </si>
  <si>
    <t>485 Brickell Ave #4904</t>
  </si>
  <si>
    <t>1329</t>
  </si>
  <si>
    <t>495 Brickell Ave #1109</t>
  </si>
  <si>
    <t>77</t>
  </si>
  <si>
    <t>495 Brickell Ave #1611</t>
  </si>
  <si>
    <t>495 Brickell Ave #1701</t>
  </si>
  <si>
    <t>1699</t>
  </si>
  <si>
    <t>495 Brickell Ave #1807</t>
  </si>
  <si>
    <t>495 Brickell Ave #1903</t>
  </si>
  <si>
    <t>1312</t>
  </si>
  <si>
    <t>495 Brickell Ave #2410</t>
  </si>
  <si>
    <t>1099</t>
  </si>
  <si>
    <t>495 Brickell Ave #2608</t>
  </si>
  <si>
    <t>641</t>
  </si>
  <si>
    <t>495 Brickell Ave #2704</t>
  </si>
  <si>
    <t>495 Brickell Ave #3007</t>
  </si>
  <si>
    <t>922</t>
  </si>
  <si>
    <t>495 Brickell Ave #4407</t>
  </si>
  <si>
    <t>495 Brickell Ave #4711</t>
  </si>
  <si>
    <t>1470</t>
  </si>
  <si>
    <t>495 Brickell Ave #5206</t>
  </si>
  <si>
    <t>700</t>
  </si>
  <si>
    <t>500 Brickell Ave #2910</t>
  </si>
  <si>
    <t>1562</t>
  </si>
  <si>
    <t>520 Brickell Key Dr Unit A1003</t>
  </si>
  <si>
    <t>1326</t>
  </si>
  <si>
    <t>540 Brickell Key Dr #1011</t>
  </si>
  <si>
    <t>540 Brickell Key Dr #1103</t>
  </si>
  <si>
    <t>762</t>
  </si>
  <si>
    <t>540 Brickell Key Dr #1111</t>
  </si>
  <si>
    <t>540 Brickell Key Dr #1224</t>
  </si>
  <si>
    <t>761</t>
  </si>
  <si>
    <t>540 Brickell Key Dr #1816</t>
  </si>
  <si>
    <t>540 Brickell Key Dr #202</t>
  </si>
  <si>
    <t>540 Brickell Key Dr #512</t>
  </si>
  <si>
    <t>882</t>
  </si>
  <si>
    <t>55 SE 6th St #1704</t>
  </si>
  <si>
    <t>55 SE 6th St #2201</t>
  </si>
  <si>
    <t>2810</t>
  </si>
  <si>
    <t>55 SE 6th St #4307</t>
  </si>
  <si>
    <t>900</t>
  </si>
  <si>
    <t>68 SE 6 St #2510</t>
  </si>
  <si>
    <t>1260</t>
  </si>
  <si>
    <t>68 SE 6th St #1401</t>
  </si>
  <si>
    <t>1519</t>
  </si>
  <si>
    <t>68 SE 6th St #1903</t>
  </si>
  <si>
    <t>2269</t>
  </si>
  <si>
    <t>68 SE 6th St #2010</t>
  </si>
  <si>
    <t>2496</t>
  </si>
  <si>
    <t>68 SE 6th St #2301</t>
  </si>
  <si>
    <t>1518</t>
  </si>
  <si>
    <t>68 SE 6th St #2502</t>
  </si>
  <si>
    <t>68 SE 6th St #2804</t>
  </si>
  <si>
    <t>3382</t>
  </si>
  <si>
    <t>68 SE 6th St #2805</t>
  </si>
  <si>
    <t>68 SE 6th St #3505</t>
  </si>
  <si>
    <t>1056</t>
  </si>
  <si>
    <t>68 SE 6th St #3601</t>
  </si>
  <si>
    <t>3038</t>
  </si>
  <si>
    <t>68 SE 6th St #3703</t>
  </si>
  <si>
    <t>2305</t>
  </si>
  <si>
    <t>68 SE 6th St Ph 4303</t>
  </si>
  <si>
    <t>3711</t>
  </si>
  <si>
    <t>770 Claughton Island Dr #1003</t>
  </si>
  <si>
    <t>888</t>
  </si>
  <si>
    <t>770 Claughton Island Dr #1604</t>
  </si>
  <si>
    <t>1778</t>
  </si>
  <si>
    <t>770 Claughton Island Dr #906</t>
  </si>
  <si>
    <t>800 Claughton Island Dr Unit 1801-1802</t>
  </si>
  <si>
    <t>2960</t>
  </si>
  <si>
    <t>801 S Miami Ave #3104</t>
  </si>
  <si>
    <t>2582</t>
  </si>
  <si>
    <t>808 Brickell Key Dr #1707</t>
  </si>
  <si>
    <t>808 Brickell Key Dr #3006</t>
  </si>
  <si>
    <t>1022</t>
  </si>
  <si>
    <t>825 Brickell Bay Dr #1450</t>
  </si>
  <si>
    <t>1688</t>
  </si>
  <si>
    <t>888 Brickell Key Dr #1202</t>
  </si>
  <si>
    <t>862</t>
  </si>
  <si>
    <t>888 Brickell Key Dr #1809</t>
  </si>
  <si>
    <t>1151</t>
  </si>
  <si>
    <t>950 Brickell Bay Dr #1705</t>
  </si>
  <si>
    <t>950 Brickell Bay Dr #1710</t>
  </si>
  <si>
    <t>950 Brickell Bay Dr #300</t>
  </si>
  <si>
    <t>682</t>
  </si>
  <si>
    <t>950 Brickell Bay Dr #3107</t>
  </si>
  <si>
    <t>960</t>
  </si>
  <si>
    <t>950 Brickell Bay Dr #4610</t>
  </si>
  <si>
    <t>950 Brickell Bay Dr #5209</t>
  </si>
  <si>
    <t>608</t>
  </si>
  <si>
    <t>951 Brickell Ave #1807</t>
  </si>
  <si>
    <t>951 Brickell Ave #3403</t>
  </si>
  <si>
    <t>99 SE 5 St #204</t>
  </si>
  <si>
    <t>3180</t>
  </si>
  <si>
    <t>99 SE 5 St #2801</t>
  </si>
  <si>
    <t>6140</t>
  </si>
  <si>
    <t>99 SE 5 St #4803</t>
  </si>
  <si>
    <t>99 SE 5 St #6402</t>
  </si>
  <si>
    <t>7570</t>
  </si>
  <si>
    <t>99 SE 5 St Ph 7102</t>
  </si>
  <si>
    <t>9200</t>
  </si>
  <si>
    <t>99 SE 5th St #1001</t>
  </si>
  <si>
    <t>4431</t>
  </si>
  <si>
    <t>99 SE 5th St #5605</t>
  </si>
  <si>
    <t>1345</t>
  </si>
  <si>
    <t>99 SE 5th St Unit UPH7103</t>
  </si>
  <si>
    <t>3522</t>
  </si>
  <si>
    <t>99 SE 5th St Unit UPH7201</t>
  </si>
  <si>
    <t>9074</t>
  </si>
  <si>
    <t>999 Brickell Bay Dr #1801</t>
  </si>
  <si>
    <t>999 SW 1st Ave #2317</t>
  </si>
  <si>
    <t>930</t>
  </si>
  <si>
    <t>133 NE 2nd Ave #1805</t>
  </si>
  <si>
    <t>133 NE 2nd Ave #3207</t>
  </si>
  <si>
    <t>133 NE 2nd Ave #912</t>
  </si>
  <si>
    <t>845</t>
  </si>
  <si>
    <t>1600 NE 1st Ave #1806</t>
  </si>
  <si>
    <t>1004</t>
  </si>
  <si>
    <t>1600 NE 1st Ave #1817</t>
  </si>
  <si>
    <t>1600 NE 1st Ave #2120</t>
  </si>
  <si>
    <t>1600 NE 1st Ave #2314</t>
  </si>
  <si>
    <t>690</t>
  </si>
  <si>
    <t>1600 NE 1st Ave #2319</t>
  </si>
  <si>
    <t>726</t>
  </si>
  <si>
    <t>1600 NE 1st Ave #2715</t>
  </si>
  <si>
    <t>1717 N Bayshore Dr Unit A-1042</t>
  </si>
  <si>
    <t>1717 N Bayshore Dr Unit A1148</t>
  </si>
  <si>
    <t>752</t>
  </si>
  <si>
    <t>1717 N Bayshore Dr Unit A-1632</t>
  </si>
  <si>
    <t>962</t>
  </si>
  <si>
    <t>1717 N Bayshore Dr Unit A-1638</t>
  </si>
  <si>
    <t>779</t>
  </si>
  <si>
    <t>1717 N Bayshore Dr Unit A-1740</t>
  </si>
  <si>
    <t>1777</t>
  </si>
  <si>
    <t>1717 N Bayshore Dr Unit A-3334</t>
  </si>
  <si>
    <t>1150</t>
  </si>
  <si>
    <t>1717 N Bayshore Dr Unit A-3348</t>
  </si>
  <si>
    <t>1127</t>
  </si>
  <si>
    <t>1717 N Bayshore Dr Unit A-4236</t>
  </si>
  <si>
    <t>988</t>
  </si>
  <si>
    <t>1749 NE Miami Ct #201</t>
  </si>
  <si>
    <t>1817</t>
  </si>
  <si>
    <t>1749 NE Miami Ct #513</t>
  </si>
  <si>
    <t>1749 NE Miami Ct #604</t>
  </si>
  <si>
    <t>2670</t>
  </si>
  <si>
    <t>1749 NE Miami Ct Unit 405 &amp; 404</t>
  </si>
  <si>
    <t>1444</t>
  </si>
  <si>
    <t>1750 N Bayshore Dr #2215</t>
  </si>
  <si>
    <t>1170</t>
  </si>
  <si>
    <t>1750 N Bayshore Dr #2814</t>
  </si>
  <si>
    <t>1160</t>
  </si>
  <si>
    <t>1750 N Bayshore Dr #3715</t>
  </si>
  <si>
    <t>1800 N Bayshore Dr #1807</t>
  </si>
  <si>
    <t>1500</t>
  </si>
  <si>
    <t>1800 N Bayshore Dr #3011</t>
  </si>
  <si>
    <t>637</t>
  </si>
  <si>
    <t>1800 N Bayshore Dr #3112</t>
  </si>
  <si>
    <t>1900 N Bayshore Dr #1514</t>
  </si>
  <si>
    <t>963</t>
  </si>
  <si>
    <t>1900 N Bayshore Dr #2104</t>
  </si>
  <si>
    <t>2418</t>
  </si>
  <si>
    <t>1900 N Bayshore Dr #2907</t>
  </si>
  <si>
    <t>626</t>
  </si>
  <si>
    <t>1900 N Bayshore Dr #3610</t>
  </si>
  <si>
    <t>1900 N Bayshore Dr #3819</t>
  </si>
  <si>
    <t>1900 N Bayshore Dr #4011</t>
  </si>
  <si>
    <t>1900 N Bayshore Dr #4212</t>
  </si>
  <si>
    <t>1656</t>
  </si>
  <si>
    <t>227 NE 2nd #2209</t>
  </si>
  <si>
    <t>227 NE 2nd St #1606</t>
  </si>
  <si>
    <t>889</t>
  </si>
  <si>
    <t>227 NE 2nd St #2400</t>
  </si>
  <si>
    <t>227 NE 2nd St #2902</t>
  </si>
  <si>
    <t>234 NE 3rd St #1804</t>
  </si>
  <si>
    <t>702</t>
  </si>
  <si>
    <t>234 NE 3rd St #301</t>
  </si>
  <si>
    <t>253 NE 2nd St #1704</t>
  </si>
  <si>
    <t>253 NE 2nd St #3902</t>
  </si>
  <si>
    <t>1223</t>
  </si>
  <si>
    <t>253 NE 2nd St #910</t>
  </si>
  <si>
    <t>253 NE 2nd St Ph 4904</t>
  </si>
  <si>
    <t>3053</t>
  </si>
  <si>
    <t>275 NE 18th St #1208</t>
  </si>
  <si>
    <t>994</t>
  </si>
  <si>
    <t>275 NE 18th St #1710</t>
  </si>
  <si>
    <t>1182</t>
  </si>
  <si>
    <t>275 NE 18th St #607</t>
  </si>
  <si>
    <t>398 NE 5 #1918</t>
  </si>
  <si>
    <t>1249</t>
  </si>
  <si>
    <t>398 NE 5th St #1417</t>
  </si>
  <si>
    <t>398 NE 5th St #1901</t>
  </si>
  <si>
    <t>1307</t>
  </si>
  <si>
    <t>398 NE 5th St #2209</t>
  </si>
  <si>
    <t>1202</t>
  </si>
  <si>
    <t>398 NE 5th St #3018</t>
  </si>
  <si>
    <t>488 NE 18th St #1000</t>
  </si>
  <si>
    <t>1333</t>
  </si>
  <si>
    <t>488 NE 18th St #1215</t>
  </si>
  <si>
    <t>1592</t>
  </si>
  <si>
    <t>488 NE 18th St #2002</t>
  </si>
  <si>
    <t>488 NE 18th St #2009</t>
  </si>
  <si>
    <t>488 NE 18th St #2315</t>
  </si>
  <si>
    <t>3186</t>
  </si>
  <si>
    <t>488 NE 18th St #2604</t>
  </si>
  <si>
    <t>488 NE 18th St #2810</t>
  </si>
  <si>
    <t>1149</t>
  </si>
  <si>
    <t>488 NE 18th St #3000</t>
  </si>
  <si>
    <t>125</t>
  </si>
  <si>
    <t>488 NE 18th St #3010</t>
  </si>
  <si>
    <t>1425</t>
  </si>
  <si>
    <t>488 NE 18th St #3202</t>
  </si>
  <si>
    <t>691</t>
  </si>
  <si>
    <t>488 NE 18th St #3708</t>
  </si>
  <si>
    <t>488 NE 18th St #3912</t>
  </si>
  <si>
    <t>1872</t>
  </si>
  <si>
    <t>488 NE 18th St #4201</t>
  </si>
  <si>
    <t>890</t>
  </si>
  <si>
    <t>488 NE 18th St #4304</t>
  </si>
  <si>
    <t>488 NE 18th St #4401</t>
  </si>
  <si>
    <t>9213</t>
  </si>
  <si>
    <t>488 NE 18th St #4407</t>
  </si>
  <si>
    <t>488 NE 18th St #4515</t>
  </si>
  <si>
    <t>488 NE 18th St #4704</t>
  </si>
  <si>
    <t>488 NE 18th St #4711</t>
  </si>
  <si>
    <t>876</t>
  </si>
  <si>
    <t>488 NE 18th St #4810</t>
  </si>
  <si>
    <t>1434</t>
  </si>
  <si>
    <t>488 NE 18th St #717</t>
  </si>
  <si>
    <t>488 NE 18th St Ph 15</t>
  </si>
  <si>
    <t>3300</t>
  </si>
  <si>
    <t>555 NE 15th St Ph -H</t>
  </si>
  <si>
    <t>555 NE 15th St Unit 14D</t>
  </si>
  <si>
    <t>555 NE 15th St Unit 15G</t>
  </si>
  <si>
    <t>730</t>
  </si>
  <si>
    <t>555 NE 15th St Unit 18H</t>
  </si>
  <si>
    <t>555 NE 15th St Unit 20E</t>
  </si>
  <si>
    <t>1161</t>
  </si>
  <si>
    <t>555 NE 15th St Unit 29G</t>
  </si>
  <si>
    <t>555 NE 15th St Unit 32E</t>
  </si>
  <si>
    <t>851 NE 1st Ave #1000</t>
  </si>
  <si>
    <t>1219</t>
  </si>
  <si>
    <t>851 NE 1st Ave #1008</t>
  </si>
  <si>
    <t>1417</t>
  </si>
  <si>
    <t>851 NE 1st Ave #1112</t>
  </si>
  <si>
    <t>2595</t>
  </si>
  <si>
    <t>851 NE 1st Ave #1208</t>
  </si>
  <si>
    <t>1850</t>
  </si>
  <si>
    <t>851 NE 1st Ave #1210</t>
  </si>
  <si>
    <t>1361</t>
  </si>
  <si>
    <t>851 NE 1st Ave #1412</t>
  </si>
  <si>
    <t>2986</t>
  </si>
  <si>
    <t>851 NE 1st Ave #1710</t>
  </si>
  <si>
    <t>2722</t>
  </si>
  <si>
    <t>851 NE 1st Ave #1802</t>
  </si>
  <si>
    <t>851 NE 1st Ave #1807</t>
  </si>
  <si>
    <t>1857</t>
  </si>
  <si>
    <t>851 NE 1st Ave #1812</t>
  </si>
  <si>
    <t>2522</t>
  </si>
  <si>
    <t>851 NE 1st Ave #2301</t>
  </si>
  <si>
    <t>2566</t>
  </si>
  <si>
    <t>851 NE 1st Ave #2308</t>
  </si>
  <si>
    <t>1600</t>
  </si>
  <si>
    <t>851 NE 1st Ave #2911</t>
  </si>
  <si>
    <t>2549</t>
  </si>
  <si>
    <t>851 NE 1st Ave #3007</t>
  </si>
  <si>
    <t>1801</t>
  </si>
  <si>
    <t>851 NE 1st Ave #3202</t>
  </si>
  <si>
    <t>1092</t>
  </si>
  <si>
    <t>851 NE 1st Ave #3205</t>
  </si>
  <si>
    <t>1191</t>
  </si>
  <si>
    <t>851 NE 1st Ave #3401</t>
  </si>
  <si>
    <t>2559</t>
  </si>
  <si>
    <t>851 NE 1st Ave #3502</t>
  </si>
  <si>
    <t>851 NE 1st Ave #3601</t>
  </si>
  <si>
    <t>4186</t>
  </si>
  <si>
    <t>851 NE 1st Ave #3806</t>
  </si>
  <si>
    <t>2230</t>
  </si>
  <si>
    <t>851 NE 1st Ave #3811</t>
  </si>
  <si>
    <t>2548</t>
  </si>
  <si>
    <t>851 NE 1st Ave #4010</t>
  </si>
  <si>
    <t>1380</t>
  </si>
  <si>
    <t>851 NE 1st Ave #4111</t>
  </si>
  <si>
    <t>2079</t>
  </si>
  <si>
    <t>851 NE 1st Ave #4912</t>
  </si>
  <si>
    <t>851 NE 1st Ave #906</t>
  </si>
  <si>
    <t>1118</t>
  </si>
  <si>
    <t>851 NE 1st Ave #907</t>
  </si>
  <si>
    <t>3568</t>
  </si>
  <si>
    <t>851 NE 1st Ave Ph 5301</t>
  </si>
  <si>
    <t>851 NE 1st Ave Ph 5401</t>
  </si>
  <si>
    <t>851 NE 1st Ave Ph -5500</t>
  </si>
  <si>
    <t>5091</t>
  </si>
  <si>
    <t>555 N Miami Ave #6008</t>
  </si>
  <si>
    <t>1000 Venetian Way #708</t>
  </si>
  <si>
    <t>1874</t>
  </si>
  <si>
    <t>1 Century Ln #209</t>
  </si>
  <si>
    <t>1205</t>
  </si>
  <si>
    <t>1 Collins Ave #108</t>
  </si>
  <si>
    <t>1750</t>
  </si>
  <si>
    <t>1 Collins Ave #308</t>
  </si>
  <si>
    <t>6487</t>
  </si>
  <si>
    <t>1 Collins Ave #607</t>
  </si>
  <si>
    <t>6588</t>
  </si>
  <si>
    <t>1 Collins Ave #706</t>
  </si>
  <si>
    <t>7124</t>
  </si>
  <si>
    <t>10 Venetian Way #1702</t>
  </si>
  <si>
    <t>1794</t>
  </si>
  <si>
    <t>100 Jefferson Ave #10018</t>
  </si>
  <si>
    <t>2348</t>
  </si>
  <si>
    <t>100 Lincoln Rd #1105</t>
  </si>
  <si>
    <t>669</t>
  </si>
  <si>
    <t>100 Lincoln Rd #410</t>
  </si>
  <si>
    <t>881</t>
  </si>
  <si>
    <t>100 Meridian Ave #223</t>
  </si>
  <si>
    <t>1002</t>
  </si>
  <si>
    <t>100 S Pointe Dr #510</t>
  </si>
  <si>
    <t>3825</t>
  </si>
  <si>
    <t>1000 E Meridian Ave #1</t>
  </si>
  <si>
    <t>612</t>
  </si>
  <si>
    <t>1000 Meridian Ave #9</t>
  </si>
  <si>
    <t>439</t>
  </si>
  <si>
    <t>1000 Michigan Ave #606</t>
  </si>
  <si>
    <t>487</t>
  </si>
  <si>
    <t>1000 S Pointe Dr #1205</t>
  </si>
  <si>
    <t>1000 S Pointe Dr #901</t>
  </si>
  <si>
    <t>3908</t>
  </si>
  <si>
    <t>1000 Venetian Way #1002</t>
  </si>
  <si>
    <t>2882</t>
  </si>
  <si>
    <t>1000 Venetian Way #810</t>
  </si>
  <si>
    <t>1398</t>
  </si>
  <si>
    <t>1000 West Ave #110</t>
  </si>
  <si>
    <t>964</t>
  </si>
  <si>
    <t>1000 West Ave #425</t>
  </si>
  <si>
    <t>1323</t>
  </si>
  <si>
    <t>1008 Jefferson Ave #203</t>
  </si>
  <si>
    <t>651</t>
  </si>
  <si>
    <t>101 20th St #2302</t>
  </si>
  <si>
    <t>8533</t>
  </si>
  <si>
    <t>101 20th St #2507</t>
  </si>
  <si>
    <t>5949</t>
  </si>
  <si>
    <t>101 20th St #3004</t>
  </si>
  <si>
    <t>3833</t>
  </si>
  <si>
    <t>101 Collins Ave #26</t>
  </si>
  <si>
    <t>445</t>
  </si>
  <si>
    <t>1027 Pennsylvania Ave #103</t>
  </si>
  <si>
    <t>478</t>
  </si>
  <si>
    <t>1027 Pennsylvania Ave #105</t>
  </si>
  <si>
    <t>1027 Pennsylvania Ave #306</t>
  </si>
  <si>
    <t>1030 15th St #207</t>
  </si>
  <si>
    <t>866</t>
  </si>
  <si>
    <t>1033 Lenox Ave #202</t>
  </si>
  <si>
    <t>1035 Euclid Ave #15</t>
  </si>
  <si>
    <t>312</t>
  </si>
  <si>
    <t>1035 West Ave #608</t>
  </si>
  <si>
    <t>607</t>
  </si>
  <si>
    <t>1035 West Ave Ph 07</t>
  </si>
  <si>
    <t>1036 Ocean Dr Unit B301A</t>
  </si>
  <si>
    <t>954</t>
  </si>
  <si>
    <t>1051 Meridian Ave Unit 1C</t>
  </si>
  <si>
    <t>504</t>
  </si>
  <si>
    <t>1052 Ocean Dr Unit C501</t>
  </si>
  <si>
    <t>1422</t>
  </si>
  <si>
    <t>1052 Ocean Dr Unit C503</t>
  </si>
  <si>
    <t>1060 Ocean Dr Unit D202</t>
  </si>
  <si>
    <t>1353</t>
  </si>
  <si>
    <t>11 Island Ave #1006</t>
  </si>
  <si>
    <t>1172</t>
  </si>
  <si>
    <t>110 Washington Ave #2304</t>
  </si>
  <si>
    <t>806</t>
  </si>
  <si>
    <t>110 Washington Ave #2601</t>
  </si>
  <si>
    <t>1174</t>
  </si>
  <si>
    <t>1100 West Ave #1010</t>
  </si>
  <si>
    <t>2036</t>
  </si>
  <si>
    <t>1100 West Ave #427</t>
  </si>
  <si>
    <t>1100 West Ave Unit TS-1</t>
  </si>
  <si>
    <t>1130 11th St Unit 3A</t>
  </si>
  <si>
    <t>1130 11th St Unit 4D</t>
  </si>
  <si>
    <t>1150 Collins Ave #501</t>
  </si>
  <si>
    <t>428</t>
  </si>
  <si>
    <t>1150 Euclid Ave #306</t>
  </si>
  <si>
    <t>498</t>
  </si>
  <si>
    <t>120 Jefferson Ave #12018</t>
  </si>
  <si>
    <t>1200 W West Ave #608</t>
  </si>
  <si>
    <t>1200 West Ave #1125</t>
  </si>
  <si>
    <t>1138</t>
  </si>
  <si>
    <t>1200 West Ave #604</t>
  </si>
  <si>
    <t>1200 West Ave Ph 15</t>
  </si>
  <si>
    <t>1215 West Ave #201</t>
  </si>
  <si>
    <t>1220 Alton Rd #205</t>
  </si>
  <si>
    <t>1228 Pennsylvania Ave #1</t>
  </si>
  <si>
    <t>1228 West Ave #614</t>
  </si>
  <si>
    <t>610</t>
  </si>
  <si>
    <t>125 Ocean Dr Unit F0203</t>
  </si>
  <si>
    <t>2910</t>
  </si>
  <si>
    <t>125 Ocean Dr Unit F0205</t>
  </si>
  <si>
    <t>2791</t>
  </si>
  <si>
    <t>125 Ocean Dr Unit L0101</t>
  </si>
  <si>
    <t>2752</t>
  </si>
  <si>
    <t>1250 Alton Rd Unit 5F</t>
  </si>
  <si>
    <t>535</t>
  </si>
  <si>
    <t>1250 West Ave Unit 15G</t>
  </si>
  <si>
    <t>1375</t>
  </si>
  <si>
    <t>1255 Pennsylvania Ave #300</t>
  </si>
  <si>
    <t>401</t>
  </si>
  <si>
    <t>1300 Monad Ter Unit 11F</t>
  </si>
  <si>
    <t>4109</t>
  </si>
  <si>
    <t>1300 Monad Ter Unit 8C</t>
  </si>
  <si>
    <t>2118</t>
  </si>
  <si>
    <t>1320 Drexel Ave #300</t>
  </si>
  <si>
    <t>1320 Drexel Ave #308</t>
  </si>
  <si>
    <t>334</t>
  </si>
  <si>
    <t>1330 West Ave #2504</t>
  </si>
  <si>
    <t>1025</t>
  </si>
  <si>
    <t>1331 Lincoln Rd #603</t>
  </si>
  <si>
    <t>515</t>
  </si>
  <si>
    <t>1335 15th St #9</t>
  </si>
  <si>
    <t>1008</t>
  </si>
  <si>
    <t>1335 Pennsylvania Ave #4</t>
  </si>
  <si>
    <t>858</t>
  </si>
  <si>
    <t>1341 15th St #205</t>
  </si>
  <si>
    <t>444</t>
  </si>
  <si>
    <t>1342 Drexel Ave #203</t>
  </si>
  <si>
    <t>350</t>
  </si>
  <si>
    <t>1345 Lincoln Rd #604</t>
  </si>
  <si>
    <t>459</t>
  </si>
  <si>
    <t>1390 Ocean Dr #502</t>
  </si>
  <si>
    <t>615</t>
  </si>
  <si>
    <t>1401 Bay Rd #405</t>
  </si>
  <si>
    <t>878</t>
  </si>
  <si>
    <t>1410 Euclid Ave Unit TH-B</t>
  </si>
  <si>
    <t>333</t>
  </si>
  <si>
    <t>1445 16th St #703</t>
  </si>
  <si>
    <t>2794</t>
  </si>
  <si>
    <t>1450 Lincoln Rd #904</t>
  </si>
  <si>
    <t>716</t>
  </si>
  <si>
    <t>1450 Meridian Ave #107</t>
  </si>
  <si>
    <t>1455 Ocean Dr #1009</t>
  </si>
  <si>
    <t>7022</t>
  </si>
  <si>
    <t>1455 Ocean Dr #1408</t>
  </si>
  <si>
    <t>8832</t>
  </si>
  <si>
    <t>1455 Ocean Dr #1609</t>
  </si>
  <si>
    <t>1455 Ocean Dr #610</t>
  </si>
  <si>
    <t>2272</t>
  </si>
  <si>
    <t>1455 Ocean Dr #909</t>
  </si>
  <si>
    <t>3511</t>
  </si>
  <si>
    <t>1500 Bay Rd Rd Unit 432s</t>
  </si>
  <si>
    <t>1090</t>
  </si>
  <si>
    <t>1500 Bay Rd Unit 648S</t>
  </si>
  <si>
    <t>1550</t>
  </si>
  <si>
    <t>1500 Ocean Dr #1210</t>
  </si>
  <si>
    <t>1603</t>
  </si>
  <si>
    <t>1508 Pennsylvania Ave Unit 11B</t>
  </si>
  <si>
    <t>1185</t>
  </si>
  <si>
    <t>1510 Meridian Ave #12</t>
  </si>
  <si>
    <t>1512 Pennsylvania Ave Unit 2C</t>
  </si>
  <si>
    <t>835</t>
  </si>
  <si>
    <t>1515 West Ave #9</t>
  </si>
  <si>
    <t>1540 Euclid Ave #101</t>
  </si>
  <si>
    <t>628</t>
  </si>
  <si>
    <t>1542 Drexel Ave #207</t>
  </si>
  <si>
    <t>447</t>
  </si>
  <si>
    <t>1559 Meridian Ave #108</t>
  </si>
  <si>
    <t>509</t>
  </si>
  <si>
    <t>1560 Meridian Ave #104</t>
  </si>
  <si>
    <t>541</t>
  </si>
  <si>
    <t>1560 Pennsylvania Ave #213</t>
  </si>
  <si>
    <t>830</t>
  </si>
  <si>
    <t>1568 Pennsylvania Ave #314</t>
  </si>
  <si>
    <t>530</t>
  </si>
  <si>
    <t>1573 Pennsylvania Ave Unit 9N</t>
  </si>
  <si>
    <t>1590 Michigan Ave #7</t>
  </si>
  <si>
    <t>512</t>
  </si>
  <si>
    <t>16 Island Ave Unit 7A</t>
  </si>
  <si>
    <t>1997</t>
  </si>
  <si>
    <t>1600 Michigan Ave #1</t>
  </si>
  <si>
    <t>745</t>
  </si>
  <si>
    <t>1601 Meridian Ave #203</t>
  </si>
  <si>
    <t>978</t>
  </si>
  <si>
    <t>1605 Bay Rd #408</t>
  </si>
  <si>
    <t>609</t>
  </si>
  <si>
    <t>1605 Lenox Ave Unit 1605-9</t>
  </si>
  <si>
    <t>410</t>
  </si>
  <si>
    <t>1610 Lenox Ave #216</t>
  </si>
  <si>
    <t>556</t>
  </si>
  <si>
    <t>1610 Michigan Ave #5</t>
  </si>
  <si>
    <t>489</t>
  </si>
  <si>
    <t>1616 Euclid Ave #5</t>
  </si>
  <si>
    <t>420</t>
  </si>
  <si>
    <t>1618 Michigan Ave #1</t>
  </si>
  <si>
    <t>1620 West Ave #306</t>
  </si>
  <si>
    <t>1620 West Ave #401</t>
  </si>
  <si>
    <t>1620 West Ave #603</t>
  </si>
  <si>
    <t>910</t>
  </si>
  <si>
    <t>1621 Bay Rd #1102</t>
  </si>
  <si>
    <t>1281</t>
  </si>
  <si>
    <t>1621 Collins Ave #708</t>
  </si>
  <si>
    <t>1088</t>
  </si>
  <si>
    <t>1623 Collins Ave #915</t>
  </si>
  <si>
    <t>1666 West Ave #410</t>
  </si>
  <si>
    <t>438</t>
  </si>
  <si>
    <t>1688 West Ave #602</t>
  </si>
  <si>
    <t>1201</t>
  </si>
  <si>
    <t>1688 West Ave #606</t>
  </si>
  <si>
    <t>883</t>
  </si>
  <si>
    <t>1700 Meridian Ave #510</t>
  </si>
  <si>
    <t>80</t>
  </si>
  <si>
    <t>1800 Collins Ave Unit 11A</t>
  </si>
  <si>
    <t>1800 Meridian Ave #2</t>
  </si>
  <si>
    <t>385</t>
  </si>
  <si>
    <t>1800 Sunset Harbour Dr #2403</t>
  </si>
  <si>
    <t>1189</t>
  </si>
  <si>
    <t>1800 Sunset Harbour Dr #907</t>
  </si>
  <si>
    <t>1961</t>
  </si>
  <si>
    <t>1816 Meridian Ave #18</t>
  </si>
  <si>
    <t>1900 Meridian Ave #204</t>
  </si>
  <si>
    <t>1900 Sunset Harbour Dr #2111</t>
  </si>
  <si>
    <t>1253</t>
  </si>
  <si>
    <t>200 Ocean Dr Unit 5D</t>
  </si>
  <si>
    <t>1244</t>
  </si>
  <si>
    <t>2001 Meridian Ave #505</t>
  </si>
  <si>
    <t>2001 Meridian Ave #514</t>
  </si>
  <si>
    <t>2751</t>
  </si>
  <si>
    <t>2001 Meridian Ave Ph -05</t>
  </si>
  <si>
    <t>2080</t>
  </si>
  <si>
    <t>2100 Park Ave Ph 508</t>
  </si>
  <si>
    <t>1731</t>
  </si>
  <si>
    <t>2155 Washington Ct #202</t>
  </si>
  <si>
    <t>2201 Collins Ave #1429</t>
  </si>
  <si>
    <t>3948</t>
  </si>
  <si>
    <t>2201 Collins Ave #811</t>
  </si>
  <si>
    <t>3319</t>
  </si>
  <si>
    <t>221 Meridian Ave #504</t>
  </si>
  <si>
    <t>285</t>
  </si>
  <si>
    <t>2301 Collins Ave #1126</t>
  </si>
  <si>
    <t>1171</t>
  </si>
  <si>
    <t>2301 Collins Ave #1534</t>
  </si>
  <si>
    <t>1152</t>
  </si>
  <si>
    <t>2301 Collins Ave #318</t>
  </si>
  <si>
    <t>1661</t>
  </si>
  <si>
    <t>2301 Collins Ave #326</t>
  </si>
  <si>
    <t>2301 Collins Ave #333</t>
  </si>
  <si>
    <t>2301 SE Collins Ave #1202</t>
  </si>
  <si>
    <t>234 Washington Ave Unit A</t>
  </si>
  <si>
    <t>1758</t>
  </si>
  <si>
    <t>243 Meridian Ave #215</t>
  </si>
  <si>
    <t>3 Island Ave Unit 04D</t>
  </si>
  <si>
    <t>2001</t>
  </si>
  <si>
    <t>300 S Pointe Dr #2306</t>
  </si>
  <si>
    <t>2950</t>
  </si>
  <si>
    <t>300 S Pointe Dr #3402</t>
  </si>
  <si>
    <t>2809</t>
  </si>
  <si>
    <t>300 S Pointe Dr #606</t>
  </si>
  <si>
    <t>2555</t>
  </si>
  <si>
    <t>300 S Pointe Dr #909</t>
  </si>
  <si>
    <t>1571</t>
  </si>
  <si>
    <t>312 Jefferson Ave #4</t>
  </si>
  <si>
    <t>321 Ocean Dr Unit BH-201</t>
  </si>
  <si>
    <t>21442</t>
  </si>
  <si>
    <t>325 N Meridian Ave #2</t>
  </si>
  <si>
    <t>1780</t>
  </si>
  <si>
    <t>325 Ocean Dr #405</t>
  </si>
  <si>
    <t>472</t>
  </si>
  <si>
    <t>328 Euclid Ave #103</t>
  </si>
  <si>
    <t>495</t>
  </si>
  <si>
    <t>334 Euclid Ave #203</t>
  </si>
  <si>
    <t>561</t>
  </si>
  <si>
    <t>335 Ocean Dr #228</t>
  </si>
  <si>
    <t>544</t>
  </si>
  <si>
    <t>344 Meridian Ave Unit 2B</t>
  </si>
  <si>
    <t>345 Ocean Dr #219</t>
  </si>
  <si>
    <t>732</t>
  </si>
  <si>
    <t>350 Collins Ave #306</t>
  </si>
  <si>
    <t>417</t>
  </si>
  <si>
    <t>350 Collins Ave #307</t>
  </si>
  <si>
    <t>475</t>
  </si>
  <si>
    <t>350 Meridian Ave #101</t>
  </si>
  <si>
    <t>1487</t>
  </si>
  <si>
    <t>361 Collins Unit A10</t>
  </si>
  <si>
    <t>400 Alton Rd #1106</t>
  </si>
  <si>
    <t>2527</t>
  </si>
  <si>
    <t>400 Alton Rd Unit TH-2M</t>
  </si>
  <si>
    <t>3334</t>
  </si>
  <si>
    <t>400 S Pointe Dr #1905</t>
  </si>
  <si>
    <t>1566</t>
  </si>
  <si>
    <t>400 S Pointe Dr #2104</t>
  </si>
  <si>
    <t>2648</t>
  </si>
  <si>
    <t>401 Ocean Dr #1015</t>
  </si>
  <si>
    <t>401 Ocean Dr #401</t>
  </si>
  <si>
    <t>1196</t>
  </si>
  <si>
    <t>401 Ocean Dr #924</t>
  </si>
  <si>
    <t>435 21st St #114</t>
  </si>
  <si>
    <t>808</t>
  </si>
  <si>
    <t>450 Alton Rd #3008</t>
  </si>
  <si>
    <t>450 Alton Rd #3601</t>
  </si>
  <si>
    <t>2926</t>
  </si>
  <si>
    <t>465 Ocean Dr #320</t>
  </si>
  <si>
    <t>616</t>
  </si>
  <si>
    <t>465 Ocean Dr #506</t>
  </si>
  <si>
    <t>659</t>
  </si>
  <si>
    <t>465 Ocean Dr #512</t>
  </si>
  <si>
    <t>5 Island Ave Unit 10K</t>
  </si>
  <si>
    <t>831</t>
  </si>
  <si>
    <t>50 S Pointe Dr #601</t>
  </si>
  <si>
    <t>5390</t>
  </si>
  <si>
    <t>500 Alton Rd #1508</t>
  </si>
  <si>
    <t>3282</t>
  </si>
  <si>
    <t>520 West Ave #1601</t>
  </si>
  <si>
    <t>520 West Ave #603</t>
  </si>
  <si>
    <t>1284</t>
  </si>
  <si>
    <t>524 Washington Ave #202</t>
  </si>
  <si>
    <t>343</t>
  </si>
  <si>
    <t>528 Meridian Ave Unit 302A</t>
  </si>
  <si>
    <t>540 15th St #202</t>
  </si>
  <si>
    <t>450</t>
  </si>
  <si>
    <t>540 West Ave #2211</t>
  </si>
  <si>
    <t>2074</t>
  </si>
  <si>
    <t>557 Michigan Ave #213</t>
  </si>
  <si>
    <t>600 15th St #4</t>
  </si>
  <si>
    <t>605 Euclid Ave #207</t>
  </si>
  <si>
    <t>631 Euclid Ave #7</t>
  </si>
  <si>
    <t>644 Meridian Ave #1</t>
  </si>
  <si>
    <t>680</t>
  </si>
  <si>
    <t>650 West Ave #1112</t>
  </si>
  <si>
    <t>650 West Ave #1207</t>
  </si>
  <si>
    <t>700 16th St #202</t>
  </si>
  <si>
    <t>606</t>
  </si>
  <si>
    <t>716 Michigan Ave #202</t>
  </si>
  <si>
    <t>720 Collins Ave #208</t>
  </si>
  <si>
    <t>520</t>
  </si>
  <si>
    <t>730 3rd St #207</t>
  </si>
  <si>
    <t>750 Collins Ave #201</t>
  </si>
  <si>
    <t>800 S Pointe Dr #1404</t>
  </si>
  <si>
    <t>7723</t>
  </si>
  <si>
    <t>800 West Ave #435</t>
  </si>
  <si>
    <t>800 West Ave Ph 10</t>
  </si>
  <si>
    <t>801 8th St #103</t>
  </si>
  <si>
    <t>1154</t>
  </si>
  <si>
    <t>820 15th St #104</t>
  </si>
  <si>
    <t>834 Ocean Dr #205</t>
  </si>
  <si>
    <t>928</t>
  </si>
  <si>
    <t>834 Ocean Dr #212</t>
  </si>
  <si>
    <t>9 Island Ave #1209</t>
  </si>
  <si>
    <t>1942</t>
  </si>
  <si>
    <t>9 Island Ave Unit T2</t>
  </si>
  <si>
    <t>6948</t>
  </si>
  <si>
    <t>90 Alton Rd #2306</t>
  </si>
  <si>
    <t>936</t>
  </si>
  <si>
    <t>910 Jefferson Ave Unit 4A</t>
  </si>
  <si>
    <t>915 Jefferson Ave Unit 3C</t>
  </si>
  <si>
    <t>375</t>
  </si>
  <si>
    <t>920 Euclid Ave #6</t>
  </si>
  <si>
    <t>342</t>
  </si>
  <si>
    <t>927 Euclid Ave #8</t>
  </si>
  <si>
    <t>950 Euclid Ave #202</t>
  </si>
  <si>
    <t>283</t>
  </si>
  <si>
    <t>2401 Collins Ave #1103</t>
  </si>
  <si>
    <t>2401 Collins Ave #1408</t>
  </si>
  <si>
    <t>1265</t>
  </si>
  <si>
    <t>2401 Collins Ave #404</t>
  </si>
  <si>
    <t>1936</t>
  </si>
  <si>
    <t>2401 E Collins Ave #1402</t>
  </si>
  <si>
    <t>2401 E Collins Ave #702</t>
  </si>
  <si>
    <t>1072</t>
  </si>
  <si>
    <t>2444 Flamingo Pl Unit 2A</t>
  </si>
  <si>
    <t>2457 Collins Ave #306</t>
  </si>
  <si>
    <t>2457 Collins Ave #508</t>
  </si>
  <si>
    <t>2555 Collins Ave #1106</t>
  </si>
  <si>
    <t>973</t>
  </si>
  <si>
    <t>2555 Collins Ave #1206</t>
  </si>
  <si>
    <t>2555 E Collins Ave #403</t>
  </si>
  <si>
    <t>1134</t>
  </si>
  <si>
    <t>2600 Collins Ave #505</t>
  </si>
  <si>
    <t>2615 Collins Ave #7</t>
  </si>
  <si>
    <t>810</t>
  </si>
  <si>
    <t>2625 Collins Ave #809</t>
  </si>
  <si>
    <t>744</t>
  </si>
  <si>
    <t>2655 Collins Ave #2007</t>
  </si>
  <si>
    <t>767</t>
  </si>
  <si>
    <t>2655 Collins Ave #2301</t>
  </si>
  <si>
    <t>1074</t>
  </si>
  <si>
    <t>2655 Collins Ave #2410</t>
  </si>
  <si>
    <t>2655 Collins Ave #2411</t>
  </si>
  <si>
    <t>1075</t>
  </si>
  <si>
    <t>2655 Collins Ave #502</t>
  </si>
  <si>
    <t>2655 Collins Ave #706</t>
  </si>
  <si>
    <t>2655 Collins Ave #905</t>
  </si>
  <si>
    <t>2829 Indian Creek Dr #410</t>
  </si>
  <si>
    <t>929</t>
  </si>
  <si>
    <t>2829 Indian Creek Dr #706</t>
  </si>
  <si>
    <t>920</t>
  </si>
  <si>
    <t>2858 Pine Tree Dr #5</t>
  </si>
  <si>
    <t>729</t>
  </si>
  <si>
    <t>2899 Collins Ave #1212</t>
  </si>
  <si>
    <t>950</t>
  </si>
  <si>
    <t>2899 Collins Ave #648</t>
  </si>
  <si>
    <t>576</t>
  </si>
  <si>
    <t>2899 Collins Ave Ph F</t>
  </si>
  <si>
    <t>1155</t>
  </si>
  <si>
    <t>2901 Collins Ave #1205</t>
  </si>
  <si>
    <t>3431</t>
  </si>
  <si>
    <t>2939 Indian Creek Dr #307</t>
  </si>
  <si>
    <t>355</t>
  </si>
  <si>
    <t>3030 Collins Ave Unit 2H</t>
  </si>
  <si>
    <t>511</t>
  </si>
  <si>
    <t>3315 Collins Ave Unit 8C</t>
  </si>
  <si>
    <t>6555</t>
  </si>
  <si>
    <t>340 W 42nd St #411</t>
  </si>
  <si>
    <t>1212</t>
  </si>
  <si>
    <t>3411 Indian Creek Dr #402</t>
  </si>
  <si>
    <t>1252</t>
  </si>
  <si>
    <t>3710 Collins Ave Unit N-109</t>
  </si>
  <si>
    <t>1135</t>
  </si>
  <si>
    <t>3737 Collins Ave Unit S-1401</t>
  </si>
  <si>
    <t>5445</t>
  </si>
  <si>
    <t>3737 Collins Ave Unit S-1704</t>
  </si>
  <si>
    <t>2182</t>
  </si>
  <si>
    <t>3801 Collins Ave #1003</t>
  </si>
  <si>
    <t>3801 Collins Ave #903</t>
  </si>
  <si>
    <t>2082</t>
  </si>
  <si>
    <t>4011 Meridian Ave #43</t>
  </si>
  <si>
    <t>4101 Pine Tree Dr #1407</t>
  </si>
  <si>
    <t>443</t>
  </si>
  <si>
    <t>4101 Pine Tree Dr #1631</t>
  </si>
  <si>
    <t>814</t>
  </si>
  <si>
    <t>4101 Pine Tree Dr #1815</t>
  </si>
  <si>
    <t>4101 Pine Tree Dr Unit 1803/1802</t>
  </si>
  <si>
    <t>4142 N Jefferson Ave Unit 2C</t>
  </si>
  <si>
    <t>4142 N Jefferson Ave Unit 4A</t>
  </si>
  <si>
    <t>620</t>
  </si>
  <si>
    <t>4301 Collins Ave #1001</t>
  </si>
  <si>
    <t>4401 Collins Ave Ph North</t>
  </si>
  <si>
    <t>7213</t>
  </si>
  <si>
    <t>4401 Collins Ave Unit 1015/1017</t>
  </si>
  <si>
    <t>1913</t>
  </si>
  <si>
    <t>4401 S Collins Ave #2712</t>
  </si>
  <si>
    <t>4701 N Meridian Ave #621</t>
  </si>
  <si>
    <t>9090</t>
  </si>
  <si>
    <t>4701 N Meridian Ave Unit LPH02</t>
  </si>
  <si>
    <t>6995</t>
  </si>
  <si>
    <t>4701 N Meridian Ave Unit LPH16</t>
  </si>
  <si>
    <t>6050</t>
  </si>
  <si>
    <t>4710 Pine Tree Dr #40</t>
  </si>
  <si>
    <t>836</t>
  </si>
  <si>
    <t>4747 Collins Ave #401</t>
  </si>
  <si>
    <t>4747 Collins Ave #708</t>
  </si>
  <si>
    <t>4747 Collins Ave #807</t>
  </si>
  <si>
    <t>2170</t>
  </si>
  <si>
    <t>4775 Collins Ave #1401</t>
  </si>
  <si>
    <t>4156</t>
  </si>
  <si>
    <t>4775 Collins Ave #1406</t>
  </si>
  <si>
    <t>1349</t>
  </si>
  <si>
    <t>4775 Collins Ave #2108</t>
  </si>
  <si>
    <t>3436</t>
  </si>
  <si>
    <t>4775 Collins Ave #2401</t>
  </si>
  <si>
    <t>4779 Collins Ave #1805</t>
  </si>
  <si>
    <t>3140</t>
  </si>
  <si>
    <t>4779 Collins Ave Ph 4301</t>
  </si>
  <si>
    <t>2029</t>
  </si>
  <si>
    <t>4800 Pine Tree Dr #101</t>
  </si>
  <si>
    <t>687</t>
  </si>
  <si>
    <t>5001 Collins Ave Unit 1G</t>
  </si>
  <si>
    <t>5001 Collins Ave Unit 1-K</t>
  </si>
  <si>
    <t>1510</t>
  </si>
  <si>
    <t>5005 Collins Ave #1022</t>
  </si>
  <si>
    <t>990</t>
  </si>
  <si>
    <t>5005 Collins Ave #319</t>
  </si>
  <si>
    <t>1402</t>
  </si>
  <si>
    <t>5005 Collins Ave Ph 05</t>
  </si>
  <si>
    <t>5025 Collins Ave #1907</t>
  </si>
  <si>
    <t>2342</t>
  </si>
  <si>
    <t>5025 Collins Ave #1908</t>
  </si>
  <si>
    <t>2509</t>
  </si>
  <si>
    <t>5025 Collins Ave #903</t>
  </si>
  <si>
    <t>2187</t>
  </si>
  <si>
    <t>5055 Collins Ave Unit 9J</t>
  </si>
  <si>
    <t>2034</t>
  </si>
  <si>
    <t>5055 Collins Unit 8A</t>
  </si>
  <si>
    <t>1319</t>
  </si>
  <si>
    <t>5151 Collins Ave #1027</t>
  </si>
  <si>
    <t>801</t>
  </si>
  <si>
    <t>5151 Collins Ave #1029</t>
  </si>
  <si>
    <t>5151 Collins Ave #726</t>
  </si>
  <si>
    <t>906</t>
  </si>
  <si>
    <t>5161 Collins Ave #1210</t>
  </si>
  <si>
    <t>813</t>
  </si>
  <si>
    <t>5161 Collins Ave #205</t>
  </si>
  <si>
    <t>1009</t>
  </si>
  <si>
    <t>5225 Collins Ave #1117</t>
  </si>
  <si>
    <t>1477</t>
  </si>
  <si>
    <t>5225 Collins Ave #1216</t>
  </si>
  <si>
    <t>1476</t>
  </si>
  <si>
    <t>5225 Collins Ave #1403</t>
  </si>
  <si>
    <t>5225 Collins Ave Ph 10</t>
  </si>
  <si>
    <t>17130</t>
  </si>
  <si>
    <t>5225 Collins Ave Ph 2</t>
  </si>
  <si>
    <t>3498</t>
  </si>
  <si>
    <t>5255 Collins Ave Unit 10A</t>
  </si>
  <si>
    <t>1887</t>
  </si>
  <si>
    <t>5255 Collins Ave Unit 10J</t>
  </si>
  <si>
    <t>2942</t>
  </si>
  <si>
    <t>5255 Collins Ave Unit 2D</t>
  </si>
  <si>
    <t>252</t>
  </si>
  <si>
    <t>5333 Collins Ave #1503</t>
  </si>
  <si>
    <t>4789</t>
  </si>
  <si>
    <t>5333 Collins Ave #402</t>
  </si>
  <si>
    <t>7110</t>
  </si>
  <si>
    <t>5333 Collins Ave #704</t>
  </si>
  <si>
    <t>4528</t>
  </si>
  <si>
    <t>5333 Collins Ave #906</t>
  </si>
  <si>
    <t>8489</t>
  </si>
  <si>
    <t>5401 Collins Ave #1014</t>
  </si>
  <si>
    <t>5401 Collins Ave #102</t>
  </si>
  <si>
    <t>5401 Collins Ave #112</t>
  </si>
  <si>
    <t>5401 Collins Ave #601</t>
  </si>
  <si>
    <t>1433</t>
  </si>
  <si>
    <t>5401 Collins Ave #919</t>
  </si>
  <si>
    <t>1544</t>
  </si>
  <si>
    <t>5401 Collins Ave #934</t>
  </si>
  <si>
    <t>5445 Collins Ave Unit BTH6</t>
  </si>
  <si>
    <t>592</t>
  </si>
  <si>
    <t>5500 Collins Ave #1402</t>
  </si>
  <si>
    <t>3495</t>
  </si>
  <si>
    <t>5500 Collins Ave #701</t>
  </si>
  <si>
    <t>4106</t>
  </si>
  <si>
    <t>5555 Collins Ave Unit 16V</t>
  </si>
  <si>
    <t>1131</t>
  </si>
  <si>
    <t>5555 Collins Ave Unit 3C</t>
  </si>
  <si>
    <t>5555 Collins Ave Unit 5T</t>
  </si>
  <si>
    <t>5600 Collins Ave Unit 12L</t>
  </si>
  <si>
    <t>827</t>
  </si>
  <si>
    <t>5600 Collins Ave Unit 17H</t>
  </si>
  <si>
    <t>5600 Collins Ave Unit 7A</t>
  </si>
  <si>
    <t>807</t>
  </si>
  <si>
    <t>5600 Collins Ave Unit 7f</t>
  </si>
  <si>
    <t>1584</t>
  </si>
  <si>
    <t>5601 Collins Ave #1720</t>
  </si>
  <si>
    <t>5601 Collins Ave #504</t>
  </si>
  <si>
    <t>849</t>
  </si>
  <si>
    <t>5601 Collins Ave #509</t>
  </si>
  <si>
    <t>5640 Collins Ave Unit 7B</t>
  </si>
  <si>
    <t>1250</t>
  </si>
  <si>
    <t>5660 Collins Ave Unit 11C</t>
  </si>
  <si>
    <t>2338</t>
  </si>
  <si>
    <t>5660 Collins Ave Unit 2A</t>
  </si>
  <si>
    <t>2339</t>
  </si>
  <si>
    <t>5660 Collins Ave Unit 5E</t>
  </si>
  <si>
    <t>3040</t>
  </si>
  <si>
    <t>5700 Collins Ave Unit 10G</t>
  </si>
  <si>
    <t>1355</t>
  </si>
  <si>
    <t>5700 Collins Ave Unit 4L</t>
  </si>
  <si>
    <t>5700 Collins Ave Unit 4M</t>
  </si>
  <si>
    <t>1351</t>
  </si>
  <si>
    <t>5700 Collins Ave Unit 6L</t>
  </si>
  <si>
    <t>249394</t>
  </si>
  <si>
    <t>5701 Collins Ave #817</t>
  </si>
  <si>
    <t>5750 Collins Ave Unit 9A</t>
  </si>
  <si>
    <t>1017</t>
  </si>
  <si>
    <t>5757 Collins Ave #1207</t>
  </si>
  <si>
    <t>5757 Collins Ave #2003</t>
  </si>
  <si>
    <t>5757 Collins Ave #605</t>
  </si>
  <si>
    <t>1806</t>
  </si>
  <si>
    <t>5775 Collins Ave #1005</t>
  </si>
  <si>
    <t>5828</t>
  </si>
  <si>
    <t>5775 Collins Ave #303</t>
  </si>
  <si>
    <t>7023</t>
  </si>
  <si>
    <t>5838 Collins Ave Unit 15C</t>
  </si>
  <si>
    <t>5838 Collins Ave Unit 2D</t>
  </si>
  <si>
    <t>567</t>
  </si>
  <si>
    <t>5838 Collins Ave Unit 4F</t>
  </si>
  <si>
    <t>629</t>
  </si>
  <si>
    <t>5838 Collins Ave Unit PHB</t>
  </si>
  <si>
    <t>5845 Collins Ave #201</t>
  </si>
  <si>
    <t>5845 Collins Ave Unit 306/305</t>
  </si>
  <si>
    <t>5088</t>
  </si>
  <si>
    <t>5875 Collins Ave #1606</t>
  </si>
  <si>
    <t>1722</t>
  </si>
  <si>
    <t>5875 Collins Ave #2001</t>
  </si>
  <si>
    <t>5302</t>
  </si>
  <si>
    <t>5875 Collins Ave #604</t>
  </si>
  <si>
    <t>1596</t>
  </si>
  <si>
    <t>5875 Collins Ave Ph 6</t>
  </si>
  <si>
    <t>3309</t>
  </si>
  <si>
    <t>5880 Collins Ave #1207</t>
  </si>
  <si>
    <t>931</t>
  </si>
  <si>
    <t>5900 Collins Ave #1506</t>
  </si>
  <si>
    <t>1360</t>
  </si>
  <si>
    <t>5959 Collins Ave #1802</t>
  </si>
  <si>
    <t>7372</t>
  </si>
  <si>
    <t>5959 Collins Ave #3002</t>
  </si>
  <si>
    <t>12704</t>
  </si>
  <si>
    <t>5959 Collins Ave Ph -2004</t>
  </si>
  <si>
    <t>602115</t>
  </si>
  <si>
    <t>6000 Collins Ave #121</t>
  </si>
  <si>
    <t>1366</t>
  </si>
  <si>
    <t>6000 Collins Ave #527</t>
  </si>
  <si>
    <t>863</t>
  </si>
  <si>
    <t>6000 E Collins Ave #316</t>
  </si>
  <si>
    <t>6000 Indian Creek Dr Unit 17B</t>
  </si>
  <si>
    <t>6039 Collins Ave #1205</t>
  </si>
  <si>
    <t>6080 Collins Ave #312</t>
  </si>
  <si>
    <t>1116</t>
  </si>
  <si>
    <t>6080 Collins Ave #511</t>
  </si>
  <si>
    <t>1111</t>
  </si>
  <si>
    <t>201 Aqua Ave Ph 4</t>
  </si>
  <si>
    <t>4145</t>
  </si>
  <si>
    <t>6003 S Laguna Path S #6003</t>
  </si>
  <si>
    <t>1665</t>
  </si>
  <si>
    <t>6101 Aqua Ave #403</t>
  </si>
  <si>
    <t>6101 Aqua Ave #701</t>
  </si>
  <si>
    <t>4152</t>
  </si>
  <si>
    <t>6103 Aqua Ave #403</t>
  </si>
  <si>
    <t>3614</t>
  </si>
  <si>
    <t>6103 Aqua Ave #805</t>
  </si>
  <si>
    <t>2734</t>
  </si>
  <si>
    <t>6120 Aqua Ave</t>
  </si>
  <si>
    <t>Grand Total</t>
  </si>
  <si>
    <t>Average of PRICE</t>
  </si>
  <si>
    <t>StdDev of PRICE( No $)</t>
  </si>
  <si>
    <t>City</t>
  </si>
  <si>
    <t>Min of PRICE( No $)</t>
  </si>
  <si>
    <t>Max of PRICE( No $)2</t>
  </si>
  <si>
    <t>Q1</t>
  </si>
  <si>
    <t>Q2</t>
  </si>
  <si>
    <t>Q3</t>
  </si>
  <si>
    <t>IQR</t>
  </si>
  <si>
    <t>1.5IQR</t>
  </si>
  <si>
    <t>LC</t>
  </si>
  <si>
    <t>RC</t>
  </si>
  <si>
    <t>Average of Filled SQUARE FEET</t>
  </si>
  <si>
    <t>Average of BEDS</t>
  </si>
  <si>
    <t>StdDev of BATHS</t>
  </si>
  <si>
    <t>Average of YEAR BUILT</t>
  </si>
  <si>
    <t>StdDev of Filled SQUARE FEET</t>
  </si>
  <si>
    <t>Min of Filled SQUARE FEET</t>
  </si>
  <si>
    <t>Max of Filled SQUARE FEET</t>
  </si>
  <si>
    <t>StdDev of BEDS</t>
  </si>
  <si>
    <t>Min of BEDS</t>
  </si>
  <si>
    <t>Max of BEDS</t>
  </si>
  <si>
    <t>Average of BATHS</t>
  </si>
  <si>
    <t>Min of BATHS</t>
  </si>
  <si>
    <t>Max of BATHS</t>
  </si>
  <si>
    <t>StdDev of YEAR BUILT</t>
  </si>
  <si>
    <t>Min of YEAR BUILT</t>
  </si>
  <si>
    <t>Max of YEAR BUILT</t>
  </si>
  <si>
    <t>Left Outliers</t>
  </si>
  <si>
    <t>Right outliers</t>
  </si>
  <si>
    <t>PRICE Outlier</t>
  </si>
  <si>
    <t>BEDS Outlier</t>
  </si>
  <si>
    <t>BATHS Outliers</t>
  </si>
  <si>
    <t>SQUARE FEET Outlier</t>
  </si>
  <si>
    <t>YEAR BUILT Outlier</t>
  </si>
  <si>
    <t>PRICE Z-Score</t>
  </si>
  <si>
    <t>BEDS Z-Score</t>
  </si>
  <si>
    <t>BATHS Z-Score</t>
  </si>
  <si>
    <t>SQUARE FEET Z-Score</t>
  </si>
  <si>
    <t>YEAR BUILT Z-Score</t>
  </si>
  <si>
    <t>ZIP</t>
  </si>
  <si>
    <t>PRICE</t>
  </si>
  <si>
    <t>SQUARE FEET</t>
  </si>
  <si>
    <t>LOT SIZE</t>
  </si>
  <si>
    <t>DAYS ON MARKET</t>
  </si>
  <si>
    <t>$/SQUARE FEET</t>
  </si>
  <si>
    <t>HOA/MONTH</t>
  </si>
  <si>
    <t>LATITUDE</t>
  </si>
  <si>
    <t>LONGITUDE</t>
  </si>
  <si>
    <t>If there is an "X" that means the data has an outlier.</t>
  </si>
  <si>
    <t>The data with no IQR / divide by 0 STDEV only have one record in that particular city.</t>
  </si>
  <si>
    <t>Count of PRICE( No $)</t>
  </si>
  <si>
    <t>475000-724999</t>
  </si>
  <si>
    <t>225000-474999</t>
  </si>
  <si>
    <t>725000-974999</t>
  </si>
  <si>
    <t>Rel Cum Frequency</t>
  </si>
  <si>
    <t>975000-1224999</t>
  </si>
  <si>
    <t>1225000-1474999</t>
  </si>
  <si>
    <t>1475000-1724999</t>
  </si>
  <si>
    <t>1725000-1974999</t>
  </si>
  <si>
    <t>1975000-2224999</t>
  </si>
  <si>
    <t>2225000-2474999</t>
  </si>
  <si>
    <t>2475000-2724999</t>
  </si>
  <si>
    <t>2725000-2974999</t>
  </si>
  <si>
    <t>2975000-3224999</t>
  </si>
  <si>
    <t>3225000-3474999</t>
  </si>
  <si>
    <t>3475000-3724999</t>
  </si>
  <si>
    <t>3725000-3974999</t>
  </si>
  <si>
    <t>3975000-4224999</t>
  </si>
  <si>
    <t>4225000-4474999</t>
  </si>
  <si>
    <t>4475000-4724999</t>
  </si>
  <si>
    <t>4725000-4974999</t>
  </si>
  <si>
    <t>4975000-5224999</t>
  </si>
  <si>
    <t>5225000-5474999</t>
  </si>
  <si>
    <t>5475000-5724999</t>
  </si>
  <si>
    <t>5975000-6224999</t>
  </si>
  <si>
    <t>6225000-6474999</t>
  </si>
  <si>
    <t>6475000-6724999</t>
  </si>
  <si>
    <t>6725000-6974999</t>
  </si>
  <si>
    <t>7475000-7724999</t>
  </si>
  <si>
    <t>7725000-7974999</t>
  </si>
  <si>
    <t>7975000-8224999</t>
  </si>
  <si>
    <t>8225000-8474999</t>
  </si>
  <si>
    <t>8475000-8724999</t>
  </si>
  <si>
    <t>8725000-8974999</t>
  </si>
  <si>
    <t>9475000-9724999</t>
  </si>
  <si>
    <t>9975000-10224999</t>
  </si>
  <si>
    <t>10475000-10724999</t>
  </si>
  <si>
    <t>10725000-10974999</t>
  </si>
  <si>
    <t>11725000-11974999</t>
  </si>
  <si>
    <t>11975000-12224999</t>
  </si>
  <si>
    <t>12725000-12974999</t>
  </si>
  <si>
    <t>13725000-13974999</t>
  </si>
  <si>
    <t>13975000-14224999</t>
  </si>
  <si>
    <t>14475000-14724999</t>
  </si>
  <si>
    <t>14725000-14974999</t>
  </si>
  <si>
    <t>14975000-15224999</t>
  </si>
  <si>
    <t>15725000-15974999</t>
  </si>
  <si>
    <t>15975000-16224999</t>
  </si>
  <si>
    <t>17975000-18224999</t>
  </si>
  <si>
    <t>18225000-18474999</t>
  </si>
  <si>
    <t>18475000-18724999</t>
  </si>
  <si>
    <t>18725000-18974999</t>
  </si>
  <si>
    <t>21725000-21974999</t>
  </si>
  <si>
    <t>21975000-22224999</t>
  </si>
  <si>
    <t>23475000-23724999</t>
  </si>
  <si>
    <t>24725000-24974999</t>
  </si>
  <si>
    <t>26475000-26724999</t>
  </si>
  <si>
    <t>30475000-30724999</t>
  </si>
  <si>
    <t>34975000-35224999</t>
  </si>
  <si>
    <t>37975000-38224999</t>
  </si>
  <si>
    <t>38475000-38724999</t>
  </si>
  <si>
    <t>41975000-42224999</t>
  </si>
  <si>
    <t>42975000-43224999</t>
  </si>
  <si>
    <t>48975000-49224999</t>
  </si>
  <si>
    <t>Count of Filled SQUARE FEET</t>
  </si>
  <si>
    <t>390-1389</t>
  </si>
  <si>
    <t>1390-2389</t>
  </si>
  <si>
    <t>2390-3389</t>
  </si>
  <si>
    <t>Count of BEDS</t>
  </si>
  <si>
    <t>Count of BATHS</t>
  </si>
  <si>
    <t>Count of YEAR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</si>
</sst>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44" fontId="0" fillId="0" borderId="0" xfId="1" applyFont="1"/>
    <xf numFmtId="44" fontId="0" fillId="0" borderId="0" xfId="0" applyNumberFormat="1"/>
    <xf numFmtId="9" fontId="0" fillId="0" borderId="0" xfId="2" applyFont="1"/>
    <xf numFmtId="0" fontId="0" fillId="0" borderId="0" xfId="1" applyNumberFormat="1" applyFont="1"/>
    <xf numFmtId="1" fontId="0" fillId="0" borderId="0" xfId="1" applyNumberFormat="1" applyFont="1"/>
    <xf numFmtId="1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2" fillId="3" borderId="0" xfId="0" applyFont="1" applyFill="1"/>
    <xf numFmtId="0" fontId="0" fillId="0" borderId="0" xfId="0" applyAlignment="1">
      <alignment horizontal="left" indent="1"/>
    </xf>
    <xf numFmtId="10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51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[6040_Project1_PartA_Des_Stat_XC_HL.xlsx]Price Pivot Graph!PivotTable1</c:name>
    <c:fmtId val="3"/>
  </c:pivotSource>
  <c:chart>
    <c:autoTitleDeleted val="0"/>
    <c:pivotFmts>
      <c:pivotFmt>
        <c:idx val="0"/>
        <c:spPr>
          <a:pattFill prst="dkDnDiag">
            <a:fgClr>
              <a:schemeClr val="accent1"/>
            </a:fgClr>
            <a:bgClr>
              <a:schemeClr val="bg1"/>
            </a:bgClr>
          </a:pattFill>
          <a:ln w="15875">
            <a:solidFill>
              <a:schemeClr val="tx1">
                <a:lumMod val="15000"/>
                <a:lumOff val="8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'Price Pivot Graph'!$B$3</c:f>
              <c:strCache>
                <c:ptCount val="1"/>
                <c:pt idx="0">
                  <c:v>Count of PRICE( No $)</c:v>
                </c:pt>
              </c:strCache>
            </c:strRef>
          </c:tx>
          <c:spPr>
            <a:pattFill prst="dkDnDiag">
              <a:fgClr>
                <a:schemeClr val="accent1"/>
              </a:fgClr>
              <a:bgClr>
                <a:schemeClr val="bg1"/>
              </a:bgClr>
            </a:pattFill>
            <a:ln w="15875"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  <c:invertIfNegative val="0"/>
          <c:cat>
            <c:multiLvlStrRef>
              <c:f>'Price Pivot Graph'!$A$4:$A$67</c:f>
              <c:multiLvlStrCache>
                <c:ptCount val="62"/>
                <c:lvl>
                  <c:pt idx="0">
                    <c:v>225000-474999</c:v>
                  </c:pt>
                  <c:pt idx="1">
                    <c:v>475000-724999</c:v>
                  </c:pt>
                  <c:pt idx="2">
                    <c:v>725000-974999</c:v>
                  </c:pt>
                  <c:pt idx="3">
                    <c:v>975000-1224999</c:v>
                  </c:pt>
                  <c:pt idx="4">
                    <c:v>1225000-1474999</c:v>
                  </c:pt>
                  <c:pt idx="5">
                    <c:v>1475000-1724999</c:v>
                  </c:pt>
                  <c:pt idx="6">
                    <c:v>1725000-1974999</c:v>
                  </c:pt>
                  <c:pt idx="7">
                    <c:v>1975000-2224999</c:v>
                  </c:pt>
                  <c:pt idx="8">
                    <c:v>2225000-2474999</c:v>
                  </c:pt>
                  <c:pt idx="9">
                    <c:v>2475000-2724999</c:v>
                  </c:pt>
                  <c:pt idx="10">
                    <c:v>2725000-2974999</c:v>
                  </c:pt>
                  <c:pt idx="11">
                    <c:v>2975000-3224999</c:v>
                  </c:pt>
                  <c:pt idx="12">
                    <c:v>3225000-3474999</c:v>
                  </c:pt>
                  <c:pt idx="13">
                    <c:v>3475000-3724999</c:v>
                  </c:pt>
                  <c:pt idx="14">
                    <c:v>3725000-3974999</c:v>
                  </c:pt>
                  <c:pt idx="15">
                    <c:v>3975000-4224999</c:v>
                  </c:pt>
                  <c:pt idx="16">
                    <c:v>4225000-4474999</c:v>
                  </c:pt>
                  <c:pt idx="17">
                    <c:v>4475000-4724999</c:v>
                  </c:pt>
                  <c:pt idx="18">
                    <c:v>4725000-4974999</c:v>
                  </c:pt>
                  <c:pt idx="19">
                    <c:v>4975000-5224999</c:v>
                  </c:pt>
                  <c:pt idx="20">
                    <c:v>5225000-5474999</c:v>
                  </c:pt>
                  <c:pt idx="21">
                    <c:v>5475000-5724999</c:v>
                  </c:pt>
                  <c:pt idx="22">
                    <c:v>5975000-6224999</c:v>
                  </c:pt>
                  <c:pt idx="23">
                    <c:v>6225000-6474999</c:v>
                  </c:pt>
                  <c:pt idx="24">
                    <c:v>6475000-6724999</c:v>
                  </c:pt>
                  <c:pt idx="25">
                    <c:v>6725000-6974999</c:v>
                  </c:pt>
                  <c:pt idx="26">
                    <c:v>7475000-7724999</c:v>
                  </c:pt>
                  <c:pt idx="27">
                    <c:v>7725000-7974999</c:v>
                  </c:pt>
                  <c:pt idx="28">
                    <c:v>7975000-8224999</c:v>
                  </c:pt>
                  <c:pt idx="29">
                    <c:v>8225000-8474999</c:v>
                  </c:pt>
                  <c:pt idx="30">
                    <c:v>8475000-8724999</c:v>
                  </c:pt>
                  <c:pt idx="31">
                    <c:v>8725000-8974999</c:v>
                  </c:pt>
                  <c:pt idx="32">
                    <c:v>9475000-9724999</c:v>
                  </c:pt>
                  <c:pt idx="33">
                    <c:v>9975000-10224999</c:v>
                  </c:pt>
                  <c:pt idx="34">
                    <c:v>10475000-10724999</c:v>
                  </c:pt>
                  <c:pt idx="35">
                    <c:v>10725000-10974999</c:v>
                  </c:pt>
                  <c:pt idx="36">
                    <c:v>11725000-11974999</c:v>
                  </c:pt>
                  <c:pt idx="37">
                    <c:v>11975000-12224999</c:v>
                  </c:pt>
                  <c:pt idx="38">
                    <c:v>12725000-12974999</c:v>
                  </c:pt>
                  <c:pt idx="39">
                    <c:v>13725000-13974999</c:v>
                  </c:pt>
                  <c:pt idx="40">
                    <c:v>13975000-14224999</c:v>
                  </c:pt>
                  <c:pt idx="41">
                    <c:v>14475000-14724999</c:v>
                  </c:pt>
                  <c:pt idx="42">
                    <c:v>14725000-14974999</c:v>
                  </c:pt>
                  <c:pt idx="43">
                    <c:v>14975000-15224999</c:v>
                  </c:pt>
                  <c:pt idx="44">
                    <c:v>15725000-15974999</c:v>
                  </c:pt>
                  <c:pt idx="45">
                    <c:v>15975000-16224999</c:v>
                  </c:pt>
                  <c:pt idx="46">
                    <c:v>17975000-18224999</c:v>
                  </c:pt>
                  <c:pt idx="47">
                    <c:v>18225000-18474999</c:v>
                  </c:pt>
                  <c:pt idx="48">
                    <c:v>18475000-18724999</c:v>
                  </c:pt>
                  <c:pt idx="49">
                    <c:v>18725000-18974999</c:v>
                  </c:pt>
                  <c:pt idx="50">
                    <c:v>21725000-21974999</c:v>
                  </c:pt>
                  <c:pt idx="51">
                    <c:v>21975000-22224999</c:v>
                  </c:pt>
                  <c:pt idx="52">
                    <c:v>23475000-23724999</c:v>
                  </c:pt>
                  <c:pt idx="53">
                    <c:v>24725000-24974999</c:v>
                  </c:pt>
                  <c:pt idx="54">
                    <c:v>26475000-26724999</c:v>
                  </c:pt>
                  <c:pt idx="55">
                    <c:v>30475000-30724999</c:v>
                  </c:pt>
                  <c:pt idx="56">
                    <c:v>34975000-35224999</c:v>
                  </c:pt>
                  <c:pt idx="57">
                    <c:v>37975000-38224999</c:v>
                  </c:pt>
                  <c:pt idx="58">
                    <c:v>38475000-38724999</c:v>
                  </c:pt>
                  <c:pt idx="59">
                    <c:v>41975000-42224999</c:v>
                  </c:pt>
                  <c:pt idx="60">
                    <c:v>42975000-43224999</c:v>
                  </c:pt>
                  <c:pt idx="61">
                    <c:v>48975000-49224999</c:v>
                  </c:pt>
                </c:lvl>
                <c:lvl>
                  <c:pt idx="0">
                    <c:v>Miami Beach</c:v>
                  </c:pt>
                </c:lvl>
              </c:multiLvlStrCache>
            </c:multiLvlStrRef>
          </c:cat>
          <c:val>
            <c:numRef>
              <c:f>'Price Pivot Graph'!$B$4:$B$67</c:f>
              <c:numCache>
                <c:formatCode>General</c:formatCode>
                <c:ptCount val="62"/>
                <c:pt idx="0">
                  <c:v>112</c:v>
                </c:pt>
                <c:pt idx="1">
                  <c:v>66</c:v>
                </c:pt>
                <c:pt idx="2">
                  <c:v>41</c:v>
                </c:pt>
                <c:pt idx="3">
                  <c:v>25</c:v>
                </c:pt>
                <c:pt idx="4">
                  <c:v>16</c:v>
                </c:pt>
                <c:pt idx="5">
                  <c:v>15</c:v>
                </c:pt>
                <c:pt idx="6">
                  <c:v>9</c:v>
                </c:pt>
                <c:pt idx="7">
                  <c:v>18</c:v>
                </c:pt>
                <c:pt idx="8">
                  <c:v>11</c:v>
                </c:pt>
                <c:pt idx="9">
                  <c:v>13</c:v>
                </c:pt>
                <c:pt idx="10">
                  <c:v>11</c:v>
                </c:pt>
                <c:pt idx="11">
                  <c:v>16</c:v>
                </c:pt>
                <c:pt idx="12">
                  <c:v>10</c:v>
                </c:pt>
                <c:pt idx="13">
                  <c:v>12</c:v>
                </c:pt>
                <c:pt idx="14">
                  <c:v>6</c:v>
                </c:pt>
                <c:pt idx="15">
                  <c:v>5</c:v>
                </c:pt>
                <c:pt idx="16">
                  <c:v>1</c:v>
                </c:pt>
                <c:pt idx="17">
                  <c:v>7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5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7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7B-43BF-A491-937E7B305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72560959"/>
        <c:axId val="1877889823"/>
      </c:barChart>
      <c:lineChart>
        <c:grouping val="standard"/>
        <c:varyColors val="0"/>
        <c:ser>
          <c:idx val="1"/>
          <c:order val="1"/>
          <c:tx>
            <c:strRef>
              <c:f>'Price Pivot Graph'!$C$3</c:f>
              <c:strCache>
                <c:ptCount val="1"/>
                <c:pt idx="0">
                  <c:v>Rel Cum Frequency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'Price Pivot Graph'!$A$4:$A$67</c:f>
              <c:multiLvlStrCache>
                <c:ptCount val="62"/>
                <c:lvl>
                  <c:pt idx="0">
                    <c:v>225000-474999</c:v>
                  </c:pt>
                  <c:pt idx="1">
                    <c:v>475000-724999</c:v>
                  </c:pt>
                  <c:pt idx="2">
                    <c:v>725000-974999</c:v>
                  </c:pt>
                  <c:pt idx="3">
                    <c:v>975000-1224999</c:v>
                  </c:pt>
                  <c:pt idx="4">
                    <c:v>1225000-1474999</c:v>
                  </c:pt>
                  <c:pt idx="5">
                    <c:v>1475000-1724999</c:v>
                  </c:pt>
                  <c:pt idx="6">
                    <c:v>1725000-1974999</c:v>
                  </c:pt>
                  <c:pt idx="7">
                    <c:v>1975000-2224999</c:v>
                  </c:pt>
                  <c:pt idx="8">
                    <c:v>2225000-2474999</c:v>
                  </c:pt>
                  <c:pt idx="9">
                    <c:v>2475000-2724999</c:v>
                  </c:pt>
                  <c:pt idx="10">
                    <c:v>2725000-2974999</c:v>
                  </c:pt>
                  <c:pt idx="11">
                    <c:v>2975000-3224999</c:v>
                  </c:pt>
                  <c:pt idx="12">
                    <c:v>3225000-3474999</c:v>
                  </c:pt>
                  <c:pt idx="13">
                    <c:v>3475000-3724999</c:v>
                  </c:pt>
                  <c:pt idx="14">
                    <c:v>3725000-3974999</c:v>
                  </c:pt>
                  <c:pt idx="15">
                    <c:v>3975000-4224999</c:v>
                  </c:pt>
                  <c:pt idx="16">
                    <c:v>4225000-4474999</c:v>
                  </c:pt>
                  <c:pt idx="17">
                    <c:v>4475000-4724999</c:v>
                  </c:pt>
                  <c:pt idx="18">
                    <c:v>4725000-4974999</c:v>
                  </c:pt>
                  <c:pt idx="19">
                    <c:v>4975000-5224999</c:v>
                  </c:pt>
                  <c:pt idx="20">
                    <c:v>5225000-5474999</c:v>
                  </c:pt>
                  <c:pt idx="21">
                    <c:v>5475000-5724999</c:v>
                  </c:pt>
                  <c:pt idx="22">
                    <c:v>5975000-6224999</c:v>
                  </c:pt>
                  <c:pt idx="23">
                    <c:v>6225000-6474999</c:v>
                  </c:pt>
                  <c:pt idx="24">
                    <c:v>6475000-6724999</c:v>
                  </c:pt>
                  <c:pt idx="25">
                    <c:v>6725000-6974999</c:v>
                  </c:pt>
                  <c:pt idx="26">
                    <c:v>7475000-7724999</c:v>
                  </c:pt>
                  <c:pt idx="27">
                    <c:v>7725000-7974999</c:v>
                  </c:pt>
                  <c:pt idx="28">
                    <c:v>7975000-8224999</c:v>
                  </c:pt>
                  <c:pt idx="29">
                    <c:v>8225000-8474999</c:v>
                  </c:pt>
                  <c:pt idx="30">
                    <c:v>8475000-8724999</c:v>
                  </c:pt>
                  <c:pt idx="31">
                    <c:v>8725000-8974999</c:v>
                  </c:pt>
                  <c:pt idx="32">
                    <c:v>9475000-9724999</c:v>
                  </c:pt>
                  <c:pt idx="33">
                    <c:v>9975000-10224999</c:v>
                  </c:pt>
                  <c:pt idx="34">
                    <c:v>10475000-10724999</c:v>
                  </c:pt>
                  <c:pt idx="35">
                    <c:v>10725000-10974999</c:v>
                  </c:pt>
                  <c:pt idx="36">
                    <c:v>11725000-11974999</c:v>
                  </c:pt>
                  <c:pt idx="37">
                    <c:v>11975000-12224999</c:v>
                  </c:pt>
                  <c:pt idx="38">
                    <c:v>12725000-12974999</c:v>
                  </c:pt>
                  <c:pt idx="39">
                    <c:v>13725000-13974999</c:v>
                  </c:pt>
                  <c:pt idx="40">
                    <c:v>13975000-14224999</c:v>
                  </c:pt>
                  <c:pt idx="41">
                    <c:v>14475000-14724999</c:v>
                  </c:pt>
                  <c:pt idx="42">
                    <c:v>14725000-14974999</c:v>
                  </c:pt>
                  <c:pt idx="43">
                    <c:v>14975000-15224999</c:v>
                  </c:pt>
                  <c:pt idx="44">
                    <c:v>15725000-15974999</c:v>
                  </c:pt>
                  <c:pt idx="45">
                    <c:v>15975000-16224999</c:v>
                  </c:pt>
                  <c:pt idx="46">
                    <c:v>17975000-18224999</c:v>
                  </c:pt>
                  <c:pt idx="47">
                    <c:v>18225000-18474999</c:v>
                  </c:pt>
                  <c:pt idx="48">
                    <c:v>18475000-18724999</c:v>
                  </c:pt>
                  <c:pt idx="49">
                    <c:v>18725000-18974999</c:v>
                  </c:pt>
                  <c:pt idx="50">
                    <c:v>21725000-21974999</c:v>
                  </c:pt>
                  <c:pt idx="51">
                    <c:v>21975000-22224999</c:v>
                  </c:pt>
                  <c:pt idx="52">
                    <c:v>23475000-23724999</c:v>
                  </c:pt>
                  <c:pt idx="53">
                    <c:v>24725000-24974999</c:v>
                  </c:pt>
                  <c:pt idx="54">
                    <c:v>26475000-26724999</c:v>
                  </c:pt>
                  <c:pt idx="55">
                    <c:v>30475000-30724999</c:v>
                  </c:pt>
                  <c:pt idx="56">
                    <c:v>34975000-35224999</c:v>
                  </c:pt>
                  <c:pt idx="57">
                    <c:v>37975000-38224999</c:v>
                  </c:pt>
                  <c:pt idx="58">
                    <c:v>38475000-38724999</c:v>
                  </c:pt>
                  <c:pt idx="59">
                    <c:v>41975000-42224999</c:v>
                  </c:pt>
                  <c:pt idx="60">
                    <c:v>42975000-43224999</c:v>
                  </c:pt>
                  <c:pt idx="61">
                    <c:v>48975000-49224999</c:v>
                  </c:pt>
                </c:lvl>
                <c:lvl>
                  <c:pt idx="0">
                    <c:v>Miami Beach</c:v>
                  </c:pt>
                </c:lvl>
              </c:multiLvlStrCache>
            </c:multiLvlStrRef>
          </c:cat>
          <c:val>
            <c:numRef>
              <c:f>'Price Pivot Graph'!$C$4:$C$67</c:f>
              <c:numCache>
                <c:formatCode>0.00%</c:formatCode>
                <c:ptCount val="62"/>
                <c:pt idx="0">
                  <c:v>0.23628691983122363</c:v>
                </c:pt>
                <c:pt idx="1">
                  <c:v>0.37552742616033757</c:v>
                </c:pt>
                <c:pt idx="2">
                  <c:v>0.46202531645569622</c:v>
                </c:pt>
                <c:pt idx="3">
                  <c:v>0.51476793248945152</c:v>
                </c:pt>
                <c:pt idx="4">
                  <c:v>0.54852320675105481</c:v>
                </c:pt>
                <c:pt idx="5">
                  <c:v>0.58016877637130804</c:v>
                </c:pt>
                <c:pt idx="6">
                  <c:v>0.59915611814345993</c:v>
                </c:pt>
                <c:pt idx="7">
                  <c:v>0.6371308016877637</c:v>
                </c:pt>
                <c:pt idx="8">
                  <c:v>0.66033755274261607</c:v>
                </c:pt>
                <c:pt idx="9">
                  <c:v>0.68776371308016881</c:v>
                </c:pt>
                <c:pt idx="10">
                  <c:v>0.71097046413502107</c:v>
                </c:pt>
                <c:pt idx="11">
                  <c:v>0.74472573839662448</c:v>
                </c:pt>
                <c:pt idx="12">
                  <c:v>0.76582278481012656</c:v>
                </c:pt>
                <c:pt idx="13">
                  <c:v>0.79113924050632911</c:v>
                </c:pt>
                <c:pt idx="14">
                  <c:v>0.80379746835443033</c:v>
                </c:pt>
                <c:pt idx="15">
                  <c:v>0.81434599156118148</c:v>
                </c:pt>
                <c:pt idx="16">
                  <c:v>0.81645569620253167</c:v>
                </c:pt>
                <c:pt idx="17">
                  <c:v>0.83122362869198307</c:v>
                </c:pt>
                <c:pt idx="18">
                  <c:v>0.83966244725738393</c:v>
                </c:pt>
                <c:pt idx="19">
                  <c:v>0.84810126582278478</c:v>
                </c:pt>
                <c:pt idx="20">
                  <c:v>0.85443037974683544</c:v>
                </c:pt>
                <c:pt idx="21">
                  <c:v>0.8628691983122363</c:v>
                </c:pt>
                <c:pt idx="22">
                  <c:v>0.86919831223628696</c:v>
                </c:pt>
                <c:pt idx="23">
                  <c:v>0.87130801687763715</c:v>
                </c:pt>
                <c:pt idx="24">
                  <c:v>0.87552742616033752</c:v>
                </c:pt>
                <c:pt idx="25">
                  <c:v>0.88607594936708856</c:v>
                </c:pt>
                <c:pt idx="26">
                  <c:v>0.89029535864978904</c:v>
                </c:pt>
                <c:pt idx="27">
                  <c:v>0.89451476793248941</c:v>
                </c:pt>
                <c:pt idx="28">
                  <c:v>0.8966244725738397</c:v>
                </c:pt>
                <c:pt idx="29">
                  <c:v>0.89873417721518989</c:v>
                </c:pt>
                <c:pt idx="30">
                  <c:v>0.90084388185654007</c:v>
                </c:pt>
                <c:pt idx="31">
                  <c:v>0.91139240506329111</c:v>
                </c:pt>
                <c:pt idx="32">
                  <c:v>0.91561181434599159</c:v>
                </c:pt>
                <c:pt idx="33">
                  <c:v>0.91772151898734178</c:v>
                </c:pt>
                <c:pt idx="34">
                  <c:v>0.91983122362869196</c:v>
                </c:pt>
                <c:pt idx="35">
                  <c:v>0.92194092827004215</c:v>
                </c:pt>
                <c:pt idx="36">
                  <c:v>0.92616033755274263</c:v>
                </c:pt>
                <c:pt idx="37">
                  <c:v>0.92827004219409281</c:v>
                </c:pt>
                <c:pt idx="38">
                  <c:v>0.930379746835443</c:v>
                </c:pt>
                <c:pt idx="39">
                  <c:v>0.94514767932489452</c:v>
                </c:pt>
                <c:pt idx="40">
                  <c:v>0.9472573839662447</c:v>
                </c:pt>
                <c:pt idx="41">
                  <c:v>0.94936708860759489</c:v>
                </c:pt>
                <c:pt idx="42">
                  <c:v>0.95358649789029537</c:v>
                </c:pt>
                <c:pt idx="43">
                  <c:v>0.95569620253164556</c:v>
                </c:pt>
                <c:pt idx="44">
                  <c:v>0.95780590717299574</c:v>
                </c:pt>
                <c:pt idx="45">
                  <c:v>0.95991561181434604</c:v>
                </c:pt>
                <c:pt idx="46">
                  <c:v>0.96202531645569622</c:v>
                </c:pt>
                <c:pt idx="47">
                  <c:v>0.96413502109704641</c:v>
                </c:pt>
                <c:pt idx="48">
                  <c:v>0.96624472573839659</c:v>
                </c:pt>
                <c:pt idx="49">
                  <c:v>0.97046413502109707</c:v>
                </c:pt>
                <c:pt idx="50">
                  <c:v>0.97468354430379744</c:v>
                </c:pt>
                <c:pt idx="51">
                  <c:v>0.97679324894514763</c:v>
                </c:pt>
                <c:pt idx="52">
                  <c:v>0.97890295358649793</c:v>
                </c:pt>
                <c:pt idx="53">
                  <c:v>0.9831223628691983</c:v>
                </c:pt>
                <c:pt idx="54">
                  <c:v>0.98523206751054848</c:v>
                </c:pt>
                <c:pt idx="55">
                  <c:v>0.98734177215189878</c:v>
                </c:pt>
                <c:pt idx="56">
                  <c:v>0.98945147679324896</c:v>
                </c:pt>
                <c:pt idx="57">
                  <c:v>0.99156118143459915</c:v>
                </c:pt>
                <c:pt idx="58">
                  <c:v>0.99367088607594933</c:v>
                </c:pt>
                <c:pt idx="59">
                  <c:v>0.99578059071729963</c:v>
                </c:pt>
                <c:pt idx="60">
                  <c:v>0.99789029535864981</c:v>
                </c:pt>
                <c:pt idx="6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7B-43BF-A491-937E7B305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8555743"/>
        <c:axId val="1877890815"/>
      </c:lineChart>
      <c:catAx>
        <c:axId val="187256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889823"/>
        <c:crosses val="autoZero"/>
        <c:auto val="1"/>
        <c:lblAlgn val="ctr"/>
        <c:lblOffset val="100"/>
        <c:noMultiLvlLbl val="0"/>
      </c:catAx>
      <c:valAx>
        <c:axId val="187788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60959"/>
        <c:crosses val="autoZero"/>
        <c:crossBetween val="between"/>
      </c:valAx>
      <c:valAx>
        <c:axId val="187789081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555743"/>
        <c:crosses val="max"/>
        <c:crossBetween val="between"/>
      </c:valAx>
      <c:catAx>
        <c:axId val="20385557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78908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[6040_Project1_PartA_Des_Stat_XC_HL.xlsx]Square Feet Pivot Graph!PivotTable2</c:name>
    <c:fmtId val="1"/>
  </c:pivotSource>
  <c:chart>
    <c:autoTitleDeleted val="0"/>
    <c:pivotFmts>
      <c:pivotFmt>
        <c:idx val="0"/>
        <c:spPr>
          <a:pattFill prst="dkDnDiag">
            <a:fgClr>
              <a:schemeClr val="accent1"/>
            </a:fgClr>
            <a:bgClr>
              <a:schemeClr val="bg1"/>
            </a:bgClr>
          </a:pattFill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'Square Feet Pivot Graph'!$B$3</c:f>
              <c:strCache>
                <c:ptCount val="1"/>
                <c:pt idx="0">
                  <c:v>Count of Filled SQUARE FEET</c:v>
                </c:pt>
              </c:strCache>
            </c:strRef>
          </c:tx>
          <c:spPr>
            <a:pattFill prst="dkDnDiag">
              <a:fgClr>
                <a:schemeClr val="accent1"/>
              </a:fgClr>
              <a:bgClr>
                <a:schemeClr val="bg1"/>
              </a:bgClr>
            </a:pattFill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  <c:invertIfNegative val="0"/>
          <c:cat>
            <c:multiLvlStrRef>
              <c:f>'Square Feet Pivot Graph'!$A$4:$A$8</c:f>
              <c:multiLvlStrCache>
                <c:ptCount val="3"/>
                <c:lvl>
                  <c:pt idx="0">
                    <c:v>390-1389</c:v>
                  </c:pt>
                  <c:pt idx="1">
                    <c:v>1390-2389</c:v>
                  </c:pt>
                  <c:pt idx="2">
                    <c:v>2390-3389</c:v>
                  </c:pt>
                </c:lvl>
                <c:lvl>
                  <c:pt idx="0">
                    <c:v>Culver City</c:v>
                  </c:pt>
                </c:lvl>
              </c:multiLvlStrCache>
            </c:multiLvlStrRef>
          </c:cat>
          <c:val>
            <c:numRef>
              <c:f>'Square Feet Pivot Graph'!$B$4:$B$8</c:f>
              <c:numCache>
                <c:formatCode>General</c:formatCode>
                <c:ptCount val="3"/>
                <c:pt idx="0">
                  <c:v>23</c:v>
                </c:pt>
                <c:pt idx="1">
                  <c:v>16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F-4FC3-B877-19B3F7997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5029200"/>
        <c:axId val="458359504"/>
      </c:barChart>
      <c:lineChart>
        <c:grouping val="standard"/>
        <c:varyColors val="0"/>
        <c:ser>
          <c:idx val="1"/>
          <c:order val="1"/>
          <c:tx>
            <c:strRef>
              <c:f>'Square Feet Pivot Graph'!$C$3</c:f>
              <c:strCache>
                <c:ptCount val="1"/>
                <c:pt idx="0">
                  <c:v>Rel Cum Frequency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'Square Feet Pivot Graph'!$A$4:$A$8</c:f>
              <c:multiLvlStrCache>
                <c:ptCount val="3"/>
                <c:lvl>
                  <c:pt idx="0">
                    <c:v>390-1389</c:v>
                  </c:pt>
                  <c:pt idx="1">
                    <c:v>1390-2389</c:v>
                  </c:pt>
                  <c:pt idx="2">
                    <c:v>2390-3389</c:v>
                  </c:pt>
                </c:lvl>
                <c:lvl>
                  <c:pt idx="0">
                    <c:v>Culver City</c:v>
                  </c:pt>
                </c:lvl>
              </c:multiLvlStrCache>
            </c:multiLvlStrRef>
          </c:cat>
          <c:val>
            <c:numRef>
              <c:f>'Square Feet Pivot Graph'!$C$4:$C$8</c:f>
              <c:numCache>
                <c:formatCode>0.00%</c:formatCode>
                <c:ptCount val="3"/>
                <c:pt idx="0">
                  <c:v>0.40691059032308574</c:v>
                </c:pt>
                <c:pt idx="1">
                  <c:v>0.9001861614210902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BF-4FC3-B877-19B3F7997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9597200"/>
        <c:axId val="458377856"/>
      </c:lineChart>
      <c:catAx>
        <c:axId val="135502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359504"/>
        <c:crosses val="autoZero"/>
        <c:auto val="1"/>
        <c:lblAlgn val="ctr"/>
        <c:lblOffset val="100"/>
        <c:noMultiLvlLbl val="0"/>
      </c:catAx>
      <c:valAx>
        <c:axId val="45835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029200"/>
        <c:crosses val="autoZero"/>
        <c:crossBetween val="between"/>
      </c:valAx>
      <c:valAx>
        <c:axId val="45837785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597200"/>
        <c:crosses val="max"/>
        <c:crossBetween val="between"/>
      </c:valAx>
      <c:catAx>
        <c:axId val="1359597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8377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[6040_Project1_PartA_Des_Stat_XC_HL.xlsx]Beds Pivot Graph!PivotTable3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'Beds Pivot Graph'!$B$3</c:f>
              <c:strCache>
                <c:ptCount val="1"/>
                <c:pt idx="0">
                  <c:v>Count of BEDS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'Beds Pivot Graph'!$A$4:$A$10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Culver City</c:v>
                  </c:pt>
                </c:lvl>
              </c:multiLvlStrCache>
            </c:multiLvlStrRef>
          </c:cat>
          <c:val>
            <c:numRef>
              <c:f>'Beds Pivot Graph'!$B$4:$B$10</c:f>
              <c:numCache>
                <c:formatCode>General</c:formatCode>
                <c:ptCount val="5"/>
                <c:pt idx="0">
                  <c:v>5</c:v>
                </c:pt>
                <c:pt idx="1">
                  <c:v>16</c:v>
                </c:pt>
                <c:pt idx="2">
                  <c:v>12</c:v>
                </c:pt>
                <c:pt idx="3">
                  <c:v>7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79-486F-A916-1A50E9183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55036400"/>
        <c:axId val="1204560128"/>
      </c:barChart>
      <c:lineChart>
        <c:grouping val="standard"/>
        <c:varyColors val="0"/>
        <c:ser>
          <c:idx val="1"/>
          <c:order val="1"/>
          <c:tx>
            <c:strRef>
              <c:f>'Beds Pivot Graph'!$C$3</c:f>
              <c:strCache>
                <c:ptCount val="1"/>
                <c:pt idx="0">
                  <c:v>Rel Cum Frequency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'Beds Pivot Graph'!$A$4:$A$10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Culver City</c:v>
                  </c:pt>
                </c:lvl>
              </c:multiLvlStrCache>
            </c:multiLvlStrRef>
          </c:cat>
          <c:val>
            <c:numRef>
              <c:f>'Beds Pivot Graph'!$C$4:$C$10</c:f>
              <c:numCache>
                <c:formatCode>0.00%</c:formatCode>
                <c:ptCount val="5"/>
                <c:pt idx="0">
                  <c:v>0.12195121951219512</c:v>
                </c:pt>
                <c:pt idx="1">
                  <c:v>0.51219512195121952</c:v>
                </c:pt>
                <c:pt idx="2">
                  <c:v>0.80487804878048785</c:v>
                </c:pt>
                <c:pt idx="3">
                  <c:v>0.97560975609756095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79-486F-A916-1A50E9183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6986448"/>
        <c:axId val="1369084384"/>
      </c:lineChart>
      <c:catAx>
        <c:axId val="135503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560128"/>
        <c:crosses val="autoZero"/>
        <c:auto val="1"/>
        <c:lblAlgn val="ctr"/>
        <c:lblOffset val="100"/>
        <c:noMultiLvlLbl val="0"/>
      </c:catAx>
      <c:valAx>
        <c:axId val="120456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036400"/>
        <c:crosses val="autoZero"/>
        <c:crossBetween val="between"/>
      </c:valAx>
      <c:valAx>
        <c:axId val="136908438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986448"/>
        <c:crosses val="max"/>
        <c:crossBetween val="between"/>
      </c:valAx>
      <c:catAx>
        <c:axId val="1686986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69084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[6040_Project1_PartA_Des_Stat_XC_HL.xlsx]Baths Pivot Graph!PivotTable4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'Baths Pivot Graph'!$B$3</c:f>
              <c:strCache>
                <c:ptCount val="1"/>
                <c:pt idx="0">
                  <c:v>Count of BATHS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'Baths Pivot Graph'!$A$4:$A$13</c:f>
              <c:multiLvlStrCache>
                <c:ptCount val="8"/>
                <c:lvl>
                  <c:pt idx="0">
                    <c:v>1</c:v>
                  </c:pt>
                  <c:pt idx="1">
                    <c:v>1.5</c:v>
                  </c:pt>
                  <c:pt idx="2">
                    <c:v>2</c:v>
                  </c:pt>
                  <c:pt idx="3">
                    <c:v>2.5</c:v>
                  </c:pt>
                  <c:pt idx="4">
                    <c:v>3</c:v>
                  </c:pt>
                  <c:pt idx="5">
                    <c:v>3.5</c:v>
                  </c:pt>
                  <c:pt idx="6">
                    <c:v>4</c:v>
                  </c:pt>
                  <c:pt idx="7">
                    <c:v>4.5</c:v>
                  </c:pt>
                </c:lvl>
                <c:lvl>
                  <c:pt idx="0">
                    <c:v>Culver City</c:v>
                  </c:pt>
                </c:lvl>
              </c:multiLvlStrCache>
            </c:multiLvlStrRef>
          </c:cat>
          <c:val>
            <c:numRef>
              <c:f>'Baths Pivot Graph'!$B$4:$B$13</c:f>
              <c:numCache>
                <c:formatCode>General</c:formatCode>
                <c:ptCount val="8"/>
                <c:pt idx="0">
                  <c:v>9</c:v>
                </c:pt>
                <c:pt idx="1">
                  <c:v>1</c:v>
                </c:pt>
                <c:pt idx="2">
                  <c:v>19</c:v>
                </c:pt>
                <c:pt idx="3">
                  <c:v>4</c:v>
                </c:pt>
                <c:pt idx="4">
                  <c:v>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32-4A0C-B6DB-4ECEE54F9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5032080"/>
        <c:axId val="1369104720"/>
      </c:barChart>
      <c:lineChart>
        <c:grouping val="standard"/>
        <c:varyColors val="0"/>
        <c:ser>
          <c:idx val="1"/>
          <c:order val="1"/>
          <c:tx>
            <c:strRef>
              <c:f>'Baths Pivot Graph'!$C$3</c:f>
              <c:strCache>
                <c:ptCount val="1"/>
                <c:pt idx="0">
                  <c:v>Rel Cum Frequency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'Baths Pivot Graph'!$A$4:$A$13</c:f>
              <c:multiLvlStrCache>
                <c:ptCount val="8"/>
                <c:lvl>
                  <c:pt idx="0">
                    <c:v>1</c:v>
                  </c:pt>
                  <c:pt idx="1">
                    <c:v>1.5</c:v>
                  </c:pt>
                  <c:pt idx="2">
                    <c:v>2</c:v>
                  </c:pt>
                  <c:pt idx="3">
                    <c:v>2.5</c:v>
                  </c:pt>
                  <c:pt idx="4">
                    <c:v>3</c:v>
                  </c:pt>
                  <c:pt idx="5">
                    <c:v>3.5</c:v>
                  </c:pt>
                  <c:pt idx="6">
                    <c:v>4</c:v>
                  </c:pt>
                  <c:pt idx="7">
                    <c:v>4.5</c:v>
                  </c:pt>
                </c:lvl>
                <c:lvl>
                  <c:pt idx="0">
                    <c:v>Culver City</c:v>
                  </c:pt>
                </c:lvl>
              </c:multiLvlStrCache>
            </c:multiLvlStrRef>
          </c:cat>
          <c:val>
            <c:numRef>
              <c:f>'Baths Pivot Graph'!$C$4:$C$13</c:f>
              <c:numCache>
                <c:formatCode>0.00%</c:formatCode>
                <c:ptCount val="8"/>
                <c:pt idx="0">
                  <c:v>0.21951219512195122</c:v>
                </c:pt>
                <c:pt idx="1">
                  <c:v>0.24390243902439024</c:v>
                </c:pt>
                <c:pt idx="2">
                  <c:v>0.70731707317073167</c:v>
                </c:pt>
                <c:pt idx="3">
                  <c:v>0.80487804878048785</c:v>
                </c:pt>
                <c:pt idx="4">
                  <c:v>0.92682926829268297</c:v>
                </c:pt>
                <c:pt idx="5">
                  <c:v>0.95121951219512191</c:v>
                </c:pt>
                <c:pt idx="6">
                  <c:v>0.97560975609756095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32-4A0C-B6DB-4ECEE54F9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6994128"/>
        <c:axId val="1369086864"/>
      </c:lineChart>
      <c:catAx>
        <c:axId val="135503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104720"/>
        <c:crosses val="autoZero"/>
        <c:auto val="1"/>
        <c:lblAlgn val="ctr"/>
        <c:lblOffset val="100"/>
        <c:noMultiLvlLbl val="0"/>
      </c:catAx>
      <c:valAx>
        <c:axId val="136910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032080"/>
        <c:crosses val="autoZero"/>
        <c:crossBetween val="between"/>
      </c:valAx>
      <c:valAx>
        <c:axId val="136908686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994128"/>
        <c:crosses val="max"/>
        <c:crossBetween val="between"/>
      </c:valAx>
      <c:catAx>
        <c:axId val="1686994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690868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[6040_Project1_PartA_Des_Stat_XC_HL.xlsx]Years Built Pivot Graph!PivotTable5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'Years Built Pivot Graph'!$B$3</c:f>
              <c:strCache>
                <c:ptCount val="1"/>
                <c:pt idx="0">
                  <c:v>Count of YEAR BUILT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'Years Built Pivot Graph'!$A$4:$A$26</c:f>
              <c:multiLvlStrCache>
                <c:ptCount val="21"/>
                <c:lvl>
                  <c:pt idx="0">
                    <c:v>1940</c:v>
                  </c:pt>
                  <c:pt idx="1">
                    <c:v>1942</c:v>
                  </c:pt>
                  <c:pt idx="2">
                    <c:v>1947</c:v>
                  </c:pt>
                  <c:pt idx="3">
                    <c:v>1949</c:v>
                  </c:pt>
                  <c:pt idx="4">
                    <c:v>1950</c:v>
                  </c:pt>
                  <c:pt idx="5">
                    <c:v>1951</c:v>
                  </c:pt>
                  <c:pt idx="6">
                    <c:v>1952</c:v>
                  </c:pt>
                  <c:pt idx="7">
                    <c:v>1967</c:v>
                  </c:pt>
                  <c:pt idx="8">
                    <c:v>1968</c:v>
                  </c:pt>
                  <c:pt idx="9">
                    <c:v>1969</c:v>
                  </c:pt>
                  <c:pt idx="10">
                    <c:v>1970</c:v>
                  </c:pt>
                  <c:pt idx="11">
                    <c:v>1971</c:v>
                  </c:pt>
                  <c:pt idx="12">
                    <c:v>1972</c:v>
                  </c:pt>
                  <c:pt idx="13">
                    <c:v>1973</c:v>
                  </c:pt>
                  <c:pt idx="14">
                    <c:v>1975</c:v>
                  </c:pt>
                  <c:pt idx="15">
                    <c:v>1984</c:v>
                  </c:pt>
                  <c:pt idx="16">
                    <c:v>1988</c:v>
                  </c:pt>
                  <c:pt idx="17">
                    <c:v>1997</c:v>
                  </c:pt>
                  <c:pt idx="18">
                    <c:v>2017</c:v>
                  </c:pt>
                  <c:pt idx="19">
                    <c:v>2019</c:v>
                  </c:pt>
                  <c:pt idx="20">
                    <c:v>2021</c:v>
                  </c:pt>
                </c:lvl>
                <c:lvl>
                  <c:pt idx="0">
                    <c:v>Culver City</c:v>
                  </c:pt>
                </c:lvl>
              </c:multiLvlStrCache>
            </c:multiLvlStrRef>
          </c:cat>
          <c:val>
            <c:numRef>
              <c:f>'Years Built Pivot Graph'!$B$4:$B$26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2</c:v>
                </c:pt>
                <c:pt idx="12">
                  <c:v>2</c:v>
                </c:pt>
                <c:pt idx="13">
                  <c:v>7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E2-4DC2-99FC-AC16F5724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0995168"/>
        <c:axId val="1369077440"/>
      </c:barChart>
      <c:lineChart>
        <c:grouping val="standard"/>
        <c:varyColors val="0"/>
        <c:ser>
          <c:idx val="1"/>
          <c:order val="1"/>
          <c:tx>
            <c:strRef>
              <c:f>'Years Built Pivot Graph'!$C$3</c:f>
              <c:strCache>
                <c:ptCount val="1"/>
                <c:pt idx="0">
                  <c:v>Rel Cum Frequency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'Years Built Pivot Graph'!$A$4:$A$26</c:f>
              <c:multiLvlStrCache>
                <c:ptCount val="21"/>
                <c:lvl>
                  <c:pt idx="0">
                    <c:v>1940</c:v>
                  </c:pt>
                  <c:pt idx="1">
                    <c:v>1942</c:v>
                  </c:pt>
                  <c:pt idx="2">
                    <c:v>1947</c:v>
                  </c:pt>
                  <c:pt idx="3">
                    <c:v>1949</c:v>
                  </c:pt>
                  <c:pt idx="4">
                    <c:v>1950</c:v>
                  </c:pt>
                  <c:pt idx="5">
                    <c:v>1951</c:v>
                  </c:pt>
                  <c:pt idx="6">
                    <c:v>1952</c:v>
                  </c:pt>
                  <c:pt idx="7">
                    <c:v>1967</c:v>
                  </c:pt>
                  <c:pt idx="8">
                    <c:v>1968</c:v>
                  </c:pt>
                  <c:pt idx="9">
                    <c:v>1969</c:v>
                  </c:pt>
                  <c:pt idx="10">
                    <c:v>1970</c:v>
                  </c:pt>
                  <c:pt idx="11">
                    <c:v>1971</c:v>
                  </c:pt>
                  <c:pt idx="12">
                    <c:v>1972</c:v>
                  </c:pt>
                  <c:pt idx="13">
                    <c:v>1973</c:v>
                  </c:pt>
                  <c:pt idx="14">
                    <c:v>1975</c:v>
                  </c:pt>
                  <c:pt idx="15">
                    <c:v>1984</c:v>
                  </c:pt>
                  <c:pt idx="16">
                    <c:v>1988</c:v>
                  </c:pt>
                  <c:pt idx="17">
                    <c:v>1997</c:v>
                  </c:pt>
                  <c:pt idx="18">
                    <c:v>2017</c:v>
                  </c:pt>
                  <c:pt idx="19">
                    <c:v>2019</c:v>
                  </c:pt>
                  <c:pt idx="20">
                    <c:v>2021</c:v>
                  </c:pt>
                </c:lvl>
                <c:lvl>
                  <c:pt idx="0">
                    <c:v>Culver City</c:v>
                  </c:pt>
                </c:lvl>
              </c:multiLvlStrCache>
            </c:multiLvlStrRef>
          </c:cat>
          <c:val>
            <c:numRef>
              <c:f>'Years Built Pivot Graph'!$C$4:$C$26</c:f>
              <c:numCache>
                <c:formatCode>0.00%</c:formatCode>
                <c:ptCount val="21"/>
                <c:pt idx="0">
                  <c:v>2.4390243902439025E-2</c:v>
                </c:pt>
                <c:pt idx="1">
                  <c:v>4.878048780487805E-2</c:v>
                </c:pt>
                <c:pt idx="2">
                  <c:v>9.7560975609756101E-2</c:v>
                </c:pt>
                <c:pt idx="3">
                  <c:v>0.12195121951219512</c:v>
                </c:pt>
                <c:pt idx="4">
                  <c:v>0.21951219512195122</c:v>
                </c:pt>
                <c:pt idx="5">
                  <c:v>0.29268292682926828</c:v>
                </c:pt>
                <c:pt idx="6">
                  <c:v>0.31707317073170732</c:v>
                </c:pt>
                <c:pt idx="7">
                  <c:v>0.36585365853658536</c:v>
                </c:pt>
                <c:pt idx="8">
                  <c:v>0.41463414634146339</c:v>
                </c:pt>
                <c:pt idx="9">
                  <c:v>0.43902439024390244</c:v>
                </c:pt>
                <c:pt idx="10">
                  <c:v>0.56097560975609762</c:v>
                </c:pt>
                <c:pt idx="11">
                  <c:v>0.6097560975609756</c:v>
                </c:pt>
                <c:pt idx="12">
                  <c:v>0.65853658536585369</c:v>
                </c:pt>
                <c:pt idx="13">
                  <c:v>0.82926829268292679</c:v>
                </c:pt>
                <c:pt idx="14">
                  <c:v>0.85365853658536583</c:v>
                </c:pt>
                <c:pt idx="15">
                  <c:v>0.87804878048780488</c:v>
                </c:pt>
                <c:pt idx="16">
                  <c:v>0.90243902439024393</c:v>
                </c:pt>
                <c:pt idx="17">
                  <c:v>0.92682926829268297</c:v>
                </c:pt>
                <c:pt idx="18">
                  <c:v>0.95121951219512191</c:v>
                </c:pt>
                <c:pt idx="19">
                  <c:v>0.97560975609756095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E2-4DC2-99FC-AC16F5724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733696"/>
        <c:axId val="1369080416"/>
      </c:lineChart>
      <c:catAx>
        <c:axId val="46099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077440"/>
        <c:crosses val="autoZero"/>
        <c:auto val="1"/>
        <c:lblAlgn val="ctr"/>
        <c:lblOffset val="100"/>
        <c:noMultiLvlLbl val="0"/>
      </c:catAx>
      <c:valAx>
        <c:axId val="136907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995168"/>
        <c:crosses val="autoZero"/>
        <c:crossBetween val="between"/>
      </c:valAx>
      <c:valAx>
        <c:axId val="136908041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33696"/>
        <c:crosses val="max"/>
        <c:crossBetween val="between"/>
      </c:valAx>
      <c:catAx>
        <c:axId val="468733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69080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202405</xdr:colOff>
      <xdr:row>0</xdr:row>
      <xdr:rowOff>54768</xdr:rowOff>
    </xdr:from>
    <xdr:to>
      <xdr:col>19</xdr:col>
      <xdr:colOff>238124</xdr:colOff>
      <xdr:row>26</xdr:row>
      <xdr:rowOff>128588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5527D9-04B6-831E-C11E-0D13F219F2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330993</xdr:colOff>
      <xdr:row>2</xdr:row>
      <xdr:rowOff>50006</xdr:rowOff>
    </xdr:from>
    <xdr:to>
      <xdr:col>10</xdr:col>
      <xdr:colOff>369093</xdr:colOff>
      <xdr:row>17</xdr:row>
      <xdr:rowOff>78581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B255D8-FCD4-7DCE-20E0-1AEC87FDE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531018</xdr:colOff>
      <xdr:row>2</xdr:row>
      <xdr:rowOff>2381</xdr:rowOff>
    </xdr:from>
    <xdr:to>
      <xdr:col>10</xdr:col>
      <xdr:colOff>569118</xdr:colOff>
      <xdr:row>17</xdr:row>
      <xdr:rowOff>30956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935940-0635-5C5E-B684-69007F3DB2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26193</xdr:colOff>
      <xdr:row>2</xdr:row>
      <xdr:rowOff>40481</xdr:rowOff>
    </xdr:from>
    <xdr:to>
      <xdr:col>11</xdr:col>
      <xdr:colOff>64293</xdr:colOff>
      <xdr:row>17</xdr:row>
      <xdr:rowOff>69056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ADF1C1-6748-9C25-C320-B56D3F8707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245268</xdr:colOff>
      <xdr:row>6</xdr:row>
      <xdr:rowOff>88106</xdr:rowOff>
    </xdr:from>
    <xdr:to>
      <xdr:col>11</xdr:col>
      <xdr:colOff>283368</xdr:colOff>
      <xdr:row>21</xdr:row>
      <xdr:rowOff>116681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6BE195-5B5B-9D6C-A478-B7D688EEA6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陈Benjamin" refreshedDate="45224.90826423611" createdVersion="8" refreshedVersion="8" minRefreshableVersion="3" recordCount="1414" xr:uid="{DFDC19E3-1A8B-4643-BE76-44EC263CDFA9}">
  <cacheSource type="worksheet">
    <worksheetSource name="Cleaned_Master_Data_XXIII"/>
  </cacheSource>
  <cacheFields count="17">
    <cacheField name="PROPERTY TYPE" numFmtId="0">
      <sharedItems/>
    </cacheField>
    <cacheField name="ADDRESS" numFmtId="0">
      <sharedItems containsBlank="1"/>
    </cacheField>
    <cacheField name="Fixed City" numFmtId="0">
      <sharedItems count="16">
        <s v="Culver City"/>
        <s v="El Segundo"/>
        <s v="Inglewood"/>
        <s v="Los Angeles"/>
        <s v="Manhattan Beach"/>
        <s v="Mar Vista"/>
        <s v="Marina Del Rey"/>
        <s v="Playa Del Rey"/>
        <s v="Playa Vista"/>
        <s v="Santa Monica"/>
        <s v="Venice"/>
        <s v="West Los Angeles"/>
        <s v="Westchester"/>
        <s v="Baldwin Hills"/>
        <s v="Miami"/>
        <s v="Miami Beach"/>
      </sharedItems>
    </cacheField>
    <cacheField name="STATE OR PROVINCE" numFmtId="0">
      <sharedItems/>
    </cacheField>
    <cacheField name="ZIP (No Extension)" numFmtId="0">
      <sharedItems containsSemiMixedTypes="0" containsString="0" containsNumber="1" containsInteger="1" minValue="33129" maxValue="90405"/>
    </cacheField>
    <cacheField name="PRICE( No $)" numFmtId="0">
      <sharedItems containsSemiMixedTypes="0" containsString="0" containsNumber="1" containsInteger="1" minValue="225000" maxValue="49000000" count="691">
        <n v="1595000"/>
        <n v="1195000"/>
        <n v="1750000"/>
        <n v="1599900"/>
        <n v="1999999"/>
        <n v="1259000"/>
        <n v="1749000"/>
        <n v="1500000"/>
        <n v="1495000"/>
        <n v="1398000"/>
        <n v="1299900"/>
        <n v="2895000"/>
        <n v="1199000"/>
        <n v="1795000"/>
        <n v="1650000"/>
        <n v="1875000"/>
        <n v="1895000"/>
        <n v="1450000"/>
        <n v="2995000"/>
        <n v="1988000"/>
        <n v="726000"/>
        <n v="899000"/>
        <n v="1899999"/>
        <n v="1649000"/>
        <n v="3275000"/>
        <n v="1724877"/>
        <n v="1620000"/>
        <n v="1275000"/>
        <n v="1494900"/>
        <n v="1799000"/>
        <n v="1593000"/>
        <n v="1999000"/>
        <n v="4795000"/>
        <n v="3995000"/>
        <n v="1498000"/>
        <n v="1775000"/>
        <n v="2899000"/>
        <n v="1697000"/>
        <n v="2345000"/>
        <n v="3495000"/>
        <n v="3699000"/>
        <n v="1499000"/>
        <n v="1399000"/>
        <n v="2350000"/>
        <n v="905000"/>
        <n v="1250000"/>
        <n v="2998000"/>
        <n v="2495000"/>
        <n v="1400000"/>
        <n v="1350000"/>
        <n v="2590000"/>
        <n v="1299000"/>
        <n v="1599000"/>
        <n v="1899000"/>
        <n v="1550000"/>
        <n v="2600000"/>
        <n v="3199000"/>
        <n v="1699000"/>
        <n v="3695000"/>
        <n v="1995000"/>
        <n v="1200000"/>
        <n v="2249995"/>
        <n v="971750"/>
        <n v="1395000"/>
        <n v="1638000"/>
        <n v="2399000"/>
        <n v="1485000"/>
        <n v="3195000"/>
        <n v="2099000"/>
        <n v="1525000"/>
        <n v="1549000"/>
        <n v="1349000"/>
        <n v="1240000"/>
        <n v="1698326"/>
        <n v="1050000"/>
        <n v="1800000"/>
        <n v="999000"/>
        <n v="1198000"/>
        <n v="1396000"/>
        <n v="1755000"/>
        <n v="1630000"/>
        <n v="1479000"/>
        <n v="2695000"/>
        <n v="1850000"/>
        <n v="1825000"/>
        <n v="3795000"/>
        <n v="3099000"/>
        <n v="1249000"/>
        <n v="2289000"/>
        <n v="2199000"/>
        <n v="1149000"/>
        <n v="4950000"/>
        <n v="3200000"/>
        <n v="7499000"/>
        <n v="9600000"/>
        <n v="3900000"/>
        <n v="2150000"/>
        <n v="2450000"/>
        <n v="3824000"/>
        <n v="7999000"/>
        <n v="7299999"/>
        <n v="2750000"/>
        <n v="3999500"/>
        <n v="2850000"/>
        <n v="2725000"/>
        <n v="5100000"/>
        <n v="4400000"/>
        <n v="3599900"/>
        <n v="1975000"/>
        <n v="6850000"/>
        <n v="8500000"/>
        <n v="3899000"/>
        <n v="2295000"/>
        <n v="1865000"/>
        <n v="2950000"/>
        <n v="3050000"/>
        <n v="28500000"/>
        <n v="3875000"/>
        <n v="5495000"/>
        <n v="7990000"/>
        <n v="2550000"/>
        <n v="2448000"/>
        <n v="4749000"/>
        <n v="21000000"/>
        <n v="4500000"/>
        <n v="3980000"/>
        <n v="12500000"/>
        <n v="1900000"/>
        <n v="3999000"/>
        <n v="19000000"/>
        <n v="5925000"/>
        <n v="6375000"/>
        <n v="6599000"/>
        <n v="3650000"/>
        <n v="8000000"/>
        <n v="2999000"/>
        <n v="9999000"/>
        <n v="19900000"/>
        <n v="5500000"/>
        <n v="5775000"/>
        <n v="3144000"/>
        <n v="4199000"/>
        <n v="4200000"/>
        <n v="1774888"/>
        <n v="3249000"/>
        <n v="3187000"/>
        <n v="2085000"/>
        <n v="1539000"/>
        <n v="2250000"/>
        <n v="5995000"/>
        <n v="1765000"/>
        <n v="2240000"/>
        <n v="1700000"/>
        <n v="3499000"/>
        <n v="3000000"/>
        <n v="2149000"/>
        <n v="1695000"/>
        <n v="3950000"/>
        <n v="1950000"/>
        <n v="3500000"/>
        <n v="2825000"/>
        <n v="2395000"/>
        <n v="2699000"/>
        <n v="4750000"/>
        <n v="2400000"/>
        <n v="6250000"/>
        <n v="9800000"/>
        <n v="1988888"/>
        <n v="3595000"/>
        <n v="2890000"/>
        <n v="2575000"/>
        <n v="4395000"/>
        <n v="3888000"/>
        <n v="2935000"/>
        <n v="8495000"/>
        <n v="4295000"/>
        <n v="1949000"/>
        <n v="5899999"/>
        <n v="4299000"/>
        <n v="1490000"/>
        <n v="2688000"/>
        <n v="3600000"/>
        <n v="4222222"/>
        <n v="3865000"/>
        <n v="15000000"/>
        <n v="9799000"/>
        <n v="2700000"/>
        <n v="2200000"/>
        <n v="3575000"/>
        <n v="2985000"/>
        <n v="1817000"/>
        <n v="2988000"/>
        <n v="2999900"/>
        <n v="4495000"/>
        <n v="1835000"/>
        <n v="3475000"/>
        <n v="4390000"/>
        <n v="6725000"/>
        <n v="3395000"/>
        <n v="5395000"/>
        <n v="4999000"/>
        <n v="5675000"/>
        <n v="5800000"/>
        <n v="1699999"/>
        <n v="4157000"/>
        <n v="32000000"/>
        <n v="2875000"/>
        <n v="4995000"/>
        <n v="1845000"/>
        <n v="1349500"/>
        <n v="2690000"/>
        <n v="3800000"/>
        <n v="1698000"/>
        <n v="1649500"/>
        <n v="4688000"/>
        <n v="1779000"/>
        <n v="3885000"/>
        <n v="3299000"/>
        <n v="1645000"/>
        <n v="5649000"/>
        <n v="1675000"/>
        <n v="3750000"/>
        <n v="3498000"/>
        <n v="5000000"/>
        <n v="2595000"/>
        <n v="2188888"/>
        <n v="1877700"/>
        <n v="1574000"/>
        <n v="1295000"/>
        <n v="1194999"/>
        <n v="1299999"/>
        <n v="1499999"/>
        <n v="1749999"/>
        <n v="925000"/>
        <n v="1690000"/>
        <n v="1115000"/>
        <n v="525000"/>
        <n v="585000"/>
        <n v="485000"/>
        <n v="835000"/>
        <n v="549900"/>
        <n v="605000"/>
        <n v="530000"/>
        <n v="1189000"/>
        <n v="649500"/>
        <n v="930000"/>
        <n v="470000"/>
        <n v="548000"/>
        <n v="644000"/>
        <n v="975000"/>
        <n v="459000"/>
        <n v="690000"/>
        <n v="720000"/>
        <n v="599999"/>
        <n v="499000"/>
        <n v="614000"/>
        <n v="589000"/>
        <n v="735000"/>
        <n v="765000"/>
        <n v="725000"/>
        <n v="495000"/>
        <n v="699000"/>
        <n v="849000"/>
        <n v="850000"/>
        <n v="436000"/>
        <n v="575000"/>
        <n v="531300"/>
        <n v="439999"/>
        <n v="549000"/>
        <n v="499900"/>
        <n v="540000"/>
        <n v="695000"/>
        <n v="799000"/>
        <n v="599500"/>
        <n v="714900"/>
        <n v="749000"/>
        <n v="1095000"/>
        <n v="990000"/>
        <n v="635000"/>
        <n v="444900"/>
        <n v="600000"/>
        <n v="949000"/>
        <n v="995000"/>
        <n v="750000"/>
        <n v="950000"/>
        <n v="2645000"/>
        <n v="599000"/>
        <n v="2225000"/>
        <n v="4250000"/>
        <n v="3295000"/>
        <n v="4150000"/>
        <n v="6995000"/>
        <n v="1575000"/>
        <n v="1725000"/>
        <n v="2298000"/>
        <n v="1248000"/>
        <n v="1997000"/>
        <n v="1175000"/>
        <n v="1099000"/>
        <n v="989000"/>
        <n v="1169000"/>
        <n v="915000"/>
        <n v="685000"/>
        <n v="858000"/>
        <n v="679000"/>
        <n v="1089000"/>
        <n v="1269000"/>
        <n v="1049000"/>
        <n v="625000"/>
        <n v="555000"/>
        <n v="924000"/>
        <n v="539000"/>
        <n v="785000"/>
        <n v="825000"/>
        <n v="629000"/>
        <n v="550000"/>
        <n v="629900"/>
        <n v="569000"/>
        <n v="979000"/>
        <n v="899999"/>
        <n v="2660000"/>
        <n v="879000"/>
        <n v="1409999"/>
        <n v="955000"/>
        <n v="985000"/>
        <n v="1098000"/>
        <n v="1099900"/>
        <n v="724800"/>
        <n v="1220000"/>
        <n v="1360000"/>
        <n v="1274000"/>
        <n v="680000"/>
        <n v="1389000"/>
        <n v="2490000"/>
        <n v="1600000"/>
        <n v="1435000"/>
        <n v="1945000"/>
        <n v="445000"/>
        <n v="12995000"/>
        <n v="23900000"/>
        <n v="3355000"/>
        <n v="3550000"/>
        <n v="4990000"/>
        <n v="38500000"/>
        <n v="8900000"/>
        <n v="8895000"/>
        <n v="13950000"/>
        <n v="18500000"/>
        <n v="15900000"/>
        <n v="43000000"/>
        <n v="30600000"/>
        <n v="18000000"/>
        <n v="26500000"/>
        <n v="9500000"/>
        <n v="23500000"/>
        <n v="6500000"/>
        <n v="13900000"/>
        <n v="3690000"/>
        <n v="235000"/>
        <n v="13750000"/>
        <n v="12949000"/>
        <n v="24850000"/>
        <n v="2375000"/>
        <n v="4900000"/>
        <n v="3850000"/>
        <n v="11999999"/>
        <n v="10850000"/>
        <n v="2549000"/>
        <n v="14850000"/>
        <n v="14750000"/>
        <n v="3490000"/>
        <n v="14990000"/>
        <n v="13999999"/>
        <n v="4277000"/>
        <n v="3075000"/>
        <n v="6590000"/>
        <n v="2580000"/>
        <n v="5290000"/>
        <n v="3300000"/>
        <n v="3097000"/>
        <n v="6790000"/>
        <n v="5399000"/>
        <n v="4000000"/>
        <n v="2095000"/>
        <n v="2125000"/>
        <n v="35000000"/>
        <n v="49000000"/>
        <n v="42000000"/>
        <n v="3450000"/>
        <n v="11800000"/>
        <n v="5550000"/>
        <n v="4595000"/>
        <n v="18900000"/>
        <n v="2300000"/>
        <n v="2500000"/>
        <n v="8750000"/>
        <n v="38000000"/>
        <n v="2990000"/>
        <n v="7900000"/>
        <n v="2925000"/>
        <n v="6350000"/>
        <n v="24900000"/>
        <n v="3390000"/>
        <n v="5390000"/>
        <n v="2100000"/>
        <n v="15995000"/>
        <n v="10100000"/>
        <n v="18950000"/>
        <n v="10500000"/>
        <n v="21900000"/>
        <n v="595000"/>
        <n v="1100000"/>
        <n v="529000"/>
        <n v="415000"/>
        <n v="890000"/>
        <n v="580000"/>
        <n v="420000"/>
        <n v="299000"/>
        <n v="770000"/>
        <n v="829900"/>
        <n v="565000"/>
        <n v="630000"/>
        <n v="449000"/>
        <n v="629990"/>
        <n v="609000"/>
        <n v="684900"/>
        <n v="689000"/>
        <n v="5900000"/>
        <n v="410000"/>
        <n v="299900"/>
        <n v="639000"/>
        <n v="475000"/>
        <n v="419000"/>
        <n v="240000"/>
        <n v="315000"/>
        <n v="1230000"/>
        <n v="940000"/>
        <n v="650000"/>
        <n v="534999"/>
        <n v="329000"/>
        <n v="570000"/>
        <n v="529900"/>
        <n v="1469000"/>
        <n v="430000"/>
        <n v="875000"/>
        <n v="295000"/>
        <n v="380500"/>
        <n v="589900"/>
        <n v="640000"/>
        <n v="484999"/>
        <n v="1000000"/>
        <n v="1325000"/>
        <n v="688000"/>
        <n v="669969"/>
        <n v="709000"/>
        <n v="1530000"/>
        <n v="1375000"/>
        <n v="740000"/>
        <n v="1300000"/>
        <n v="745000"/>
        <n v="1298000"/>
        <n v="700000"/>
        <n v="1080000"/>
        <n v="1270000"/>
        <n v="1225000"/>
        <n v="1689999"/>
        <n v="795000"/>
        <n v="3990000"/>
        <n v="1150000"/>
        <n v="6800000"/>
        <n v="439900"/>
        <n v="620000"/>
        <n v="497000"/>
        <n v="775000"/>
        <n v="545000"/>
        <n v="515000"/>
        <n v="772500"/>
        <n v="520000"/>
        <n v="2090000"/>
        <n v="1580000"/>
        <n v="800000"/>
        <n v="539900"/>
        <n v="480000"/>
        <n v="730000"/>
        <n v="999999"/>
        <n v="465000"/>
        <n v="900000"/>
        <n v="829000"/>
        <n v="1015000"/>
        <n v="615000"/>
        <n v="675000"/>
        <n v="22900000"/>
        <n v="3883900"/>
        <n v="5545900"/>
        <n v="350000"/>
        <n v="1390000"/>
        <n v="610000"/>
        <n v="537000"/>
        <n v="359900"/>
        <n v="560000"/>
        <n v="360000"/>
        <n v="2222000"/>
        <n v="2199999"/>
        <n v="3675000"/>
        <n v="500000"/>
        <n v="820000"/>
        <n v="510000"/>
        <n v="710000"/>
        <n v="845000"/>
        <n v="849900"/>
        <n v="759000"/>
        <n v="612000"/>
        <n v="604275"/>
        <n v="638000"/>
        <n v="669000"/>
        <n v="425000"/>
        <n v="418000"/>
        <n v="460000"/>
        <n v="310000"/>
        <n v="1035000"/>
        <n v="1777777"/>
        <n v="6000000"/>
        <n v="422500"/>
        <n v="1139000"/>
        <n v="395000"/>
        <n v="569900"/>
        <n v="980000"/>
        <n v="1180000"/>
        <n v="2350900"/>
        <n v="5498900"/>
        <n v="3400900"/>
        <n v="5950900"/>
        <n v="9200000"/>
        <n v="5300900"/>
        <n v="2495900"/>
        <n v="9350000"/>
        <n v="27250000"/>
        <n v="729000"/>
        <n v="380000"/>
        <n v="399999"/>
        <n v="435000"/>
        <n v="428000"/>
        <n v="427000"/>
        <n v="474900"/>
        <n v="1135000"/>
        <n v="895000"/>
        <n v="659000"/>
        <n v="760000"/>
        <n v="429900"/>
        <n v="479999"/>
        <n v="542900"/>
        <n v="359000"/>
        <n v="521000"/>
        <n v="789999"/>
        <n v="1391532"/>
        <n v="1387000"/>
        <n v="1451862"/>
        <n v="1814635"/>
        <n v="1412134"/>
        <n v="1210000"/>
        <n v="2547000"/>
        <n v="928000"/>
        <n v="870000"/>
        <n v="1290000"/>
        <n v="668000"/>
        <n v="589999"/>
        <n v="665000"/>
        <n v="7998000"/>
        <n v="359995"/>
        <n v="345000"/>
        <n v="399000"/>
        <n v="339000"/>
        <n v="330000"/>
        <n v="749900"/>
        <n v="1770000"/>
        <n v="1820000"/>
        <n v="1330000"/>
        <n v="968000"/>
        <n v="689999"/>
        <n v="1640000"/>
        <n v="897500"/>
        <n v="2000000"/>
        <n v="4767000"/>
        <n v="6990000"/>
        <n v="4600000"/>
        <n v="6750000"/>
        <n v="11900000"/>
        <n v="998000"/>
        <n v="355000"/>
        <n v="790000"/>
        <n v="385000"/>
        <n v="8350000"/>
        <n v="3400000"/>
        <n v="1475000"/>
        <n v="320000"/>
        <n v="339900"/>
        <n v="275000"/>
        <n v="280000"/>
        <n v="404000"/>
        <n v="249000"/>
        <n v="369000"/>
        <n v="645000"/>
        <n v="3120000"/>
        <n v="535000"/>
        <n v="325000"/>
        <n v="1280000"/>
        <n v="450000"/>
        <n v="799999"/>
        <n v="590000"/>
        <n v="279000"/>
        <n v="7950000"/>
        <n v="245000"/>
        <n v="305000"/>
        <n v="335000"/>
        <n v="289990"/>
        <n v="2800000"/>
        <n v="519000"/>
        <n v="269000"/>
        <n v="268000"/>
        <n v="255000"/>
        <n v="248000"/>
        <n v="285000"/>
        <n v="270000"/>
        <n v="349000"/>
        <n v="280999"/>
        <n v="309000"/>
        <n v="738000"/>
        <n v="439000"/>
        <n v="1090000"/>
        <n v="3100000"/>
        <n v="390000"/>
        <n v="2180000"/>
        <n v="1190000"/>
        <n v="3250000"/>
        <n v="2749000"/>
        <n v="400000"/>
        <n v="331000"/>
        <n v="379999"/>
        <n v="289000"/>
        <n v="254000"/>
        <n v="1726000"/>
        <n v="1399900"/>
        <n v="649000"/>
        <n v="498000"/>
        <n v="4650000"/>
        <n v="619000"/>
        <n v="1420000"/>
        <n v="2650000"/>
        <n v="260000"/>
        <n v="265000"/>
        <n v="290000"/>
        <n v="340000"/>
        <n v="300000"/>
        <n v="1164900"/>
        <n v="1560000"/>
        <n v="14500000"/>
        <n v="249500"/>
        <n v="247000"/>
        <n v="309500"/>
        <n v="227000"/>
        <n v="225000"/>
        <n v="959000"/>
        <n v="859000"/>
        <n v="444000"/>
        <n v="559900"/>
        <n v="945000"/>
        <n v="275500"/>
        <n v="7600000"/>
        <n v="2960000"/>
        <n v="22000000"/>
        <n v="2195000"/>
        <n v="7999900"/>
        <n v="8499999"/>
        <n v="3790000"/>
        <n v="1990000"/>
        <n v="2325000"/>
        <n v="655000"/>
        <n v="579000"/>
        <n v="6950000"/>
        <n v="7550000"/>
        <n v="4850000"/>
        <n v="789900"/>
        <n v="488000"/>
        <n v="379000"/>
        <n v="681500"/>
        <n v="2975000"/>
        <n v="609500"/>
        <n v="18395000"/>
        <n v="8875000"/>
        <n v="935000"/>
        <n v="6200000"/>
      </sharedItems>
      <fieldGroup base="5">
        <rangePr startNum="225000" endNum="49000000" groupInterval="250000"/>
        <groupItems count="198">
          <s v="&lt;225000"/>
          <s v="225000-474999"/>
          <s v="475000-724999"/>
          <s v="725000-974999"/>
          <s v="975000-1224999"/>
          <s v="1225000-1474999"/>
          <s v="1475000-1724999"/>
          <s v="1725000-1974999"/>
          <s v="1975000-2224999"/>
          <s v="2225000-2474999"/>
          <s v="2475000-2724999"/>
          <s v="2725000-2974999"/>
          <s v="2975000-3224999"/>
          <s v="3225000-3474999"/>
          <s v="3475000-3724999"/>
          <s v="3725000-3974999"/>
          <s v="3975000-4224999"/>
          <s v="4225000-4474999"/>
          <s v="4475000-4724999"/>
          <s v="4725000-4974999"/>
          <s v="4975000-5224999"/>
          <s v="5225000-5474999"/>
          <s v="5475000-5724999"/>
          <s v="5725000-5974999"/>
          <s v="5975000-6224999"/>
          <s v="6225000-6474999"/>
          <s v="6475000-6724999"/>
          <s v="6725000-6974999"/>
          <s v="6975000-7224999"/>
          <s v="7225000-7474999"/>
          <s v="7475000-7724999"/>
          <s v="7725000-7974999"/>
          <s v="7975000-8224999"/>
          <s v="8225000-8474999"/>
          <s v="8475000-8724999"/>
          <s v="8725000-8974999"/>
          <s v="8975000-9224999"/>
          <s v="9225000-9474999"/>
          <s v="9475000-9724999"/>
          <s v="9725000-9974999"/>
          <s v="9975000-10224999"/>
          <s v="10225000-10474999"/>
          <s v="10475000-10724999"/>
          <s v="10725000-10974999"/>
          <s v="10975000-11224999"/>
          <s v="11225000-11474999"/>
          <s v="11475000-11724999"/>
          <s v="11725000-11974999"/>
          <s v="11975000-12224999"/>
          <s v="12225000-12474999"/>
          <s v="12475000-12724999"/>
          <s v="12725000-12974999"/>
          <s v="12975000-13224999"/>
          <s v="13225000-13474999"/>
          <s v="13475000-13724999"/>
          <s v="13725000-13974999"/>
          <s v="13975000-14224999"/>
          <s v="14225000-14474999"/>
          <s v="14475000-14724999"/>
          <s v="14725000-14974999"/>
          <s v="14975000-15224999"/>
          <s v="15225000-15474999"/>
          <s v="15475000-15724999"/>
          <s v="15725000-15974999"/>
          <s v="15975000-16224999"/>
          <s v="16225000-16474999"/>
          <s v="16475000-16724999"/>
          <s v="16725000-16974999"/>
          <s v="16975000-17224999"/>
          <s v="17225000-17474999"/>
          <s v="17475000-17724999"/>
          <s v="17725000-17974999"/>
          <s v="17975000-18224999"/>
          <s v="18225000-18474999"/>
          <s v="18475000-18724999"/>
          <s v="18725000-18974999"/>
          <s v="18975000-19224999"/>
          <s v="19225000-19474999"/>
          <s v="19475000-19724999"/>
          <s v="19725000-19974999"/>
          <s v="19975000-20224999"/>
          <s v="20225000-20474999"/>
          <s v="20475000-20724999"/>
          <s v="20725000-20974999"/>
          <s v="20975000-21224999"/>
          <s v="21225000-21474999"/>
          <s v="21475000-21724999"/>
          <s v="21725000-21974999"/>
          <s v="21975000-22224999"/>
          <s v="22225000-22474999"/>
          <s v="22475000-22724999"/>
          <s v="22725000-22974999"/>
          <s v="22975000-23224999"/>
          <s v="23225000-23474999"/>
          <s v="23475000-23724999"/>
          <s v="23725000-23974999"/>
          <s v="23975000-24224999"/>
          <s v="24225000-24474999"/>
          <s v="24475000-24724999"/>
          <s v="24725000-24974999"/>
          <s v="24975000-25224999"/>
          <s v="25225000-25474999"/>
          <s v="25475000-25724999"/>
          <s v="25725000-25974999"/>
          <s v="25975000-26224999"/>
          <s v="26225000-26474999"/>
          <s v="26475000-26724999"/>
          <s v="26725000-26974999"/>
          <s v="26975000-27224999"/>
          <s v="27225000-27474999"/>
          <s v="27475000-27724999"/>
          <s v="27725000-27974999"/>
          <s v="27975000-28224999"/>
          <s v="28225000-28474999"/>
          <s v="28475000-28724999"/>
          <s v="28725000-28974999"/>
          <s v="28975000-29224999"/>
          <s v="29225000-29474999"/>
          <s v="29475000-29724999"/>
          <s v="29725000-29974999"/>
          <s v="29975000-30224999"/>
          <s v="30225000-30474999"/>
          <s v="30475000-30724999"/>
          <s v="30725000-30974999"/>
          <s v="30975000-31224999"/>
          <s v="31225000-31474999"/>
          <s v="31475000-31724999"/>
          <s v="31725000-31974999"/>
          <s v="31975000-32224999"/>
          <s v="32225000-32474999"/>
          <s v="32475000-32724999"/>
          <s v="32725000-32974999"/>
          <s v="32975000-33224999"/>
          <s v="33225000-33474999"/>
          <s v="33475000-33724999"/>
          <s v="33725000-33974999"/>
          <s v="33975000-34224999"/>
          <s v="34225000-34474999"/>
          <s v="34475000-34724999"/>
          <s v="34725000-34974999"/>
          <s v="34975000-35224999"/>
          <s v="35225000-35474999"/>
          <s v="35475000-35724999"/>
          <s v="35725000-35974999"/>
          <s v="35975000-36224999"/>
          <s v="36225000-36474999"/>
          <s v="36475000-36724999"/>
          <s v="36725000-36974999"/>
          <s v="36975000-37224999"/>
          <s v="37225000-37474999"/>
          <s v="37475000-37724999"/>
          <s v="37725000-37974999"/>
          <s v="37975000-38224999"/>
          <s v="38225000-38474999"/>
          <s v="38475000-38724999"/>
          <s v="38725000-38974999"/>
          <s v="38975000-39224999"/>
          <s v="39225000-39474999"/>
          <s v="39475000-39724999"/>
          <s v="39725000-39974999"/>
          <s v="39975000-40224999"/>
          <s v="40225000-40474999"/>
          <s v="40475000-40724999"/>
          <s v="40725000-40974999"/>
          <s v="40975000-41224999"/>
          <s v="41225000-41474999"/>
          <s v="41475000-41724999"/>
          <s v="41725000-41974999"/>
          <s v="41975000-42224999"/>
          <s v="42225000-42474999"/>
          <s v="42475000-42724999"/>
          <s v="42725000-42974999"/>
          <s v="42975000-43224999"/>
          <s v="43225000-43474999"/>
          <s v="43475000-43724999"/>
          <s v="43725000-43974999"/>
          <s v="43975000-44224999"/>
          <s v="44225000-44474999"/>
          <s v="44475000-44724999"/>
          <s v="44725000-44974999"/>
          <s v="44975000-45224999"/>
          <s v="45225000-45474999"/>
          <s v="45475000-45724999"/>
          <s v="45725000-45974999"/>
          <s v="45975000-46224999"/>
          <s v="46225000-46474999"/>
          <s v="46475000-46724999"/>
          <s v="46725000-46974999"/>
          <s v="46975000-47224999"/>
          <s v="47225000-47474999"/>
          <s v="47475000-47724999"/>
          <s v="47725000-47974999"/>
          <s v="47975000-48224999"/>
          <s v="48225000-48474999"/>
          <s v="48475000-48724999"/>
          <s v="48725000-48974999"/>
          <s v="48975000-49224999"/>
          <s v="&gt;49225000"/>
        </groupItems>
      </fieldGroup>
    </cacheField>
    <cacheField name="BEDS" numFmtId="0">
      <sharedItems containsSemiMixedTypes="0" containsString="0" containsNumber="1" containsInteger="1" minValue="1" maxValue="16" count="11">
        <n v="4"/>
        <n v="2"/>
        <n v="3"/>
        <n v="5"/>
        <n v="1"/>
        <n v="6"/>
        <n v="16"/>
        <n v="7"/>
        <n v="8"/>
        <n v="9"/>
        <n v="11"/>
      </sharedItems>
    </cacheField>
    <cacheField name="BATHS" numFmtId="0">
      <sharedItems containsSemiMixedTypes="0" containsString="0" containsNumber="1" minValue="1" maxValue="14.5" count="20">
        <n v="2"/>
        <n v="3"/>
        <n v="1"/>
        <n v="2.5"/>
        <n v="4.5"/>
        <n v="3.5"/>
        <n v="5.5"/>
        <n v="4"/>
        <n v="6.5"/>
        <n v="5"/>
        <n v="7"/>
        <n v="1.5"/>
        <n v="6"/>
        <n v="14.5"/>
        <n v="8"/>
        <n v="9"/>
        <n v="7.5"/>
        <n v="8.5"/>
        <n v="9.5"/>
        <n v="11.5"/>
      </sharedItems>
    </cacheField>
    <cacheField name="Filled SQUARE FEET" numFmtId="0">
      <sharedItems containsSemiMixedTypes="0" containsString="0" containsNumber="1" containsInteger="1" minValue="390" maxValue="15460" count="990">
        <n v="1673"/>
        <n v="1170"/>
        <n v="2161"/>
        <n v="1445"/>
        <n v="2678"/>
        <n v="1066"/>
        <n v="1933"/>
        <n v="1914"/>
        <n v="2054"/>
        <n v="1482"/>
        <n v="1142"/>
        <n v="3059"/>
        <n v="1875"/>
        <n v="1512"/>
        <n v="973"/>
        <n v="888"/>
        <n v="11188"/>
        <n v="2095"/>
        <n v="1085"/>
        <n v="3257"/>
        <n v="2156"/>
        <n v="1470"/>
        <n v="1022"/>
        <n v="2002"/>
        <n v="1629"/>
        <n v="3326"/>
        <n v="1728"/>
        <n v="1842"/>
        <n v="1508"/>
        <n v="1774"/>
        <n v="1379"/>
        <n v="2184"/>
        <n v="2215"/>
        <n v="1770"/>
        <n v="5463"/>
        <n v="4427"/>
        <n v="1732"/>
        <n v="2327"/>
        <n v="4100"/>
        <n v="3182"/>
        <n v="1573"/>
        <n v="2742"/>
        <n v="3534"/>
        <n v="3121"/>
        <n v="1921"/>
        <n v="1296"/>
        <n v="1061"/>
        <n v="1278"/>
        <n v="2144"/>
        <n v="3167"/>
        <n v="1157"/>
        <n v="1211"/>
        <n v="3232"/>
        <n v="3459"/>
        <n v="1466"/>
        <n v="1373"/>
        <n v="2605"/>
        <n v="1380"/>
        <n v="3351"/>
        <n v="1040"/>
        <n v="2103"/>
        <n v="2732"/>
        <n v="1708"/>
        <n v="1809"/>
        <n v="3184"/>
        <n v="4201"/>
        <n v="1839"/>
        <n v="2438"/>
        <n v="2767"/>
        <n v="3729"/>
        <n v="2637"/>
        <n v="3593"/>
        <n v="2166"/>
        <n v="1118"/>
        <n v="2685"/>
        <n v="1813"/>
        <n v="1918"/>
        <n v="804"/>
        <n v="2548"/>
        <n v="1563"/>
        <n v="1488"/>
        <n v="1407"/>
        <n v="1456"/>
        <n v="1817"/>
        <n v="2700"/>
        <n v="1900"/>
        <n v="1522"/>
        <n v="1288"/>
        <n v="2920"/>
        <n v="1888"/>
        <n v="2979"/>
        <n v="4000"/>
        <n v="1502"/>
        <n v="2280"/>
        <n v="1400"/>
        <n v="1705"/>
        <n v="2238"/>
        <n v="1484"/>
        <n v="1780"/>
        <n v="1182"/>
        <n v="1049"/>
        <n v="2638"/>
        <n v="1164"/>
        <n v="2811"/>
        <n v="1840"/>
        <n v="1458"/>
        <n v="1401"/>
        <n v="1461"/>
        <n v="2033"/>
        <n v="1624"/>
        <n v="3415"/>
        <n v="3097"/>
        <n v="3323"/>
        <n v="3025"/>
        <n v="2123"/>
        <n v="1653"/>
        <n v="3094"/>
        <n v="1367"/>
        <n v="1232"/>
        <n v="2242"/>
        <n v="3721"/>
        <n v="3048"/>
        <n v="1654"/>
        <n v="1397"/>
        <n v="780"/>
        <n v="1125"/>
        <n v="2229"/>
        <n v="2366"/>
        <n v="1327"/>
        <n v="1408"/>
        <n v="4544"/>
        <n v="3058"/>
        <n v="2701"/>
        <n v="6400"/>
        <n v="2946"/>
        <n v="1737"/>
        <n v="3598"/>
        <n v="1674"/>
        <n v="3344"/>
        <n v="5400"/>
        <n v="5700"/>
        <n v="2803"/>
        <n v="4180"/>
        <n v="2816"/>
        <n v="2636"/>
        <n v="3383"/>
        <n v="3558"/>
        <n v="3150"/>
        <n v="3724"/>
        <n v="1175"/>
        <n v="3597"/>
        <n v="4230"/>
        <n v="2808"/>
        <n v="3347"/>
        <n v="1190"/>
        <n v="965"/>
        <n v="1375"/>
        <n v="2500"/>
        <n v="7454"/>
        <n v="2207"/>
        <n v="3103"/>
        <n v="3852"/>
        <n v="4282"/>
        <n v="1364"/>
        <n v="1846"/>
        <n v="3300"/>
        <n v="13620"/>
        <n v="2295"/>
        <n v="2320"/>
        <n v="4354"/>
        <n v="1564"/>
        <n v="3552"/>
        <n v="8389"/>
        <n v="5100"/>
        <n v="2451"/>
        <n v="3521"/>
        <n v="5839"/>
        <n v="2110"/>
        <n v="5220"/>
        <n v="2448"/>
        <n v="4770"/>
        <n v="6604"/>
        <n v="4400"/>
        <n v="4300"/>
        <n v="4112"/>
        <n v="4200"/>
        <n v="1670"/>
        <n v="4010"/>
        <n v="5150"/>
        <n v="2602"/>
        <n v="4694"/>
        <n v="4277"/>
        <n v="2562"/>
        <n v="1302"/>
        <n v="3082"/>
        <n v="2401"/>
        <n v="1308"/>
        <n v="2569"/>
        <n v="2898"/>
        <n v="5115"/>
        <n v="8012"/>
        <n v="1822"/>
        <n v="4950"/>
        <n v="2124"/>
        <n v="3233"/>
        <n v="1818"/>
        <n v="2404"/>
        <n v="1685"/>
        <n v="1880"/>
        <n v="2261"/>
        <n v="3984"/>
        <n v="3806"/>
        <n v="3458"/>
        <n v="1283"/>
        <n v="3568"/>
        <n v="2265"/>
        <n v="3932"/>
        <n v="1692"/>
        <n v="2046"/>
        <n v="3186"/>
        <n v="2486"/>
        <n v="2600"/>
        <n v="2015"/>
        <n v="8091"/>
        <n v="2219"/>
        <n v="8002"/>
        <n v="7680"/>
        <n v="754"/>
        <n v="1945"/>
        <n v="5048"/>
        <n v="1799"/>
        <n v="5600"/>
        <n v="3272"/>
        <n v="3154"/>
        <n v="1265"/>
        <n v="3614"/>
        <n v="1450"/>
        <n v="1697"/>
        <n v="3566"/>
        <n v="3500"/>
        <n v="2354"/>
        <n v="1850"/>
        <n v="4048"/>
        <n v="3848"/>
        <n v="1859"/>
        <n v="3841"/>
        <n v="1240"/>
        <n v="3699"/>
        <n v="3436"/>
        <n v="2477"/>
        <n v="3467"/>
        <n v="2424"/>
        <n v="2613"/>
        <n v="1300"/>
        <n v="3230"/>
        <n v="3009"/>
        <n v="882"/>
        <n v="3742"/>
        <n v="4908"/>
        <n v="3849"/>
        <n v="1694"/>
        <n v="865"/>
        <n v="1198"/>
        <n v="3310"/>
        <n v="2901"/>
        <n v="2060"/>
        <n v="962"/>
        <n v="3334"/>
        <n v="1552"/>
        <n v="1700"/>
        <n v="2938"/>
        <n v="1742"/>
        <n v="3936"/>
        <n v="968"/>
        <n v="2702"/>
        <n v="880"/>
        <n v="3192"/>
        <n v="2218"/>
        <n v="4250"/>
        <n v="2024"/>
        <n v="3975"/>
        <n v="3961"/>
        <n v="2930"/>
        <n v="5011"/>
        <n v="3400"/>
        <n v="806"/>
        <n v="2906"/>
        <n v="2577"/>
        <n v="15460"/>
        <n v="6134"/>
        <n v="2878"/>
        <n v="3255"/>
        <n v="2766"/>
        <n v="2009"/>
        <n v="2319"/>
        <n v="1504"/>
        <n v="1368"/>
        <n v="1202"/>
        <n v="798"/>
        <n v="8749"/>
        <n v="1083"/>
        <n v="3112"/>
        <n v="2353"/>
        <n v="3563"/>
        <n v="1382"/>
        <n v="1556"/>
        <n v="5190"/>
        <n v="1285"/>
        <n v="4283"/>
        <n v="2880"/>
        <n v="3900"/>
        <n v="843"/>
        <n v="3374"/>
        <n v="2052"/>
        <n v="864"/>
        <n v="2556"/>
        <n v="5009"/>
        <n v="3996"/>
        <n v="3387"/>
        <n v="2001"/>
        <n v="2008"/>
        <n v="1876"/>
        <n v="1706"/>
        <n v="1345"/>
        <n v="1081"/>
        <n v="1585"/>
        <n v="1628"/>
        <n v="2187"/>
        <n v="1867"/>
        <n v="4800"/>
        <n v="1837"/>
        <n v="2409"/>
        <n v="1446"/>
        <n v="3579"/>
        <n v="2099"/>
        <n v="696"/>
        <n v="1582"/>
        <n v="1149"/>
        <n v="867"/>
        <n v="916"/>
        <n v="674"/>
        <n v="1130"/>
        <n v="852"/>
        <n v="920"/>
        <n v="1743"/>
        <n v="1073"/>
        <n v="1222"/>
        <n v="846"/>
        <n v="886"/>
        <n v="1326"/>
        <n v="1767"/>
        <n v="764"/>
        <n v="1281"/>
        <n v="1150"/>
        <n v="1036"/>
        <n v="1347"/>
        <n v="1469"/>
        <n v="972"/>
        <n v="1116"/>
        <n v="2049"/>
        <n v="1746"/>
        <n v="1315"/>
        <n v="1180"/>
        <n v="1176"/>
        <n v="1011"/>
        <n v="1550"/>
        <n v="1252"/>
        <n v="976"/>
        <n v="1019"/>
        <n v="1148"/>
        <n v="1034"/>
        <n v="957"/>
        <n v="900"/>
        <n v="906"/>
        <n v="1261"/>
        <n v="1120"/>
        <n v="1007"/>
        <n v="1098"/>
        <n v="1140"/>
        <n v="1676"/>
        <n v="1490"/>
        <n v="1167"/>
        <n v="613"/>
        <n v="1304"/>
        <n v="1330"/>
        <n v="1305"/>
        <n v="1606"/>
        <n v="2674"/>
        <n v="727"/>
        <n v="2122"/>
        <n v="2016"/>
        <n v="907"/>
        <n v="2707"/>
        <n v="2853"/>
        <n v="1912"/>
        <n v="1763"/>
        <n v="1860"/>
        <n v="1714"/>
        <n v="1748"/>
        <n v="1227"/>
        <n v="1630"/>
        <n v="1051"/>
        <n v="1613"/>
        <n v="1524"/>
        <n v="1886"/>
        <n v="1610"/>
        <n v="1740"/>
        <n v="1200"/>
        <n v="1640"/>
        <n v="1722"/>
        <n v="1800"/>
        <n v="1422"/>
        <n v="1929"/>
        <n v="1547"/>
        <n v="1932"/>
        <n v="1395"/>
        <n v="1162"/>
        <n v="1048"/>
        <n v="1262"/>
        <n v="722"/>
        <n v="1428"/>
        <n v="718"/>
        <n v="703"/>
        <n v="706"/>
        <n v="685"/>
        <n v="1414"/>
        <n v="1274"/>
        <n v="1301"/>
        <n v="686"/>
        <n v="842"/>
        <n v="1338"/>
        <n v="879"/>
        <n v="1603"/>
        <n v="2224"/>
        <n v="1090"/>
        <n v="1440"/>
        <n v="1060"/>
        <n v="1810"/>
        <n v="1230"/>
        <n v="1160"/>
        <n v="1174"/>
        <n v="642"/>
        <n v="2617"/>
        <n v="1560"/>
        <n v="1680"/>
        <n v="1620"/>
        <n v="2340"/>
        <n v="2810"/>
        <n v="1000"/>
        <n v="1892"/>
        <n v="1656"/>
        <n v="2339"/>
        <n v="1188"/>
        <n v="2181"/>
        <n v="1127"/>
        <n v="2356"/>
        <n v="1930"/>
        <n v="1920"/>
        <n v="2360"/>
        <n v="1430"/>
        <n v="1132"/>
        <n v="1720"/>
        <n v="625"/>
        <n v="2426"/>
        <n v="2070"/>
        <n v="3671"/>
        <n v="7283"/>
        <n v="2390"/>
        <n v="1664"/>
        <n v="3129"/>
        <n v="3281"/>
        <n v="8200"/>
        <n v="4680"/>
        <n v="3086"/>
        <n v="3702"/>
        <n v="5292"/>
        <n v="3629"/>
        <n v="1534"/>
        <n v="1853"/>
        <n v="13144"/>
        <n v="5479"/>
        <n v="6145"/>
        <n v="5020"/>
        <n v="3008"/>
        <n v="5501"/>
        <n v="3760"/>
        <n v="6746"/>
        <n v="406"/>
        <n v="5154"/>
        <n v="4257"/>
        <n v="6388"/>
        <n v="5688"/>
        <n v="2918"/>
        <n v="2799"/>
        <n v="3970"/>
        <n v="3701"/>
        <n v="3308"/>
        <n v="3596"/>
        <n v="4441"/>
        <n v="4625"/>
        <n v="2130"/>
        <n v="3123"/>
        <n v="6434"/>
        <n v="5846"/>
        <n v="5248"/>
        <n v="3384"/>
        <n v="5363"/>
        <n v="3604"/>
        <n v="4126"/>
        <n v="2954"/>
        <n v="1719"/>
        <n v="2862"/>
        <n v="1928"/>
        <n v="4232"/>
        <n v="3531"/>
        <n v="4644"/>
        <n v="3251"/>
        <n v="3271"/>
        <n v="2977"/>
        <n v="1894"/>
        <n v="1777"/>
        <n v="2328"/>
        <n v="3610"/>
        <n v="3294"/>
        <n v="1725"/>
        <n v="2377"/>
        <n v="2733"/>
        <n v="12791"/>
        <n v="7746"/>
        <n v="6672"/>
        <n v="3926"/>
        <n v="6250"/>
        <n v="3283"/>
        <n v="3168"/>
        <n v="3304"/>
        <n v="2466"/>
        <n v="7240"/>
        <n v="3140"/>
        <n v="3686"/>
        <n v="2115"/>
        <n v="1882"/>
        <n v="4524"/>
        <n v="2258"/>
        <n v="1906"/>
        <n v="6977"/>
        <n v="2836"/>
        <n v="6828"/>
        <n v="2465"/>
        <n v="3839"/>
        <n v="4039"/>
        <n v="3762"/>
        <n v="10955"/>
        <n v="2779"/>
        <n v="2673"/>
        <n v="4394"/>
        <n v="2527"/>
        <n v="2770"/>
        <n v="2762"/>
        <n v="2761"/>
        <n v="3507"/>
        <n v="5082"/>
        <n v="3546"/>
        <n v="7000"/>
        <n v="5570"/>
        <n v="1404"/>
        <n v="1634"/>
        <n v="494"/>
        <n v="1527"/>
        <n v="1009"/>
        <n v="1418"/>
        <n v="933"/>
        <n v="635"/>
        <n v="1195"/>
        <n v="812"/>
        <n v="910"/>
        <n v="977"/>
        <n v="1013"/>
        <n v="707"/>
        <n v="1104"/>
        <n v="1106"/>
        <n v="1024"/>
        <n v="1023"/>
        <n v="868"/>
        <n v="1154"/>
        <n v="649"/>
        <n v="1279"/>
        <n v="1711"/>
        <n v="2195"/>
        <n v="783"/>
        <n v="679"/>
        <n v="574"/>
        <n v="419"/>
        <n v="1075"/>
        <n v="704"/>
        <n v="740"/>
        <n v="768"/>
        <n v="800"/>
        <n v="596"/>
        <n v="1638"/>
        <n v="1276"/>
        <n v="620"/>
        <n v="1723"/>
        <n v="1053"/>
        <n v="776"/>
        <n v="1713"/>
        <n v="595"/>
        <n v="702"/>
        <n v="2415"/>
        <n v="1293"/>
        <n v="785"/>
        <n v="657"/>
        <n v="1259"/>
        <n v="638"/>
        <n v="1113"/>
        <n v="1100"/>
        <n v="1119"/>
        <n v="1152"/>
        <n v="838"/>
        <n v="881"/>
        <n v="1334"/>
        <n v="866"/>
        <n v="1322"/>
        <n v="1137"/>
        <n v="1444"/>
        <n v="1580"/>
        <n v="885"/>
        <n v="1782"/>
        <n v="1655"/>
        <n v="883"/>
        <n v="1270"/>
        <n v="887"/>
        <n v="997"/>
        <n v="2997"/>
        <n v="1264"/>
        <n v="1898"/>
        <n v="1238"/>
        <n v="3080"/>
        <n v="736"/>
        <n v="1129"/>
        <n v="747"/>
        <n v="1114"/>
        <n v="1172"/>
        <n v="1099"/>
        <n v="1235"/>
        <n v="945"/>
        <n v="821"/>
        <n v="1369"/>
        <n v="760"/>
        <n v="819"/>
        <n v="1096"/>
        <n v="1225"/>
        <n v="1909"/>
        <n v="839"/>
        <n v="1286"/>
        <n v="2076"/>
        <n v="1778"/>
        <n v="1028"/>
        <n v="963"/>
        <n v="748"/>
        <n v="905"/>
        <n v="830"/>
        <n v="778"/>
        <n v="825"/>
        <n v="1105"/>
        <n v="1030"/>
        <n v="1012"/>
        <n v="969"/>
        <n v="2365"/>
        <n v="6902"/>
        <n v="701"/>
        <n v="1878"/>
        <n v="1529"/>
        <n v="729"/>
        <n v="1363"/>
        <n v="894"/>
        <n v="829"/>
        <n v="966"/>
        <n v="1117"/>
        <n v="1433"/>
        <n v="2139"/>
        <n v="1495"/>
        <n v="2790"/>
        <n v="3547"/>
        <n v="750"/>
        <n v="781"/>
        <n v="3083"/>
        <n v="791"/>
        <n v="930"/>
        <n v="640"/>
        <n v="1574"/>
        <n v="950"/>
        <n v="1255"/>
        <n v="799"/>
        <n v="1500"/>
        <n v="2457"/>
        <n v="2992"/>
        <n v="1594"/>
        <n v="820"/>
        <n v="775"/>
        <n v="1513"/>
        <n v="710"/>
        <n v="1086"/>
        <n v="1510"/>
        <n v="987"/>
        <n v="1402"/>
        <n v="1313"/>
        <n v="597"/>
        <n v="1825"/>
        <n v="816"/>
        <n v="1168"/>
        <n v="790"/>
        <n v="1386"/>
        <n v="1035"/>
        <n v="1870"/>
        <n v="984"/>
        <n v="1518"/>
        <n v="732"/>
        <n v="1633"/>
        <n v="1197"/>
        <n v="1214"/>
        <n v="600"/>
        <n v="770"/>
        <n v="520"/>
        <n v="738"/>
        <n v="1123"/>
        <n v="803"/>
        <n v="1208"/>
        <n v="1856"/>
        <n v="1193"/>
        <n v="1660"/>
        <n v="3092"/>
        <n v="1960"/>
        <n v="1317"/>
        <n v="990"/>
        <n v="1310"/>
        <n v="1101"/>
        <n v="986"/>
        <n v="628"/>
        <n v="1590"/>
        <n v="3070"/>
        <n v="3785"/>
        <n v="3665"/>
        <n v="4431"/>
        <n v="3522"/>
        <n v="9074"/>
        <n v="2010"/>
        <n v="1438"/>
        <n v="651"/>
        <n v="752"/>
        <n v="857"/>
        <n v="850"/>
        <n v="1094"/>
        <n v="1390"/>
        <n v="1717"/>
        <n v="1602"/>
        <n v="1464"/>
        <n v="2371"/>
        <n v="3457"/>
        <n v="1267"/>
        <n v="1095"/>
        <n v="1084"/>
        <n v="1239"/>
        <n v="794"/>
        <n v="1866"/>
        <n v="647"/>
        <n v="599"/>
        <n v="784"/>
        <n v="1056"/>
        <n v="1203"/>
        <n v="929"/>
        <n v="3004"/>
        <n v="1087"/>
        <n v="1318"/>
        <n v="1249"/>
        <n v="1307"/>
        <n v="2018"/>
        <n v="766"/>
        <n v="1257"/>
        <n v="745"/>
        <n v="1592"/>
        <n v="1171"/>
        <n v="1178"/>
        <n v="979"/>
        <n v="1161"/>
        <n v="1441"/>
        <n v="4796"/>
        <n v="890"/>
        <n v="860"/>
        <n v="1046"/>
        <n v="1491"/>
        <n v="2172"/>
        <n v="1169"/>
        <n v="2165"/>
        <n v="1185"/>
        <n v="937"/>
        <n v="2204"/>
        <n v="1498"/>
        <n v="2376"/>
        <n v="1254"/>
        <n v="1173"/>
        <n v="2188"/>
        <n v="3312"/>
        <n v="1531"/>
        <n v="3135"/>
        <n v="4375"/>
        <n v="1760"/>
        <n v="1370"/>
        <n v="1210"/>
        <n v="889"/>
        <n v="3041"/>
        <n v="3329"/>
        <n v="3339"/>
        <n v="1463"/>
        <n v="1110"/>
        <n v="530"/>
        <n v="835"/>
        <n v="940"/>
        <n v="743"/>
        <n v="792"/>
        <n v="3365"/>
        <n v="660"/>
        <n v="1213"/>
        <n v="1237"/>
        <n v="550"/>
        <n v="714"/>
        <n v="422"/>
        <n v="723"/>
        <n v="578"/>
        <n v="440"/>
        <n v="540"/>
        <n v="474"/>
        <n v="470"/>
        <n v="826"/>
        <n v="1196"/>
        <n v="610"/>
        <n v="1159"/>
        <n v="671"/>
        <n v="980"/>
        <n v="700"/>
        <n v="1340"/>
        <n v="837"/>
        <n v="1071"/>
        <n v="459"/>
        <n v="650"/>
        <n v="690"/>
        <n v="1314"/>
        <n v="654"/>
        <n v="460"/>
        <n v="2658"/>
        <n v="1324"/>
        <n v="730"/>
        <n v="390"/>
        <n v="1220"/>
        <n v="607"/>
        <n v="1919"/>
        <n v="438"/>
        <n v="2250"/>
        <n v="2820"/>
        <n v="1217"/>
        <n v="680"/>
        <n v="682"/>
        <n v="431"/>
        <n v="436"/>
        <n v="425"/>
        <n v="693"/>
        <n v="1764"/>
        <n v="737"/>
        <n v="395"/>
        <n v="970"/>
        <n v="715"/>
        <n v="450"/>
        <n v="667"/>
        <n v="1070"/>
        <n v="1018"/>
        <n v="912"/>
        <n v="809"/>
        <n v="858"/>
        <n v="2090"/>
        <n v="721"/>
        <n v="1054"/>
        <n v="1121"/>
        <n v="644"/>
        <n v="840"/>
        <n v="960"/>
        <n v="2240"/>
        <n v="1869"/>
        <n v="2040"/>
        <n v="611"/>
        <n v="439"/>
        <n v="410"/>
        <n v="659"/>
        <n v="1042"/>
        <n v="1802"/>
        <n v="655"/>
        <n v="851"/>
        <n v="2145"/>
        <n v="645"/>
        <n v="742"/>
        <n v="878"/>
        <n v="1992"/>
        <n v="420"/>
        <n v="510"/>
        <n v="1256"/>
        <n v="504"/>
        <n v="643"/>
        <n v="527"/>
        <n v="1147"/>
        <n v="1234"/>
        <n v="424"/>
        <n v="720"/>
        <n v="1570"/>
        <n v="677"/>
        <n v="3731"/>
        <n v="453"/>
        <n v="1477"/>
        <n v="2079"/>
        <n v="615"/>
        <n v="630"/>
        <n v="409"/>
        <n v="774"/>
        <n v="1619"/>
        <n v="1266"/>
        <n v="998"/>
        <n v="1139"/>
        <n v="1037"/>
        <n v="570"/>
        <n v="1122"/>
        <n v="1645"/>
        <n v="1128"/>
        <n v="726"/>
        <n v="808"/>
        <n v="1020"/>
        <n v="580"/>
        <n v="1421"/>
        <n v="1280"/>
        <n v="2235"/>
        <n v="1298"/>
        <n v="874"/>
        <n v="4500"/>
        <n v="1557"/>
        <n v="1002"/>
        <n v="3183"/>
        <n v="4535"/>
        <n v="2020"/>
        <n v="927"/>
        <n v="1134"/>
        <n v="1940"/>
        <n v="1250"/>
        <n v="1371"/>
        <n v="1026"/>
        <n v="2091"/>
        <n v="1750"/>
        <n v="1360"/>
        <n v="7300"/>
        <n v="2425"/>
        <n v="2534"/>
        <n v="2931"/>
        <n v="3350"/>
        <n v="2121"/>
        <n v="3808"/>
        <n v="2827"/>
        <n v="2868"/>
        <n v="844"/>
        <n v="1064"/>
        <n v="1290"/>
        <n v="1935"/>
        <n v="2210"/>
        <n v="2950"/>
        <n v="1138"/>
        <n v="1410"/>
        <n v="1980"/>
        <n v="1245"/>
        <n v="2903"/>
        <n v="855"/>
        <n v="1710"/>
        <n v="3567"/>
        <n v="833"/>
        <n v="1707"/>
        <n v="959"/>
        <n v="2572"/>
        <n v="5685"/>
        <n v="3982"/>
        <n v="1271"/>
        <n v="437"/>
        <n v="2149"/>
        <n v="4574"/>
        <n v="1862"/>
        <n v="2343"/>
        <n v="1773"/>
        <n v="4391"/>
      </sharedItems>
      <fieldGroup base="8">
        <rangePr startNum="390" endNum="15460" groupInterval="1000"/>
        <groupItems count="18">
          <s v="&lt;390"/>
          <s v="390-1389"/>
          <s v="1390-2389"/>
          <s v="2390-3389"/>
          <s v="3390-4389"/>
          <s v="4390-5389"/>
          <s v="5390-6389"/>
          <s v="6390-7389"/>
          <s v="7390-8389"/>
          <s v="8390-9389"/>
          <s v="9390-10389"/>
          <s v="10390-11389"/>
          <s v="11390-12389"/>
          <s v="12390-13389"/>
          <s v="13390-14389"/>
          <s v="14390-15389"/>
          <s v="15390-16389"/>
          <s v="&gt;16390"/>
        </groupItems>
      </fieldGroup>
    </cacheField>
    <cacheField name="Filled LOT SIZE" numFmtId="0">
      <sharedItems containsString="0" containsBlank="1" containsNumber="1" containsInteger="1" minValue="1044" maxValue="43900"/>
    </cacheField>
    <cacheField name="YEAR BUILT" numFmtId="0">
      <sharedItems containsSemiMixedTypes="0" containsString="0" containsNumber="1" containsInteger="1" minValue="1905" maxValue="2026" count="114">
        <n v="1950"/>
        <n v="1952"/>
        <n v="1951"/>
        <n v="1940"/>
        <n v="1949"/>
        <n v="2017"/>
        <n v="1947"/>
        <n v="2019"/>
        <n v="1942"/>
        <n v="2021"/>
        <n v="1948"/>
        <n v="1998"/>
        <n v="1938"/>
        <n v="1944"/>
        <n v="1955"/>
        <n v="1939"/>
        <n v="2015"/>
        <n v="2023"/>
        <n v="1943"/>
        <n v="1997"/>
        <n v="1953"/>
        <n v="1979"/>
        <n v="2006"/>
        <n v="1958"/>
        <n v="2010"/>
        <n v="1941"/>
        <n v="1945"/>
        <n v="1946"/>
        <n v="1977"/>
        <n v="1961"/>
        <n v="2014"/>
        <n v="1960"/>
        <n v="1956"/>
        <n v="2018"/>
        <n v="1959"/>
        <n v="1982"/>
        <n v="1967"/>
        <n v="2020"/>
        <n v="2003"/>
        <n v="2024"/>
        <n v="2008"/>
        <n v="2011"/>
        <n v="1957"/>
        <n v="2013"/>
        <n v="1987"/>
        <n v="1988"/>
        <n v="1937"/>
        <n v="2000"/>
        <n v="2009"/>
        <n v="2007"/>
        <n v="1983"/>
        <n v="2005"/>
        <n v="1970"/>
        <n v="1962"/>
        <n v="1980"/>
        <n v="1999"/>
        <n v="1954"/>
        <n v="1914"/>
        <n v="1986"/>
        <n v="1985"/>
        <n v="2002"/>
        <n v="2004"/>
        <n v="1991"/>
        <n v="1963"/>
        <n v="1923"/>
        <n v="1927"/>
        <n v="1929"/>
        <n v="1913"/>
        <n v="1920"/>
        <n v="1915"/>
        <n v="1907"/>
        <n v="1905"/>
        <n v="1973"/>
        <n v="1912"/>
        <n v="1976"/>
        <n v="1922"/>
        <n v="1921"/>
        <n v="1908"/>
        <n v="1924"/>
        <n v="1926"/>
        <n v="2012"/>
        <n v="1994"/>
        <n v="1981"/>
        <n v="2016"/>
        <n v="1928"/>
        <n v="1911"/>
        <n v="1978"/>
        <n v="1968"/>
        <n v="1975"/>
        <n v="1972"/>
        <n v="1984"/>
        <n v="1971"/>
        <n v="1969"/>
        <n v="1966"/>
        <n v="1931"/>
        <n v="1990"/>
        <n v="1964"/>
        <n v="2001"/>
        <n v="2022"/>
        <n v="1974"/>
        <n v="1989"/>
        <n v="2026"/>
        <n v="1936"/>
        <n v="1930"/>
        <n v="1932"/>
        <n v="1925"/>
        <n v="1933"/>
        <n v="2025"/>
        <n v="1935"/>
        <n v="1934"/>
        <n v="1995"/>
        <n v="1996"/>
        <n v="1965"/>
        <n v="1992"/>
      </sharedItems>
    </cacheField>
    <cacheField name="Filled DAYS ON MARKET" numFmtId="0">
      <sharedItems containsSemiMixedTypes="0" containsString="0" containsNumber="1" containsInteger="1" minValue="1" maxValue="2063"/>
    </cacheField>
    <cacheField name="Fixed $/SQUARE FEET" numFmtId="0">
      <sharedItems containsSemiMixedTypes="0" containsString="0" containsNumber="1" containsInteger="1" minValue="168" maxValue="10706"/>
    </cacheField>
    <cacheField name="Filled HOA/MONTH" numFmtId="0">
      <sharedItems/>
    </cacheField>
    <cacheField name="Fixed LATITUDE" numFmtId="0">
      <sharedItems containsSemiMixedTypes="0" containsString="0" containsNumber="1" minValue="25.757787799999999" maxValue="34.0265798"/>
    </cacheField>
    <cacheField name="Fixed LONGITUDE" numFmtId="0">
      <sharedItems containsSemiMixedTypes="0" containsString="0" containsNumber="1" minValue="-118.47913130000001" maxValue="-80.120089300000004"/>
    </cacheField>
    <cacheField name="Distance To ocean" numFmtId="0">
      <sharedItems containsSemiMixedTypes="0" containsString="0" containsNumber="1" minValue="2.3193452881917098E-2" maxValue="6.4581249015291675"/>
    </cacheField>
  </cacheFields>
  <extLst>
    <ext xmlns:x14="http://schemas.microsoft.com/office/spreadsheetml/2009/9/main" uri="{725AE2AE-9491-48be-B2B4-4EB974FC3084}">
      <x14:pivotCacheDefinition pivotCacheId="35277148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14">
  <r>
    <s v="Single Family Residential"/>
    <s v="12272 Herbert way"/>
    <x v="0"/>
    <s v="CA"/>
    <n v="90066"/>
    <x v="0"/>
    <x v="0"/>
    <x v="0"/>
    <x v="0"/>
    <n v="9709"/>
    <x v="0"/>
    <n v="52"/>
    <n v="953"/>
    <s v=""/>
    <n v="33.997822999999997"/>
    <n v="-118.4270125"/>
    <n v="3.191126399698784"/>
  </r>
  <r>
    <s v="Single Family Residential"/>
    <m/>
    <x v="0"/>
    <s v="CA"/>
    <n v="90066"/>
    <x v="1"/>
    <x v="1"/>
    <x v="0"/>
    <x v="1"/>
    <n v="5503"/>
    <x v="1"/>
    <n v="9"/>
    <n v="1021"/>
    <s v=""/>
    <n v="34.006372300000002"/>
    <n v="-118.4156029"/>
    <n v="3.8771126915764818"/>
  </r>
  <r>
    <s v="Single Family Residential"/>
    <s v="10925 Stever St"/>
    <x v="0"/>
    <s v="CA"/>
    <n v="90230"/>
    <x v="2"/>
    <x v="0"/>
    <x v="1"/>
    <x v="2"/>
    <n v="4991"/>
    <x v="2"/>
    <n v="7"/>
    <n v="810"/>
    <s v=""/>
    <n v="33.997059200000002"/>
    <n v="-118.39234829999999"/>
    <n v="4.4546664910964573"/>
  </r>
  <r>
    <s v="Single Family Residential"/>
    <s v="10936 Braddock Dr"/>
    <x v="0"/>
    <s v="CA"/>
    <n v="90230"/>
    <x v="3"/>
    <x v="0"/>
    <x v="0"/>
    <x v="3"/>
    <n v="4865"/>
    <x v="3"/>
    <n v="31"/>
    <n v="1107"/>
    <s v=""/>
    <n v="34.007170899999998"/>
    <n v="-118.4033256"/>
    <n v="4.5816766694481252"/>
  </r>
  <r>
    <s v="Single Family Residential"/>
    <s v="11102 Pickford Way"/>
    <x v="0"/>
    <s v="CA"/>
    <n v="90230"/>
    <x v="4"/>
    <x v="0"/>
    <x v="1"/>
    <x v="4"/>
    <n v="5995"/>
    <x v="0"/>
    <n v="18"/>
    <n v="747"/>
    <s v=""/>
    <n v="34.000119599999998"/>
    <n v="-118.39634220000001"/>
    <n v="4.4677214800637781"/>
  </r>
  <r>
    <s v="Single Family Residential"/>
    <s v="11202 Culver Park Dr"/>
    <x v="0"/>
    <s v="CA"/>
    <n v="90230"/>
    <x v="5"/>
    <x v="2"/>
    <x v="2"/>
    <x v="5"/>
    <n v="5446"/>
    <x v="0"/>
    <n v="39"/>
    <n v="1181"/>
    <s v=""/>
    <n v="33.994877799999998"/>
    <n v="-118.3973007"/>
    <n v="4.1535654238442099"/>
  </r>
  <r>
    <s v="Single Family Residential"/>
    <s v="11906 Mcdonald St"/>
    <x v="0"/>
    <s v="CA"/>
    <n v="90230"/>
    <x v="6"/>
    <x v="2"/>
    <x v="3"/>
    <x v="6"/>
    <n v="5005"/>
    <x v="4"/>
    <n v="14"/>
    <n v="905"/>
    <s v=""/>
    <n v="34.013264993931578"/>
    <n v="-118.40862"/>
    <n v="4.3563055357519138"/>
  </r>
  <r>
    <s v="Single Family Residential"/>
    <s v="11997 Mcdonald St"/>
    <x v="0"/>
    <s v="CA"/>
    <n v="90230"/>
    <x v="7"/>
    <x v="2"/>
    <x v="3"/>
    <x v="7"/>
    <n v="1044"/>
    <x v="5"/>
    <n v="11"/>
    <n v="784"/>
    <s v=""/>
    <n v="33.989259500000003"/>
    <n v="-118.4108002"/>
    <n v="3.3703733856029476"/>
  </r>
  <r>
    <s v="Single Family Residential"/>
    <s v="12018 Allin St"/>
    <x v="0"/>
    <s v="CA"/>
    <n v="90230"/>
    <x v="8"/>
    <x v="3"/>
    <x v="0"/>
    <x v="8"/>
    <n v="4587"/>
    <x v="2"/>
    <n v="7"/>
    <n v="728"/>
    <s v=""/>
    <n v="33.990815900000001"/>
    <n v="-118.4135035"/>
    <n v="3.3742309855010291"/>
  </r>
  <r>
    <s v="Single Family Residential"/>
    <s v="12041 Culver Dr"/>
    <x v="0"/>
    <s v="CA"/>
    <n v="90230"/>
    <x v="9"/>
    <x v="1"/>
    <x v="0"/>
    <x v="9"/>
    <n v="2501"/>
    <x v="0"/>
    <n v="17"/>
    <n v="943"/>
    <s v=""/>
    <n v="33.989425599999997"/>
    <n v="-118.4132639"/>
    <n v="3.300630610830638"/>
  </r>
  <r>
    <s v="Single Family Residential"/>
    <s v="4807 Beloit Ave"/>
    <x v="0"/>
    <s v="CA"/>
    <n v="90230"/>
    <x v="10"/>
    <x v="2"/>
    <x v="0"/>
    <x v="10"/>
    <n v="4962"/>
    <x v="6"/>
    <n v="31"/>
    <n v="1138"/>
    <s v=""/>
    <n v="33.999578900000003"/>
    <n v="-118.4046254"/>
    <n v="4.1587193202436685"/>
  </r>
  <r>
    <s v="Single Family Residential"/>
    <s v="5327 Dobson Way"/>
    <x v="0"/>
    <s v="CA"/>
    <n v="90230"/>
    <x v="11"/>
    <x v="0"/>
    <x v="4"/>
    <x v="11"/>
    <n v="5212"/>
    <x v="7"/>
    <n v="18"/>
    <n v="946"/>
    <s v=""/>
    <n v="33.999153399999997"/>
    <n v="-118.3971638"/>
    <n v="4.3861640576892409"/>
  </r>
  <r>
    <s v="Single Family Residential"/>
    <s v="5348 Emporia Ave"/>
    <x v="0"/>
    <s v="CA"/>
    <n v="90230"/>
    <x v="12"/>
    <x v="2"/>
    <x v="0"/>
    <x v="12"/>
    <n v="6243"/>
    <x v="2"/>
    <n v="3"/>
    <n v="639"/>
    <s v=""/>
    <n v="33.990052200000001"/>
    <n v="-118.4041015"/>
    <n v="3.6473107078039599"/>
  </r>
  <r>
    <s v="Single Family Residential"/>
    <s v="3822 Prospect Ave"/>
    <x v="0"/>
    <s v="CA"/>
    <n v="90232"/>
    <x v="13"/>
    <x v="2"/>
    <x v="0"/>
    <x v="13"/>
    <n v="7504"/>
    <x v="6"/>
    <n v="21"/>
    <n v="1187"/>
    <s v=""/>
    <n v="34.0149428"/>
    <n v="-118.4121997"/>
    <n v="4.1858027138297524"/>
  </r>
  <r>
    <s v="Single Family Residential"/>
    <s v="3971 Tilden Ave"/>
    <x v="0"/>
    <s v="CA"/>
    <n v="90232"/>
    <x v="14"/>
    <x v="1"/>
    <x v="2"/>
    <x v="14"/>
    <n v="6114"/>
    <x v="8"/>
    <n v="58"/>
    <n v="1696"/>
    <s v=""/>
    <n v="34.010672800000002"/>
    <n v="-118.4122969"/>
    <n v="4.1126423308414344"/>
  </r>
  <r>
    <s v="Single Family Residential"/>
    <s v="125 W Oak Ave"/>
    <x v="1"/>
    <s v="CA"/>
    <n v="90245"/>
    <x v="8"/>
    <x v="1"/>
    <x v="2"/>
    <x v="15"/>
    <n v="6624"/>
    <x v="0"/>
    <n v="46"/>
    <n v="1684"/>
    <s v=""/>
    <n v="33.926213300000001"/>
    <n v="-118.4168829"/>
    <n v="1.5032559100398075"/>
  </r>
  <r>
    <s v="Single Family Residential"/>
    <s v="1424 E Sycamore Ave"/>
    <x v="1"/>
    <s v="CA"/>
    <n v="90245"/>
    <x v="15"/>
    <x v="4"/>
    <x v="2"/>
    <x v="16"/>
    <n v="11188"/>
    <x v="9"/>
    <n v="28"/>
    <n v="168"/>
    <s v=""/>
    <n v="33.927731199999997"/>
    <n v="-118.40062709999999"/>
    <n v="2.0728835443903764"/>
  </r>
  <r>
    <s v="Single Family Residential"/>
    <s v="1523 E Mariposa Ave"/>
    <x v="1"/>
    <s v="CA"/>
    <n v="90245"/>
    <x v="16"/>
    <x v="0"/>
    <x v="1"/>
    <x v="17"/>
    <n v="5351"/>
    <x v="1"/>
    <n v="7"/>
    <n v="905"/>
    <s v=""/>
    <n v="33.923834900000003"/>
    <n v="-118.39967420000001"/>
    <n v="1.9228580322367206"/>
  </r>
  <r>
    <s v="Single Family Residential"/>
    <s v="541 W Mariposa Ave"/>
    <x v="1"/>
    <s v="CA"/>
    <n v="90245"/>
    <x v="17"/>
    <x v="2"/>
    <x v="0"/>
    <x v="18"/>
    <n v="4001"/>
    <x v="10"/>
    <n v="4"/>
    <n v="1336"/>
    <s v=""/>
    <n v="33.923809499999997"/>
    <n v="-118.40436605091539"/>
    <n v="1.7282912910706698"/>
  </r>
  <r>
    <s v="Single Family Residential"/>
    <s v="615 W Maple Ave"/>
    <x v="1"/>
    <s v="CA"/>
    <n v="90245"/>
    <x v="18"/>
    <x v="3"/>
    <x v="5"/>
    <x v="19"/>
    <n v="10057"/>
    <x v="11"/>
    <n v="44"/>
    <n v="920"/>
    <s v=""/>
    <n v="33.927152499999998"/>
    <n v="-118.4231103"/>
    <n v="1.4996508887866553"/>
  </r>
  <r>
    <s v="Single Family Residential"/>
    <s v="940 Virginia St"/>
    <x v="1"/>
    <s v="CA"/>
    <n v="90245"/>
    <x v="19"/>
    <x v="2"/>
    <x v="3"/>
    <x v="20"/>
    <n v="5796"/>
    <x v="12"/>
    <n v="18"/>
    <n v="922"/>
    <s v=""/>
    <n v="33.930009200000001"/>
    <n v="-118.4192996"/>
    <n v="1.7237036470341791"/>
  </r>
  <r>
    <s v="Single Family Residential"/>
    <s v="624 W Beach Ave"/>
    <x v="2"/>
    <s v="CA"/>
    <n v="90302"/>
    <x v="20"/>
    <x v="0"/>
    <x v="1"/>
    <x v="21"/>
    <n v="4390"/>
    <x v="4"/>
    <n v="52"/>
    <n v="494"/>
    <s v=""/>
    <n v="33.970620400000001"/>
    <n v="-118.3621514"/>
    <n v="4.9529931015815603"/>
  </r>
  <r>
    <s v="Single Family Residential"/>
    <s v="629 W Ellis Ave"/>
    <x v="2"/>
    <s v="CA"/>
    <n v="90302"/>
    <x v="21"/>
    <x v="2"/>
    <x v="2"/>
    <x v="22"/>
    <n v="6994"/>
    <x v="13"/>
    <n v="3"/>
    <n v="880"/>
    <s v=""/>
    <n v="33.9791946"/>
    <n v="-118.3696384"/>
    <n v="4.7689381904285231"/>
  </r>
  <r>
    <s v="Single Family Residential"/>
    <s v="10772 Westminster Ave"/>
    <x v="3"/>
    <s v="CA"/>
    <n v="90034"/>
    <x v="22"/>
    <x v="0"/>
    <x v="1"/>
    <x v="23"/>
    <n v="5200"/>
    <x v="6"/>
    <n v="13"/>
    <n v="949"/>
    <s v=""/>
    <n v="34.022568"/>
    <n v="-118.4129102"/>
    <n v="4.3163546936179573"/>
  </r>
  <r>
    <s v="Single Family Residential"/>
    <s v="10809 Charnock Rd"/>
    <x v="3"/>
    <s v="CA"/>
    <n v="90034"/>
    <x v="23"/>
    <x v="0"/>
    <x v="3"/>
    <x v="24"/>
    <n v="5206"/>
    <x v="14"/>
    <n v="39"/>
    <n v="1012"/>
    <s v=""/>
    <n v="34.0213568"/>
    <n v="-118.4126363"/>
    <n v="4.3001442867422401"/>
  </r>
  <r>
    <s v="Single Family Residential"/>
    <s v="3135 Greenfield Ave"/>
    <x v="3"/>
    <s v="CA"/>
    <n v="90034"/>
    <x v="24"/>
    <x v="3"/>
    <x v="6"/>
    <x v="25"/>
    <n v="6443"/>
    <x v="9"/>
    <n v="11"/>
    <n v="985"/>
    <s v=""/>
    <n v="34.0265798"/>
    <n v="-118.4229273"/>
    <n v="3.9181963078947142"/>
  </r>
  <r>
    <s v="Single Family Residential"/>
    <s v="3437 Kelton Ave"/>
    <x v="3"/>
    <s v="CA"/>
    <n v="90034"/>
    <x v="25"/>
    <x v="0"/>
    <x v="1"/>
    <x v="26"/>
    <n v="6195"/>
    <x v="15"/>
    <n v="19"/>
    <n v="998"/>
    <s v=""/>
    <n v="34.023164600000001"/>
    <n v="-118.4178107"/>
    <n v="4.0745003202640779"/>
  </r>
  <r>
    <s v="Single Family Residential"/>
    <s v="3510 Tuller Ave"/>
    <x v="3"/>
    <s v="CA"/>
    <n v="90034"/>
    <x v="26"/>
    <x v="0"/>
    <x v="1"/>
    <x v="27"/>
    <n v="5257"/>
    <x v="1"/>
    <n v="6"/>
    <n v="879"/>
    <s v=""/>
    <n v="34.018574800000003"/>
    <n v="-118.4224485"/>
    <n v="3.7067068092189182"/>
  </r>
  <r>
    <s v="Single Family Residential"/>
    <s v="5282 Thornburn St"/>
    <x v="3"/>
    <s v="CA"/>
    <n v="90045"/>
    <x v="27"/>
    <x v="0"/>
    <x v="0"/>
    <x v="28"/>
    <n v="8400"/>
    <x v="2"/>
    <n v="17"/>
    <n v="845"/>
    <s v=""/>
    <n v="33.970200599999998"/>
    <n v="-118.3727883"/>
    <n v="4.3647989503421174"/>
  </r>
  <r>
    <s v="Single Family Residential"/>
    <s v="5314 Thornburn St"/>
    <x v="3"/>
    <s v="CA"/>
    <n v="90045"/>
    <x v="28"/>
    <x v="0"/>
    <x v="7"/>
    <x v="29"/>
    <n v="8401"/>
    <x v="0"/>
    <n v="12"/>
    <n v="843"/>
    <s v=""/>
    <n v="33.9706239"/>
    <n v="-118.37365560000001"/>
    <n v="4.3277100550244061"/>
  </r>
  <r>
    <s v="Single Family Residential"/>
    <s v="5546 W 78th St"/>
    <x v="3"/>
    <s v="CA"/>
    <n v="90045"/>
    <x v="12"/>
    <x v="2"/>
    <x v="0"/>
    <x v="30"/>
    <n v="5637"/>
    <x v="0"/>
    <n v="4"/>
    <n v="869"/>
    <s v=""/>
    <n v="33.965765400000002"/>
    <n v="-118.3770832"/>
    <n v="4.0369408505186035"/>
  </r>
  <r>
    <s v="Single Family Residential"/>
    <s v="5710 W 74th St"/>
    <x v="3"/>
    <s v="CA"/>
    <n v="90045"/>
    <x v="29"/>
    <x v="0"/>
    <x v="1"/>
    <x v="31"/>
    <n v="7841"/>
    <x v="6"/>
    <n v="1"/>
    <n v="824"/>
    <s v=""/>
    <n v="33.971636099999998"/>
    <n v="-118.380814"/>
    <n v="3.9706920036113358"/>
  </r>
  <r>
    <s v="Single Family Residential"/>
    <s v="5776 W 76th St"/>
    <x v="3"/>
    <s v="CA"/>
    <n v="90045"/>
    <x v="30"/>
    <x v="2"/>
    <x v="0"/>
    <x v="32"/>
    <n v="6234"/>
    <x v="0"/>
    <n v="50"/>
    <n v="719"/>
    <s v=""/>
    <n v="33.971151900000002"/>
    <n v="-118.3830593"/>
    <n v="3.839145301439542"/>
  </r>
  <r>
    <s v="Single Family Residential"/>
    <s v="5948 W 78th St"/>
    <x v="3"/>
    <s v="CA"/>
    <n v="90045"/>
    <x v="31"/>
    <x v="0"/>
    <x v="0"/>
    <x v="33"/>
    <n v="9552"/>
    <x v="1"/>
    <n v="5"/>
    <n v="1129"/>
    <s v=""/>
    <n v="33.968659700000003"/>
    <n v="-118.3882534"/>
    <n v="3.4981032828371479"/>
  </r>
  <r>
    <s v="Single Family Residential"/>
    <s v="5966 Abernathy Dr"/>
    <x v="3"/>
    <s v="CA"/>
    <n v="90045"/>
    <x v="32"/>
    <x v="5"/>
    <x v="8"/>
    <x v="34"/>
    <n v="13837"/>
    <x v="16"/>
    <n v="143"/>
    <n v="878"/>
    <s v=""/>
    <n v="33.971353299999997"/>
    <n v="-118.38754"/>
    <n v="3.6100721319853513"/>
  </r>
  <r>
    <s v="Single Family Residential"/>
    <s v="5988 W 76th St"/>
    <x v="3"/>
    <s v="CA"/>
    <n v="90045"/>
    <x v="33"/>
    <x v="3"/>
    <x v="9"/>
    <x v="35"/>
    <n v="6701"/>
    <x v="17"/>
    <n v="83"/>
    <n v="902"/>
    <s v=""/>
    <n v="33.972164599999999"/>
    <n v="-118.38876999999999"/>
    <n v="3.5705535353294802"/>
  </r>
  <r>
    <s v="Single Family Residential"/>
    <s v="6071 W 75th Pl"/>
    <x v="3"/>
    <s v="CA"/>
    <n v="90045"/>
    <x v="34"/>
    <x v="2"/>
    <x v="3"/>
    <x v="36"/>
    <n v="9819"/>
    <x v="6"/>
    <n v="13"/>
    <n v="865"/>
    <s v=""/>
    <n v="33.972410199999999"/>
    <n v="-118.3914609"/>
    <n v="3.4405848785069191"/>
  </r>
  <r>
    <s v="Single Family Residential"/>
    <s v="6080 W 82nd St"/>
    <x v="3"/>
    <s v="CA"/>
    <n v="90045"/>
    <x v="35"/>
    <x v="0"/>
    <x v="3"/>
    <x v="37"/>
    <n v="7801"/>
    <x v="8"/>
    <n v="24"/>
    <n v="763"/>
    <s v=""/>
    <n v="33.963827799999997"/>
    <n v="-118.39169"/>
    <n v="3.1975815403074477"/>
  </r>
  <r>
    <s v="Single Family Residential"/>
    <s v="6349 W 78th St"/>
    <x v="3"/>
    <s v="CA"/>
    <n v="90045"/>
    <x v="33"/>
    <x v="3"/>
    <x v="10"/>
    <x v="38"/>
    <n v="11859"/>
    <x v="2"/>
    <n v="111"/>
    <n v="974"/>
    <s v=""/>
    <n v="33.971215299999997"/>
    <n v="-118.39798999999999"/>
    <n v="3.0722274973935693"/>
  </r>
  <r>
    <s v="Single Family Residential"/>
    <s v="6350 W 79th St"/>
    <x v="3"/>
    <s v="CA"/>
    <n v="90045"/>
    <x v="36"/>
    <x v="5"/>
    <x v="9"/>
    <x v="39"/>
    <n v="10891"/>
    <x v="2"/>
    <n v="19"/>
    <n v="911"/>
    <s v=""/>
    <n v="33.969543600000002"/>
    <n v="-118.3983379"/>
    <n v="2.9995786330243246"/>
  </r>
  <r>
    <s v="Single Family Residential"/>
    <s v="6395 W 80th St"/>
    <x v="3"/>
    <s v="CA"/>
    <n v="90045"/>
    <x v="37"/>
    <x v="2"/>
    <x v="3"/>
    <x v="40"/>
    <n v="8913"/>
    <x v="4"/>
    <n v="83"/>
    <n v="1079"/>
    <s v=""/>
    <n v="33.9695982"/>
    <n v="-118.39955999999999"/>
    <n v="2.9395033437662734"/>
  </r>
  <r>
    <s v="Single Family Residential"/>
    <s v="6406 W 84th St"/>
    <x v="3"/>
    <s v="CA"/>
    <n v="90045"/>
    <x v="38"/>
    <x v="0"/>
    <x v="7"/>
    <x v="41"/>
    <n v="6091"/>
    <x v="17"/>
    <n v="12"/>
    <n v="855"/>
    <s v=""/>
    <n v="33.962764999999997"/>
    <n v="-118.3993273"/>
    <n v="2.759602776390258"/>
  </r>
  <r>
    <s v="Single Family Residential"/>
    <s v="6416 W 82nd St"/>
    <x v="3"/>
    <s v="CA"/>
    <n v="90045"/>
    <x v="39"/>
    <x v="3"/>
    <x v="4"/>
    <x v="42"/>
    <n v="6111"/>
    <x v="17"/>
    <n v="20"/>
    <n v="989"/>
    <s v=""/>
    <n v="33.964448400000002"/>
    <n v="-118.39965890000001"/>
    <n v="2.7830125202832363"/>
  </r>
  <r>
    <s v="Single Family Residential"/>
    <s v="6457 Riggs Pl"/>
    <x v="3"/>
    <s v="CA"/>
    <n v="90045"/>
    <x v="40"/>
    <x v="3"/>
    <x v="9"/>
    <x v="43"/>
    <n v="15005"/>
    <x v="2"/>
    <n v="20"/>
    <n v="1185"/>
    <s v=""/>
    <n v="33.979844900000003"/>
    <n v="-118.39951000000001"/>
    <n v="3.3365101972494422"/>
  </r>
  <r>
    <s v="Single Family Residential"/>
    <s v="6466 W 87th Pl"/>
    <x v="3"/>
    <s v="CA"/>
    <n v="90045"/>
    <x v="41"/>
    <x v="2"/>
    <x v="0"/>
    <x v="44"/>
    <n v="6333"/>
    <x v="13"/>
    <n v="61"/>
    <n v="780"/>
    <s v=""/>
    <n v="33.957595900000001"/>
    <n v="-118.4015455"/>
    <n v="2.5374399304752506"/>
  </r>
  <r>
    <s v="Single Family Residential"/>
    <s v="6511 W 87th Pl"/>
    <x v="3"/>
    <s v="CA"/>
    <n v="90045"/>
    <x v="42"/>
    <x v="0"/>
    <x v="0"/>
    <x v="45"/>
    <n v="5251"/>
    <x v="13"/>
    <n v="1"/>
    <n v="1079"/>
    <s v=""/>
    <n v="33.958015500000002"/>
    <n v="-118.40196539999999"/>
    <n v="2.5206694570682089"/>
  </r>
  <r>
    <s v="Single Family Residential"/>
    <s v="6522 W 87th St"/>
    <x v="3"/>
    <s v="CA"/>
    <n v="90045"/>
    <x v="1"/>
    <x v="2"/>
    <x v="2"/>
    <x v="46"/>
    <n v="5847"/>
    <x v="13"/>
    <n v="19"/>
    <n v="1126"/>
    <s v=""/>
    <n v="33.958418700000003"/>
    <n v="-118.40255999999999"/>
    <n v="2.4943751110894947"/>
  </r>
  <r>
    <s v="Single Family Residential"/>
    <s v="6523 W 87th St"/>
    <x v="3"/>
    <s v="CA"/>
    <n v="90045"/>
    <x v="1"/>
    <x v="2"/>
    <x v="0"/>
    <x v="47"/>
    <n v="6206"/>
    <x v="13"/>
    <n v="11"/>
    <n v="935"/>
    <s v=""/>
    <n v="33.958785300000002"/>
    <n v="-118.40255399999999"/>
    <n v="2.5011509968618681"/>
  </r>
  <r>
    <s v="Single Family Residential"/>
    <s v="6527 W 85th St"/>
    <x v="3"/>
    <s v="CA"/>
    <n v="90045"/>
    <x v="16"/>
    <x v="0"/>
    <x v="1"/>
    <x v="48"/>
    <n v="6087"/>
    <x v="18"/>
    <n v="11"/>
    <n v="884"/>
    <s v=""/>
    <n v="33.961460099999996"/>
    <n v="-118.4026075"/>
    <n v="2.5523797931305103"/>
  </r>
  <r>
    <s v="Single Family Residential"/>
    <s v="6561 W 84th Pl"/>
    <x v="3"/>
    <s v="CA"/>
    <n v="90045"/>
    <x v="43"/>
    <x v="0"/>
    <x v="5"/>
    <x v="49"/>
    <n v="6047"/>
    <x v="13"/>
    <n v="101"/>
    <n v="742"/>
    <s v=""/>
    <n v="33.962232"/>
    <n v="-118.40376929999999"/>
    <n v="2.5078826987541785"/>
  </r>
  <r>
    <s v="Single Family Residential"/>
    <s v="6566 W 85th St"/>
    <x v="3"/>
    <s v="CA"/>
    <n v="90045"/>
    <x v="44"/>
    <x v="1"/>
    <x v="2"/>
    <x v="50"/>
    <n v="5766"/>
    <x v="18"/>
    <n v="18"/>
    <n v="782"/>
    <s v=""/>
    <n v="33.960952399999996"/>
    <n v="-118.40396459999999"/>
    <n v="2.4674258891470906"/>
  </r>
  <r>
    <s v="Single Family Residential"/>
    <s v="6600 W 80th Pl"/>
    <x v="3"/>
    <s v="CA"/>
    <n v="90045"/>
    <x v="45"/>
    <x v="2"/>
    <x v="2"/>
    <x v="51"/>
    <n v="5698"/>
    <x v="6"/>
    <n v="14"/>
    <n v="1032"/>
    <s v=""/>
    <n v="33.965841099999999"/>
    <n v="-118.4047405"/>
    <n v="2.5564836647897886"/>
  </r>
  <r>
    <s v="Single Family Residential"/>
    <s v="6623 W 82nd St"/>
    <x v="3"/>
    <s v="CA"/>
    <n v="90045"/>
    <x v="46"/>
    <x v="3"/>
    <x v="9"/>
    <x v="52"/>
    <n v="6153"/>
    <x v="17"/>
    <n v="39"/>
    <n v="928"/>
    <s v=""/>
    <n v="33.964559700000002"/>
    <n v="-118.40524000000001"/>
    <n v="2.4923972455192001"/>
  </r>
  <r>
    <s v="Single Family Residential"/>
    <s v="6751 Andover Ln"/>
    <x v="3"/>
    <s v="CA"/>
    <n v="90045"/>
    <x v="47"/>
    <x v="3"/>
    <x v="9"/>
    <x v="53"/>
    <n v="5500"/>
    <x v="19"/>
    <n v="116"/>
    <n v="721"/>
    <s v=""/>
    <n v="33.974305100000002"/>
    <n v="-118.40905359999999"/>
    <n v="2.6711208311925612"/>
  </r>
  <r>
    <s v="Single Family Residential"/>
    <s v="7127 Knowlton Pl"/>
    <x v="3"/>
    <s v="CA"/>
    <n v="90045"/>
    <x v="41"/>
    <x v="2"/>
    <x v="0"/>
    <x v="54"/>
    <n v="6068"/>
    <x v="2"/>
    <n v="22"/>
    <n v="1023"/>
    <s v=""/>
    <n v="33.971470099999998"/>
    <n v="-118.37156"/>
    <n v="4.4605230575056174"/>
  </r>
  <r>
    <s v="Single Family Residential"/>
    <s v="7164 Knowlton Pl"/>
    <x v="3"/>
    <s v="CA"/>
    <n v="90045"/>
    <x v="48"/>
    <x v="2"/>
    <x v="0"/>
    <x v="55"/>
    <n v="12498"/>
    <x v="0"/>
    <n v="70"/>
    <n v="1020"/>
    <s v=""/>
    <n v="33.970416"/>
    <n v="-118.37161"/>
    <n v="4.4334665466306014"/>
  </r>
  <r>
    <s v="Single Family Residential"/>
    <s v="7200 W 88th Pl"/>
    <x v="3"/>
    <s v="CA"/>
    <n v="90045"/>
    <x v="29"/>
    <x v="3"/>
    <x v="1"/>
    <x v="56"/>
    <n v="7078"/>
    <x v="20"/>
    <n v="19"/>
    <n v="691"/>
    <s v=""/>
    <n v="33.957169499999999"/>
    <n v="-118.4196077"/>
    <n v="1.5351226596225407"/>
  </r>
  <r>
    <s v="Single Family Residential"/>
    <s v="7212 W 91st St"/>
    <x v="3"/>
    <s v="CA"/>
    <n v="90045"/>
    <x v="49"/>
    <x v="2"/>
    <x v="2"/>
    <x v="57"/>
    <n v="6601"/>
    <x v="1"/>
    <n v="32"/>
    <n v="978"/>
    <s v=""/>
    <n v="33.954991100000001"/>
    <n v="-118.42028000000001"/>
    <n v="1.4520122779677385"/>
  </r>
  <r>
    <s v="Single Family Residential"/>
    <s v="7220 Arizona Ave"/>
    <x v="3"/>
    <s v="CA"/>
    <n v="90045"/>
    <x v="50"/>
    <x v="3"/>
    <x v="3"/>
    <x v="58"/>
    <n v="13652"/>
    <x v="20"/>
    <n v="24"/>
    <n v="773"/>
    <s v=""/>
    <n v="33.974649200000002"/>
    <n v="-118.39554339999999"/>
    <n v="3.3136499777404733"/>
  </r>
  <r>
    <s v="Single Family Residential"/>
    <s v="7236 W 91st St"/>
    <x v="3"/>
    <s v="CA"/>
    <n v="90045"/>
    <x v="51"/>
    <x v="2"/>
    <x v="0"/>
    <x v="59"/>
    <n v="6581"/>
    <x v="1"/>
    <n v="140"/>
    <n v="1249"/>
    <s v=""/>
    <n v="33.954645599999999"/>
    <n v="-118.42095999999999"/>
    <n v="1.4081493584833658"/>
  </r>
  <r>
    <s v="Single Family Residential"/>
    <s v="7248 W 90th St"/>
    <x v="3"/>
    <s v="CA"/>
    <n v="90045"/>
    <x v="52"/>
    <x v="0"/>
    <x v="1"/>
    <x v="60"/>
    <n v="6601"/>
    <x v="1"/>
    <n v="61"/>
    <n v="760"/>
    <s v=""/>
    <n v="33.955844900000002"/>
    <n v="-118.42031"/>
    <n v="1.4671651728447743"/>
  </r>
  <r>
    <s v="Single Family Residential"/>
    <s v="7316 Dunfield Ave"/>
    <x v="3"/>
    <s v="CA"/>
    <n v="90045"/>
    <x v="53"/>
    <x v="3"/>
    <x v="1"/>
    <x v="61"/>
    <n v="6150"/>
    <x v="0"/>
    <n v="46"/>
    <n v="695"/>
    <s v=""/>
    <n v="33.975246599999998"/>
    <n v="-118.3977115"/>
    <n v="3.231302265319373"/>
  </r>
  <r>
    <s v="Single Family Residential"/>
    <s v="7331 W 82nd St"/>
    <x v="3"/>
    <s v="CA"/>
    <n v="90045"/>
    <x v="54"/>
    <x v="2"/>
    <x v="0"/>
    <x v="62"/>
    <n v="6078"/>
    <x v="6"/>
    <n v="49"/>
    <n v="907"/>
    <s v=""/>
    <n v="33.962434399999999"/>
    <n v="-118.42507000000001"/>
    <n v="1.4411670952843225"/>
  </r>
  <r>
    <s v="Single Family Residential"/>
    <s v="7350 W 85th St"/>
    <x v="3"/>
    <s v="CA"/>
    <n v="90045"/>
    <x v="0"/>
    <x v="2"/>
    <x v="3"/>
    <x v="63"/>
    <n v="5372"/>
    <x v="8"/>
    <n v="29"/>
    <n v="882"/>
    <s v=""/>
    <n v="33.9604292"/>
    <n v="-118.4242765"/>
    <n v="1.3967884716658825"/>
  </r>
  <r>
    <s v="Single Family Residential"/>
    <s v="7410 Ogelsby Ave"/>
    <x v="3"/>
    <s v="CA"/>
    <n v="90045"/>
    <x v="55"/>
    <x v="3"/>
    <x v="7"/>
    <x v="64"/>
    <n v="6301"/>
    <x v="21"/>
    <n v="49"/>
    <n v="817"/>
    <s v=""/>
    <n v="33.975310700000001"/>
    <n v="-118.39973999999999"/>
    <n v="3.1376020806715599"/>
  </r>
  <r>
    <s v="Single Family Residential"/>
    <s v="7445 W 80th St"/>
    <x v="3"/>
    <s v="CA"/>
    <n v="90045"/>
    <x v="56"/>
    <x v="3"/>
    <x v="9"/>
    <x v="65"/>
    <n v="9398"/>
    <x v="22"/>
    <n v="20"/>
    <n v="761"/>
    <s v=""/>
    <n v="33.9640111"/>
    <n v="-118.4274128"/>
    <n v="1.4145480254300811"/>
  </r>
  <r>
    <s v="Single Family Residential"/>
    <s v="7449 Kentwood Ave"/>
    <x v="3"/>
    <s v="CA"/>
    <n v="90045"/>
    <x v="57"/>
    <x v="2"/>
    <x v="3"/>
    <x v="66"/>
    <n v="6047"/>
    <x v="2"/>
    <n v="1"/>
    <n v="924"/>
    <s v=""/>
    <n v="33.9750424"/>
    <n v="-118.401627"/>
    <n v="3.0385727946968459"/>
  </r>
  <r>
    <s v="Single Family Residential"/>
    <s v="7508 W 91st St"/>
    <x v="3"/>
    <s v="CA"/>
    <n v="90045"/>
    <x v="53"/>
    <x v="0"/>
    <x v="1"/>
    <x v="67"/>
    <n v="7701"/>
    <x v="14"/>
    <n v="82"/>
    <n v="779"/>
    <s v=""/>
    <n v="33.954666000000003"/>
    <n v="-118.427286"/>
    <n v="1.0623717136717397"/>
  </r>
  <r>
    <s v="Single Family Residential"/>
    <s v="7509 W 88th St"/>
    <x v="3"/>
    <s v="CA"/>
    <n v="90045"/>
    <x v="38"/>
    <x v="3"/>
    <x v="9"/>
    <x v="68"/>
    <n v="6226"/>
    <x v="23"/>
    <n v="11"/>
    <n v="847"/>
    <s v=""/>
    <n v="33.957707999999997"/>
    <n v="-118.42568869999999"/>
    <n v="1.2316169832344044"/>
  </r>
  <r>
    <s v="Single Family Residential"/>
    <s v="7510 Denrock Ave"/>
    <x v="3"/>
    <s v="CA"/>
    <n v="90045"/>
    <x v="18"/>
    <x v="3"/>
    <x v="4"/>
    <x v="69"/>
    <n v="5997"/>
    <x v="0"/>
    <n v="26"/>
    <n v="803"/>
    <s v=""/>
    <n v="33.972547200000001"/>
    <n v="-118.40816"/>
    <n v="2.6350594456985892"/>
  </r>
  <r>
    <s v="Single Family Residential"/>
    <s v="7521 W 89th St"/>
    <x v="3"/>
    <s v="CA"/>
    <n v="90045"/>
    <x v="53"/>
    <x v="3"/>
    <x v="5"/>
    <x v="70"/>
    <n v="6638"/>
    <x v="23"/>
    <n v="53"/>
    <n v="720"/>
    <s v=""/>
    <n v="33.956505800000002"/>
    <n v="-118.4267771"/>
    <n v="1.138579661375444"/>
  </r>
  <r>
    <s v="Single Family Residential"/>
    <s v="7607 Flight Ave"/>
    <x v="3"/>
    <s v="CA"/>
    <n v="90045"/>
    <x v="58"/>
    <x v="3"/>
    <x v="7"/>
    <x v="71"/>
    <n v="6723"/>
    <x v="7"/>
    <n v="24"/>
    <n v="1028"/>
    <s v=""/>
    <n v="33.969371799999998"/>
    <n v="-118.38203"/>
    <n v="3.8477223218938001"/>
  </r>
  <r>
    <s v="Single Family Residential"/>
    <s v="7727 Cowan Ave"/>
    <x v="3"/>
    <s v="CA"/>
    <n v="90045"/>
    <x v="59"/>
    <x v="0"/>
    <x v="1"/>
    <x v="72"/>
    <n v="7519"/>
    <x v="2"/>
    <n v="12"/>
    <n v="921"/>
    <s v=""/>
    <n v="33.971552799999998"/>
    <n v="-118.40446660000001"/>
    <n v="2.7676473148255472"/>
  </r>
  <r>
    <s v="Single Family Residential"/>
    <s v="7733 Emerson Ave"/>
    <x v="3"/>
    <s v="CA"/>
    <n v="90045"/>
    <x v="60"/>
    <x v="2"/>
    <x v="2"/>
    <x v="73"/>
    <n v="5265"/>
    <x v="10"/>
    <n v="10"/>
    <n v="1073"/>
    <s v=""/>
    <n v="33.970519000000003"/>
    <n v="-118.407158"/>
    <n v="2.5997699587615739"/>
  </r>
  <r>
    <s v="Single Family Residential"/>
    <s v="7742 Isis Ave"/>
    <x v="3"/>
    <s v="CA"/>
    <n v="90045"/>
    <x v="61"/>
    <x v="0"/>
    <x v="4"/>
    <x v="74"/>
    <n v="5801"/>
    <x v="17"/>
    <n v="14"/>
    <n v="838"/>
    <s v=""/>
    <n v="33.966464000000002"/>
    <n v="-118.3759501"/>
    <n v="4.1128848906820412"/>
  </r>
  <r>
    <s v="Single Family Residential"/>
    <s v="7806 Agnew Ave"/>
    <x v="3"/>
    <s v="CA"/>
    <n v="90045"/>
    <x v="29"/>
    <x v="0"/>
    <x v="0"/>
    <x v="23"/>
    <n v="5601"/>
    <x v="10"/>
    <n v="1"/>
    <n v="899"/>
    <s v=""/>
    <n v="33.970009500000003"/>
    <n v="-118.40838770000001"/>
    <n v="2.5217093019734258"/>
  </r>
  <r>
    <s v="Single Family Residential"/>
    <s v="7810 Agnew Ave"/>
    <x v="3"/>
    <s v="CA"/>
    <n v="90045"/>
    <x v="13"/>
    <x v="0"/>
    <x v="1"/>
    <x v="75"/>
    <n v="5775"/>
    <x v="10"/>
    <n v="6"/>
    <n v="990"/>
    <s v=""/>
    <n v="33.969914500000002"/>
    <n v="-118.40829909999999"/>
    <n v="2.5222074995304116"/>
  </r>
  <r>
    <s v="Single Family Residential"/>
    <s v="7810 Dunbarton Ave"/>
    <x v="3"/>
    <s v="CA"/>
    <n v="90045"/>
    <x v="59"/>
    <x v="0"/>
    <x v="1"/>
    <x v="76"/>
    <n v="5723"/>
    <x v="10"/>
    <n v="13"/>
    <n v="1040"/>
    <s v=""/>
    <n v="33.969614"/>
    <n v="-118.40917"/>
    <n v="2.4692805757485057"/>
  </r>
  <r>
    <s v="Single Family Residential"/>
    <s v="7812 Hindry Ave"/>
    <x v="3"/>
    <s v="CA"/>
    <n v="90045"/>
    <x v="62"/>
    <x v="1"/>
    <x v="2"/>
    <x v="77"/>
    <n v="5609"/>
    <x v="0"/>
    <n v="26"/>
    <n v="1209"/>
    <s v=""/>
    <n v="33.965518400000001"/>
    <n v="-118.37343"/>
    <n v="4.2338247934995143"/>
  </r>
  <r>
    <s v="Single Family Residential"/>
    <s v="7831 Beland Ave"/>
    <x v="3"/>
    <s v="CA"/>
    <n v="90045"/>
    <x v="13"/>
    <x v="0"/>
    <x v="1"/>
    <x v="78"/>
    <n v="8041"/>
    <x v="0"/>
    <n v="8"/>
    <n v="704"/>
    <s v=""/>
    <n v="33.970280700000004"/>
    <n v="-118.40467200000001"/>
    <n v="2.7100614899047319"/>
  </r>
  <r>
    <s v="Single Family Residential"/>
    <s v="7833 Naylor Ave"/>
    <x v="3"/>
    <s v="CA"/>
    <n v="90045"/>
    <x v="1"/>
    <x v="0"/>
    <x v="0"/>
    <x v="79"/>
    <n v="6001"/>
    <x v="13"/>
    <n v="34"/>
    <n v="765"/>
    <s v=""/>
    <n v="33.968929899999999"/>
    <n v="-118.39516999999999"/>
    <n v="3.1431004960712539"/>
  </r>
  <r>
    <s v="Single Family Residential"/>
    <s v="7843 El Manor Ave"/>
    <x v="3"/>
    <s v="CA"/>
    <n v="90045"/>
    <x v="6"/>
    <x v="2"/>
    <x v="0"/>
    <x v="80"/>
    <n v="6311"/>
    <x v="4"/>
    <n v="12"/>
    <n v="1175"/>
    <s v=""/>
    <n v="33.971013399999997"/>
    <n v="-118.40106"/>
    <n v="2.9130180866506539"/>
  </r>
  <r>
    <s v="Single Family Residential"/>
    <s v="7855 Naylor Ave"/>
    <x v="3"/>
    <s v="CA"/>
    <n v="90045"/>
    <x v="63"/>
    <x v="2"/>
    <x v="0"/>
    <x v="81"/>
    <n v="7086"/>
    <x v="13"/>
    <n v="10"/>
    <n v="991"/>
    <s v=""/>
    <n v="33.968371500000003"/>
    <n v="-118.39530000000001"/>
    <n v="3.1199747177357815"/>
  </r>
  <r>
    <s v="Single Family Residential"/>
    <s v="7878 Naylor Ave"/>
    <x v="3"/>
    <s v="CA"/>
    <n v="90045"/>
    <x v="0"/>
    <x v="2"/>
    <x v="0"/>
    <x v="82"/>
    <n v="6041"/>
    <x v="13"/>
    <n v="18"/>
    <n v="1095"/>
    <s v=""/>
    <n v="33.967611099999999"/>
    <n v="-118.3949923"/>
    <n v="3.1144005770364176"/>
  </r>
  <r>
    <s v="Single Family Residential"/>
    <s v="7906 Kittyhawk Ave"/>
    <x v="3"/>
    <s v="CA"/>
    <n v="90045"/>
    <x v="64"/>
    <x v="0"/>
    <x v="1"/>
    <x v="83"/>
    <n v="5798"/>
    <x v="6"/>
    <n v="8"/>
    <n v="901"/>
    <s v=""/>
    <n v="33.966718999999998"/>
    <n v="-118.3825468"/>
    <n v="3.7578130994722567"/>
  </r>
  <r>
    <s v="Single Family Residential"/>
    <s v="7908 Altavan Ave"/>
    <x v="3"/>
    <s v="CA"/>
    <n v="90045"/>
    <x v="65"/>
    <x v="0"/>
    <x v="1"/>
    <x v="84"/>
    <n v="5869"/>
    <x v="24"/>
    <n v="139"/>
    <n v="889"/>
    <s v=""/>
    <n v="33.966116100000001"/>
    <n v="-118.4212848"/>
    <n v="1.7706133649525286"/>
  </r>
  <r>
    <s v="Single Family Residential"/>
    <s v="7917 Mcconnell Ave"/>
    <x v="3"/>
    <s v="CA"/>
    <n v="90045"/>
    <x v="53"/>
    <x v="2"/>
    <x v="0"/>
    <x v="85"/>
    <n v="5899"/>
    <x v="10"/>
    <n v="4"/>
    <n v="999"/>
    <s v=""/>
    <n v="33.967471199999999"/>
    <n v="-118.4134131"/>
    <n v="2.185065268395455"/>
  </r>
  <r>
    <s v="Single Family Residential"/>
    <s v="8005 Holy Cross Pl"/>
    <x v="3"/>
    <s v="CA"/>
    <n v="90045"/>
    <x v="41"/>
    <x v="0"/>
    <x v="0"/>
    <x v="86"/>
    <n v="4801"/>
    <x v="13"/>
    <n v="5"/>
    <n v="985"/>
    <s v=""/>
    <n v="33.965628299999999"/>
    <n v="-118.41596800000001"/>
    <n v="1.9922561775706542"/>
  </r>
  <r>
    <s v="Single Family Residential"/>
    <s v="8011 Campion Dr"/>
    <x v="3"/>
    <s v="CA"/>
    <n v="90045"/>
    <x v="66"/>
    <x v="1"/>
    <x v="0"/>
    <x v="87"/>
    <n v="5506"/>
    <x v="25"/>
    <n v="25"/>
    <n v="1153"/>
    <s v=""/>
    <n v="33.964117799999997"/>
    <n v="-118.42198999999999"/>
    <n v="1.6517748884607197"/>
  </r>
  <r>
    <s v="Single Family Residential"/>
    <s v="8011 Dunfield Ave"/>
    <x v="3"/>
    <s v="CA"/>
    <n v="90045"/>
    <x v="47"/>
    <x v="3"/>
    <x v="1"/>
    <x v="88"/>
    <n v="10637"/>
    <x v="0"/>
    <n v="15"/>
    <n v="854"/>
    <s v=""/>
    <n v="33.9686576"/>
    <n v="-118.40029"/>
    <n v="2.8720791511836117"/>
  </r>
  <r>
    <s v="Single Family Residential"/>
    <s v="8020 El Manor Ave"/>
    <x v="3"/>
    <s v="CA"/>
    <n v="90045"/>
    <x v="13"/>
    <x v="1"/>
    <x v="3"/>
    <x v="89"/>
    <n v="7309"/>
    <x v="0"/>
    <n v="7"/>
    <n v="951"/>
    <s v=""/>
    <n v="33.9685585"/>
    <n v="-118.40065"/>
    <n v="2.8506257108551898"/>
  </r>
  <r>
    <s v="Single Family Residential"/>
    <s v="8021 Dunbarton Ave"/>
    <x v="3"/>
    <s v="CA"/>
    <n v="90045"/>
    <x v="18"/>
    <x v="0"/>
    <x v="7"/>
    <x v="90"/>
    <n v="5713"/>
    <x v="17"/>
    <n v="14"/>
    <n v="1005"/>
    <s v=""/>
    <n v="33.966465399999997"/>
    <n v="-118.40787829999999"/>
    <n v="2.4174501002236393"/>
  </r>
  <r>
    <s v="Single Family Residential"/>
    <s v="8032 Rayford Dr"/>
    <x v="3"/>
    <s v="CA"/>
    <n v="90045"/>
    <x v="67"/>
    <x v="3"/>
    <x v="4"/>
    <x v="91"/>
    <n v="6862"/>
    <x v="22"/>
    <n v="18"/>
    <n v="799"/>
    <s v=""/>
    <n v="33.963757000000001"/>
    <n v="-118.4248673"/>
    <n v="1.508704061531454"/>
  </r>
  <r>
    <s v="Single Family Residential"/>
    <s v="8043 Westlawn Ave"/>
    <x v="3"/>
    <s v="CA"/>
    <n v="90045"/>
    <x v="48"/>
    <x v="2"/>
    <x v="0"/>
    <x v="92"/>
    <n v="6072"/>
    <x v="26"/>
    <n v="1"/>
    <n v="932"/>
    <s v=""/>
    <n v="33.965828999999999"/>
    <n v="-118.40861959999999"/>
    <n v="2.358984701383493"/>
  </r>
  <r>
    <s v="Single Family Residential"/>
    <s v="8107 Vicksburg Ave"/>
    <x v="3"/>
    <s v="CA"/>
    <n v="90045"/>
    <x v="68"/>
    <x v="0"/>
    <x v="5"/>
    <x v="93"/>
    <n v="6000"/>
    <x v="25"/>
    <n v="19"/>
    <n v="921"/>
    <s v=""/>
    <n v="33.964875900000003"/>
    <n v="-118.3947022"/>
    <n v="3.0585683788928915"/>
  </r>
  <r>
    <s v="Single Family Residential"/>
    <s v="8134 Georgetown Ave"/>
    <x v="3"/>
    <s v="CA"/>
    <n v="90045"/>
    <x v="69"/>
    <x v="2"/>
    <x v="0"/>
    <x v="94"/>
    <n v="5249"/>
    <x v="0"/>
    <n v="13"/>
    <n v="1089"/>
    <s v=""/>
    <n v="33.963599100000003"/>
    <n v="-118.4133666"/>
    <n v="2.0463705762890605"/>
  </r>
  <r>
    <s v="Single Family Residential"/>
    <s v="8156 Kenyon Ave"/>
    <x v="3"/>
    <s v="CA"/>
    <n v="90045"/>
    <x v="13"/>
    <x v="0"/>
    <x v="0"/>
    <x v="95"/>
    <n v="6029"/>
    <x v="27"/>
    <n v="5"/>
    <n v="1053"/>
    <s v=""/>
    <n v="33.963809300000001"/>
    <n v="-118.4095226"/>
    <n v="2.2485926886723542"/>
  </r>
  <r>
    <s v="Single Family Residential"/>
    <s v="8210 Alverstone Ave"/>
    <x v="3"/>
    <s v="CA"/>
    <n v="90045"/>
    <x v="13"/>
    <x v="3"/>
    <x v="7"/>
    <x v="96"/>
    <n v="6792"/>
    <x v="13"/>
    <n v="83"/>
    <n v="802"/>
    <s v=""/>
    <n v="33.964065099999999"/>
    <n v="-118.39668"/>
    <n v="2.9328208079620155"/>
  </r>
  <r>
    <s v="Single Family Residential"/>
    <s v="8212 Belford Ave"/>
    <x v="3"/>
    <s v="CA"/>
    <n v="90045"/>
    <x v="42"/>
    <x v="2"/>
    <x v="0"/>
    <x v="97"/>
    <n v="6017"/>
    <x v="6"/>
    <n v="5"/>
    <n v="943"/>
    <s v=""/>
    <n v="33.964037400000002"/>
    <n v="-118.3835263"/>
    <n v="3.6490557209038186"/>
  </r>
  <r>
    <s v="Single Family Residential"/>
    <s v="8212 Winsford Ave"/>
    <x v="3"/>
    <s v="CA"/>
    <n v="90045"/>
    <x v="70"/>
    <x v="2"/>
    <x v="1"/>
    <x v="98"/>
    <n v="6003"/>
    <x v="27"/>
    <n v="19"/>
    <n v="870"/>
    <s v=""/>
    <n v="33.964037099999999"/>
    <n v="-118.38097"/>
    <n v="3.7900384975608978"/>
  </r>
  <r>
    <s v="Single Family Residential"/>
    <s v="8311 Colegio Dr"/>
    <x v="3"/>
    <s v="CA"/>
    <n v="90045"/>
    <x v="71"/>
    <x v="1"/>
    <x v="0"/>
    <x v="99"/>
    <n v="5002"/>
    <x v="8"/>
    <n v="10"/>
    <n v="1141"/>
    <s v=""/>
    <n v="33.9617699"/>
    <n v="-118.4224535"/>
    <n v="1.5350259403839241"/>
  </r>
  <r>
    <s v="Single Family Residential"/>
    <s v="8324 Mcconnell Ave"/>
    <x v="3"/>
    <s v="CA"/>
    <n v="90045"/>
    <x v="72"/>
    <x v="2"/>
    <x v="0"/>
    <x v="57"/>
    <n v="6079"/>
    <x v="6"/>
    <n v="8"/>
    <n v="899"/>
    <s v=""/>
    <n v="33.962728200000001"/>
    <n v="-118.41118350000001"/>
    <n v="2.130319531462975"/>
  </r>
  <r>
    <s v="Single Family Residential"/>
    <s v="8325 Campion Dr"/>
    <x v="3"/>
    <s v="CA"/>
    <n v="90045"/>
    <x v="51"/>
    <x v="1"/>
    <x v="0"/>
    <x v="100"/>
    <n v="4999"/>
    <x v="25"/>
    <n v="31"/>
    <n v="1238"/>
    <s v=""/>
    <n v="33.962375799999997"/>
    <n v="-118.4205204"/>
    <n v="1.6505829043761568"/>
  </r>
  <r>
    <s v="Single Family Residential"/>
    <s v="8326 Airlane Ave"/>
    <x v="3"/>
    <s v="CA"/>
    <n v="90045"/>
    <x v="73"/>
    <x v="3"/>
    <x v="1"/>
    <x v="101"/>
    <n v="6724"/>
    <x v="18"/>
    <n v="25"/>
    <n v="644"/>
    <s v=""/>
    <n v="33.962621300000002"/>
    <n v="-118.3902715"/>
    <n v="3.2505405636905578"/>
  </r>
  <r>
    <s v="Single Family Residential"/>
    <s v="8335 Fordham Rd"/>
    <x v="3"/>
    <s v="CA"/>
    <n v="90045"/>
    <x v="74"/>
    <x v="1"/>
    <x v="11"/>
    <x v="102"/>
    <n v="5003"/>
    <x v="10"/>
    <n v="14"/>
    <n v="902"/>
    <s v=""/>
    <n v="33.9621882"/>
    <n v="-118.4190301"/>
    <n v="1.7162141951199124"/>
  </r>
  <r>
    <s v="Single Family Residential"/>
    <s v="8341 Campion Dr"/>
    <x v="3"/>
    <s v="CA"/>
    <n v="90045"/>
    <x v="75"/>
    <x v="3"/>
    <x v="5"/>
    <x v="103"/>
    <n v="5458"/>
    <x v="25"/>
    <n v="11"/>
    <n v="640"/>
    <s v=""/>
    <n v="33.962052100000001"/>
    <n v="-118.4202274"/>
    <n v="1.6527705208974883"/>
  </r>
  <r>
    <s v="Single Family Residential"/>
    <s v="8421 Gonzaga Ave"/>
    <x v="3"/>
    <s v="CA"/>
    <n v="90045"/>
    <x v="52"/>
    <x v="2"/>
    <x v="0"/>
    <x v="104"/>
    <n v="5000"/>
    <x v="18"/>
    <n v="11"/>
    <n v="869"/>
    <s v=""/>
    <n v="33.961024100000003"/>
    <n v="-118.41817"/>
    <n v="1.7196580632112126"/>
  </r>
  <r>
    <s v="Single Family Residential"/>
    <s v="8428 Regis Way"/>
    <x v="3"/>
    <s v="CA"/>
    <n v="90045"/>
    <x v="76"/>
    <x v="2"/>
    <x v="0"/>
    <x v="105"/>
    <n v="4800"/>
    <x v="6"/>
    <n v="8"/>
    <n v="685"/>
    <s v=""/>
    <n v="33.960966999999997"/>
    <n v="-118.41436"/>
    <n v="1.913811356045666"/>
  </r>
  <r>
    <s v="Single Family Residential"/>
    <s v="8517 Flight Ave"/>
    <x v="3"/>
    <s v="CA"/>
    <n v="90045"/>
    <x v="77"/>
    <x v="1"/>
    <x v="0"/>
    <x v="106"/>
    <n v="5169"/>
    <x v="18"/>
    <n v="11"/>
    <n v="855"/>
    <s v=""/>
    <n v="33.961293300000001"/>
    <n v="-118.3910588"/>
    <n v="3.1823625335419043"/>
  </r>
  <r>
    <s v="Single Family Residential"/>
    <s v="8806 Glider Ave"/>
    <x v="3"/>
    <s v="CA"/>
    <n v="90045"/>
    <x v="27"/>
    <x v="2"/>
    <x v="0"/>
    <x v="107"/>
    <n v="8568"/>
    <x v="18"/>
    <n v="17"/>
    <n v="873"/>
    <s v=""/>
    <n v="33.957682499999997"/>
    <n v="-118.38721"/>
    <n v="3.3444158704517122"/>
  </r>
  <r>
    <s v="Single Family Residential"/>
    <s v="8841 Croydon Ave"/>
    <x v="3"/>
    <s v="CA"/>
    <n v="90045"/>
    <x v="57"/>
    <x v="0"/>
    <x v="0"/>
    <x v="108"/>
    <n v="6128"/>
    <x v="8"/>
    <n v="10"/>
    <n v="836"/>
    <s v=""/>
    <n v="33.9563196"/>
    <n v="-118.3908192"/>
    <n v="3.125039275085598"/>
  </r>
  <r>
    <s v="Single Family Residential"/>
    <s v="8875 Earhart Ave"/>
    <x v="3"/>
    <s v="CA"/>
    <n v="90045"/>
    <x v="78"/>
    <x v="2"/>
    <x v="1"/>
    <x v="109"/>
    <n v="5912"/>
    <x v="8"/>
    <n v="27"/>
    <n v="860"/>
    <s v=""/>
    <n v="33.956285600000001"/>
    <n v="-118.39287"/>
    <n v="3.0085609192713667"/>
  </r>
  <r>
    <s v="Single Family Residential"/>
    <s v="5336 S Chariton Ave"/>
    <x v="3"/>
    <s v="CA"/>
    <n v="90056"/>
    <x v="79"/>
    <x v="0"/>
    <x v="1"/>
    <x v="110"/>
    <n v="17708"/>
    <x v="19"/>
    <n v="20"/>
    <n v="514"/>
    <s v=""/>
    <n v="33.993310299999997"/>
    <n v="-118.3698466"/>
    <n v="5.2540036091328348"/>
  </r>
  <r>
    <s v="Single Family Residential"/>
    <s v="5453 Shenandoah Ave"/>
    <x v="3"/>
    <s v="CA"/>
    <n v="90056"/>
    <x v="80"/>
    <x v="2"/>
    <x v="1"/>
    <x v="111"/>
    <n v="7777"/>
    <x v="28"/>
    <n v="62"/>
    <n v="526"/>
    <s v=""/>
    <n v="33.991811599999998"/>
    <n v="-118.3778326"/>
    <n v="4.8239686478809531"/>
  </r>
  <r>
    <s v="Single Family Residential"/>
    <s v="5532 W 62nd St"/>
    <x v="3"/>
    <s v="CA"/>
    <n v="90056"/>
    <x v="81"/>
    <x v="0"/>
    <x v="1"/>
    <x v="112"/>
    <n v="9196"/>
    <x v="29"/>
    <n v="47"/>
    <n v="445"/>
    <s v=""/>
    <n v="33.983697999999997"/>
    <n v="-118.3782963"/>
    <n v="4.4830273052187231"/>
  </r>
  <r>
    <s v="Single Family Residential"/>
    <s v="5544 W 63rd St"/>
    <x v="3"/>
    <s v="CA"/>
    <n v="90056"/>
    <x v="29"/>
    <x v="0"/>
    <x v="7"/>
    <x v="113"/>
    <n v="9058"/>
    <x v="29"/>
    <n v="21"/>
    <n v="595"/>
    <s v=""/>
    <n v="33.983144199999998"/>
    <n v="-118.3772848"/>
    <n v="4.5124548179513289"/>
  </r>
  <r>
    <s v="Single Family Residential"/>
    <s v="11707 W Indianapolis St"/>
    <x v="3"/>
    <s v="CA"/>
    <n v="90066"/>
    <x v="52"/>
    <x v="0"/>
    <x v="5"/>
    <x v="114"/>
    <n v="1507"/>
    <x v="9"/>
    <n v="14"/>
    <n v="753"/>
    <s v=""/>
    <n v="34.018002000000003"/>
    <n v="-118.43458080000001"/>
    <n v="3.0529709846065307"/>
  </r>
  <r>
    <s v="Single Family Residential"/>
    <s v="11810 Washington Pl"/>
    <x v="3"/>
    <s v="CA"/>
    <n v="90066"/>
    <x v="71"/>
    <x v="2"/>
    <x v="1"/>
    <x v="115"/>
    <n v="1236"/>
    <x v="30"/>
    <n v="7"/>
    <n v="816"/>
    <s v=""/>
    <n v="34.0032949"/>
    <n v="-118.4224968"/>
    <n v="3.4614085014053648"/>
  </r>
  <r>
    <s v="Single Family Residential"/>
    <s v="11971 Modjeska Pl"/>
    <x v="3"/>
    <s v="CA"/>
    <n v="90066"/>
    <x v="82"/>
    <x v="0"/>
    <x v="1"/>
    <x v="116"/>
    <n v="5274"/>
    <x v="2"/>
    <n v="53"/>
    <n v="871"/>
    <s v=""/>
    <n v="34.009785999999998"/>
    <n v="-118.4314943"/>
    <n v="3.0263455606253316"/>
  </r>
  <r>
    <s v="Single Family Residential"/>
    <s v="12006 Thermo St"/>
    <x v="3"/>
    <s v="CA"/>
    <n v="90066"/>
    <x v="6"/>
    <x v="1"/>
    <x v="0"/>
    <x v="107"/>
    <n v="5500"/>
    <x v="10"/>
    <n v="5"/>
    <n v="1197"/>
    <s v=""/>
    <n v="34.017604400000003"/>
    <n v="-118.4384153"/>
    <n v="2.843728277791536"/>
  </r>
  <r>
    <s v="Single Family Residential"/>
    <s v="12446 Wagner St"/>
    <x v="3"/>
    <s v="CA"/>
    <n v="90066"/>
    <x v="52"/>
    <x v="1"/>
    <x v="0"/>
    <x v="45"/>
    <n v="5625"/>
    <x v="1"/>
    <n v="65"/>
    <n v="1234"/>
    <s v=""/>
    <n v="33.989087400000003"/>
    <n v="-118.4207143"/>
    <n v="3.0674900175606226"/>
  </r>
  <r>
    <s v="Single Family Residential"/>
    <s v="12627 Rose Ave"/>
    <x v="3"/>
    <s v="CA"/>
    <n v="90066"/>
    <x v="83"/>
    <x v="2"/>
    <x v="0"/>
    <x v="117"/>
    <n v="6311"/>
    <x v="0"/>
    <n v="19"/>
    <n v="1353"/>
    <s v=""/>
    <n v="34.013137200000003"/>
    <n v="-118.4455392"/>
    <n v="2.3420301326450517"/>
  </r>
  <r>
    <s v="Single Family Residential"/>
    <s v="12844 Greene Ave"/>
    <x v="3"/>
    <s v="CA"/>
    <n v="90066"/>
    <x v="49"/>
    <x v="2"/>
    <x v="0"/>
    <x v="105"/>
    <n v="4563"/>
    <x v="1"/>
    <n v="67"/>
    <n v="926"/>
    <s v=""/>
    <n v="33.987707700000001"/>
    <n v="-118.4297617"/>
    <n v="2.7819541225694344"/>
  </r>
  <r>
    <s v="Single Family Residential"/>
    <s v="1325 Walgrove Ave"/>
    <x v="3"/>
    <s v="CA"/>
    <n v="90066"/>
    <x v="84"/>
    <x v="2"/>
    <x v="0"/>
    <x v="62"/>
    <n v="5134"/>
    <x v="31"/>
    <n v="29"/>
    <n v="1069"/>
    <s v=""/>
    <n v="34.009182299999999"/>
    <n v="-118.45606069999999"/>
    <n v="1.6803342355251538"/>
  </r>
  <r>
    <s v="Single Family Residential"/>
    <s v="1507 Walgrove Ave"/>
    <x v="3"/>
    <s v="CA"/>
    <n v="90066"/>
    <x v="0"/>
    <x v="1"/>
    <x v="0"/>
    <x v="118"/>
    <n v="5942"/>
    <x v="4"/>
    <n v="4"/>
    <n v="1295"/>
    <s v=""/>
    <n v="34.006760200000002"/>
    <n v="-118.45388939999999"/>
    <n v="1.7352693989316161"/>
  </r>
  <r>
    <s v="Single Family Residential"/>
    <s v="3310 Meier St"/>
    <x v="3"/>
    <s v="CA"/>
    <n v="90066"/>
    <x v="15"/>
    <x v="2"/>
    <x v="0"/>
    <x v="119"/>
    <n v="7261"/>
    <x v="32"/>
    <n v="5"/>
    <n v="836"/>
    <s v=""/>
    <n v="34.011844500000002"/>
    <n v="-118.4475013"/>
    <n v="2.2029084140499382"/>
  </r>
  <r>
    <s v="Single Family Residential"/>
    <s v="3611 Meier St"/>
    <x v="3"/>
    <s v="CA"/>
    <n v="90066"/>
    <x v="85"/>
    <x v="3"/>
    <x v="4"/>
    <x v="120"/>
    <n v="5870"/>
    <x v="6"/>
    <n v="25"/>
    <n v="1020"/>
    <s v=""/>
    <n v="34.004780500000003"/>
    <n v="-118.4431574"/>
    <n v="2.3000733519794387"/>
  </r>
  <r>
    <s v="Single Family Residential"/>
    <s v="3740 Stewart Ave"/>
    <x v="3"/>
    <s v="CA"/>
    <n v="90066"/>
    <x v="86"/>
    <x v="3"/>
    <x v="7"/>
    <x v="121"/>
    <n v="6255"/>
    <x v="7"/>
    <n v="5"/>
    <n v="1017"/>
    <s v=""/>
    <n v="34.003760300000003"/>
    <n v="-118.43828379999999"/>
    <n v="2.5654915432145335"/>
  </r>
  <r>
    <s v="Single Family Residential"/>
    <s v="3752 Beethoven St"/>
    <x v="3"/>
    <s v="CA"/>
    <n v="90066"/>
    <x v="59"/>
    <x v="0"/>
    <x v="5"/>
    <x v="93"/>
    <n v="5714"/>
    <x v="15"/>
    <n v="17"/>
    <n v="875"/>
    <s v=""/>
    <n v="34.001443500000001"/>
    <n v="-118.4422538"/>
    <n v="2.3230777639978388"/>
  </r>
  <r>
    <s v="Single Family Residential"/>
    <s v="3786 Moore St"/>
    <x v="3"/>
    <s v="CA"/>
    <n v="90066"/>
    <x v="0"/>
    <x v="2"/>
    <x v="0"/>
    <x v="122"/>
    <n v="5628"/>
    <x v="15"/>
    <n v="10"/>
    <n v="964"/>
    <s v=""/>
    <n v="34.000844499999999"/>
    <n v="-118.4406566"/>
    <n v="2.4118069682919967"/>
  </r>
  <r>
    <s v="Single Family Residential"/>
    <s v="3843 Minerva Ave"/>
    <x v="3"/>
    <s v="CA"/>
    <n v="90066"/>
    <x v="41"/>
    <x v="2"/>
    <x v="0"/>
    <x v="123"/>
    <n v="5704"/>
    <x v="6"/>
    <n v="8"/>
    <n v="1073"/>
    <s v=""/>
    <n v="34.008758200000003"/>
    <n v="-118.42171829999999"/>
    <n v="3.5576267502286476"/>
  </r>
  <r>
    <s v="Single Family Residential"/>
    <s v="3958 Frances Ave"/>
    <x v="3"/>
    <s v="CA"/>
    <n v="90066"/>
    <x v="1"/>
    <x v="1"/>
    <x v="2"/>
    <x v="124"/>
    <n v="5473"/>
    <x v="3"/>
    <n v="45"/>
    <n v="1532"/>
    <s v=""/>
    <n v="33.998849"/>
    <n v="-118.434091"/>
    <n v="2.784596755747843"/>
  </r>
  <r>
    <s v="Single Family Residential"/>
    <s v="4024 Michael Ave"/>
    <x v="3"/>
    <s v="CA"/>
    <n v="90066"/>
    <x v="87"/>
    <x v="2"/>
    <x v="2"/>
    <x v="125"/>
    <n v="4403"/>
    <x v="6"/>
    <n v="6"/>
    <n v="1110"/>
    <s v=""/>
    <n v="33.993604699999999"/>
    <n v="-118.44001780000001"/>
    <n v="2.4733913800458187"/>
  </r>
  <r>
    <s v="Single Family Residential"/>
    <s v="4051 Moore St"/>
    <x v="3"/>
    <s v="CA"/>
    <n v="90066"/>
    <x v="88"/>
    <x v="0"/>
    <x v="1"/>
    <x v="126"/>
    <n v="4952"/>
    <x v="33"/>
    <n v="17"/>
    <n v="1027"/>
    <s v=""/>
    <n v="33.9943782"/>
    <n v="-118.4364585"/>
    <n v="2.6682047795707327"/>
  </r>
  <r>
    <s v="Single Family Residential"/>
    <s v="4130 Michael Ave"/>
    <x v="3"/>
    <s v="CA"/>
    <n v="90066"/>
    <x v="89"/>
    <x v="0"/>
    <x v="1"/>
    <x v="127"/>
    <n v="5506"/>
    <x v="34"/>
    <n v="4"/>
    <n v="929"/>
    <s v=""/>
    <n v="33.991691600000003"/>
    <n v="-118.4375993"/>
    <n v="2.6326008095886229"/>
  </r>
  <r>
    <s v="Single Family Residential"/>
    <s v="4263 Lyceum Ave"/>
    <x v="3"/>
    <s v="CA"/>
    <n v="90066"/>
    <x v="17"/>
    <x v="2"/>
    <x v="0"/>
    <x v="128"/>
    <n v="4398"/>
    <x v="10"/>
    <n v="45"/>
    <n v="1093"/>
    <s v=""/>
    <n v="33.990584599999998"/>
    <n v="-118.4343593"/>
    <n v="2.8297314482345639"/>
  </r>
  <r>
    <s v="Single Family Residential"/>
    <s v="5322 S Centinela Ave"/>
    <x v="3"/>
    <s v="CA"/>
    <n v="90066"/>
    <x v="90"/>
    <x v="2"/>
    <x v="0"/>
    <x v="129"/>
    <n v="3500"/>
    <x v="1"/>
    <n v="32"/>
    <n v="816"/>
    <s v=""/>
    <n v="33.984711400000002"/>
    <n v="-118.4126363"/>
    <n v="3.0544307773077053"/>
  </r>
  <r>
    <s v="Single Family Residential"/>
    <s v="5908 Village Dr"/>
    <x v="3"/>
    <s v="CA"/>
    <n v="90094"/>
    <x v="91"/>
    <x v="1"/>
    <x v="12"/>
    <x v="130"/>
    <n v="3425"/>
    <x v="5"/>
    <n v="30"/>
    <n v="1089"/>
    <s v=""/>
    <n v="33.975954999999999"/>
    <n v="-118.414665"/>
    <n v="2.5158826768474682"/>
  </r>
  <r>
    <s v="Single Family Residential"/>
    <s v="10 Cambridge"/>
    <x v="4"/>
    <s v="CA"/>
    <n v="90266"/>
    <x v="92"/>
    <x v="0"/>
    <x v="1"/>
    <x v="131"/>
    <n v="10748"/>
    <x v="35"/>
    <n v="2"/>
    <n v="1046"/>
    <s v=""/>
    <n v="33.896024099999998"/>
    <n v="-118.39010620000001"/>
    <n v="1.9320924187178383"/>
  </r>
  <r>
    <s v="Single Family Residential"/>
    <s v="113 21st Pl"/>
    <x v="4"/>
    <s v="CA"/>
    <n v="90266"/>
    <x v="93"/>
    <x v="2"/>
    <x v="1"/>
    <x v="132"/>
    <n v="1344"/>
    <x v="7"/>
    <n v="56"/>
    <n v="2776"/>
    <s v=""/>
    <n v="33.891015899999999"/>
    <n v="-118.41482929999999"/>
    <n v="1.1555248944226051"/>
  </r>
  <r>
    <s v="Single Family Residential"/>
    <s v="114 N Poinsettia Ave"/>
    <x v="4"/>
    <s v="CA"/>
    <n v="90266"/>
    <x v="94"/>
    <x v="3"/>
    <x v="12"/>
    <x v="133"/>
    <n v="6753"/>
    <x v="22"/>
    <n v="168"/>
    <n v="1500"/>
    <s v=""/>
    <n v="33.879916199999997"/>
    <n v="-118.400085"/>
    <n v="0.72094913590880538"/>
  </r>
  <r>
    <s v="Single Family Residential"/>
    <s v="1145 Pine Ave"/>
    <x v="4"/>
    <s v="CA"/>
    <n v="90266"/>
    <x v="95"/>
    <x v="0"/>
    <x v="1"/>
    <x v="134"/>
    <n v="4467"/>
    <x v="9"/>
    <n v="169"/>
    <n v="1324"/>
    <s v=""/>
    <n v="33.887870300000003"/>
    <n v="-118.39890920000001"/>
    <n v="1.1820481791376158"/>
  </r>
  <r>
    <s v="Single Family Residential"/>
    <s v="1160 Shelley St"/>
    <x v="4"/>
    <s v="CA"/>
    <n v="90266"/>
    <x v="96"/>
    <x v="0"/>
    <x v="1"/>
    <x v="135"/>
    <n v="5342"/>
    <x v="20"/>
    <n v="47"/>
    <n v="1238"/>
    <s v=""/>
    <n v="33.874620700000001"/>
    <n v="-118.3942694"/>
    <n v="0.90067511749576723"/>
  </r>
  <r>
    <s v="Single Family Residential"/>
    <s v="1204 Faymont Ave"/>
    <x v="4"/>
    <s v="CA"/>
    <n v="90266"/>
    <x v="85"/>
    <x v="0"/>
    <x v="7"/>
    <x v="136"/>
    <n v="5088"/>
    <x v="17"/>
    <n v="21"/>
    <n v="1055"/>
    <s v=""/>
    <n v="33.888424999999998"/>
    <n v="-118.37979799999999"/>
    <n v="2.0148573578983937"/>
  </r>
  <r>
    <s v="Single Family Residential"/>
    <s v="1205 Wendy Way"/>
    <x v="4"/>
    <s v="CA"/>
    <n v="90266"/>
    <x v="97"/>
    <x v="2"/>
    <x v="0"/>
    <x v="137"/>
    <n v="5102"/>
    <x v="0"/>
    <n v="14"/>
    <n v="1464"/>
    <s v=""/>
    <n v="33.888430900000003"/>
    <n v="-118.3794987"/>
    <n v="2.029799702108261"/>
  </r>
  <r>
    <s v="Single Family Residential"/>
    <s v="1209 N Meadows Ave"/>
    <x v="4"/>
    <s v="CA"/>
    <n v="90266"/>
    <x v="98"/>
    <x v="3"/>
    <x v="6"/>
    <x v="138"/>
    <n v="4908"/>
    <x v="17"/>
    <n v="50"/>
    <n v="1144"/>
    <s v=""/>
    <n v="33.8885194"/>
    <n v="-118.3919705"/>
    <n v="1.4660421807397033"/>
  </r>
  <r>
    <s v="Single Family Residential"/>
    <s v="1215 Fisher Ave"/>
    <x v="4"/>
    <s v="CA"/>
    <n v="90266"/>
    <x v="99"/>
    <x v="3"/>
    <x v="6"/>
    <x v="139"/>
    <n v="3000"/>
    <x v="7"/>
    <n v="1"/>
    <n v="1481"/>
    <s v=""/>
    <n v="33.887206599999999"/>
    <n v="-118.40736510000001"/>
    <n v="0.96502157478905626"/>
  </r>
  <r>
    <s v="Single Family Residential"/>
    <s v="1412 Laurel Ave"/>
    <x v="4"/>
    <s v="CA"/>
    <n v="90266"/>
    <x v="100"/>
    <x v="5"/>
    <x v="4"/>
    <x v="140"/>
    <n v="5432"/>
    <x v="16"/>
    <n v="28"/>
    <n v="1281"/>
    <s v=""/>
    <n v="33.889581700000001"/>
    <n v="-118.4040518"/>
    <n v="1.1673601197052579"/>
  </r>
  <r>
    <s v="Single Family Residential"/>
    <s v="1416 23rd St"/>
    <x v="4"/>
    <s v="CA"/>
    <n v="90266"/>
    <x v="101"/>
    <x v="0"/>
    <x v="1"/>
    <x v="141"/>
    <n v="7497"/>
    <x v="4"/>
    <n v="28"/>
    <n v="981"/>
    <s v=""/>
    <n v="33.8935709"/>
    <n v="-118.3892218"/>
    <n v="1.8301775453826754"/>
  </r>
  <r>
    <s v="Single Family Residential"/>
    <s v="1427 8th St"/>
    <x v="4"/>
    <s v="CA"/>
    <n v="90266"/>
    <x v="102"/>
    <x v="0"/>
    <x v="4"/>
    <x v="142"/>
    <n v="7499"/>
    <x v="11"/>
    <n v="14"/>
    <n v="957"/>
    <s v=""/>
    <n v="33.883980700000002"/>
    <n v="-118.38886189999999"/>
    <n v="1.4110479795047719"/>
  </r>
  <r>
    <s v="Single Family Residential"/>
    <s v="1450 3rd St"/>
    <x v="4"/>
    <s v="CA"/>
    <n v="90266"/>
    <x v="103"/>
    <x v="3"/>
    <x v="1"/>
    <x v="143"/>
    <n v="6643"/>
    <x v="36"/>
    <n v="12"/>
    <n v="1012"/>
    <s v=""/>
    <n v="33.880739699999999"/>
    <n v="-118.3879939"/>
    <n v="1.3551693831828326"/>
  </r>
  <r>
    <s v="Single Family Residential"/>
    <s v="1511 3rd St"/>
    <x v="4"/>
    <s v="CA"/>
    <n v="90266"/>
    <x v="104"/>
    <x v="0"/>
    <x v="7"/>
    <x v="144"/>
    <n v="7511"/>
    <x v="1"/>
    <n v="84"/>
    <n v="1034"/>
    <s v=""/>
    <n v="33.881149700000002"/>
    <n v="-118.3869735"/>
    <n v="1.4200591152683288"/>
  </r>
  <r>
    <s v="Single Family Residential"/>
    <s v="1605 Magnolia Ave"/>
    <x v="4"/>
    <s v="CA"/>
    <n v="90266"/>
    <x v="33"/>
    <x v="3"/>
    <x v="7"/>
    <x v="145"/>
    <n v="4863"/>
    <x v="22"/>
    <n v="20"/>
    <n v="1181"/>
    <s v=""/>
    <n v="33.889773099999999"/>
    <n v="-118.3935208"/>
    <n v="1.470627353214907"/>
  </r>
  <r>
    <s v="Single Family Residential"/>
    <s v="1720 Walnut Ave"/>
    <x v="4"/>
    <s v="CA"/>
    <n v="90266"/>
    <x v="105"/>
    <x v="3"/>
    <x v="4"/>
    <x v="146"/>
    <n v="4485"/>
    <x v="37"/>
    <n v="7"/>
    <n v="1433"/>
    <s v=""/>
    <n v="33.890970500000002"/>
    <n v="-118.3993224"/>
    <n v="1.3572618984796907"/>
  </r>
  <r>
    <s v="Single Family Residential"/>
    <s v="1813 Walnut Ave"/>
    <x v="4"/>
    <s v="CA"/>
    <n v="90266"/>
    <x v="106"/>
    <x v="3"/>
    <x v="6"/>
    <x v="147"/>
    <n v="4480"/>
    <x v="17"/>
    <n v="34"/>
    <n v="1397"/>
    <s v=""/>
    <n v="33.891722000000001"/>
    <n v="-118.3998065"/>
    <n v="1.3921246905685463"/>
  </r>
  <r>
    <s v="Single Family Residential"/>
    <s v="1832 11th St"/>
    <x v="4"/>
    <s v="CA"/>
    <n v="90266"/>
    <x v="107"/>
    <x v="3"/>
    <x v="4"/>
    <x v="148"/>
    <n v="7502"/>
    <x v="38"/>
    <n v="35"/>
    <n v="967"/>
    <s v=""/>
    <n v="33.886298600000003"/>
    <n v="-118.3796687"/>
    <n v="1.9498470195489905"/>
  </r>
  <r>
    <s v="Single Family Residential"/>
    <s v="2209 Oak Ave"/>
    <x v="4"/>
    <s v="CA"/>
    <n v="90266"/>
    <x v="108"/>
    <x v="2"/>
    <x v="0"/>
    <x v="149"/>
    <n v="4485"/>
    <x v="10"/>
    <n v="14"/>
    <n v="1681"/>
    <s v=""/>
    <n v="33.893414200000002"/>
    <n v="-118.3972095"/>
    <n v="1.5628297011665344"/>
  </r>
  <r>
    <s v="Single Family Residential"/>
    <s v="228 29th St"/>
    <x v="4"/>
    <s v="CA"/>
    <n v="90266"/>
    <x v="109"/>
    <x v="0"/>
    <x v="9"/>
    <x v="150"/>
    <n v="2251"/>
    <x v="39"/>
    <n v="38"/>
    <n v="1904"/>
    <s v=""/>
    <n v="33.895744000000001"/>
    <n v="-118.4158518"/>
    <n v="0.85071607676031991"/>
  </r>
  <r>
    <s v="Single Family Residential"/>
    <s v="229 24th St"/>
    <x v="4"/>
    <s v="CA"/>
    <n v="90266"/>
    <x v="110"/>
    <x v="3"/>
    <x v="4"/>
    <x v="151"/>
    <n v="2689"/>
    <x v="40"/>
    <n v="21"/>
    <n v="2009"/>
    <s v=""/>
    <n v="33.893064299999999"/>
    <n v="-118.4145303"/>
    <n v="1.0450149307890586"/>
  </r>
  <r>
    <s v="Single Family Residential"/>
    <s v="2416 Palm Ave"/>
    <x v="4"/>
    <s v="CA"/>
    <n v="90266"/>
    <x v="97"/>
    <x v="3"/>
    <x v="1"/>
    <x v="152"/>
    <n v="5588"/>
    <x v="29"/>
    <n v="107"/>
    <n v="873"/>
    <s v=""/>
    <n v="33.8944774"/>
    <n v="-118.4010323"/>
    <n v="1.5426741329699312"/>
  </r>
  <r>
    <s v="Single Family Residential"/>
    <s v="2516 Pine Ave"/>
    <x v="4"/>
    <s v="CA"/>
    <n v="90266"/>
    <x v="111"/>
    <x v="3"/>
    <x v="4"/>
    <x v="153"/>
    <n v="4481"/>
    <x v="41"/>
    <n v="83"/>
    <n v="1165"/>
    <s v=""/>
    <n v="33.895185099999999"/>
    <n v="-118.39844720000001"/>
    <n v="1.6424122914277517"/>
  </r>
  <r>
    <s v="Single Family Residential"/>
    <s v="2605 N Poinsettia Ave"/>
    <x v="4"/>
    <s v="CA"/>
    <n v="90266"/>
    <x v="112"/>
    <x v="2"/>
    <x v="0"/>
    <x v="154"/>
    <n v="4109"/>
    <x v="32"/>
    <n v="1"/>
    <n v="1929"/>
    <s v=""/>
    <n v="33.895401300000003"/>
    <n v="-118.4006327"/>
    <n v="1.5568989947606025"/>
  </r>
  <r>
    <s v="Single Family Residential"/>
    <s v="2801 N Valley Dr"/>
    <x v="4"/>
    <s v="CA"/>
    <n v="90266"/>
    <x v="113"/>
    <x v="1"/>
    <x v="2"/>
    <x v="155"/>
    <n v="2453"/>
    <x v="2"/>
    <n v="64"/>
    <n v="1933"/>
    <s v=""/>
    <n v="33.896628999999997"/>
    <n v="-118.4005666"/>
    <n v="1.5242308728972656"/>
  </r>
  <r>
    <s v="Single Family Residential"/>
    <s v="308 2nd St"/>
    <x v="4"/>
    <s v="CA"/>
    <n v="90266"/>
    <x v="114"/>
    <x v="1"/>
    <x v="0"/>
    <x v="156"/>
    <n v="1473"/>
    <x v="3"/>
    <n v="1"/>
    <n v="2145"/>
    <s v=""/>
    <n v="33.878732499999998"/>
    <n v="-118.4061189"/>
    <n v="0.42757049416455351"/>
  </r>
  <r>
    <s v="Single Family Residential"/>
    <s v="308 Anderson St"/>
    <x v="4"/>
    <s v="CA"/>
    <n v="90266"/>
    <x v="115"/>
    <x v="0"/>
    <x v="7"/>
    <x v="157"/>
    <n v="3251"/>
    <x v="42"/>
    <n v="104"/>
    <n v="1220"/>
    <s v=""/>
    <n v="33.881703100000003"/>
    <n v="-118.3990424"/>
    <n v="0.84683118759939191"/>
  </r>
  <r>
    <s v="Single Family Residential"/>
    <s v="3216 The Strand"/>
    <x v="4"/>
    <s v="CA"/>
    <n v="90266"/>
    <x v="116"/>
    <x v="3"/>
    <x v="10"/>
    <x v="158"/>
    <n v="3494"/>
    <x v="43"/>
    <n v="163"/>
    <n v="3823"/>
    <s v=""/>
    <n v="33.8977644"/>
    <n v="-118.41838679999999"/>
    <n v="0.65209823699443392"/>
  </r>
  <r>
    <s v="Single Family Residential"/>
    <s v="325 10th St"/>
    <x v="4"/>
    <s v="CA"/>
    <n v="90266"/>
    <x v="95"/>
    <x v="3"/>
    <x v="1"/>
    <x v="159"/>
    <n v="2706"/>
    <x v="6"/>
    <n v="70"/>
    <n v="1767"/>
    <s v=""/>
    <n v="33.884300500000002"/>
    <n v="-118.40846430000001"/>
    <n v="0.75768781002631447"/>
  </r>
  <r>
    <s v="Single Family Residential"/>
    <s v="3308 Pacific Ave"/>
    <x v="4"/>
    <s v="CA"/>
    <n v="90266"/>
    <x v="117"/>
    <x v="0"/>
    <x v="1"/>
    <x v="160"/>
    <n v="4480"/>
    <x v="44"/>
    <n v="56"/>
    <n v="1249"/>
    <s v=""/>
    <n v="33.8993416"/>
    <n v="-118.40323069999999"/>
    <n v="1.3135739674216325"/>
  </r>
  <r>
    <s v="Single Family Residential"/>
    <s v="340 7th St"/>
    <x v="4"/>
    <s v="CA"/>
    <n v="90266"/>
    <x v="118"/>
    <x v="3"/>
    <x v="7"/>
    <x v="161"/>
    <n v="2703"/>
    <x v="45"/>
    <n v="131"/>
    <n v="1427"/>
    <s v=""/>
    <n v="33.882203400000002"/>
    <n v="-118.40679710000001"/>
    <n v="0.63380312345684398"/>
  </r>
  <r>
    <s v="Single Family Residential"/>
    <s v="341 6th St"/>
    <x v="4"/>
    <s v="CA"/>
    <n v="90266"/>
    <x v="119"/>
    <x v="3"/>
    <x v="12"/>
    <x v="162"/>
    <n v="2691"/>
    <x v="17"/>
    <n v="66"/>
    <n v="1866"/>
    <s v=""/>
    <n v="33.881838199999997"/>
    <n v="-118.40671279999999"/>
    <n v="0.61105520655407197"/>
  </r>
  <r>
    <s v="Single Family Residential"/>
    <s v="3509 Laurel Ave"/>
    <x v="4"/>
    <s v="CA"/>
    <n v="90266"/>
    <x v="120"/>
    <x v="2"/>
    <x v="0"/>
    <x v="163"/>
    <n v="4854"/>
    <x v="10"/>
    <n v="10"/>
    <n v="1870"/>
    <s v=""/>
    <n v="33.900415099999996"/>
    <n v="-118.4046036"/>
    <n v="1.2158682468289199"/>
  </r>
  <r>
    <s v="Single Family Residential"/>
    <s v="3601 Walnut Ave"/>
    <x v="4"/>
    <s v="CA"/>
    <n v="90266"/>
    <x v="121"/>
    <x v="2"/>
    <x v="0"/>
    <x v="164"/>
    <n v="4645"/>
    <x v="0"/>
    <n v="20"/>
    <n v="1326"/>
    <s v=""/>
    <n v="33.901045600000003"/>
    <n v="-118.4001422"/>
    <n v="1.452828431461237"/>
  </r>
  <r>
    <s v="Single Family Residential"/>
    <s v="3608 Laurel Ave"/>
    <x v="4"/>
    <s v="CA"/>
    <n v="90266"/>
    <x v="122"/>
    <x v="3"/>
    <x v="6"/>
    <x v="165"/>
    <n v="4640"/>
    <x v="17"/>
    <n v="34"/>
    <n v="1439"/>
    <s v=""/>
    <n v="33.901238800000002"/>
    <n v="-118.4041928"/>
    <n v="1.2235060931570783"/>
  </r>
  <r>
    <s v="Single Family Residential"/>
    <s v="3608 The Strand"/>
    <x v="4"/>
    <s v="CA"/>
    <n v="90266"/>
    <x v="123"/>
    <x v="6"/>
    <x v="13"/>
    <x v="166"/>
    <n v="9334"/>
    <x v="1"/>
    <n v="8"/>
    <n v="1542"/>
    <s v=""/>
    <n v="33.900084499999998"/>
    <n v="-118.4192767"/>
    <n v="0.49399173308715927"/>
  </r>
  <r>
    <s v="Single Family Residential"/>
    <s v="4113 Crest Dr"/>
    <x v="4"/>
    <s v="CA"/>
    <n v="90266"/>
    <x v="124"/>
    <x v="2"/>
    <x v="3"/>
    <x v="167"/>
    <n v="1350"/>
    <x v="17"/>
    <n v="1"/>
    <n v="1961"/>
    <s v=""/>
    <n v="33.904009000000002"/>
    <n v="-118.418798"/>
    <n v="0.36479179948545726"/>
  </r>
  <r>
    <s v="Single Family Residential"/>
    <s v="412 5th St"/>
    <x v="4"/>
    <s v="CA"/>
    <n v="90266"/>
    <x v="125"/>
    <x v="2"/>
    <x v="5"/>
    <x v="168"/>
    <n v="2762"/>
    <x v="46"/>
    <n v="56"/>
    <n v="1716"/>
    <s v=""/>
    <n v="33.880951699999997"/>
    <n v="-118.405885"/>
    <n v="0.57037815063122466"/>
  </r>
  <r>
    <s v="Single Family Residential"/>
    <s v="4308 The Strand"/>
    <x v="4"/>
    <s v="CA"/>
    <n v="90266"/>
    <x v="126"/>
    <x v="3"/>
    <x v="4"/>
    <x v="169"/>
    <n v="3494"/>
    <x v="47"/>
    <n v="5"/>
    <n v="2871"/>
    <s v=""/>
    <n v="33.904418399999997"/>
    <n v="-118.4213989"/>
    <n v="0.21424103501478564"/>
  </r>
  <r>
    <s v="Single Family Residential"/>
    <s v="448 Altura Way"/>
    <x v="4"/>
    <s v="CA"/>
    <n v="90266"/>
    <x v="127"/>
    <x v="2"/>
    <x v="0"/>
    <x v="170"/>
    <n v="7950"/>
    <x v="14"/>
    <n v="21"/>
    <n v="1215"/>
    <s v=""/>
    <n v="33.875886600000001"/>
    <n v="-118.3936162"/>
    <n v="0.94985285793194985"/>
  </r>
  <r>
    <s v="Single Family Residential"/>
    <s v="459 35th St"/>
    <x v="4"/>
    <s v="CA"/>
    <n v="90266"/>
    <x v="128"/>
    <x v="3"/>
    <x v="5"/>
    <x v="171"/>
    <n v="2701"/>
    <x v="44"/>
    <n v="85"/>
    <n v="1126"/>
    <s v=""/>
    <n v="33.900569699999998"/>
    <n v="-118.4149869"/>
    <n v="0.6627713335664045"/>
  </r>
  <r>
    <s v="Single Family Residential"/>
    <s v="500 N Poinsettia Ave"/>
    <x v="4"/>
    <s v="CA"/>
    <n v="90266"/>
    <x v="129"/>
    <x v="3"/>
    <x v="10"/>
    <x v="172"/>
    <n v="10128"/>
    <x v="48"/>
    <n v="419"/>
    <n v="2265"/>
    <s v=""/>
    <n v="33.881976700000003"/>
    <n v="-118.4001117"/>
    <n v="0.8164058667608427"/>
  </r>
  <r>
    <s v="Single Family Residential"/>
    <s v="501 23rd St"/>
    <x v="4"/>
    <s v="CA"/>
    <n v="90266"/>
    <x v="130"/>
    <x v="5"/>
    <x v="4"/>
    <x v="173"/>
    <n v="4511"/>
    <x v="49"/>
    <n v="6"/>
    <n v="1162"/>
    <s v=""/>
    <n v="33.8933745"/>
    <n v="-118.41141620000001"/>
    <n v="1.1401813245184294"/>
  </r>
  <r>
    <s v="Single Family Residential"/>
    <s v="511 Marine Ave"/>
    <x v="4"/>
    <s v="CA"/>
    <n v="90266"/>
    <x v="85"/>
    <x v="0"/>
    <x v="1"/>
    <x v="174"/>
    <n v="4232"/>
    <x v="50"/>
    <n v="7"/>
    <n v="1548"/>
    <s v=""/>
    <n v="33.892917699999998"/>
    <n v="-118.4107248"/>
    <n v="1.1902968141421164"/>
  </r>
  <r>
    <s v="Single Family Residential"/>
    <s v="540 3rd St"/>
    <x v="4"/>
    <s v="CA"/>
    <n v="90266"/>
    <x v="131"/>
    <x v="3"/>
    <x v="12"/>
    <x v="175"/>
    <n v="2700"/>
    <x v="17"/>
    <n v="83"/>
    <n v="1811"/>
    <s v=""/>
    <n v="33.8803378"/>
    <n v="-118.4035666"/>
    <n v="0.60151423923330305"/>
  </r>
  <r>
    <s v="Single Family Residential"/>
    <s v="590 30th St"/>
    <x v="4"/>
    <s v="CA"/>
    <n v="90266"/>
    <x v="132"/>
    <x v="3"/>
    <x v="12"/>
    <x v="176"/>
    <n v="4805"/>
    <x v="37"/>
    <n v="62"/>
    <n v="1130"/>
    <s v=""/>
    <n v="33.897567600000002"/>
    <n v="-118.41021739999999"/>
    <n v="1.0047326275202633"/>
  </r>
  <r>
    <s v="Single Family Residential"/>
    <s v="593 26th St"/>
    <x v="4"/>
    <s v="CA"/>
    <n v="90266"/>
    <x v="133"/>
    <x v="2"/>
    <x v="1"/>
    <x v="177"/>
    <n v="5120"/>
    <x v="2"/>
    <n v="21"/>
    <n v="1730"/>
    <s v=""/>
    <n v="33.895632200000001"/>
    <n v="-118.4100749"/>
    <n v="1.0898703692820515"/>
  </r>
  <r>
    <s v="Single Family Residential"/>
    <s v="626 18th St"/>
    <x v="4"/>
    <s v="CA"/>
    <n v="90266"/>
    <x v="134"/>
    <x v="3"/>
    <x v="6"/>
    <x v="178"/>
    <n v="6275"/>
    <x v="51"/>
    <n v="28"/>
    <n v="1533"/>
    <s v=""/>
    <n v="33.890460500000003"/>
    <n v="-118.4078897"/>
    <n v="1.1844663975401972"/>
  </r>
  <r>
    <s v="Single Family Residential"/>
    <s v="665 13th St"/>
    <x v="4"/>
    <s v="CA"/>
    <n v="90266"/>
    <x v="135"/>
    <x v="2"/>
    <x v="0"/>
    <x v="179"/>
    <n v="2709"/>
    <x v="52"/>
    <n v="36"/>
    <n v="1225"/>
    <s v=""/>
    <n v="33.888165200000003"/>
    <n v="-118.4060185"/>
    <n v="1.0442543004264604"/>
  </r>
  <r>
    <s v="Single Family Residential"/>
    <s v="700 John St"/>
    <x v="4"/>
    <s v="CA"/>
    <n v="90266"/>
    <x v="136"/>
    <x v="5"/>
    <x v="4"/>
    <x v="180"/>
    <n v="9982"/>
    <x v="53"/>
    <n v="64"/>
    <n v="2096"/>
    <s v=""/>
    <n v="33.883439899999999"/>
    <n v="-118.4018691"/>
    <n v="0.8327742423331248"/>
  </r>
  <r>
    <s v="Single Family Residential"/>
    <s v="808 John St"/>
    <x v="4"/>
    <s v="CA"/>
    <n v="90266"/>
    <x v="137"/>
    <x v="3"/>
    <x v="9"/>
    <x v="181"/>
    <n v="20168"/>
    <x v="11"/>
    <n v="7"/>
    <n v="3013"/>
    <s v=""/>
    <n v="33.884156599999997"/>
    <n v="-118.4018555"/>
    <n v="0.87486769757084359"/>
  </r>
  <r>
    <s v="Single Family Residential"/>
    <s v="856 5th St"/>
    <x v="4"/>
    <s v="CA"/>
    <n v="90266"/>
    <x v="138"/>
    <x v="2"/>
    <x v="7"/>
    <x v="182"/>
    <n v="5704"/>
    <x v="54"/>
    <n v="224"/>
    <n v="1250"/>
    <s v=""/>
    <n v="33.881698399999998"/>
    <n v="-118.4013198"/>
    <n v="0.75568990328712426"/>
  </r>
  <r>
    <s v="Single Family Residential"/>
    <s v="856 9th St"/>
    <x v="4"/>
    <s v="CA"/>
    <n v="90266"/>
    <x v="139"/>
    <x v="0"/>
    <x v="5"/>
    <x v="183"/>
    <n v="5816"/>
    <x v="55"/>
    <n v="21"/>
    <n v="1343"/>
    <s v=""/>
    <n v="33.884499900000002"/>
    <n v="-118.4013329"/>
    <n v="0.91092579280993413"/>
  </r>
  <r>
    <s v="Single Family Residential"/>
    <s v="857 11th St"/>
    <x v="4"/>
    <s v="CA"/>
    <n v="90266"/>
    <x v="140"/>
    <x v="2"/>
    <x v="0"/>
    <x v="31"/>
    <n v="4962"/>
    <x v="6"/>
    <n v="20"/>
    <n v="1440"/>
    <s v=""/>
    <n v="33.886778300000003"/>
    <n v="-118.4013173"/>
    <n v="1.0473479348566761"/>
  </r>
  <r>
    <s v="Single Family Residential"/>
    <s v="908 Rosecrans Ave"/>
    <x v="4"/>
    <s v="CA"/>
    <n v="90266"/>
    <x v="141"/>
    <x v="5"/>
    <x v="6"/>
    <x v="184"/>
    <n v="5964"/>
    <x v="17"/>
    <n v="58"/>
    <n v="1021"/>
    <s v=""/>
    <n v="33.901644599999997"/>
    <n v="-118.400555"/>
    <n v="1.4213602671289898"/>
  </r>
  <r>
    <s v="Single Family Residential"/>
    <s v="917 Pacific Ave"/>
    <x v="4"/>
    <s v="CA"/>
    <n v="90266"/>
    <x v="142"/>
    <x v="3"/>
    <x v="5"/>
    <x v="185"/>
    <n v="5261"/>
    <x v="56"/>
    <n v="56"/>
    <n v="1000"/>
    <s v=""/>
    <n v="33.885284200000001"/>
    <n v="-118.4035267"/>
    <n v="0.89888228277420579"/>
  </r>
  <r>
    <s v="Single Family Residential"/>
    <s v="2461 Walgrove Ave"/>
    <x v="5"/>
    <s v="CA"/>
    <n v="90066"/>
    <x v="143"/>
    <x v="0"/>
    <x v="0"/>
    <x v="186"/>
    <n v="5910"/>
    <x v="57"/>
    <n v="32"/>
    <n v="1063"/>
    <s v=""/>
    <n v="33.995537300000002"/>
    <n v="-118.4453879"/>
    <n v="2.150823162368602"/>
  </r>
  <r>
    <s v="Single Family Residential"/>
    <s v="117 Ketch Mall"/>
    <x v="6"/>
    <s v="CA"/>
    <n v="90292"/>
    <x v="144"/>
    <x v="0"/>
    <x v="4"/>
    <x v="187"/>
    <n v="2891"/>
    <x v="58"/>
    <n v="32"/>
    <n v="810"/>
    <s v=""/>
    <n v="33.974544100000003"/>
    <n v="-118.46000340000001"/>
    <n v="1.9462131635926092"/>
  </r>
  <r>
    <s v="Single Family Residential"/>
    <s v="118 Union Jack Mall"/>
    <x v="6"/>
    <s v="CA"/>
    <n v="90292"/>
    <x v="58"/>
    <x v="3"/>
    <x v="8"/>
    <x v="188"/>
    <n v="3150"/>
    <x v="51"/>
    <n v="53"/>
    <n v="717"/>
    <s v=""/>
    <n v="33.9687573"/>
    <n v="-118.4554863"/>
    <n v="1.4734902178931517"/>
  </r>
  <r>
    <s v="Single Family Residential"/>
    <s v="124 Topsail Mall"/>
    <x v="6"/>
    <s v="CA"/>
    <n v="90292"/>
    <x v="47"/>
    <x v="2"/>
    <x v="1"/>
    <x v="189"/>
    <n v="2397"/>
    <x v="59"/>
    <n v="42"/>
    <n v="959"/>
    <s v=""/>
    <n v="33.969316800000001"/>
    <n v="-118.4558689"/>
    <n v="1.5177864976575688"/>
  </r>
  <r>
    <s v="Single Family Residential"/>
    <s v="150 Union Jack Mall"/>
    <x v="6"/>
    <s v="CA"/>
    <n v="90292"/>
    <x v="85"/>
    <x v="0"/>
    <x v="12"/>
    <x v="190"/>
    <n v="3231"/>
    <x v="60"/>
    <n v="12"/>
    <n v="808"/>
    <s v=""/>
    <n v="33.969048200000003"/>
    <n v="-118.4545711"/>
    <n v="1.4707984136414594"/>
  </r>
  <r>
    <s v="Single Family Residential"/>
    <s v="3201 Thatcher Ave"/>
    <x v="6"/>
    <s v="CA"/>
    <n v="90292"/>
    <x v="33"/>
    <x v="0"/>
    <x v="4"/>
    <x v="91"/>
    <n v="5014"/>
    <x v="9"/>
    <n v="32"/>
    <n v="999"/>
    <s v=""/>
    <n v="33.986393100000001"/>
    <n v="-118.44850510000001"/>
    <n v="2.1439520796581135"/>
  </r>
  <r>
    <s v="Single Family Residential"/>
    <s v="4404 Roma Ct"/>
    <x v="6"/>
    <s v="CA"/>
    <n v="90292"/>
    <x v="145"/>
    <x v="0"/>
    <x v="7"/>
    <x v="191"/>
    <n v="3151"/>
    <x v="59"/>
    <n v="17"/>
    <n v="745"/>
    <s v=""/>
    <n v="33.973029699999998"/>
    <n v="-118.4590134"/>
    <n v="1.8272378477435249"/>
  </r>
  <r>
    <s v="Single Family Residential"/>
    <s v="714 Oxford Ave"/>
    <x v="6"/>
    <s v="CA"/>
    <n v="90292"/>
    <x v="146"/>
    <x v="2"/>
    <x v="3"/>
    <x v="192"/>
    <n v="2996"/>
    <x v="19"/>
    <n v="10"/>
    <n v="814"/>
    <s v=""/>
    <n v="33.986271600000002"/>
    <n v="-118.4541273"/>
    <n v="1.8582283110659013"/>
  </r>
  <r>
    <s v="Single Family Residential"/>
    <s v="12412 Lucile St"/>
    <x v="7"/>
    <s v="CA"/>
    <n v="90066"/>
    <x v="52"/>
    <x v="2"/>
    <x v="0"/>
    <x v="85"/>
    <n v="5773"/>
    <x v="29"/>
    <n v="24"/>
    <n v="842"/>
    <s v=""/>
    <n v="33.982642400000003"/>
    <n v="-118.41163229999999"/>
    <n v="2.9777817835528317"/>
  </r>
  <r>
    <s v="Single Family Residential"/>
    <s v="415 W Manchester Ave"/>
    <x v="7"/>
    <s v="CA"/>
    <n v="90293"/>
    <x v="147"/>
    <x v="2"/>
    <x v="0"/>
    <x v="193"/>
    <n v="5996"/>
    <x v="14"/>
    <n v="41"/>
    <n v="1182"/>
    <s v=""/>
    <n v="33.956182900000002"/>
    <n v="-118.44373419999999"/>
    <n v="0.47193974768385449"/>
  </r>
  <r>
    <s v="Single Family Residential"/>
    <s v="419 Waterview St"/>
    <x v="7"/>
    <s v="CA"/>
    <n v="90293"/>
    <x v="36"/>
    <x v="0"/>
    <x v="7"/>
    <x v="194"/>
    <n v="6000"/>
    <x v="7"/>
    <n v="45"/>
    <n v="941"/>
    <s v=""/>
    <n v="33.952852399999998"/>
    <n v="-118.44106619999999"/>
    <n v="0.31668263382983386"/>
  </r>
  <r>
    <s v="Single Family Residential"/>
    <s v="7008 Rindge Ave"/>
    <x v="7"/>
    <s v="CA"/>
    <n v="90293"/>
    <x v="56"/>
    <x v="0"/>
    <x v="1"/>
    <x v="195"/>
    <n v="5202"/>
    <x v="20"/>
    <n v="6"/>
    <n v="1332"/>
    <s v=""/>
    <n v="33.956991799999997"/>
    <n v="-118.446825"/>
    <n v="0.5385289080448914"/>
  </r>
  <r>
    <s v="Single Family Residential"/>
    <s v="7032 Trask Ave"/>
    <x v="7"/>
    <s v="CA"/>
    <n v="90293"/>
    <x v="57"/>
    <x v="2"/>
    <x v="0"/>
    <x v="196"/>
    <n v="4979"/>
    <x v="20"/>
    <n v="5"/>
    <n v="1299"/>
    <s v=""/>
    <n v="33.957498899999997"/>
    <n v="-118.44520199999999"/>
    <n v="0.56035361348257817"/>
  </r>
  <r>
    <s v="Single Family Residential"/>
    <s v="7145 Trask Ave"/>
    <x v="7"/>
    <s v="CA"/>
    <n v="90293"/>
    <x v="148"/>
    <x v="0"/>
    <x v="1"/>
    <x v="197"/>
    <n v="5260"/>
    <x v="15"/>
    <n v="21"/>
    <n v="876"/>
    <s v=""/>
    <n v="33.956232300000003"/>
    <n v="-118.4453062"/>
    <n v="0.47337228585705615"/>
  </r>
  <r>
    <s v="Single Family Residential"/>
    <s v="7526 W 81st St"/>
    <x v="7"/>
    <s v="CA"/>
    <n v="90293"/>
    <x v="83"/>
    <x v="0"/>
    <x v="1"/>
    <x v="198"/>
    <n v="5600"/>
    <x v="58"/>
    <n v="30"/>
    <n v="638"/>
    <s v=""/>
    <n v="33.962727000000001"/>
    <n v="-118.4296737"/>
    <n v="1.2608281875221412"/>
  </r>
  <r>
    <s v="Single Family Residential"/>
    <s v="7779 Veragua Dr"/>
    <x v="7"/>
    <s v="CA"/>
    <n v="90293"/>
    <x v="33"/>
    <x v="0"/>
    <x v="7"/>
    <x v="199"/>
    <n v="5210"/>
    <x v="49"/>
    <n v="180"/>
    <n v="781"/>
    <s v=""/>
    <n v="33.964868199999998"/>
    <n v="-118.43386"/>
    <n v="1.2362650637791224"/>
  </r>
  <r>
    <s v="Single Family Residential"/>
    <s v="7816 Berger Ave"/>
    <x v="7"/>
    <s v="CA"/>
    <n v="90293"/>
    <x v="149"/>
    <x v="0"/>
    <x v="4"/>
    <x v="200"/>
    <n v="8504"/>
    <x v="61"/>
    <n v="124"/>
    <n v="748"/>
    <s v=""/>
    <n v="33.965327000000002"/>
    <n v="-118.43243099999999"/>
    <n v="1.3059841956908673"/>
  </r>
  <r>
    <s v="Single Family Residential"/>
    <s v="7827 80th St"/>
    <x v="7"/>
    <s v="CA"/>
    <n v="90293"/>
    <x v="150"/>
    <x v="0"/>
    <x v="0"/>
    <x v="201"/>
    <n v="5000"/>
    <x v="34"/>
    <n v="36"/>
    <n v="969"/>
    <s v=""/>
    <n v="33.962988199999998"/>
    <n v="-118.4337135"/>
    <n v="1.1305100035560185"/>
  </r>
  <r>
    <s v="Single Family Residential"/>
    <s v="7911 Berger Ave"/>
    <x v="7"/>
    <s v="CA"/>
    <n v="90293"/>
    <x v="135"/>
    <x v="0"/>
    <x v="4"/>
    <x v="202"/>
    <n v="5050"/>
    <x v="62"/>
    <n v="24"/>
    <n v="606"/>
    <s v=""/>
    <n v="33.964241000000001"/>
    <n v="-118.4317126"/>
    <n v="1.2671493172127282"/>
  </r>
  <r>
    <s v="Single Family Residential"/>
    <s v="7918 Berger Ave"/>
    <x v="7"/>
    <s v="CA"/>
    <n v="90293"/>
    <x v="91"/>
    <x v="3"/>
    <x v="12"/>
    <x v="173"/>
    <n v="5001"/>
    <x v="45"/>
    <n v="39"/>
    <n v="971"/>
    <s v=""/>
    <n v="33.9644926"/>
    <n v="-118.4313475"/>
    <n v="1.2935273618928065"/>
  </r>
  <r>
    <s v="Single Family Residential"/>
    <s v="7920 W 79th St"/>
    <x v="7"/>
    <s v="CA"/>
    <n v="90293"/>
    <x v="13"/>
    <x v="2"/>
    <x v="3"/>
    <x v="203"/>
    <n v="5002"/>
    <x v="53"/>
    <n v="15"/>
    <n v="845"/>
    <s v=""/>
    <n v="33.9622606"/>
    <n v="-118.43547890000001"/>
    <n v="1.0339185172921606"/>
  </r>
  <r>
    <s v="Single Family Residential"/>
    <s v="7936 W 79th St"/>
    <x v="7"/>
    <s v="CA"/>
    <n v="90293"/>
    <x v="96"/>
    <x v="0"/>
    <x v="1"/>
    <x v="114"/>
    <n v="5001"/>
    <x v="63"/>
    <n v="17"/>
    <n v="1013"/>
    <s v=""/>
    <n v="33.961877800000003"/>
    <n v="-118.4357377"/>
    <n v="1.003603532287765"/>
  </r>
  <r>
    <s v="Single Family Residential"/>
    <s v="8124 Billowvista Dr"/>
    <x v="7"/>
    <s v="CA"/>
    <n v="90293"/>
    <x v="65"/>
    <x v="2"/>
    <x v="1"/>
    <x v="204"/>
    <n v="3417"/>
    <x v="53"/>
    <n v="97"/>
    <n v="742"/>
    <s v=""/>
    <n v="33.961701699999999"/>
    <n v="-118.4426454"/>
    <n v="0.85813589283712943"/>
  </r>
  <r>
    <s v="Single Family Residential"/>
    <s v="8314 Delgany Ave"/>
    <x v="7"/>
    <s v="CA"/>
    <n v="90293"/>
    <x v="16"/>
    <x v="0"/>
    <x v="0"/>
    <x v="205"/>
    <n v="8284"/>
    <x v="32"/>
    <n v="2"/>
    <n v="1042"/>
    <s v=""/>
    <n v="33.958755799999999"/>
    <n v="-118.4414786"/>
    <n v="0.67231324256418223"/>
  </r>
  <r>
    <s v="Single Family Residential"/>
    <s v="8320 Zitola"/>
    <x v="7"/>
    <s v="CA"/>
    <n v="90293"/>
    <x v="151"/>
    <x v="2"/>
    <x v="3"/>
    <x v="206"/>
    <n v="5460"/>
    <x v="34"/>
    <n v="58"/>
    <n v="932"/>
    <s v=""/>
    <n v="33.958185800000003"/>
    <n v="-118.44232049999999"/>
    <n v="0.62220846276777131"/>
  </r>
  <r>
    <s v="Single Family Residential"/>
    <s v="8328 Delgany Ave"/>
    <x v="7"/>
    <s v="CA"/>
    <n v="90293"/>
    <x v="16"/>
    <x v="2"/>
    <x v="0"/>
    <x v="207"/>
    <n v="7087"/>
    <x v="42"/>
    <n v="53"/>
    <n v="1125"/>
    <s v=""/>
    <n v="33.958357800000002"/>
    <n v="-118.4412887"/>
    <n v="0.64910916530016016"/>
  </r>
  <r>
    <s v="Single Family Residential"/>
    <s v="8330 Zitola Ter"/>
    <x v="7"/>
    <s v="CA"/>
    <n v="90293"/>
    <x v="152"/>
    <x v="1"/>
    <x v="0"/>
    <x v="208"/>
    <n v="5961"/>
    <x v="34"/>
    <n v="12"/>
    <n v="904"/>
    <s v=""/>
    <n v="33.9579898"/>
    <n v="-118.4422096"/>
    <n v="0.61045684485151153"/>
  </r>
  <r>
    <s v="Single Family Residential"/>
    <s v="8515 Berger Ave"/>
    <x v="7"/>
    <s v="CA"/>
    <n v="90293"/>
    <x v="57"/>
    <x v="2"/>
    <x v="3"/>
    <x v="209"/>
    <n v="4708"/>
    <x v="59"/>
    <n v="25"/>
    <n v="751"/>
    <s v=""/>
    <n v="33.960307999999998"/>
    <n v="-118.4307999"/>
    <n v="1.0967189840063751"/>
  </r>
  <r>
    <s v="Single Family Residential"/>
    <s v="12869 N Seaglass Cir"/>
    <x v="8"/>
    <s v="CA"/>
    <n v="90094"/>
    <x v="33"/>
    <x v="3"/>
    <x v="6"/>
    <x v="210"/>
    <n v="14905"/>
    <x v="30"/>
    <n v="33"/>
    <n v="1003"/>
    <s v=""/>
    <n v="33.974330999999999"/>
    <n v="-118.419645"/>
    <n v="2.2426384785572111"/>
  </r>
  <r>
    <s v="Single Family Residential"/>
    <s v="12876 Hammock Ln"/>
    <x v="8"/>
    <s v="CA"/>
    <n v="90094"/>
    <x v="153"/>
    <x v="3"/>
    <x v="6"/>
    <x v="211"/>
    <n v="16189"/>
    <x v="30"/>
    <n v="42"/>
    <n v="919"/>
    <s v=""/>
    <n v="33.974550999999998"/>
    <n v="-118.41998460000001"/>
    <n v="2.2419887417558826"/>
  </r>
  <r>
    <s v="Single Family Residential"/>
    <s v="6336 Seawalk Dr"/>
    <x v="8"/>
    <s v="CA"/>
    <n v="90094"/>
    <x v="154"/>
    <x v="0"/>
    <x v="5"/>
    <x v="212"/>
    <n v="16808"/>
    <x v="22"/>
    <n v="54"/>
    <n v="868"/>
    <s v=""/>
    <n v="33.970370600000003"/>
    <n v="-118.42482560000001"/>
    <n v="1.8431080358831231"/>
  </r>
  <r>
    <s v="Single Family Residential"/>
    <s v="2372 Dewey St"/>
    <x v="9"/>
    <s v="CA"/>
    <n v="90405"/>
    <x v="155"/>
    <x v="2"/>
    <x v="0"/>
    <x v="122"/>
    <n v="5508"/>
    <x v="56"/>
    <n v="43"/>
    <n v="1299"/>
    <s v=""/>
    <n v="34.009271499999997"/>
    <n v="-118.45694640000001"/>
    <n v="1.6370613427773892"/>
  </r>
  <r>
    <s v="Single Family Residential"/>
    <s v="1016 Nowita Pl"/>
    <x v="10"/>
    <s v="CA"/>
    <n v="90291"/>
    <x v="156"/>
    <x v="1"/>
    <x v="11"/>
    <x v="213"/>
    <n v="4778"/>
    <x v="64"/>
    <n v="18"/>
    <n v="1321"/>
    <s v=""/>
    <n v="33.997202799999997"/>
    <n v="-118.4576824"/>
    <n v="1.4385227013819228"/>
  </r>
  <r>
    <s v="Single Family Residential"/>
    <s v="1049 Indiana Ct"/>
    <x v="10"/>
    <s v="CA"/>
    <n v="90291"/>
    <x v="65"/>
    <x v="2"/>
    <x v="1"/>
    <x v="170"/>
    <n v="5804"/>
    <x v="42"/>
    <n v="4"/>
    <n v="1534"/>
    <s v=""/>
    <n v="34.003800099999999"/>
    <n v="-118.460561"/>
    <n v="1.3108550850256468"/>
  </r>
  <r>
    <s v="Single Family Residential"/>
    <s v="1050 Amoroso Pl"/>
    <x v="10"/>
    <s v="CA"/>
    <n v="90291"/>
    <x v="157"/>
    <x v="0"/>
    <x v="6"/>
    <x v="214"/>
    <n v="5868"/>
    <x v="7"/>
    <n v="44"/>
    <n v="1107"/>
    <s v=""/>
    <n v="33.996907200000003"/>
    <n v="-118.4548695"/>
    <n v="1.6008392548600292"/>
  </r>
  <r>
    <s v="Single Family Residential"/>
    <s v="1061 Nowita Pl"/>
    <x v="10"/>
    <s v="CA"/>
    <n v="90291"/>
    <x v="18"/>
    <x v="0"/>
    <x v="1"/>
    <x v="215"/>
    <n v="4782"/>
    <x v="33"/>
    <n v="50"/>
    <n v="1322"/>
    <s v=""/>
    <n v="33.99841"/>
    <n v="-118.45730930000001"/>
    <n v="1.4550867875588307"/>
  </r>
  <r>
    <s v="Single Family Residential"/>
    <s v="1101 Amoroso Pl"/>
    <x v="10"/>
    <s v="CA"/>
    <n v="90291"/>
    <x v="33"/>
    <x v="0"/>
    <x v="4"/>
    <x v="216"/>
    <n v="4332"/>
    <x v="9"/>
    <n v="46"/>
    <n v="1016"/>
    <s v=""/>
    <n v="33.998077500000001"/>
    <n v="-118.4546404"/>
    <n v="1.6086710135982676"/>
  </r>
  <r>
    <s v="Single Family Residential"/>
    <s v="1120 Victoria Ave"/>
    <x v="10"/>
    <s v="CA"/>
    <n v="90291"/>
    <x v="96"/>
    <x v="2"/>
    <x v="0"/>
    <x v="217"/>
    <n v="5578"/>
    <x v="64"/>
    <n v="40"/>
    <n v="1271"/>
    <s v=""/>
    <n v="33.997013099999997"/>
    <n v="-118.4532049"/>
    <n v="1.6952199959179934"/>
  </r>
  <r>
    <s v="Single Family Residential"/>
    <s v="1125 Marco Pl"/>
    <x v="10"/>
    <s v="CA"/>
    <n v="90291"/>
    <x v="158"/>
    <x v="0"/>
    <x v="9"/>
    <x v="218"/>
    <n v="4000"/>
    <x v="65"/>
    <n v="7"/>
    <n v="953"/>
    <s v=""/>
    <n v="33.999128599999999"/>
    <n v="-118.45494359999999"/>
    <n v="1.5900536732606985"/>
  </r>
  <r>
    <s v="Single Family Residential"/>
    <s v="1126 Rose Ave"/>
    <x v="10"/>
    <s v="CA"/>
    <n v="90291"/>
    <x v="159"/>
    <x v="0"/>
    <x v="4"/>
    <x v="219"/>
    <n v="6006"/>
    <x v="22"/>
    <n v="8"/>
    <n v="1099"/>
    <s v=""/>
    <n v="34.0052047"/>
    <n v="-118.4600607"/>
    <n v="1.3658791675460615"/>
  </r>
  <r>
    <s v="Single Family Residential"/>
    <s v="1146 Grant Ave"/>
    <x v="10"/>
    <s v="CA"/>
    <n v="90291"/>
    <x v="160"/>
    <x v="0"/>
    <x v="5"/>
    <x v="220"/>
    <n v="4197"/>
    <x v="66"/>
    <n v="32"/>
    <n v="1136"/>
    <s v=""/>
    <n v="33.990934899999999"/>
    <n v="-118.4494023"/>
    <n v="1.9872909883406353"/>
  </r>
  <r>
    <s v="Single Family Residential"/>
    <s v="1147 Lake St"/>
    <x v="10"/>
    <s v="CA"/>
    <n v="90291"/>
    <x v="161"/>
    <x v="0"/>
    <x v="1"/>
    <x v="221"/>
    <n v="6372"/>
    <x v="56"/>
    <n v="5"/>
    <n v="921"/>
    <s v=""/>
    <n v="34.004235999999999"/>
    <n v="-118.45931899999999"/>
    <n v="1.3873485182305598"/>
  </r>
  <r>
    <s v="Single Family Residential"/>
    <s v="120 Wavecrest Ave"/>
    <x v="10"/>
    <s v="CA"/>
    <n v="90291"/>
    <x v="18"/>
    <x v="2"/>
    <x v="1"/>
    <x v="222"/>
    <n v="2250"/>
    <x v="67"/>
    <n v="14"/>
    <n v="1486"/>
    <s v=""/>
    <n v="33.969847766783822"/>
    <n v="-118.4739405"/>
    <n v="2.0759288469435591"/>
  </r>
  <r>
    <s v="Single Family Residential"/>
    <s v="1210 Morningside Way"/>
    <x v="10"/>
    <s v="CA"/>
    <n v="90291"/>
    <x v="110"/>
    <x v="3"/>
    <x v="8"/>
    <x v="223"/>
    <n v="10858"/>
    <x v="37"/>
    <n v="28"/>
    <n v="1051"/>
    <s v=""/>
    <n v="34.003650700000001"/>
    <n v="-118.4573881"/>
    <n v="1.4851403317229639"/>
  </r>
  <r>
    <s v="Single Family Residential"/>
    <s v="1215 7th Ave"/>
    <x v="10"/>
    <s v="CA"/>
    <n v="90291"/>
    <x v="162"/>
    <x v="2"/>
    <x v="1"/>
    <x v="224"/>
    <n v="2610"/>
    <x v="48"/>
    <n v="1"/>
    <n v="1216"/>
    <s v=""/>
    <n v="33.994382399999999"/>
    <n v="-118.46408390000001"/>
    <n v="1.1131619911117443"/>
  </r>
  <r>
    <s v="Single Family Residential"/>
    <s v="1233 Vienna Way"/>
    <x v="10"/>
    <s v="CA"/>
    <n v="90291"/>
    <x v="163"/>
    <x v="0"/>
    <x v="7"/>
    <x v="225"/>
    <n v="10893"/>
    <x v="30"/>
    <n v="16"/>
    <n v="594"/>
    <s v=""/>
    <n v="34.000691500000002"/>
    <n v="-118.4541787"/>
    <n v="1.6380064142158195"/>
  </r>
  <r>
    <s v="Single Family Residential"/>
    <s v="1246 Preston Way"/>
    <x v="10"/>
    <s v="CA"/>
    <n v="90291"/>
    <x v="67"/>
    <x v="3"/>
    <x v="12"/>
    <x v="226"/>
    <n v="10890"/>
    <x v="1"/>
    <n v="69"/>
    <n v="416"/>
    <s v=""/>
    <n v="34.002405600000003"/>
    <n v="-118.4549844"/>
    <n v="1.6050053952914956"/>
  </r>
  <r>
    <s v="Single Family Residential"/>
    <s v="1308 Cabrillo Ave"/>
    <x v="10"/>
    <s v="CA"/>
    <n v="90291"/>
    <x v="0"/>
    <x v="1"/>
    <x v="2"/>
    <x v="227"/>
    <n v="2700"/>
    <x v="20"/>
    <n v="76"/>
    <n v="2115"/>
    <s v=""/>
    <n v="33.9903282"/>
    <n v="-118.4684013"/>
    <n v="1.0149089110961891"/>
  </r>
  <r>
    <s v="Single Family Residential"/>
    <s v="1337 6th Ave"/>
    <x v="10"/>
    <s v="CA"/>
    <n v="90291"/>
    <x v="164"/>
    <x v="2"/>
    <x v="5"/>
    <x v="228"/>
    <n v="1983"/>
    <x v="16"/>
    <n v="200"/>
    <n v="1234"/>
    <s v=""/>
    <n v="33.991362899999999"/>
    <n v="-118.46598109999999"/>
    <n v="1.0935404403512836"/>
  </r>
  <r>
    <s v="Single Family Residential"/>
    <s v="1365 Appleton Way"/>
    <x v="10"/>
    <s v="CA"/>
    <n v="90291"/>
    <x v="165"/>
    <x v="3"/>
    <x v="9"/>
    <x v="229"/>
    <n v="10891"/>
    <x v="30"/>
    <n v="53"/>
    <n v="1238"/>
    <s v=""/>
    <n v="34.005079500000001"/>
    <n v="-118.4535376"/>
    <n v="1.7225215702635448"/>
  </r>
  <r>
    <s v="Single Family Residential"/>
    <s v="1403 Oakwood Ave"/>
    <x v="10"/>
    <s v="CA"/>
    <n v="90291"/>
    <x v="164"/>
    <x v="0"/>
    <x v="7"/>
    <x v="230"/>
    <n v="5974"/>
    <x v="68"/>
    <n v="19"/>
    <n v="1334"/>
    <s v=""/>
    <n v="33.994502500000003"/>
    <n v="-118.46300549999999"/>
    <n v="1.1702497951493473"/>
  </r>
  <r>
    <s v="Single Family Residential"/>
    <s v="1601 Shell Ave"/>
    <x v="10"/>
    <s v="CA"/>
    <n v="90291"/>
    <x v="166"/>
    <x v="7"/>
    <x v="12"/>
    <x v="231"/>
    <n v="5742"/>
    <x v="37"/>
    <n v="96"/>
    <n v="1750"/>
    <s v=""/>
    <n v="33.991861700000001"/>
    <n v="-118.46237050000001"/>
    <n v="1.2647698675124928"/>
  </r>
  <r>
    <s v="Single Family Residential"/>
    <s v="1620 Glyndon Ave"/>
    <x v="10"/>
    <s v="CA"/>
    <n v="90291"/>
    <x v="167"/>
    <x v="1"/>
    <x v="0"/>
    <x v="1"/>
    <n v="3657"/>
    <x v="2"/>
    <n v="19"/>
    <n v="1700"/>
    <s v=""/>
    <n v="34.004287300000001"/>
    <n v="-118.45540320000001"/>
    <n v="1.6057659055329463"/>
  </r>
  <r>
    <s v="Single Family Residential"/>
    <s v="1803 Andalusia Ave"/>
    <x v="10"/>
    <s v="CA"/>
    <n v="90291"/>
    <x v="168"/>
    <x v="0"/>
    <x v="5"/>
    <x v="232"/>
    <n v="4506"/>
    <x v="6"/>
    <n v="152"/>
    <n v="1099"/>
    <s v=""/>
    <n v="33.988035099999998"/>
    <n v="-118.4674572"/>
    <n v="1.1561070449207547"/>
  </r>
  <r>
    <s v="Single Family Residential"/>
    <s v="1902 Penmar Ave"/>
    <x v="10"/>
    <s v="CA"/>
    <n v="90291"/>
    <x v="169"/>
    <x v="0"/>
    <x v="4"/>
    <x v="233"/>
    <n v="2849"/>
    <x v="9"/>
    <n v="20"/>
    <n v="916"/>
    <s v=""/>
    <n v="34.000869799999997"/>
    <n v="-118.4555395"/>
    <n v="1.5612317490351764"/>
  </r>
  <r>
    <s v="Single Family Residential"/>
    <s v="2036 Glyndon Ave"/>
    <x v="10"/>
    <s v="CA"/>
    <n v="90291"/>
    <x v="57"/>
    <x v="2"/>
    <x v="0"/>
    <x v="234"/>
    <n v="5440"/>
    <x v="42"/>
    <n v="20"/>
    <n v="1343"/>
    <s v=""/>
    <n v="34.0000863"/>
    <n v="-118.4521118"/>
    <n v="1.7538459347707387"/>
  </r>
  <r>
    <s v="Single Family Residential"/>
    <s v="21 29th Ave"/>
    <x v="10"/>
    <s v="CA"/>
    <n v="90291"/>
    <x v="11"/>
    <x v="0"/>
    <x v="9"/>
    <x v="235"/>
    <n v="2641"/>
    <x v="9"/>
    <n v="38"/>
    <n v="801"/>
    <s v=""/>
    <n v="33.980502999999999"/>
    <n v="-118.4672791"/>
    <n v="1.5537311026167369"/>
  </r>
  <r>
    <s v="Single Family Residential"/>
    <s v="210 Dimmick Ave"/>
    <x v="10"/>
    <s v="CA"/>
    <n v="90291"/>
    <x v="31"/>
    <x v="2"/>
    <x v="0"/>
    <x v="236"/>
    <n v="4133"/>
    <x v="25"/>
    <n v="18"/>
    <n v="1379"/>
    <s v=""/>
    <n v="34.000166100000001"/>
    <n v="-118.4739189"/>
    <n v="0.50943572992043507"/>
  </r>
  <r>
    <s v="Single Family Residential"/>
    <s v="210 Rennie Ave"/>
    <x v="10"/>
    <s v="CA"/>
    <n v="90291"/>
    <x v="170"/>
    <x v="0"/>
    <x v="0"/>
    <x v="237"/>
    <n v="4131"/>
    <x v="10"/>
    <n v="57"/>
    <n v="1517"/>
    <s v=""/>
    <n v="33.9997349"/>
    <n v="-118.4747098"/>
    <n v="0.4605261497298212"/>
  </r>
  <r>
    <s v="Single Family Residential"/>
    <s v="2115 Walnut Ave"/>
    <x v="10"/>
    <s v="CA"/>
    <n v="90291"/>
    <x v="43"/>
    <x v="1"/>
    <x v="0"/>
    <x v="92"/>
    <n v="5785"/>
    <x v="69"/>
    <n v="5"/>
    <n v="1565"/>
    <s v=""/>
    <n v="33.998685000000002"/>
    <n v="-118.4529381"/>
    <n v="1.7050575430463428"/>
  </r>
  <r>
    <s v="Single Family Residential"/>
    <s v="213 Horizon Ave"/>
    <x v="10"/>
    <s v="CA"/>
    <n v="90291"/>
    <x v="171"/>
    <x v="0"/>
    <x v="7"/>
    <x v="238"/>
    <n v="3061"/>
    <x v="7"/>
    <n v="13"/>
    <n v="1232"/>
    <s v=""/>
    <n v="33.989811000000003"/>
    <n v="-118.47168000000001"/>
    <n v="0.89538073873613233"/>
  </r>
  <r>
    <s v="Single Family Residential"/>
    <s v="217 Windward Ave"/>
    <x v="10"/>
    <s v="CA"/>
    <n v="90291"/>
    <x v="172"/>
    <x v="0"/>
    <x v="1"/>
    <x v="239"/>
    <n v="2475"/>
    <x v="15"/>
    <n v="76"/>
    <n v="1111"/>
    <s v=""/>
    <n v="33.9886579"/>
    <n v="-118.4705771"/>
    <n v="0.9964988988886605"/>
  </r>
  <r>
    <s v="Single Family Residential"/>
    <s v="219 Howland Canal"/>
    <x v="10"/>
    <s v="CA"/>
    <n v="90291"/>
    <x v="39"/>
    <x v="2"/>
    <x v="3"/>
    <x v="240"/>
    <n v="2852"/>
    <x v="28"/>
    <n v="33"/>
    <n v="1485"/>
    <s v=""/>
    <n v="33.983700399999996"/>
    <n v="-118.466883"/>
    <n v="1.3923816402685891"/>
  </r>
  <r>
    <s v="Single Family Residential"/>
    <s v="22 Dudley Ave"/>
    <x v="10"/>
    <s v="CA"/>
    <n v="90291"/>
    <x v="173"/>
    <x v="0"/>
    <x v="5"/>
    <x v="241"/>
    <n v="3750"/>
    <x v="70"/>
    <n v="26"/>
    <n v="1586"/>
    <s v=""/>
    <n v="33.994206300000002"/>
    <n v="-118.47913130000001"/>
    <n v="0.38924390109287765"/>
  </r>
  <r>
    <s v="Single Family Residential"/>
    <s v="2203 Marian Pl"/>
    <x v="10"/>
    <s v="CA"/>
    <n v="90291"/>
    <x v="111"/>
    <x v="5"/>
    <x v="7"/>
    <x v="242"/>
    <n v="11496"/>
    <x v="71"/>
    <n v="4"/>
    <n v="963"/>
    <s v=""/>
    <n v="33.993573900000001"/>
    <n v="-118.4557459"/>
    <n v="1.5889863898363179"/>
  </r>
  <r>
    <s v="Single Family Residential"/>
    <s v="2205 Ocean Front Walk"/>
    <x v="10"/>
    <s v="CA"/>
    <n v="90291"/>
    <x v="174"/>
    <x v="0"/>
    <x v="5"/>
    <x v="243"/>
    <n v="2244"/>
    <x v="60"/>
    <n v="62"/>
    <n v="2208"/>
    <s v=""/>
    <n v="33.9836946"/>
    <n v="-118.47065019999999"/>
    <n v="1.2629376047633025"/>
  </r>
  <r>
    <s v="Single Family Residential"/>
    <s v="2214 Glyndon Ave"/>
    <x v="10"/>
    <s v="CA"/>
    <n v="90291"/>
    <x v="114"/>
    <x v="0"/>
    <x v="5"/>
    <x v="244"/>
    <n v="5657"/>
    <x v="65"/>
    <n v="59"/>
    <n v="1587"/>
    <s v=""/>
    <n v="33.9982434"/>
    <n v="-118.4506954"/>
    <n v="1.8341422828094727"/>
  </r>
  <r>
    <s v="Single Family Residential"/>
    <s v="230 Linnie Canal"/>
    <x v="10"/>
    <s v="CA"/>
    <n v="90291"/>
    <x v="175"/>
    <x v="5"/>
    <x v="14"/>
    <x v="245"/>
    <n v="2849"/>
    <x v="43"/>
    <n v="4"/>
    <n v="1118"/>
    <s v=""/>
    <n v="33.984102399999998"/>
    <n v="-118.4668546"/>
    <n v="1.3724851320547566"/>
  </r>
  <r>
    <s v="Single Family Residential"/>
    <s v="2307 Louella Ave"/>
    <x v="10"/>
    <s v="CA"/>
    <n v="90291"/>
    <x v="176"/>
    <x v="2"/>
    <x v="0"/>
    <x v="246"/>
    <n v="6107"/>
    <x v="72"/>
    <n v="21"/>
    <n v="1572"/>
    <s v=""/>
    <n v="33.9974177"/>
    <n v="-118.4493738"/>
    <n v="1.912242892381794"/>
  </r>
  <r>
    <s v="Single Family Residential"/>
    <s v="2308 Grand Canal"/>
    <x v="10"/>
    <s v="CA"/>
    <n v="90291"/>
    <x v="177"/>
    <x v="0"/>
    <x v="4"/>
    <x v="247"/>
    <n v="2696"/>
    <x v="24"/>
    <n v="82"/>
    <n v="1595"/>
    <s v=""/>
    <n v="33.984185500000002"/>
    <n v="-118.468019"/>
    <n v="1.3248629399106449"/>
  </r>
  <r>
    <s v="Single Family Residential"/>
    <s v="2326 Louella Ave"/>
    <x v="10"/>
    <s v="CA"/>
    <n v="90291"/>
    <x v="178"/>
    <x v="3"/>
    <x v="4"/>
    <x v="248"/>
    <n v="6107"/>
    <x v="73"/>
    <n v="50"/>
    <n v="1251"/>
    <s v=""/>
    <n v="33.997064199999997"/>
    <n v="-118.4485536"/>
    <n v="1.9606724712537711"/>
  </r>
  <r>
    <s v="Single Family Residential"/>
    <s v="237 San Juan Ave"/>
    <x v="10"/>
    <s v="CA"/>
    <n v="90291"/>
    <x v="36"/>
    <x v="3"/>
    <x v="1"/>
    <x v="249"/>
    <n v="2706"/>
    <x v="51"/>
    <n v="6"/>
    <n v="1170"/>
    <s v=""/>
    <n v="33.990662899999997"/>
    <n v="-118.471193"/>
    <n v="0.8754553904435296"/>
  </r>
  <r>
    <s v="Single Family Residential"/>
    <s v="2408 Boone Ave"/>
    <x v="10"/>
    <s v="CA"/>
    <n v="90291"/>
    <x v="179"/>
    <x v="2"/>
    <x v="2"/>
    <x v="196"/>
    <n v="3588"/>
    <x v="0"/>
    <n v="7"/>
    <n v="1139"/>
    <s v=""/>
    <n v="33.986214500000003"/>
    <n v="-118.4584512"/>
    <n v="1.6463166905090649"/>
  </r>
  <r>
    <s v="Single Family Residential"/>
    <s v="241 Carroll Canal"/>
    <x v="10"/>
    <s v="CA"/>
    <n v="90291"/>
    <x v="33"/>
    <x v="3"/>
    <x v="7"/>
    <x v="250"/>
    <n v="3197"/>
    <x v="74"/>
    <n v="7"/>
    <n v="1152"/>
    <s v=""/>
    <n v="33.985302300000001"/>
    <n v="-118.4674036"/>
    <n v="1.2898722623244714"/>
  </r>
  <r>
    <s v="Single Family Residential"/>
    <s v="2411 Ocean Ave"/>
    <x v="10"/>
    <s v="CA"/>
    <n v="90291"/>
    <x v="180"/>
    <x v="3"/>
    <x v="1"/>
    <x v="251"/>
    <n v="2701"/>
    <x v="49"/>
    <n v="18"/>
    <n v="1109"/>
    <s v=""/>
    <n v="33.985387000000003"/>
    <n v="-118.46386649999999"/>
    <n v="1.4314137176378225"/>
  </r>
  <r>
    <s v="Single Family Residential"/>
    <s v="2412 Bryan Ave"/>
    <x v="10"/>
    <s v="CA"/>
    <n v="90291"/>
    <x v="181"/>
    <x v="0"/>
    <x v="1"/>
    <x v="252"/>
    <n v="3900"/>
    <x v="9"/>
    <n v="59"/>
    <n v="1378"/>
    <s v=""/>
    <n v="33.986224499999999"/>
    <n v="-118.4568288"/>
    <n v="1.7251143867428849"/>
  </r>
  <r>
    <s v="Single Family Residential"/>
    <s v="2416 Clement Ave"/>
    <x v="10"/>
    <s v="CA"/>
    <n v="90291"/>
    <x v="54"/>
    <x v="2"/>
    <x v="0"/>
    <x v="253"/>
    <n v="3603"/>
    <x v="63"/>
    <n v="14"/>
    <n v="1192"/>
    <s v=""/>
    <n v="33.985848699999998"/>
    <n v="-118.4608702"/>
    <n v="1.5459073056324542"/>
  </r>
  <r>
    <s v="Single Family Residential"/>
    <s v="2450 Glencoe Ave"/>
    <x v="10"/>
    <s v="CA"/>
    <n v="90291"/>
    <x v="182"/>
    <x v="3"/>
    <x v="9"/>
    <x v="254"/>
    <n v="5842"/>
    <x v="5"/>
    <n v="13"/>
    <n v="1307"/>
    <s v=""/>
    <n v="33.995640999999999"/>
    <n v="-118.4460867"/>
    <n v="2.1102432488480232"/>
  </r>
  <r>
    <s v="Single Family Residential"/>
    <s v="2453 Louella Ave"/>
    <x v="10"/>
    <s v="CA"/>
    <n v="90291"/>
    <x v="67"/>
    <x v="0"/>
    <x v="7"/>
    <x v="255"/>
    <n v="5849"/>
    <x v="75"/>
    <n v="41"/>
    <n v="1062"/>
    <s v=""/>
    <n v="33.994812199999998"/>
    <n v="-118.4474379"/>
    <n v="2.0406654499127637"/>
  </r>
  <r>
    <s v="Single Family Residential"/>
    <s v="2457 Glyndon Ave"/>
    <x v="10"/>
    <s v="CA"/>
    <n v="90291"/>
    <x v="49"/>
    <x v="1"/>
    <x v="2"/>
    <x v="256"/>
    <n v="5849"/>
    <x v="64"/>
    <n v="27"/>
    <n v="1531"/>
    <s v=""/>
    <n v="33.994262999999997"/>
    <n v="-118.4483006"/>
    <n v="1.9976284166929206"/>
  </r>
  <r>
    <s v="Single Family Residential"/>
    <s v="248 Bernard Ave"/>
    <x v="10"/>
    <s v="CA"/>
    <n v="90291"/>
    <x v="183"/>
    <x v="2"/>
    <x v="7"/>
    <x v="257"/>
    <n v="4233"/>
    <x v="16"/>
    <n v="4"/>
    <n v="1033"/>
    <s v=""/>
    <n v="34.000489199999997"/>
    <n v="-118.4707253"/>
    <n v="0.69364165309898329"/>
  </r>
  <r>
    <s v="Single Family Residential"/>
    <s v="2611 Ocean Front Walk"/>
    <x v="10"/>
    <s v="CA"/>
    <n v="90291"/>
    <x v="184"/>
    <x v="5"/>
    <x v="9"/>
    <x v="258"/>
    <n v="3240"/>
    <x v="16"/>
    <n v="18"/>
    <n v="3056"/>
    <s v=""/>
    <n v="33.981408500000001"/>
    <n v="-118.468671"/>
    <n v="1.4572256094925486"/>
  </r>
  <r>
    <s v="Single Family Residential"/>
    <s v="2705 Ocean Front Walk"/>
    <x v="10"/>
    <s v="CA"/>
    <n v="90291"/>
    <x v="185"/>
    <x v="2"/>
    <x v="5"/>
    <x v="259"/>
    <n v="2520"/>
    <x v="30"/>
    <n v="139"/>
    <n v="2546"/>
    <s v=""/>
    <n v="33.9811385"/>
    <n v="-118.46830730000001"/>
    <n v="1.484297858913787"/>
  </r>
  <r>
    <s v="Single Family Residential"/>
    <s v="2801 Ocean Ave"/>
    <x v="10"/>
    <s v="CA"/>
    <n v="90291"/>
    <x v="186"/>
    <x v="1"/>
    <x v="0"/>
    <x v="260"/>
    <n v="5038"/>
    <x v="8"/>
    <n v="102"/>
    <n v="1594"/>
    <s v=""/>
    <n v="33.983973200000001"/>
    <n v="-118.46260049999999"/>
    <n v="1.5505041718303791"/>
  </r>
  <r>
    <s v="Single Family Residential"/>
    <s v="2818 Clune Ave"/>
    <x v="10"/>
    <s v="CA"/>
    <n v="90291"/>
    <x v="108"/>
    <x v="1"/>
    <x v="2"/>
    <x v="261"/>
    <n v="5155"/>
    <x v="15"/>
    <n v="53"/>
    <n v="2283"/>
    <s v=""/>
    <n v="33.982883399999999"/>
    <n v="-118.46359080000001"/>
    <n v="1.5616284068152864"/>
  </r>
  <r>
    <s v="Single Family Residential"/>
    <s v="2909 Ocean Ave"/>
    <x v="10"/>
    <s v="CA"/>
    <n v="90291"/>
    <x v="187"/>
    <x v="1"/>
    <x v="0"/>
    <x v="262"/>
    <n v="5041"/>
    <x v="8"/>
    <n v="4"/>
    <n v="1836"/>
    <s v=""/>
    <n v="33.983378600000002"/>
    <n v="-118.4621064"/>
    <n v="1.5990850662661691"/>
  </r>
  <r>
    <s v="Single Family Residential"/>
    <s v="2910 Strongs Dr"/>
    <x v="10"/>
    <s v="CA"/>
    <n v="90291"/>
    <x v="163"/>
    <x v="2"/>
    <x v="5"/>
    <x v="263"/>
    <n v="3084"/>
    <x v="55"/>
    <n v="3"/>
    <n v="1435"/>
    <s v=""/>
    <n v="33.980832999999997"/>
    <n v="-118.465746"/>
    <n v="1.5872061954144483"/>
  </r>
  <r>
    <s v="Single Family Residential"/>
    <s v="3001 Grand Canal"/>
    <x v="10"/>
    <s v="CA"/>
    <n v="90291"/>
    <x v="188"/>
    <x v="0"/>
    <x v="1"/>
    <x v="264"/>
    <n v="3698"/>
    <x v="28"/>
    <n v="12"/>
    <n v="1232"/>
    <s v=""/>
    <n v="33.980640000000001"/>
    <n v="-118.46548989999999"/>
    <n v="1.6067366205925242"/>
  </r>
  <r>
    <s v="Single Family Residential"/>
    <s v="3007 Ocean Front Walk"/>
    <x v="10"/>
    <s v="CA"/>
    <n v="90291"/>
    <x v="189"/>
    <x v="2"/>
    <x v="1"/>
    <x v="265"/>
    <n v="2518"/>
    <x v="23"/>
    <n v="68"/>
    <n v="1449"/>
    <s v=""/>
    <n v="33.979472199999996"/>
    <n v="-118.46699889999999"/>
    <n v="1.6216822498575463"/>
  </r>
  <r>
    <s v="Single Family Residential"/>
    <s v="319 Windward Ave"/>
    <x v="10"/>
    <s v="CA"/>
    <n v="90291"/>
    <x v="190"/>
    <x v="1"/>
    <x v="2"/>
    <x v="266"/>
    <n v="2865"/>
    <x v="68"/>
    <n v="5"/>
    <n v="1889"/>
    <s v=""/>
    <n v="33.989793599999999"/>
    <n v="-118.46883680000001"/>
    <n v="1.0175587493774061"/>
  </r>
  <r>
    <s v="Single Family Residential"/>
    <s v="33 20th Ave"/>
    <x v="10"/>
    <s v="CA"/>
    <n v="90291"/>
    <x v="191"/>
    <x v="2"/>
    <x v="5"/>
    <x v="267"/>
    <n v="2642"/>
    <x v="30"/>
    <n v="4"/>
    <n v="896"/>
    <s v=""/>
    <n v="33.985560999999997"/>
    <n v="-118.471098"/>
    <n v="1.1419699981966756"/>
  </r>
  <r>
    <s v="Single Family Residential"/>
    <s v="330 Venice Way"/>
    <x v="10"/>
    <s v="CA"/>
    <n v="90291"/>
    <x v="161"/>
    <x v="2"/>
    <x v="1"/>
    <x v="268"/>
    <n v="2285"/>
    <x v="1"/>
    <n v="25"/>
    <n v="1543"/>
    <s v=""/>
    <n v="33.987164999999997"/>
    <n v="-118.46873600000001"/>
    <n v="1.1439951652622145"/>
  </r>
  <r>
    <s v="Single Family Residential"/>
    <s v="335 5th Ave"/>
    <x v="10"/>
    <s v="CA"/>
    <n v="90291"/>
    <x v="68"/>
    <x v="2"/>
    <x v="0"/>
    <x v="269"/>
    <n v="5268"/>
    <x v="67"/>
    <n v="17"/>
    <n v="1235"/>
    <s v=""/>
    <n v="33.997092500000001"/>
    <n v="-118.4734898"/>
    <n v="0.5438276437847771"/>
  </r>
  <r>
    <s v="Single Family Residential"/>
    <s v="341 5th Ave"/>
    <x v="10"/>
    <s v="CA"/>
    <n v="90291"/>
    <x v="171"/>
    <x v="5"/>
    <x v="1"/>
    <x v="91"/>
    <n v="5269"/>
    <x v="76"/>
    <n v="18"/>
    <n v="1099"/>
    <s v=""/>
    <n v="33.996955900000003"/>
    <n v="-118.47341590000001"/>
    <n v="0.55028293674322093"/>
  </r>
  <r>
    <s v="Single Family Residential"/>
    <s v="37 Dudley Ave Bch"/>
    <x v="10"/>
    <s v="CA"/>
    <n v="90291"/>
    <x v="192"/>
    <x v="7"/>
    <x v="5"/>
    <x v="270"/>
    <n v="3177"/>
    <x v="77"/>
    <n v="373"/>
    <n v="1021"/>
    <s v=""/>
    <n v="33.994796700000002"/>
    <n v="-118.4789232"/>
    <n v="0.36216820250908133"/>
  </r>
  <r>
    <s v="Single Family Residential"/>
    <s v="404 Linnie Canal"/>
    <x v="10"/>
    <s v="CA"/>
    <n v="90291"/>
    <x v="13"/>
    <x v="1"/>
    <x v="2"/>
    <x v="271"/>
    <n v="2849"/>
    <x v="10"/>
    <n v="3"/>
    <n v="1030"/>
    <s v=""/>
    <n v="33.984478899999999"/>
    <n v="-118.4662366"/>
    <n v="1.3770850389338913"/>
  </r>
  <r>
    <s v="Single Family Residential"/>
    <s v="405 Sherman Canal"/>
    <x v="10"/>
    <s v="CA"/>
    <n v="90291"/>
    <x v="193"/>
    <x v="0"/>
    <x v="5"/>
    <x v="272"/>
    <n v="2850"/>
    <x v="47"/>
    <n v="49"/>
    <n v="1142"/>
    <s v=""/>
    <n v="33.983632900000003"/>
    <n v="-118.4653854"/>
    <n v="1.4530882605279067"/>
  </r>
  <r>
    <s v="Single Family Residential"/>
    <s v="408 Linnie Canal"/>
    <x v="10"/>
    <s v="CA"/>
    <n v="90291"/>
    <x v="13"/>
    <x v="1"/>
    <x v="2"/>
    <x v="271"/>
    <n v="2849"/>
    <x v="78"/>
    <n v="3"/>
    <n v="1030"/>
    <s v=""/>
    <n v="33.984586"/>
    <n v="-118.46620849999999"/>
    <n v="1.3728093810884736"/>
  </r>
  <r>
    <s v="Single Family Residential"/>
    <s v="412 Howland Canal"/>
    <x v="10"/>
    <s v="CA"/>
    <n v="90291"/>
    <x v="194"/>
    <x v="1"/>
    <x v="0"/>
    <x v="273"/>
    <n v="2855"/>
    <x v="75"/>
    <n v="75"/>
    <n v="1896"/>
    <s v=""/>
    <n v="33.984003700000002"/>
    <n v="-118.4654676"/>
    <n v="1.4312183569127956"/>
  </r>
  <r>
    <s v="Single Family Residential"/>
    <s v="415 Carroll Canal"/>
    <x v="10"/>
    <s v="CA"/>
    <n v="90291"/>
    <x v="195"/>
    <x v="2"/>
    <x v="1"/>
    <x v="274"/>
    <n v="2400"/>
    <x v="45"/>
    <n v="8"/>
    <n v="1286"/>
    <s v=""/>
    <n v="33.985674299999999"/>
    <n v="-118.46679709999999"/>
    <n v="1.2953284995433259"/>
  </r>
  <r>
    <s v="Single Family Residential"/>
    <s v="427 Howland Canal"/>
    <x v="10"/>
    <s v="CA"/>
    <n v="90291"/>
    <x v="148"/>
    <x v="1"/>
    <x v="2"/>
    <x v="275"/>
    <n v="2849"/>
    <x v="79"/>
    <n v="84"/>
    <n v="2557"/>
    <s v=""/>
    <n v="33.984702599999999"/>
    <n v="-118.4654493"/>
    <n v="1.397390255944269"/>
  </r>
  <r>
    <s v="Single Family Residential"/>
    <s v="429 Sherman Canal"/>
    <x v="10"/>
    <s v="CA"/>
    <n v="90291"/>
    <x v="196"/>
    <x v="2"/>
    <x v="7"/>
    <x v="276"/>
    <n v="2850"/>
    <x v="47"/>
    <n v="11"/>
    <n v="1375"/>
    <s v=""/>
    <n v="33.984032900000003"/>
    <n v="-118.4647485"/>
    <n v="1.4585093810156349"/>
  </r>
  <r>
    <s v="Single Family Residential"/>
    <s v="44 Horizon Ave"/>
    <x v="10"/>
    <s v="CA"/>
    <n v="90291"/>
    <x v="11"/>
    <x v="2"/>
    <x v="7"/>
    <x v="277"/>
    <n v="2230"/>
    <x v="50"/>
    <n v="12"/>
    <n v="1305"/>
    <s v=""/>
    <n v="33.988652700000003"/>
    <n v="-118.47322320000001"/>
    <n v="0.89774256204493597"/>
  </r>
  <r>
    <s v="Single Family Residential"/>
    <s v="442 Sherman Canal"/>
    <x v="10"/>
    <s v="CA"/>
    <n v="90291"/>
    <x v="197"/>
    <x v="0"/>
    <x v="4"/>
    <x v="278"/>
    <n v="2850"/>
    <x v="17"/>
    <n v="27"/>
    <n v="1582"/>
    <s v=""/>
    <n v="33.983947299999997"/>
    <n v="-118.4641792"/>
    <n v="1.485822868708387"/>
  </r>
  <r>
    <s v="Single Family Residential"/>
    <s v="447 Carroll Canal"/>
    <x v="10"/>
    <s v="CA"/>
    <n v="90291"/>
    <x v="198"/>
    <x v="1"/>
    <x v="1"/>
    <x v="279"/>
    <n v="2400"/>
    <x v="48"/>
    <n v="35"/>
    <n v="1677"/>
    <s v=""/>
    <n v="33.986201700000002"/>
    <n v="-118.4659113"/>
    <n v="1.3065727425062807"/>
  </r>
  <r>
    <s v="Single Family Residential"/>
    <s v="451 Howland Canal Ct"/>
    <x v="10"/>
    <s v="CA"/>
    <n v="90291"/>
    <x v="199"/>
    <x v="0"/>
    <x v="4"/>
    <x v="280"/>
    <n v="2858"/>
    <x v="43"/>
    <n v="124"/>
    <n v="1357"/>
    <s v=""/>
    <n v="33.984989499999998"/>
    <n v="-118.46471029999999"/>
    <n v="1.4139998497258246"/>
  </r>
  <r>
    <s v="Single Family Residential"/>
    <s v="453 Sherman Canal"/>
    <x v="10"/>
    <s v="CA"/>
    <n v="90291"/>
    <x v="200"/>
    <x v="2"/>
    <x v="5"/>
    <x v="281"/>
    <n v="2850"/>
    <x v="80"/>
    <n v="98"/>
    <n v="1262"/>
    <s v=""/>
    <n v="33.984462999999998"/>
    <n v="-118.4641443"/>
    <n v="1.4625505406117816"/>
  </r>
  <r>
    <s v="Single Family Residential"/>
    <s v="47 Clubhouse Ave"/>
    <x v="10"/>
    <s v="CA"/>
    <n v="90291"/>
    <x v="82"/>
    <x v="0"/>
    <x v="6"/>
    <x v="282"/>
    <n v="3085"/>
    <x v="70"/>
    <n v="9"/>
    <n v="920"/>
    <s v=""/>
    <n v="33.989986399999999"/>
    <n v="-118.4742686"/>
    <n v="0.78816900047334415"/>
  </r>
  <r>
    <s v="Single Family Residential"/>
    <s v="518 Santa Clara Ave"/>
    <x v="10"/>
    <s v="CA"/>
    <n v="90291"/>
    <x v="201"/>
    <x v="3"/>
    <x v="12"/>
    <x v="283"/>
    <n v="5200"/>
    <x v="16"/>
    <n v="18"/>
    <n v="1133"/>
    <s v=""/>
    <n v="33.991838799999996"/>
    <n v="-118.4670778"/>
    <n v="1.0226428536909318"/>
  </r>
  <r>
    <s v="Single Family Residential"/>
    <s v="524 Rialto Ave"/>
    <x v="10"/>
    <s v="CA"/>
    <n v="90291"/>
    <x v="202"/>
    <x v="0"/>
    <x v="9"/>
    <x v="284"/>
    <n v="5100"/>
    <x v="48"/>
    <n v="1"/>
    <n v="1706"/>
    <s v=""/>
    <n v="33.988902699999997"/>
    <n v="-118.46641320000001"/>
    <n v="1.1650586448715148"/>
  </r>
  <r>
    <s v="Single Family Residential"/>
    <s v="524 Santa Clara Ave"/>
    <x v="10"/>
    <s v="CA"/>
    <n v="90291"/>
    <x v="203"/>
    <x v="1"/>
    <x v="2"/>
    <x v="285"/>
    <n v="5202"/>
    <x v="10"/>
    <n v="64"/>
    <n v="2109"/>
    <s v=""/>
    <n v="33.991980499999997"/>
    <n v="-118.4670089"/>
    <n v="1.0214126403112245"/>
  </r>
  <r>
    <s v="Single Family Residential"/>
    <s v="529 Rialto Ave"/>
    <x v="10"/>
    <s v="CA"/>
    <n v="90291"/>
    <x v="204"/>
    <x v="0"/>
    <x v="4"/>
    <x v="286"/>
    <n v="2402"/>
    <x v="60"/>
    <n v="71"/>
    <n v="1430"/>
    <s v=""/>
    <n v="33.989329499999997"/>
    <n v="-118.46639039999999"/>
    <n v="1.1487012921509054"/>
  </r>
  <r>
    <s v="Single Family Residential"/>
    <s v="543 Rialto Ave"/>
    <x v="10"/>
    <s v="CA"/>
    <n v="90291"/>
    <x v="163"/>
    <x v="2"/>
    <x v="3"/>
    <x v="287"/>
    <n v="2398"/>
    <x v="51"/>
    <n v="40"/>
    <n v="1843"/>
    <s v=""/>
    <n v="33.989373800000003"/>
    <n v="-118.465887"/>
    <n v="1.1705366027673128"/>
  </r>
  <r>
    <s v="Single Family Residential"/>
    <s v="57 Windward Ave"/>
    <x v="10"/>
    <s v="CA"/>
    <n v="90291"/>
    <x v="205"/>
    <x v="0"/>
    <x v="12"/>
    <x v="288"/>
    <n v="12064"/>
    <x v="81"/>
    <n v="62"/>
    <n v="2070"/>
    <s v=""/>
    <n v="33.987563100000003"/>
    <n v="-118.472824"/>
    <n v="0.97192003530454274"/>
  </r>
  <r>
    <s v="Single Family Residential"/>
    <s v="609 Broadway St"/>
    <x v="10"/>
    <s v="CA"/>
    <n v="90291"/>
    <x v="118"/>
    <x v="7"/>
    <x v="10"/>
    <x v="289"/>
    <n v="5199"/>
    <x v="9"/>
    <n v="96"/>
    <n v="896"/>
    <s v=""/>
    <n v="33.995023699999997"/>
    <n v="-118.4681988"/>
    <n v="0.8749799843914976"/>
  </r>
  <r>
    <s v="Single Family Residential"/>
    <s v="611 Mildred Ave"/>
    <x v="10"/>
    <s v="CA"/>
    <n v="90291"/>
    <x v="206"/>
    <x v="0"/>
    <x v="5"/>
    <x v="290"/>
    <n v="8001"/>
    <x v="82"/>
    <n v="77"/>
    <n v="999"/>
    <s v=""/>
    <n v="33.9872163"/>
    <n v="-118.46401849999999"/>
    <n v="1.344764488154476"/>
  </r>
  <r>
    <s v="Single Family Residential"/>
    <s v="611 Santa Clara Ave"/>
    <x v="10"/>
    <s v="CA"/>
    <n v="90291"/>
    <x v="58"/>
    <x v="3"/>
    <x v="5"/>
    <x v="291"/>
    <n v="5169"/>
    <x v="41"/>
    <n v="19"/>
    <n v="1135"/>
    <s v=""/>
    <n v="33.992824599999999"/>
    <n v="-118.46637339999999"/>
    <n v="1.0280441195836765"/>
  </r>
  <r>
    <s v="Single Family Residential"/>
    <s v="621 Mildred Ave"/>
    <x v="10"/>
    <s v="CA"/>
    <n v="90291"/>
    <x v="33"/>
    <x v="2"/>
    <x v="7"/>
    <x v="292"/>
    <n v="2001"/>
    <x v="83"/>
    <n v="40"/>
    <n v="1444"/>
    <s v=""/>
    <n v="33.987262200000004"/>
    <n v="-118.46337629999999"/>
    <n v="1.3723486660457345"/>
  </r>
  <r>
    <s v="Single Family Residential"/>
    <s v="628 Indiana Ave"/>
    <x v="10"/>
    <s v="CA"/>
    <n v="90291"/>
    <x v="36"/>
    <x v="3"/>
    <x v="0"/>
    <x v="293"/>
    <n v="5280"/>
    <x v="1"/>
    <n v="28"/>
    <n v="1443"/>
    <s v=""/>
    <n v="33.996446300000002"/>
    <n v="-118.4683529"/>
    <n v="0.84061687336129354"/>
  </r>
  <r>
    <s v="Single Family Residential"/>
    <s v="632 Brooks Ave"/>
    <x v="10"/>
    <s v="CA"/>
    <n v="90291"/>
    <x v="207"/>
    <x v="3"/>
    <x v="4"/>
    <x v="239"/>
    <n v="5194"/>
    <x v="5"/>
    <n v="11"/>
    <n v="1427"/>
    <s v=""/>
    <n v="33.9957128"/>
    <n v="-118.46775599999999"/>
    <n v="0.88570589350742579"/>
  </r>
  <r>
    <s v="Single Family Residential"/>
    <s v="639 Mildred Ave"/>
    <x v="10"/>
    <s v="CA"/>
    <n v="90291"/>
    <x v="170"/>
    <x v="2"/>
    <x v="5"/>
    <x v="294"/>
    <n v="2001"/>
    <x v="16"/>
    <n v="45"/>
    <n v="1110"/>
    <s v=""/>
    <n v="33.9873549"/>
    <n v="-118.4621935"/>
    <n v="1.4239421068632403"/>
  </r>
  <r>
    <s v="Single Family Residential"/>
    <s v="641 Flower Ave"/>
    <x v="10"/>
    <s v="CA"/>
    <n v="90291"/>
    <x v="59"/>
    <x v="2"/>
    <x v="1"/>
    <x v="295"/>
    <n v="5798"/>
    <x v="10"/>
    <n v="76"/>
    <n v="1326"/>
    <s v=""/>
    <n v="33.999167100000001"/>
    <n v="-118.4702982"/>
    <n v="0.71053232272910538"/>
  </r>
  <r>
    <s v="Single Family Residential"/>
    <s v="643 Vernon Ave"/>
    <x v="10"/>
    <s v="CA"/>
    <n v="90291"/>
    <x v="4"/>
    <x v="4"/>
    <x v="0"/>
    <x v="296"/>
    <n v="4802"/>
    <x v="64"/>
    <n v="27"/>
    <n v="1462"/>
    <s v=""/>
    <n v="33.997740299999997"/>
    <n v="-118.4687208"/>
    <n v="0.8055233210162307"/>
  </r>
  <r>
    <s v="Single Family Residential"/>
    <s v="667 Vernon Ave"/>
    <x v="10"/>
    <s v="CA"/>
    <n v="90291"/>
    <x v="208"/>
    <x v="2"/>
    <x v="3"/>
    <x v="297"/>
    <n v="3981"/>
    <x v="1"/>
    <n v="32"/>
    <n v="1535"/>
    <s v=""/>
    <n v="33.998208400000003"/>
    <n v="-118.4678464"/>
    <n v="0.85265118264896556"/>
  </r>
  <r>
    <s v="Single Family Residential"/>
    <s v="668 Marr St"/>
    <x v="10"/>
    <s v="CA"/>
    <n v="90291"/>
    <x v="209"/>
    <x v="1"/>
    <x v="2"/>
    <x v="298"/>
    <n v="2864"/>
    <x v="20"/>
    <n v="2"/>
    <n v="1691"/>
    <s v=""/>
    <n v="33.987451999999998"/>
    <n v="-118.45573779999999"/>
    <n v="1.7385673923576646"/>
  </r>
  <r>
    <s v="Single Family Residential"/>
    <s v="717 California Ave"/>
    <x v="10"/>
    <s v="CA"/>
    <n v="90291"/>
    <x v="168"/>
    <x v="5"/>
    <x v="15"/>
    <x v="299"/>
    <n v="8206"/>
    <x v="37"/>
    <n v="110"/>
    <n v="411"/>
    <s v=""/>
    <n v="33.993467299999999"/>
    <n v="-118.4642923"/>
    <n v="1.1216809555012226"/>
  </r>
  <r>
    <s v="Single Family Residential"/>
    <s v="718 Hampton Dr"/>
    <x v="10"/>
    <s v="CA"/>
    <n v="90291"/>
    <x v="2"/>
    <x v="1"/>
    <x v="2"/>
    <x v="300"/>
    <n v="3177"/>
    <x v="20"/>
    <n v="46"/>
    <n v="1616"/>
    <s v=""/>
    <n v="33.993894400000002"/>
    <n v="-118.474046"/>
    <n v="0.6084699788637109"/>
  </r>
  <r>
    <s v="Single Family Residential"/>
    <s v="739 California Ave"/>
    <x v="10"/>
    <s v="CA"/>
    <n v="90291"/>
    <x v="18"/>
    <x v="0"/>
    <x v="5"/>
    <x v="301"/>
    <n v="2930"/>
    <x v="30"/>
    <n v="48"/>
    <n v="962"/>
    <s v=""/>
    <n v="33.994141900000002"/>
    <n v="-118.463836"/>
    <n v="1.1315942119318425"/>
  </r>
  <r>
    <s v="Single Family Residential"/>
    <s v="741 Broadway St"/>
    <x v="10"/>
    <s v="CA"/>
    <n v="90291"/>
    <x v="158"/>
    <x v="2"/>
    <x v="0"/>
    <x v="154"/>
    <n v="4050"/>
    <x v="56"/>
    <n v="11"/>
    <n v="1639"/>
    <s v=""/>
    <n v="33.996890399999998"/>
    <n v="-118.4644665"/>
    <n v="1.0546443868227067"/>
  </r>
  <r>
    <s v="Single Family Residential"/>
    <s v="750 California Ave"/>
    <x v="10"/>
    <s v="CA"/>
    <n v="90291"/>
    <x v="128"/>
    <x v="0"/>
    <x v="7"/>
    <x v="19"/>
    <n v="2939"/>
    <x v="83"/>
    <n v="42"/>
    <n v="1228"/>
    <s v=""/>
    <n v="33.994128000000003"/>
    <n v="-118.463264"/>
    <n v="1.1632056097330308"/>
  </r>
  <r>
    <s v="Single Family Residential"/>
    <s v="751 California Ct"/>
    <x v="10"/>
    <s v="CA"/>
    <n v="90291"/>
    <x v="210"/>
    <x v="2"/>
    <x v="5"/>
    <x v="302"/>
    <n v="2161"/>
    <x v="83"/>
    <n v="42"/>
    <n v="1143"/>
    <s v=""/>
    <n v="33.994007799999999"/>
    <n v="-118.462954"/>
    <n v="1.1826123397751207"/>
  </r>
  <r>
    <s v="Single Family Residential"/>
    <s v="762 California Ave"/>
    <x v="10"/>
    <s v="CA"/>
    <n v="90291"/>
    <x v="211"/>
    <x v="3"/>
    <x v="12"/>
    <x v="303"/>
    <n v="5393"/>
    <x v="64"/>
    <n v="13"/>
    <n v="1067"/>
    <s v=""/>
    <n v="33.9944962"/>
    <n v="-118.4632292"/>
    <n v="1.1580168318691784"/>
  </r>
  <r>
    <s v="Single Family Residential"/>
    <s v="804 Boccaccio Ave"/>
    <x v="10"/>
    <s v="CA"/>
    <n v="90291"/>
    <x v="212"/>
    <x v="1"/>
    <x v="0"/>
    <x v="304"/>
    <n v="3622"/>
    <x v="64"/>
    <n v="13"/>
    <n v="1229"/>
    <s v=""/>
    <n v="33.991017999999997"/>
    <n v="-118.4562506"/>
    <n v="1.6124867296041887"/>
  </r>
  <r>
    <s v="Single Family Residential"/>
    <s v="809 Angelus Pl"/>
    <x v="10"/>
    <s v="CA"/>
    <n v="90291"/>
    <x v="213"/>
    <x v="2"/>
    <x v="0"/>
    <x v="305"/>
    <n v="4201"/>
    <x v="53"/>
    <n v="17"/>
    <n v="1060"/>
    <s v=""/>
    <n v="33.990656000000001"/>
    <n v="-118.4544731"/>
    <n v="1.7167702560379789"/>
  </r>
  <r>
    <s v="Single Family Residential"/>
    <s v="809 Brooks Ave"/>
    <x v="10"/>
    <s v="CA"/>
    <n v="90291"/>
    <x v="214"/>
    <x v="5"/>
    <x v="10"/>
    <x v="306"/>
    <n v="5081"/>
    <x v="30"/>
    <n v="43"/>
    <n v="903"/>
    <s v=""/>
    <n v="33.998070499999997"/>
    <n v="-118.46434429999999"/>
    <n v="1.053474753299283"/>
  </r>
  <r>
    <s v="Single Family Residential"/>
    <s v="817 Brooks Ave"/>
    <x v="10"/>
    <s v="CA"/>
    <n v="90291"/>
    <x v="215"/>
    <x v="2"/>
    <x v="0"/>
    <x v="307"/>
    <n v="5062"/>
    <x v="4"/>
    <n v="17"/>
    <n v="1384"/>
    <s v=""/>
    <n v="33.998110500000003"/>
    <n v="-118.4640742"/>
    <n v="1.0687564356788883"/>
  </r>
  <r>
    <s v="Single Family Residential"/>
    <s v="822 California Ave"/>
    <x v="10"/>
    <s v="CA"/>
    <n v="90291"/>
    <x v="216"/>
    <x v="0"/>
    <x v="6"/>
    <x v="308"/>
    <n v="4726"/>
    <x v="5"/>
    <n v="11"/>
    <n v="907"/>
    <s v=""/>
    <n v="33.995337499999998"/>
    <n v="-118.4624956"/>
    <n v="1.1847808805791378"/>
  </r>
  <r>
    <s v="Single Family Residential"/>
    <s v="835 Brooks Ave"/>
    <x v="10"/>
    <s v="CA"/>
    <n v="90291"/>
    <x v="217"/>
    <x v="3"/>
    <x v="7"/>
    <x v="309"/>
    <n v="5650"/>
    <x v="84"/>
    <n v="58"/>
    <n v="1145"/>
    <s v=""/>
    <n v="33.998396100000001"/>
    <n v="-118.46361090000001"/>
    <n v="1.0943220599278025"/>
  </r>
  <r>
    <s v="Single Family Residential"/>
    <s v="838 California Ave"/>
    <x v="10"/>
    <s v="CA"/>
    <n v="90291"/>
    <x v="207"/>
    <x v="0"/>
    <x v="9"/>
    <x v="310"/>
    <n v="3315"/>
    <x v="17"/>
    <n v="68"/>
    <n v="1281"/>
    <s v=""/>
    <n v="33.995733600000001"/>
    <n v="-118.4625427"/>
    <n v="1.1765870544240276"/>
  </r>
  <r>
    <s v="Single Family Residential"/>
    <s v="857 Milwood Ave"/>
    <x v="10"/>
    <s v="CA"/>
    <n v="90291"/>
    <x v="29"/>
    <x v="1"/>
    <x v="0"/>
    <x v="311"/>
    <n v="2513"/>
    <x v="85"/>
    <n v="140"/>
    <n v="2134"/>
    <s v=""/>
    <n v="33.995910700000003"/>
    <n v="-118.4613679"/>
    <n v="1.2405387790806721"/>
  </r>
  <r>
    <s v="Single Family Residential"/>
    <s v="911 Milwood Ave"/>
    <x v="10"/>
    <s v="CA"/>
    <n v="90291"/>
    <x v="175"/>
    <x v="0"/>
    <x v="7"/>
    <x v="312"/>
    <n v="4375"/>
    <x v="75"/>
    <n v="12"/>
    <n v="1273"/>
    <s v=""/>
    <n v="33.996288399999997"/>
    <n v="-118.4611907"/>
    <n v="1.2463474345796446"/>
  </r>
  <r>
    <s v="Single Family Residential"/>
    <s v="918 Indiana Ave"/>
    <x v="10"/>
    <s v="CA"/>
    <n v="90291"/>
    <x v="112"/>
    <x v="0"/>
    <x v="1"/>
    <x v="313"/>
    <n v="4809"/>
    <x v="53"/>
    <n v="37"/>
    <n v="1118"/>
    <s v=""/>
    <n v="33.999725300000001"/>
    <n v="-118.4629927"/>
    <n v="1.1300430397056109"/>
  </r>
  <r>
    <s v="Single Family Residential"/>
    <s v="921 Milwood Ave"/>
    <x v="10"/>
    <s v="CA"/>
    <n v="90291"/>
    <x v="218"/>
    <x v="1"/>
    <x v="2"/>
    <x v="314"/>
    <n v="4250"/>
    <x v="64"/>
    <n v="26"/>
    <n v="1904"/>
    <s v=""/>
    <n v="33.9966005"/>
    <n v="-118.46091180000001"/>
    <n v="1.259122217903127"/>
  </r>
  <r>
    <s v="Single Family Residential"/>
    <s v="934 Amoroso Pl"/>
    <x v="10"/>
    <s v="CA"/>
    <n v="90291"/>
    <x v="39"/>
    <x v="0"/>
    <x v="5"/>
    <x v="315"/>
    <n v="3594"/>
    <x v="33"/>
    <n v="18"/>
    <n v="1367"/>
    <s v=""/>
    <n v="33.995020500000003"/>
    <n v="-118.4566384"/>
    <n v="1.518089014956463"/>
  </r>
  <r>
    <s v="Single Family Residential"/>
    <s v="960 Indiana Ave"/>
    <x v="10"/>
    <s v="CA"/>
    <n v="90291"/>
    <x v="219"/>
    <x v="5"/>
    <x v="8"/>
    <x v="316"/>
    <n v="7213"/>
    <x v="17"/>
    <n v="44"/>
    <n v="1128"/>
    <s v=""/>
    <n v="34.000698"/>
    <n v="-118.4622581"/>
    <n v="1.1768690676570817"/>
  </r>
  <r>
    <s v="Single Family Residential"/>
    <s v="961 Marco Pl"/>
    <x v="10"/>
    <s v="CA"/>
    <n v="90291"/>
    <x v="220"/>
    <x v="1"/>
    <x v="2"/>
    <x v="45"/>
    <n v="3600"/>
    <x v="68"/>
    <n v="235"/>
    <n v="1292"/>
    <s v=""/>
    <n v="33.995919399999998"/>
    <n v="-118.45730090000001"/>
    <n v="1.4705060077028924"/>
  </r>
  <r>
    <s v="Single Family Residential"/>
    <s v="961 Vernon Ave"/>
    <x v="10"/>
    <s v="CA"/>
    <n v="90291"/>
    <x v="221"/>
    <x v="3"/>
    <x v="4"/>
    <x v="317"/>
    <n v="6576"/>
    <x v="31"/>
    <n v="35"/>
    <n v="938"/>
    <s v=""/>
    <n v="34.001449899999997"/>
    <n v="-118.46356230000001"/>
    <n v="1.1092833022203812"/>
  </r>
  <r>
    <s v="Single Family Residential"/>
    <s v="966 Indiana Ave"/>
    <x v="10"/>
    <s v="CA"/>
    <n v="90291"/>
    <x v="222"/>
    <x v="0"/>
    <x v="4"/>
    <x v="318"/>
    <n v="4810"/>
    <x v="17"/>
    <n v="41"/>
    <n v="1033"/>
    <s v=""/>
    <n v="34.000902199999999"/>
    <n v="-118.4622646"/>
    <n v="1.177987948600167"/>
  </r>
  <r>
    <s v="Single Family Residential"/>
    <s v="5502 Pacific Ave"/>
    <x v="10"/>
    <s v="CA"/>
    <n v="90292"/>
    <x v="223"/>
    <x v="0"/>
    <x v="9"/>
    <x v="139"/>
    <n v="3865"/>
    <x v="62"/>
    <n v="28"/>
    <n v="926"/>
    <s v=""/>
    <n v="33.9665453"/>
    <n v="-118.45553200000001"/>
    <n v="1.3375049289763821"/>
  </r>
  <r>
    <s v="Single Family Residential"/>
    <s v="740 Howard St"/>
    <x v="10"/>
    <s v="CA"/>
    <n v="90292"/>
    <x v="161"/>
    <x v="2"/>
    <x v="3"/>
    <x v="319"/>
    <n v="3000"/>
    <x v="36"/>
    <n v="32"/>
    <n v="1197"/>
    <s v=""/>
    <n v="33.9867773"/>
    <n v="-118.4522556"/>
    <n v="1.9378589900749754"/>
  </r>
  <r>
    <s v="Single Family Residential"/>
    <s v="828 Dickson St"/>
    <x v="10"/>
    <s v="CA"/>
    <n v="90292"/>
    <x v="224"/>
    <x v="2"/>
    <x v="1"/>
    <x v="198"/>
    <n v="3811"/>
    <x v="28"/>
    <n v="3"/>
    <n v="895"/>
    <s v=""/>
    <n v="33.986420000000003"/>
    <n v="-118.451106"/>
    <n v="2.0079086697718496"/>
  </r>
  <r>
    <s v="Single Family Residential"/>
    <s v="6673 Vista Del Mar"/>
    <x v="10"/>
    <s v="CA"/>
    <n v="90293"/>
    <x v="225"/>
    <x v="2"/>
    <x v="0"/>
    <x v="320"/>
    <n v="2133"/>
    <x v="86"/>
    <n v="8"/>
    <n v="1090"/>
    <s v=""/>
    <n v="33.959837899999997"/>
    <n v="-118.4487908"/>
    <n v="0.75838752486678729"/>
  </r>
  <r>
    <s v="Single Family Residential"/>
    <s v="12538 Allin St"/>
    <x v="11"/>
    <s v="CA"/>
    <n v="90066"/>
    <x v="226"/>
    <x v="0"/>
    <x v="0"/>
    <x v="321"/>
    <n v="5631"/>
    <x v="87"/>
    <n v="6"/>
    <n v="1001"/>
    <s v=""/>
    <n v="33.985543300000003"/>
    <n v="-118.421764"/>
    <n v="2.8221756265842681"/>
  </r>
  <r>
    <s v="Single Family Residential"/>
    <s v="5400 W 76th St"/>
    <x v="12"/>
    <s v="CA"/>
    <n v="90045"/>
    <x v="227"/>
    <x v="0"/>
    <x v="1"/>
    <x v="322"/>
    <n v="5434"/>
    <x v="0"/>
    <n v="17"/>
    <n v="923"/>
    <s v=""/>
    <n v="33.967725600000001"/>
    <n v="-118.37452"/>
    <n v="4.216797276133657"/>
  </r>
  <r>
    <s v="Single Family Residential"/>
    <s v="5931 Abernathy Dr"/>
    <x v="12"/>
    <s v="CA"/>
    <n v="90045"/>
    <x v="42"/>
    <x v="1"/>
    <x v="0"/>
    <x v="236"/>
    <n v="7540"/>
    <x v="56"/>
    <n v="28"/>
    <n v="965"/>
    <s v=""/>
    <n v="33.971815599999999"/>
    <n v="-118.38616330000001"/>
    <n v="3.6950856778920249"/>
  </r>
  <r>
    <s v="Single Family Residential"/>
    <s v="6357 W 85th St"/>
    <x v="12"/>
    <s v="CA"/>
    <n v="90045"/>
    <x v="228"/>
    <x v="2"/>
    <x v="11"/>
    <x v="323"/>
    <n v="6041"/>
    <x v="0"/>
    <n v="66"/>
    <n v="963"/>
    <s v=""/>
    <n v="33.961438299999998"/>
    <n v="-118.39835050000001"/>
    <n v="2.7836871350581163"/>
  </r>
  <r>
    <s v="Single Family Residential"/>
    <s v="6422 W 87th St"/>
    <x v="12"/>
    <s v="CA"/>
    <n v="90045"/>
    <x v="229"/>
    <x v="0"/>
    <x v="11"/>
    <x v="324"/>
    <n v="5251"/>
    <x v="13"/>
    <n v="39"/>
    <n v="1105"/>
    <s v=""/>
    <n v="33.958333799999998"/>
    <n v="-118.39988"/>
    <n v="2.6420128996849535"/>
  </r>
  <r>
    <s v="Single Family Residential"/>
    <s v="6445 W 87th St"/>
    <x v="12"/>
    <s v="CA"/>
    <n v="90045"/>
    <x v="49"/>
    <x v="2"/>
    <x v="0"/>
    <x v="325"/>
    <n v="6365"/>
    <x v="13"/>
    <n v="4"/>
    <n v="852"/>
    <s v=""/>
    <n v="33.958659400000002"/>
    <n v="-118.4008153"/>
    <n v="2.5953694381344006"/>
  </r>
  <r>
    <s v="Single Family Residential"/>
    <s v="7230 W 80th St"/>
    <x v="12"/>
    <s v="CA"/>
    <n v="90045"/>
    <x v="230"/>
    <x v="2"/>
    <x v="0"/>
    <x v="326"/>
    <n v="5784"/>
    <x v="0"/>
    <n v="59"/>
    <n v="799"/>
    <s v=""/>
    <n v="33.965462199999997"/>
    <n v="-118.42015000000001"/>
    <n v="1.7920785173640237"/>
  </r>
  <r>
    <s v="Single Family Residential"/>
    <s v="7272 W 91st St"/>
    <x v="12"/>
    <s v="CA"/>
    <n v="90045"/>
    <x v="231"/>
    <x v="3"/>
    <x v="0"/>
    <x v="327"/>
    <n v="7797"/>
    <x v="1"/>
    <n v="53"/>
    <n v="686"/>
    <s v=""/>
    <n v="33.954101399999999"/>
    <n v="-118.42202"/>
    <n v="1.3399255890640214"/>
  </r>
  <r>
    <s v="Single Family Residential"/>
    <s v="7363 W 87th Pl"/>
    <x v="12"/>
    <s v="CA"/>
    <n v="90045"/>
    <x v="57"/>
    <x v="0"/>
    <x v="1"/>
    <x v="328"/>
    <n v="5821"/>
    <x v="2"/>
    <n v="371"/>
    <n v="910"/>
    <s v=""/>
    <n v="33.9582239"/>
    <n v="-118.42458999999999"/>
    <n v="1.3039451249380951"/>
  </r>
  <r>
    <s v="Single Family Residential"/>
    <s v="7455 McConnell Ave"/>
    <x v="12"/>
    <s v="CA"/>
    <n v="90045"/>
    <x v="23"/>
    <x v="5"/>
    <x v="6"/>
    <x v="329"/>
    <n v="15077"/>
    <x v="56"/>
    <n v="21"/>
    <n v="344"/>
    <s v=""/>
    <n v="33.9738738"/>
    <n v="-118.4131"/>
    <n v="2.4778014243912949"/>
  </r>
  <r>
    <s v="Single Family Residential"/>
    <s v="7520 Piper Pl"/>
    <x v="12"/>
    <s v="CA"/>
    <n v="90045"/>
    <x v="156"/>
    <x v="2"/>
    <x v="1"/>
    <x v="330"/>
    <n v="9756"/>
    <x v="0"/>
    <n v="19"/>
    <n v="923"/>
    <s v=""/>
    <n v="33.972588000000002"/>
    <n v="-118.3838804"/>
    <n v="3.8362345899699308"/>
  </r>
  <r>
    <s v="Single Family Residential"/>
    <s v="7806 Toland Ave"/>
    <x v="12"/>
    <s v="CA"/>
    <n v="90045"/>
    <x v="14"/>
    <x v="2"/>
    <x v="3"/>
    <x v="331"/>
    <n v="5770"/>
    <x v="0"/>
    <n v="20"/>
    <n v="685"/>
    <s v=""/>
    <n v="33.965987499999997"/>
    <n v="-118.37443"/>
    <n v="4.1873027289140907"/>
  </r>
  <r>
    <s v="Single Family Residential"/>
    <s v="7907 Croydon Ave"/>
    <x v="12"/>
    <s v="CA"/>
    <n v="90045"/>
    <x v="45"/>
    <x v="2"/>
    <x v="0"/>
    <x v="332"/>
    <n v="6654"/>
    <x v="8"/>
    <n v="29"/>
    <n v="864"/>
    <s v=""/>
    <n v="33.966355700000001"/>
    <n v="-118.39266000000001"/>
    <n v="3.2044220369915397"/>
  </r>
  <r>
    <s v="Single Family Residential"/>
    <s v="8054 Dunfield Ave"/>
    <x v="12"/>
    <s v="CA"/>
    <n v="90045"/>
    <x v="11"/>
    <x v="5"/>
    <x v="7"/>
    <x v="333"/>
    <n v="10230"/>
    <x v="4"/>
    <n v="52"/>
    <n v="809"/>
    <s v=""/>
    <n v="33.967227700000002"/>
    <n v="-118.39865"/>
    <n v="2.9125710147822721"/>
  </r>
  <r>
    <s v="Single Family Residential"/>
    <s v="8207 Osage Ave"/>
    <x v="12"/>
    <s v="CA"/>
    <n v="90045"/>
    <x v="232"/>
    <x v="0"/>
    <x v="3"/>
    <x v="334"/>
    <n v="5549"/>
    <x v="27"/>
    <n v="20"/>
    <n v="834"/>
    <s v=""/>
    <n v="33.964013799999996"/>
    <n v="-118.3789558"/>
    <n v="3.9009984881924966"/>
  </r>
  <r>
    <s v="Single Family Residential"/>
    <s v="8215 Osage Ave"/>
    <x v="12"/>
    <s v="CA"/>
    <n v="90045"/>
    <x v="233"/>
    <x v="1"/>
    <x v="2"/>
    <x v="335"/>
    <n v="5553"/>
    <x v="27"/>
    <n v="61"/>
    <n v="1329"/>
    <s v=""/>
    <n v="33.963843099999998"/>
    <n v="-118.37899659999999"/>
    <n v="3.8957052386173601"/>
  </r>
  <r>
    <s v="Single Family Residential"/>
    <s v="8461 Truxton Ave"/>
    <x v="12"/>
    <s v="CA"/>
    <n v="90045"/>
    <x v="234"/>
    <x v="2"/>
    <x v="1"/>
    <x v="336"/>
    <n v="6001"/>
    <x v="25"/>
    <n v="11"/>
    <n v="1068"/>
    <s v=""/>
    <n v="33.961010799999997"/>
    <n v="-118.3937645"/>
    <n v="3.0275843617972389"/>
  </r>
  <r>
    <s v="Single Family Residential"/>
    <s v="8924 Earhart Ave"/>
    <x v="12"/>
    <s v="CA"/>
    <n v="90045"/>
    <x v="235"/>
    <x v="2"/>
    <x v="2"/>
    <x v="337"/>
    <n v="5697"/>
    <x v="8"/>
    <n v="28"/>
    <n v="970"/>
    <s v=""/>
    <n v="33.955799399999997"/>
    <n v="-118.3917778"/>
    <n v="3.0653724123541197"/>
  </r>
  <r>
    <s v="Townhouse"/>
    <s v="5825 Bowcroft St #1"/>
    <x v="13"/>
    <s v="CA"/>
    <n v="90016"/>
    <x v="236"/>
    <x v="1"/>
    <x v="0"/>
    <x v="338"/>
    <m/>
    <x v="4"/>
    <n v="39"/>
    <n v="606"/>
    <s v="523"/>
    <n v="34.020410200000001"/>
    <n v="-118.3738838"/>
    <n v="6.366903981953441"/>
  </r>
  <r>
    <s v="Townhouse"/>
    <s v="12102 Summertime Ln"/>
    <x v="0"/>
    <s v="CA"/>
    <n v="90230"/>
    <x v="237"/>
    <x v="1"/>
    <x v="0"/>
    <x v="339"/>
    <m/>
    <x v="72"/>
    <n v="4"/>
    <n v="639"/>
    <s v="502"/>
    <n v="34.005313999999998"/>
    <n v="-118.391912"/>
    <n v="4.9067151464544887"/>
  </r>
  <r>
    <s v="Townhouse"/>
    <s v="13109 Summertime Ln #109"/>
    <x v="0"/>
    <s v="CA"/>
    <n v="90230"/>
    <x v="238"/>
    <x v="4"/>
    <x v="2"/>
    <x v="340"/>
    <m/>
    <x v="72"/>
    <n v="4"/>
    <n v="720"/>
    <s v="510"/>
    <n v="34.004416399999997"/>
    <n v="-118.3898555"/>
    <n v="4.9322708247101925"/>
  </r>
  <r>
    <s v="Townhouse"/>
    <s v="4709 Maytime Ln"/>
    <x v="0"/>
    <s v="CA"/>
    <n v="90230"/>
    <x v="239"/>
    <x v="2"/>
    <x v="0"/>
    <x v="341"/>
    <m/>
    <x v="88"/>
    <n v="45"/>
    <n v="739"/>
    <s v="634"/>
    <n v="34.004193999999998"/>
    <n v="-118.39251849999999"/>
    <n v="4.824411295497022"/>
  </r>
  <r>
    <s v="Townhouse"/>
    <s v="4806 Hollow Corner Rd #235"/>
    <x v="0"/>
    <s v="CA"/>
    <n v="90230"/>
    <x v="240"/>
    <x v="1"/>
    <x v="2"/>
    <x v="342"/>
    <m/>
    <x v="72"/>
    <n v="37"/>
    <n v="645"/>
    <s v="469"/>
    <n v="34.007430900000003"/>
    <n v="-118.39088700000001"/>
    <n v="5.0582622334196596"/>
  </r>
  <r>
    <s v="Townhouse"/>
    <s v="4809 Salem Village Ct"/>
    <x v="0"/>
    <s v="CA"/>
    <n v="90230"/>
    <x v="12"/>
    <x v="0"/>
    <x v="5"/>
    <x v="85"/>
    <m/>
    <x v="89"/>
    <n v="42"/>
    <n v="631"/>
    <s v="695"/>
    <n v="34.010778000000002"/>
    <n v="-118.38972579999999"/>
    <n v="5.282859180572137"/>
  </r>
  <r>
    <s v="Townhouse"/>
    <s v="4900 Overland Ave #229"/>
    <x v="0"/>
    <s v="CA"/>
    <n v="90230"/>
    <x v="241"/>
    <x v="1"/>
    <x v="2"/>
    <x v="343"/>
    <m/>
    <x v="72"/>
    <n v="21"/>
    <n v="658"/>
    <s v="538"/>
    <n v="34.008967300000002"/>
    <n v="-118.39647909999999"/>
    <n v="4.957337170138616"/>
  </r>
  <r>
    <s v="Townhouse"/>
    <s v="4931 Indian Wood Rd #460"/>
    <x v="0"/>
    <s v="CA"/>
    <n v="90230"/>
    <x v="242"/>
    <x v="1"/>
    <x v="2"/>
    <x v="342"/>
    <m/>
    <x v="72"/>
    <n v="32"/>
    <n v="622"/>
    <s v="473"/>
    <n v="34.005597999999999"/>
    <n v="-118.389968"/>
    <n v="4.9914028826017143"/>
  </r>
  <r>
    <s v="Townhouse"/>
    <s v="5111 Bounty Ln"/>
    <x v="0"/>
    <s v="CA"/>
    <n v="90230"/>
    <x v="243"/>
    <x v="2"/>
    <x v="1"/>
    <x v="344"/>
    <m/>
    <x v="72"/>
    <n v="5"/>
    <n v="682"/>
    <s v="695"/>
    <n v="34.008737000000004"/>
    <n v="-118.387861"/>
    <n v="5.2361312208845128"/>
  </r>
  <r>
    <s v="Townhouse"/>
    <s v="5625 Windsor Way #307"/>
    <x v="0"/>
    <s v="CA"/>
    <n v="90230"/>
    <x v="244"/>
    <x v="1"/>
    <x v="0"/>
    <x v="345"/>
    <m/>
    <x v="36"/>
    <n v="11"/>
    <n v="605"/>
    <s v="325"/>
    <n v="33.9855929"/>
    <n v="-118.3820717"/>
    <n v="4.3743741957647648"/>
  </r>
  <r>
    <s v="Townhouse"/>
    <s v="5642 Canterbury Dr"/>
    <x v="0"/>
    <s v="CA"/>
    <n v="90230"/>
    <x v="245"/>
    <x v="1"/>
    <x v="0"/>
    <x v="346"/>
    <m/>
    <x v="90"/>
    <n v="24"/>
    <n v="761"/>
    <s v="467"/>
    <n v="33.988647399999998"/>
    <n v="-118.3803204"/>
    <n v="4.5787898429186393"/>
  </r>
  <r>
    <s v="Townhouse"/>
    <s v="5651 Sumner Way #209"/>
    <x v="0"/>
    <s v="CA"/>
    <n v="90230"/>
    <x v="246"/>
    <x v="4"/>
    <x v="2"/>
    <x v="347"/>
    <m/>
    <x v="87"/>
    <n v="1"/>
    <n v="556"/>
    <s v="360"/>
    <n v="33.984578499999998"/>
    <n v="-118.38296939999999"/>
    <n v="4.2922036793856035"/>
  </r>
  <r>
    <s v="Townhouse"/>
    <s v="5651 Windsor Way #107"/>
    <x v="0"/>
    <s v="CA"/>
    <n v="90230"/>
    <x v="247"/>
    <x v="4"/>
    <x v="11"/>
    <x v="348"/>
    <m/>
    <x v="87"/>
    <n v="43"/>
    <n v="619"/>
    <s v="400"/>
    <n v="33.985770100000003"/>
    <n v="-118.38248249999999"/>
    <n v="4.3621196139684271"/>
  </r>
  <r>
    <s v="Townhouse"/>
    <s v="5870 Green Valley Cir #328"/>
    <x v="0"/>
    <s v="CA"/>
    <n v="90230"/>
    <x v="248"/>
    <x v="1"/>
    <x v="0"/>
    <x v="349"/>
    <m/>
    <x v="52"/>
    <n v="44"/>
    <n v="486"/>
    <s v="335"/>
    <n v="33.982887699999999"/>
    <n v="-118.39029429999999"/>
    <n v="3.8826764464112919"/>
  </r>
  <r>
    <s v="Townhouse"/>
    <s v="5950 Buckingham #205"/>
    <x v="0"/>
    <s v="CA"/>
    <n v="90230"/>
    <x v="249"/>
    <x v="1"/>
    <x v="3"/>
    <x v="350"/>
    <m/>
    <x v="52"/>
    <n v="14"/>
    <n v="552"/>
    <s v="395"/>
    <n v="33.986319000000002"/>
    <n v="-118.3822086"/>
    <n v="4.3968453330824184"/>
  </r>
  <r>
    <s v="Townhouse"/>
    <s v="6050 Canterbury Dr Unit E114"/>
    <x v="0"/>
    <s v="CA"/>
    <n v="90230"/>
    <x v="250"/>
    <x v="4"/>
    <x v="2"/>
    <x v="351"/>
    <m/>
    <x v="91"/>
    <n v="3"/>
    <n v="601"/>
    <s v="460"/>
    <n v="33.983028099999999"/>
    <n v="-118.3827436"/>
    <n v="4.2433042467881341"/>
  </r>
  <r>
    <s v="Townhouse"/>
    <s v="6050 Canterbury Dr Unit F206"/>
    <x v="0"/>
    <s v="CA"/>
    <n v="90230"/>
    <x v="251"/>
    <x v="2"/>
    <x v="0"/>
    <x v="352"/>
    <m/>
    <x v="91"/>
    <n v="17"/>
    <n v="539"/>
    <s v="465"/>
    <n v="33.983028099999999"/>
    <n v="-118.3827436"/>
    <n v="4.2433042467881341"/>
  </r>
  <r>
    <s v="Townhouse"/>
    <s v="6150 Buckingham #306"/>
    <x v="0"/>
    <s v="CA"/>
    <n v="90230"/>
    <x v="252"/>
    <x v="1"/>
    <x v="0"/>
    <x v="353"/>
    <m/>
    <x v="36"/>
    <n v="16"/>
    <n v="626"/>
    <s v="365"/>
    <n v="33.983396399999997"/>
    <n v="-118.38394940000001"/>
    <n v="4.1998301048579307"/>
  </r>
  <r>
    <s v="Townhouse"/>
    <s v="6151 Canterbury Dr #105"/>
    <x v="0"/>
    <s v="CA"/>
    <n v="90230"/>
    <x v="253"/>
    <x v="1"/>
    <x v="0"/>
    <x v="354"/>
    <m/>
    <x v="92"/>
    <n v="7"/>
    <n v="579"/>
    <s v="471"/>
    <n v="33.983184799999997"/>
    <n v="-118.38335600000001"/>
    <n v="4.219960007426633"/>
  </r>
  <r>
    <s v="Townhouse"/>
    <s v="6306 Summertime Ln"/>
    <x v="0"/>
    <s v="CA"/>
    <n v="90230"/>
    <x v="254"/>
    <x v="4"/>
    <x v="2"/>
    <x v="340"/>
    <m/>
    <x v="72"/>
    <n v="12"/>
    <n v="740"/>
    <s v="502"/>
    <n v="34.0055361"/>
    <n v="-118.39116540000001"/>
    <n v="4.9452274878465694"/>
  </r>
  <r>
    <s v="Townhouse"/>
    <s v="6315 Green Valley Cir #300"/>
    <x v="0"/>
    <s v="CA"/>
    <n v="90230"/>
    <x v="255"/>
    <x v="1"/>
    <x v="0"/>
    <x v="355"/>
    <m/>
    <x v="52"/>
    <n v="7"/>
    <n v="456"/>
    <s v="670"/>
    <n v="33.980637399999999"/>
    <n v="-118.38575419999999"/>
    <n v="4.0087620431880406"/>
  </r>
  <r>
    <s v="Townhouse"/>
    <s v="6333 Green Valley Cir"/>
    <x v="0"/>
    <s v="CA"/>
    <n v="90230"/>
    <x v="21"/>
    <x v="2"/>
    <x v="1"/>
    <x v="356"/>
    <m/>
    <x v="52"/>
    <n v="17"/>
    <n v="612"/>
    <s v="733"/>
    <n v="33.9804928"/>
    <n v="-118.38622359999999"/>
    <n v="3.9807211425000926"/>
  </r>
  <r>
    <s v="Townhouse"/>
    <s v="6375 Green Valley Cir #310"/>
    <x v="0"/>
    <s v="CA"/>
    <n v="90230"/>
    <x v="256"/>
    <x v="1"/>
    <x v="0"/>
    <x v="357"/>
    <m/>
    <x v="52"/>
    <n v="4"/>
    <n v="606"/>
    <s v="485"/>
    <n v="33.980804200000001"/>
    <n v="-118.42184114538637"/>
    <n v="2.5347170474820064"/>
  </r>
  <r>
    <s v="Townhouse"/>
    <s v="7102 Raintree Cir"/>
    <x v="0"/>
    <s v="CA"/>
    <n v="90230"/>
    <x v="257"/>
    <x v="1"/>
    <x v="0"/>
    <x v="358"/>
    <m/>
    <x v="89"/>
    <n v="24"/>
    <n v="659"/>
    <s v="550"/>
    <n v="34.008307799999997"/>
    <n v="-118.39060600000001"/>
    <n v="5.1161569107537019"/>
  </r>
  <r>
    <s v="Townhouse"/>
    <s v="7707 Hannum Ave"/>
    <x v="0"/>
    <s v="CA"/>
    <n v="90230"/>
    <x v="87"/>
    <x v="0"/>
    <x v="1"/>
    <x v="359"/>
    <m/>
    <x v="19"/>
    <n v="11"/>
    <n v="610"/>
    <s v="655"/>
    <n v="33.990074"/>
    <n v="-118.392076"/>
    <n v="4.122219073815117"/>
  </r>
  <r>
    <s v="Townhouse"/>
    <s v="3948 S Bentley Ave #101"/>
    <x v="0"/>
    <s v="CA"/>
    <n v="90232"/>
    <x v="74"/>
    <x v="2"/>
    <x v="7"/>
    <x v="360"/>
    <m/>
    <x v="45"/>
    <n v="31"/>
    <n v="601"/>
    <s v="200"/>
    <n v="34.010805300000001"/>
    <n v="-118.4131629"/>
    <n v="4.065835638952251"/>
  </r>
  <r>
    <s v="Townhouse"/>
    <s v="4180 Duquesne Ave #2"/>
    <x v="0"/>
    <s v="CA"/>
    <n v="90232"/>
    <x v="35"/>
    <x v="2"/>
    <x v="3"/>
    <x v="24"/>
    <m/>
    <x v="9"/>
    <n v="19"/>
    <n v="1090"/>
    <s v="364"/>
    <n v="34.018975599999997"/>
    <n v="-118.39182340000001"/>
    <n v="5.3851609380314978"/>
  </r>
  <r>
    <s v="Townhouse"/>
    <s v="223 Penn St Unit B"/>
    <x v="1"/>
    <s v="CA"/>
    <n v="90245"/>
    <x v="1"/>
    <x v="2"/>
    <x v="3"/>
    <x v="104"/>
    <m/>
    <x v="40"/>
    <n v="9"/>
    <n v="649"/>
    <s v="356"/>
    <n v="33.918489700000002"/>
    <n v="-118.4103558"/>
    <n v="1.2252332969775528"/>
  </r>
  <r>
    <s v="Townhouse"/>
    <s v="227 E Oak Ave #203"/>
    <x v="1"/>
    <s v="CA"/>
    <n v="90245"/>
    <x v="258"/>
    <x v="1"/>
    <x v="0"/>
    <x v="361"/>
    <m/>
    <x v="21"/>
    <n v="3"/>
    <n v="582"/>
    <s v="275"/>
    <n v="33.926210500000003"/>
    <n v="-118.41380150000001"/>
    <n v="1.5661729223060343"/>
  </r>
  <r>
    <s v="Townhouse"/>
    <s v="770 W Imperial Ave #46"/>
    <x v="1"/>
    <s v="CA"/>
    <n v="90245"/>
    <x v="237"/>
    <x v="1"/>
    <x v="11"/>
    <x v="362"/>
    <m/>
    <x v="93"/>
    <n v="23"/>
    <n v="496"/>
    <s v="425"/>
    <n v="33.921518736412025"/>
    <n v="-118.42059279557736"/>
    <n v="1.1340779384595581"/>
  </r>
  <r>
    <s v="Townhouse"/>
    <s v="950 Virginia St #204"/>
    <x v="1"/>
    <s v="CA"/>
    <n v="90245"/>
    <x v="259"/>
    <x v="1"/>
    <x v="0"/>
    <x v="363"/>
    <m/>
    <x v="82"/>
    <n v="26"/>
    <n v="616"/>
    <s v="480"/>
    <n v="33.930409599999997"/>
    <n v="-118.4192996"/>
    <n v="1.7508934012615349"/>
  </r>
  <r>
    <s v="Townhouse"/>
    <s v="204 Lime St #7"/>
    <x v="2"/>
    <s v="CA"/>
    <n v="90301"/>
    <x v="260"/>
    <x v="1"/>
    <x v="0"/>
    <x v="364"/>
    <m/>
    <x v="35"/>
    <n v="32"/>
    <n v="490"/>
    <s v="469"/>
    <n v="33.957647100000003"/>
    <n v="-118.35767730000001"/>
    <n v="5.020224544739059"/>
  </r>
  <r>
    <s v="Townhouse"/>
    <s v="415 W Regent St #4"/>
    <x v="2"/>
    <s v="CA"/>
    <n v="90301"/>
    <x v="261"/>
    <x v="2"/>
    <x v="1"/>
    <x v="365"/>
    <m/>
    <x v="49"/>
    <n v="17"/>
    <n v="451"/>
    <s v="400"/>
    <n v="33.964615600000002"/>
    <n v="-118.362471"/>
    <n v="4.8286768278228589"/>
  </r>
  <r>
    <s v="Townhouse"/>
    <s v="4851 W 98th St"/>
    <x v="2"/>
    <s v="CA"/>
    <n v="90301"/>
    <x v="262"/>
    <x v="8"/>
    <x v="0"/>
    <x v="234"/>
    <m/>
    <x v="94"/>
    <n v="2"/>
    <n v="671"/>
    <s v="469"/>
    <n v="33.947478400000001"/>
    <n v="-118.3632357"/>
    <n v="4.5730741628140992"/>
  </r>
  <r>
    <s v="Townhouse"/>
    <s v="619 W Arbor Vitae St"/>
    <x v="2"/>
    <s v="CA"/>
    <n v="90301"/>
    <x v="263"/>
    <x v="1"/>
    <x v="0"/>
    <x v="366"/>
    <m/>
    <x v="4"/>
    <n v="30"/>
    <n v="679"/>
    <s v="469"/>
    <n v="33.952898099999999"/>
    <n v="-118.3665797"/>
    <n v="4.4841729133478783"/>
  </r>
  <r>
    <s v="Townhouse"/>
    <s v="530 Evergreen St #7"/>
    <x v="2"/>
    <s v="CA"/>
    <n v="90302"/>
    <x v="264"/>
    <x v="1"/>
    <x v="0"/>
    <x v="367"/>
    <m/>
    <x v="29"/>
    <n v="5"/>
    <n v="447"/>
    <s v="270"/>
    <n v="33.975440200000001"/>
    <n v="-118.36837800000001"/>
    <n v="4.7296313317003813"/>
  </r>
  <r>
    <s v="Townhouse"/>
    <s v="614 Venice Way #211"/>
    <x v="2"/>
    <s v="CA"/>
    <n v="90302"/>
    <x v="246"/>
    <x v="1"/>
    <x v="0"/>
    <x v="368"/>
    <m/>
    <x v="95"/>
    <n v="7"/>
    <n v="461"/>
    <s v="300"/>
    <n v="33.970249699999997"/>
    <n v="-118.3650732"/>
    <n v="4.7855388991183681"/>
  </r>
  <r>
    <s v="Townhouse"/>
    <s v="730 Cory Dr #19"/>
    <x v="2"/>
    <s v="CA"/>
    <n v="90302"/>
    <x v="265"/>
    <x v="1"/>
    <x v="3"/>
    <x v="369"/>
    <m/>
    <x v="50"/>
    <n v="56"/>
    <n v="501"/>
    <s v="305"/>
    <n v="33.969578800000001"/>
    <n v="-118.36815470000001"/>
    <n v="4.6031955423803828"/>
  </r>
  <r>
    <s v="Townhouse"/>
    <s v="800 Glenway Dr #116"/>
    <x v="2"/>
    <s v="CA"/>
    <n v="90302"/>
    <x v="266"/>
    <x v="1"/>
    <x v="3"/>
    <x v="370"/>
    <m/>
    <x v="95"/>
    <n v="17"/>
    <n v="514"/>
    <s v="290"/>
    <n v="33.969738399999997"/>
    <n v="-118.3667454"/>
    <n v="4.6835278626840955"/>
  </r>
  <r>
    <s v="Townhouse"/>
    <s v="855 Victor Ave #203"/>
    <x v="2"/>
    <s v="CA"/>
    <n v="90302"/>
    <x v="267"/>
    <x v="1"/>
    <x v="0"/>
    <x v="371"/>
    <m/>
    <x v="96"/>
    <n v="39"/>
    <n v="460"/>
    <s v="244"/>
    <n v="33.972904800000002"/>
    <n v="-118.36664140000001"/>
    <n v="4.75928563835211"/>
  </r>
  <r>
    <s v="Townhouse"/>
    <s v="3641 Kalsman Dr #2"/>
    <x v="3"/>
    <s v="CA"/>
    <n v="90016"/>
    <x v="268"/>
    <x v="1"/>
    <x v="11"/>
    <x v="372"/>
    <m/>
    <x v="4"/>
    <n v="18"/>
    <n v="610"/>
    <s v="523"/>
    <n v="34.020111999999997"/>
    <n v="-118.37502600000001"/>
    <n v="6.3094358665330201"/>
  </r>
  <r>
    <s v="Townhouse"/>
    <s v="5813 Bowcroft St #3"/>
    <x v="3"/>
    <s v="CA"/>
    <n v="90016"/>
    <x v="269"/>
    <x v="1"/>
    <x v="2"/>
    <x v="372"/>
    <m/>
    <x v="4"/>
    <n v="54"/>
    <n v="555"/>
    <s v="523"/>
    <n v="34.021975111019159"/>
    <n v="-118.373408"/>
    <n v="6.4581249015291675"/>
  </r>
  <r>
    <s v="Townhouse"/>
    <s v="5851 Bowcroft St #4"/>
    <x v="3"/>
    <s v="CA"/>
    <n v="90016"/>
    <x v="270"/>
    <x v="1"/>
    <x v="11"/>
    <x v="373"/>
    <m/>
    <x v="4"/>
    <n v="24"/>
    <n v="596"/>
    <s v="523"/>
    <n v="33.97531135016979"/>
    <n v="-118.37438"/>
    <n v="4.4098428694028557"/>
  </r>
  <r>
    <s v="Townhouse"/>
    <s v="11120 Queensland St Unit H60"/>
    <x v="3"/>
    <s v="CA"/>
    <n v="90034"/>
    <x v="271"/>
    <x v="1"/>
    <x v="0"/>
    <x v="374"/>
    <m/>
    <x v="29"/>
    <n v="18"/>
    <n v="551"/>
    <s v="625"/>
    <n v="34.023908900000002"/>
    <n v="-118.42550110000001"/>
    <n v="3.700758926263362"/>
  </r>
  <r>
    <s v="Townhouse"/>
    <s v="3636 Jasmine Ave #206"/>
    <x v="3"/>
    <s v="CA"/>
    <n v="90034"/>
    <x v="272"/>
    <x v="1"/>
    <x v="0"/>
    <x v="375"/>
    <m/>
    <x v="40"/>
    <n v="31"/>
    <n v="713"/>
    <s v="340"/>
    <n v="34.025345999999999"/>
    <n v="-118.40430689999999"/>
    <n v="4.845070250902622"/>
  </r>
  <r>
    <s v="Townhouse"/>
    <s v="5530 Thornburn St #102"/>
    <x v="3"/>
    <s v="CA"/>
    <n v="90045"/>
    <x v="273"/>
    <x v="1"/>
    <x v="0"/>
    <x v="376"/>
    <m/>
    <x v="21"/>
    <n v="35"/>
    <n v="595"/>
    <s v="465"/>
    <n v="33.972531699999998"/>
    <n v="-118.3768283"/>
    <n v="4.2053663822824383"/>
  </r>
  <r>
    <s v="Townhouse"/>
    <s v="5530 Thornburn St #105"/>
    <x v="3"/>
    <s v="CA"/>
    <n v="90045"/>
    <x v="268"/>
    <x v="1"/>
    <x v="0"/>
    <x v="377"/>
    <m/>
    <x v="21"/>
    <n v="61"/>
    <n v="500"/>
    <s v="465"/>
    <n v="33.972531699999998"/>
    <n v="-118.37683"/>
    <n v="4.2052762658249385"/>
  </r>
  <r>
    <s v="Townhouse"/>
    <s v="7100 Alvern St #203"/>
    <x v="3"/>
    <s v="CA"/>
    <n v="90045"/>
    <x v="274"/>
    <x v="1"/>
    <x v="0"/>
    <x v="341"/>
    <m/>
    <x v="24"/>
    <n v="7"/>
    <n v="633"/>
    <s v="425"/>
    <n v="33.974972399999999"/>
    <n v="-118.37714819999999"/>
    <n v="4.2555770503660924"/>
  </r>
  <r>
    <s v="Townhouse"/>
    <s v="7100 Alvern St #208"/>
    <x v="3"/>
    <s v="CA"/>
    <n v="90045"/>
    <x v="275"/>
    <x v="1"/>
    <x v="0"/>
    <x v="378"/>
    <m/>
    <x v="24"/>
    <n v="64"/>
    <n v="657"/>
    <s v="485"/>
    <n v="33.974972800000003"/>
    <n v="-118.37715"/>
    <n v="4.2554946743467301"/>
  </r>
  <r>
    <s v="Townhouse"/>
    <s v="7920 Anise Ave #2"/>
    <x v="3"/>
    <s v="CA"/>
    <n v="90045"/>
    <x v="276"/>
    <x v="1"/>
    <x v="3"/>
    <x v="379"/>
    <m/>
    <x v="44"/>
    <n v="11"/>
    <n v="653"/>
    <s v="400"/>
    <n v="33.969753099999998"/>
    <n v="-118.40485"/>
    <n v="2.682143832115484"/>
  </r>
  <r>
    <s v="Townhouse"/>
    <s v="8620 Belford Ave #106"/>
    <x v="3"/>
    <s v="CA"/>
    <n v="90045"/>
    <x v="277"/>
    <x v="0"/>
    <x v="7"/>
    <x v="380"/>
    <m/>
    <x v="49"/>
    <n v="81"/>
    <n v="664"/>
    <s v="325"/>
    <n v="33.959638499999997"/>
    <n v="-118.38377"/>
    <n v="3.5631498910789352"/>
  </r>
  <r>
    <s v="Townhouse"/>
    <s v="8650 Belford Ave Unit A226"/>
    <x v="3"/>
    <s v="CA"/>
    <n v="90045"/>
    <x v="278"/>
    <x v="2"/>
    <x v="0"/>
    <x v="381"/>
    <m/>
    <x v="87"/>
    <n v="6"/>
    <n v="544"/>
    <s v="358"/>
    <n v="33.958466399999999"/>
    <n v="-118.38386"/>
    <n v="3.5429041321694026"/>
  </r>
  <r>
    <s v="Townhouse"/>
    <s v="8710 Belford Ave Unit 126B"/>
    <x v="3"/>
    <s v="CA"/>
    <n v="90045"/>
    <x v="279"/>
    <x v="4"/>
    <x v="2"/>
    <x v="382"/>
    <m/>
    <x v="87"/>
    <n v="47"/>
    <n v="726"/>
    <s v="277"/>
    <n v="33.957957399999998"/>
    <n v="-118.38382"/>
    <n v="3.5391252273425282"/>
  </r>
  <r>
    <s v="Townhouse"/>
    <s v="6721 S Springpark Ave Unit 9A"/>
    <x v="3"/>
    <s v="CA"/>
    <n v="90056"/>
    <x v="280"/>
    <x v="1"/>
    <x v="0"/>
    <x v="383"/>
    <m/>
    <x v="52"/>
    <n v="20"/>
    <n v="460"/>
    <s v="200"/>
    <n v="33.978832599999997"/>
    <n v="-118.37500230000001"/>
    <n v="4.4822228141300346"/>
  </r>
  <r>
    <s v="Townhouse"/>
    <s v="12411 Pacific Ave #205"/>
    <x v="3"/>
    <s v="CA"/>
    <n v="90066"/>
    <x v="281"/>
    <x v="2"/>
    <x v="0"/>
    <x v="384"/>
    <m/>
    <x v="22"/>
    <n v="11"/>
    <n v="714"/>
    <s v="425"/>
    <n v="34.002904999999998"/>
    <n v="-118.43328409999999"/>
    <n v="2.8435639265739043"/>
  </r>
  <r>
    <s v="Townhouse"/>
    <s v="12525 Pacific Ave #3"/>
    <x v="3"/>
    <s v="CA"/>
    <n v="90066"/>
    <x v="282"/>
    <x v="1"/>
    <x v="1"/>
    <x v="385"/>
    <m/>
    <x v="82"/>
    <n v="2"/>
    <n v="762"/>
    <s v="280"/>
    <n v="34.001828600000003"/>
    <n v="-118.43532"/>
    <n v="2.7211543179376774"/>
  </r>
  <r>
    <s v="Townhouse"/>
    <s v="12629 Caswell Ave #4"/>
    <x v="3"/>
    <s v="CA"/>
    <n v="90066"/>
    <x v="283"/>
    <x v="1"/>
    <x v="0"/>
    <x v="22"/>
    <m/>
    <x v="54"/>
    <n v="30"/>
    <n v="734"/>
    <s v="287"/>
    <n v="33.999314499999997"/>
    <n v="-118.4357244"/>
    <n v="2.691087903310148"/>
  </r>
  <r>
    <s v="Townhouse"/>
    <s v="3460 S Centinela Ave #304"/>
    <x v="3"/>
    <s v="CA"/>
    <n v="90066"/>
    <x v="262"/>
    <x v="1"/>
    <x v="3"/>
    <x v="386"/>
    <m/>
    <x v="95"/>
    <n v="11"/>
    <n v="529"/>
    <s v="660"/>
    <n v="34.011448299999998"/>
    <n v="-118.4042199100184"/>
    <n v="4.5769657289966315"/>
  </r>
  <r>
    <s v="Townhouse"/>
    <s v="4455 S Centinela Ave"/>
    <x v="3"/>
    <s v="CA"/>
    <n v="90066"/>
    <x v="284"/>
    <x v="1"/>
    <x v="0"/>
    <x v="378"/>
    <m/>
    <x v="20"/>
    <n v="17"/>
    <n v="833"/>
    <s v="1029"/>
    <n v="33.992951300000001"/>
    <n v="-118.4238519"/>
    <n v="3.2377584096422183"/>
  </r>
  <r>
    <s v="Townhouse"/>
    <s v="12776 Aurora Pl #1"/>
    <x v="3"/>
    <s v="CA"/>
    <n v="90094"/>
    <x v="285"/>
    <x v="0"/>
    <x v="5"/>
    <x v="387"/>
    <m/>
    <x v="83"/>
    <n v="82"/>
    <n v="989"/>
    <s v="1125"/>
    <n v="33.974886699999999"/>
    <n v="-118.4168856"/>
    <n v="2.3753610938778151"/>
  </r>
  <r>
    <s v="Townhouse"/>
    <s v="12975 Agustin Pl #133"/>
    <x v="3"/>
    <s v="CA"/>
    <n v="90094"/>
    <x v="51"/>
    <x v="2"/>
    <x v="1"/>
    <x v="208"/>
    <m/>
    <x v="61"/>
    <n v="62"/>
    <n v="691"/>
    <s v="941"/>
    <n v="33.9747074"/>
    <n v="-118.42329220000001"/>
    <n v="2.1361468261870806"/>
  </r>
  <r>
    <s v="Townhouse"/>
    <s v="8505 Gulana Ave #5102"/>
    <x v="3"/>
    <s v="CA"/>
    <n v="90293"/>
    <x v="286"/>
    <x v="4"/>
    <x v="2"/>
    <x v="388"/>
    <m/>
    <x v="58"/>
    <n v="28"/>
    <n v="824"/>
    <s v="622"/>
    <n v="33.958332900000002"/>
    <n v="-118.435427"/>
    <n v="0.81453444032790667"/>
  </r>
  <r>
    <s v="Townhouse"/>
    <s v="1423 15th St"/>
    <x v="4"/>
    <s v="CA"/>
    <n v="90266"/>
    <x v="287"/>
    <x v="2"/>
    <x v="1"/>
    <x v="389"/>
    <m/>
    <x v="17"/>
    <n v="22"/>
    <n v="1049"/>
    <s v="332"/>
    <n v="33.889347999999998"/>
    <n v="-118.3889932"/>
    <n v="1.6287011824611479"/>
  </r>
  <r>
    <s v="Townhouse"/>
    <s v="1837 11th St Unit A"/>
    <x v="4"/>
    <s v="CA"/>
    <n v="90266"/>
    <x v="57"/>
    <x v="0"/>
    <x v="3"/>
    <x v="389"/>
    <m/>
    <x v="95"/>
    <n v="76"/>
    <n v="801"/>
    <s v="150"/>
    <n v="33.886746500000001"/>
    <n v="-118.379527"/>
    <n v="1.9713630709867391"/>
  </r>
  <r>
    <s v="Townhouse"/>
    <s v="218 1st Pl"/>
    <x v="4"/>
    <s v="CA"/>
    <n v="90266"/>
    <x v="288"/>
    <x v="2"/>
    <x v="5"/>
    <x v="390"/>
    <m/>
    <x v="33"/>
    <n v="28"/>
    <n v="2108"/>
    <s v="13"/>
    <n v="33.8782231"/>
    <n v="-118.4067869"/>
    <n v="0.37810131494063626"/>
  </r>
  <r>
    <s v="Townhouse"/>
    <s v="221 4th Pl"/>
    <x v="4"/>
    <s v="CA"/>
    <n v="90266"/>
    <x v="289"/>
    <x v="2"/>
    <x v="5"/>
    <x v="157"/>
    <m/>
    <x v="97"/>
    <n v="1"/>
    <n v="1318"/>
    <s v="332"/>
    <n v="33.880294999999997"/>
    <n v="-118.40777540000001"/>
    <n v="0.49177119804686531"/>
  </r>
  <r>
    <s v="Townhouse"/>
    <s v="2605 Vista Dr"/>
    <x v="4"/>
    <s v="CA"/>
    <n v="90266"/>
    <x v="290"/>
    <x v="0"/>
    <x v="5"/>
    <x v="4"/>
    <m/>
    <x v="98"/>
    <n v="174"/>
    <n v="1550"/>
    <s v="60"/>
    <n v="33.894792799999998"/>
    <n v="-118.4137975"/>
    <n v="0.97612160644356982"/>
  </r>
  <r>
    <s v="Townhouse"/>
    <s v="3302 Manhattan Ave #2"/>
    <x v="4"/>
    <s v="CA"/>
    <n v="90266"/>
    <x v="53"/>
    <x v="1"/>
    <x v="0"/>
    <x v="391"/>
    <m/>
    <x v="81"/>
    <n v="27"/>
    <n v="2094"/>
    <s v="332"/>
    <n v="33.8983749"/>
    <n v="-118.41766800000001"/>
    <n v="0.64374777692082685"/>
  </r>
  <r>
    <s v="Townhouse"/>
    <s v="413 Bayview Dr"/>
    <x v="4"/>
    <s v="CA"/>
    <n v="90266"/>
    <x v="291"/>
    <x v="2"/>
    <x v="5"/>
    <x v="392"/>
    <m/>
    <x v="17"/>
    <n v="30"/>
    <n v="2584"/>
    <s v="349"/>
    <n v="33.880221400000003"/>
    <n v="-118.40791710000001"/>
    <n v="0.48487470618376216"/>
  </r>
  <r>
    <s v="Townhouse"/>
    <s v="416 23rd St"/>
    <x v="4"/>
    <s v="CA"/>
    <n v="90266"/>
    <x v="133"/>
    <x v="0"/>
    <x v="5"/>
    <x v="393"/>
    <m/>
    <x v="38"/>
    <n v="16"/>
    <n v="1279"/>
    <s v="332"/>
    <n v="33.892757600000003"/>
    <n v="-118.4124223"/>
    <n v="1.1346131272001787"/>
  </r>
  <r>
    <s v="Townhouse"/>
    <s v="13050 Mindanao Way #4"/>
    <x v="6"/>
    <s v="CA"/>
    <n v="90292"/>
    <x v="12"/>
    <x v="1"/>
    <x v="1"/>
    <x v="394"/>
    <m/>
    <x v="28"/>
    <n v="17"/>
    <n v="627"/>
    <s v="658"/>
    <n v="33.987083200000001"/>
    <n v="-118.4347448"/>
    <n v="2.665582406667045"/>
  </r>
  <r>
    <s v="Townhouse"/>
    <s v="13226 Admiral Ave Unit K"/>
    <x v="6"/>
    <s v="CA"/>
    <n v="90292"/>
    <x v="87"/>
    <x v="1"/>
    <x v="3"/>
    <x v="395"/>
    <m/>
    <x v="36"/>
    <n v="20"/>
    <n v="708"/>
    <s v="440"/>
    <n v="33.980403000000003"/>
    <n v="-118.43601200000001"/>
    <n v="2.1993311351206124"/>
  </r>
  <r>
    <s v="Townhouse"/>
    <s v="13600 Marina Pointe Dr #1008"/>
    <x v="6"/>
    <s v="CA"/>
    <n v="90292"/>
    <x v="292"/>
    <x v="1"/>
    <x v="3"/>
    <x v="396"/>
    <m/>
    <x v="55"/>
    <n v="16"/>
    <n v="847"/>
    <s v="1730"/>
    <n v="33.984652599999997"/>
    <n v="-118.4441621"/>
    <n v="2.4201978842679006"/>
  </r>
  <r>
    <s v="Townhouse"/>
    <s v="13650 Marina Pointe Dr #805"/>
    <x v="6"/>
    <s v="CA"/>
    <n v="90292"/>
    <x v="71"/>
    <x v="1"/>
    <x v="0"/>
    <x v="397"/>
    <m/>
    <x v="22"/>
    <n v="27"/>
    <n v="787"/>
    <s v="1698"/>
    <n v="33.984335999999999"/>
    <n v="-118.4432348"/>
    <n v="2.4154530857152703"/>
  </r>
  <r>
    <s v="Townhouse"/>
    <s v="13700 Marina Pointe Dr #1208"/>
    <x v="6"/>
    <s v="CA"/>
    <n v="90292"/>
    <x v="228"/>
    <x v="1"/>
    <x v="3"/>
    <x v="398"/>
    <m/>
    <x v="38"/>
    <n v="18"/>
    <n v="741"/>
    <s v="1180"/>
    <n v="33.9845477"/>
    <n v="-118.44520300000001"/>
    <n v="2.3689709097943195"/>
  </r>
  <r>
    <s v="Townhouse"/>
    <s v="13700 Marina Pointe Dr #1616"/>
    <x v="6"/>
    <s v="CA"/>
    <n v="90292"/>
    <x v="52"/>
    <x v="1"/>
    <x v="0"/>
    <x v="399"/>
    <m/>
    <x v="38"/>
    <n v="18"/>
    <n v="1303"/>
    <s v="1068"/>
    <n v="33.9848602"/>
    <n v="-118.44528409999999"/>
    <n v="2.3557176599241334"/>
  </r>
  <r>
    <s v="Townhouse"/>
    <s v="13700 Marina Pointe Dr #602"/>
    <x v="6"/>
    <s v="CA"/>
    <n v="90292"/>
    <x v="293"/>
    <x v="1"/>
    <x v="3"/>
    <x v="400"/>
    <m/>
    <x v="38"/>
    <n v="66"/>
    <n v="1058"/>
    <s v="916"/>
    <n v="33.9848602"/>
    <n v="-118.44528409999999"/>
    <n v="2.3557176599241334"/>
  </r>
  <r>
    <s v="Townhouse"/>
    <s v="13700 Marina Pointe Dr #729"/>
    <x v="6"/>
    <s v="CA"/>
    <n v="90292"/>
    <x v="294"/>
    <x v="2"/>
    <x v="5"/>
    <x v="334"/>
    <m/>
    <x v="38"/>
    <n v="62"/>
    <n v="1095"/>
    <s v="1254"/>
    <n v="33.9848602"/>
    <n v="-118.44528409999999"/>
    <n v="2.3557176599241334"/>
  </r>
  <r>
    <s v="Townhouse"/>
    <s v="16 Quarterdeck St #101"/>
    <x v="6"/>
    <s v="CA"/>
    <n v="90292"/>
    <x v="51"/>
    <x v="1"/>
    <x v="0"/>
    <x v="401"/>
    <m/>
    <x v="89"/>
    <n v="67"/>
    <n v="1236"/>
    <s v="318"/>
    <n v="33.970041600000002"/>
    <n v="-118.4588548"/>
    <n v="1.6408504035486167"/>
  </r>
  <r>
    <s v="Townhouse"/>
    <s v="310 Tahiti Way #209"/>
    <x v="6"/>
    <s v="CA"/>
    <n v="90292"/>
    <x v="295"/>
    <x v="1"/>
    <x v="0"/>
    <x v="402"/>
    <m/>
    <x v="21"/>
    <n v="12"/>
    <n v="774"/>
    <s v="763"/>
    <n v="33.973178300000001"/>
    <n v="-118.45761779999999"/>
    <n v="1.8021122409564247"/>
  </r>
  <r>
    <s v="Townhouse"/>
    <s v="3111 Via Dolce #402"/>
    <x v="6"/>
    <s v="CA"/>
    <n v="90292"/>
    <x v="63"/>
    <x v="1"/>
    <x v="3"/>
    <x v="365"/>
    <m/>
    <x v="24"/>
    <n v="33"/>
    <n v="900"/>
    <s v="1347"/>
    <n v="33.980590599999999"/>
    <n v="-118.463722"/>
    <n v="1.6733998777824957"/>
  </r>
  <r>
    <s v="Townhouse"/>
    <s v="4080 Glencoe Ave #412"/>
    <x v="6"/>
    <s v="CA"/>
    <n v="90292"/>
    <x v="49"/>
    <x v="1"/>
    <x v="0"/>
    <x v="403"/>
    <m/>
    <x v="41"/>
    <n v="53"/>
    <n v="886"/>
    <s v="555"/>
    <n v="33.990562300000001"/>
    <n v="-118.4425111"/>
    <n v="2.3750152651100631"/>
  </r>
  <r>
    <s v="Townhouse"/>
    <s v="4105 Pacific Ave #4"/>
    <x v="6"/>
    <s v="CA"/>
    <n v="90292"/>
    <x v="296"/>
    <x v="1"/>
    <x v="1"/>
    <x v="404"/>
    <m/>
    <x v="72"/>
    <n v="10"/>
    <n v="1059"/>
    <s v="600"/>
    <n v="33.973938199999999"/>
    <n v="-118.4613186"/>
    <n v="1.9447164831493864"/>
  </r>
  <r>
    <s v="Townhouse"/>
    <s v="4115 Glencoe Ave #106"/>
    <x v="6"/>
    <s v="CA"/>
    <n v="90292"/>
    <x v="297"/>
    <x v="1"/>
    <x v="0"/>
    <x v="405"/>
    <m/>
    <x v="22"/>
    <n v="42"/>
    <n v="730"/>
    <s v="500"/>
    <n v="33.989022499999997"/>
    <n v="-118.44305230000001"/>
    <n v="2.3736830263649829"/>
  </r>
  <r>
    <s v="Townhouse"/>
    <s v="4215 Glencoe Ave #229"/>
    <x v="6"/>
    <s v="CA"/>
    <n v="90292"/>
    <x v="298"/>
    <x v="1"/>
    <x v="0"/>
    <x v="406"/>
    <m/>
    <x v="40"/>
    <n v="12"/>
    <n v="632"/>
    <s v="565"/>
    <n v="33.987985100000003"/>
    <n v="-118.46182629816349"/>
    <n v="1.4174941414802771"/>
  </r>
  <r>
    <s v="Townhouse"/>
    <s v="4215 Glencoe Ave #406"/>
    <x v="6"/>
    <s v="CA"/>
    <n v="90292"/>
    <x v="299"/>
    <x v="4"/>
    <x v="0"/>
    <x v="407"/>
    <m/>
    <x v="40"/>
    <n v="32"/>
    <n v="824"/>
    <s v="516"/>
    <n v="33.987985100000003"/>
    <n v="-118.4419489"/>
    <n v="2.4555171838373107"/>
  </r>
  <r>
    <s v="Townhouse"/>
    <s v="4215 Glencoe Ave #412"/>
    <x v="6"/>
    <s v="CA"/>
    <n v="90292"/>
    <x v="300"/>
    <x v="1"/>
    <x v="0"/>
    <x v="408"/>
    <m/>
    <x v="40"/>
    <n v="12"/>
    <n v="713"/>
    <s v="565"/>
    <n v="33.987985100000003"/>
    <n v="-118.4419489"/>
    <n v="2.4555171838373107"/>
  </r>
  <r>
    <s v="Townhouse"/>
    <s v="4265 Marina City Dr #817"/>
    <x v="6"/>
    <s v="CA"/>
    <n v="90292"/>
    <x v="301"/>
    <x v="2"/>
    <x v="0"/>
    <x v="409"/>
    <m/>
    <x v="89"/>
    <n v="47"/>
    <n v="531"/>
    <s v="1305"/>
    <n v="33.984493800000003"/>
    <n v="-118.453924"/>
    <n v="1.9293792011277446"/>
  </r>
  <r>
    <s v="Townhouse"/>
    <s v="4265 Marina City Dr Unit 101 WTN"/>
    <x v="6"/>
    <s v="CA"/>
    <n v="90292"/>
    <x v="302"/>
    <x v="2"/>
    <x v="5"/>
    <x v="409"/>
    <m/>
    <x v="89"/>
    <n v="27"/>
    <n v="398"/>
    <s v="1305"/>
    <n v="33.983831899999998"/>
    <n v="-118.4543228"/>
    <n v="1.9342939560147341"/>
  </r>
  <r>
    <s v="Townhouse"/>
    <s v="4316 Marina City Dr #533"/>
    <x v="6"/>
    <s v="CA"/>
    <n v="90292"/>
    <x v="303"/>
    <x v="2"/>
    <x v="0"/>
    <x v="410"/>
    <m/>
    <x v="89"/>
    <n v="31"/>
    <n v="477"/>
    <s v="2292"/>
    <n v="33.985001199999999"/>
    <n v="-118.4539456"/>
    <n v="1.9103282379569231"/>
  </r>
  <r>
    <s v="Townhouse"/>
    <s v="4335 Marina City Dr Unit 140 ETS"/>
    <x v="6"/>
    <s v="CA"/>
    <n v="90292"/>
    <x v="304"/>
    <x v="1"/>
    <x v="0"/>
    <x v="411"/>
    <m/>
    <x v="89"/>
    <n v="55"/>
    <n v="477"/>
    <s v="1078"/>
    <n v="33.984196500000003"/>
    <n v="-118.4520636"/>
    <n v="2.0314766628108014"/>
  </r>
  <r>
    <s v="Townhouse"/>
    <s v="4337 Marina City Dr #349"/>
    <x v="6"/>
    <s v="CA"/>
    <n v="90292"/>
    <x v="275"/>
    <x v="2"/>
    <x v="0"/>
    <x v="409"/>
    <m/>
    <x v="89"/>
    <n v="47"/>
    <n v="435"/>
    <s v="1948"/>
    <n v="33.984318999999999"/>
    <n v="-118.4536265"/>
    <n v="1.9502193140967969"/>
  </r>
  <r>
    <s v="Townhouse"/>
    <s v="4337 Marina City Dr #539"/>
    <x v="6"/>
    <s v="CA"/>
    <n v="90292"/>
    <x v="256"/>
    <x v="1"/>
    <x v="0"/>
    <x v="411"/>
    <m/>
    <x v="89"/>
    <n v="14"/>
    <n v="414"/>
    <s v="1078"/>
    <n v="33.984318999999999"/>
    <n v="-118.4536265"/>
    <n v="1.9502193140967969"/>
  </r>
  <r>
    <s v="Townhouse"/>
    <s v="4338 Redwood Ave Unit B107"/>
    <x v="6"/>
    <s v="CA"/>
    <n v="90292"/>
    <x v="298"/>
    <x v="1"/>
    <x v="0"/>
    <x v="412"/>
    <m/>
    <x v="82"/>
    <n v="17"/>
    <n v="570"/>
    <s v="970"/>
    <n v="33.987614999999998"/>
    <n v="-118.436088"/>
    <n v="2.686287078861882"/>
  </r>
  <r>
    <s v="Townhouse"/>
    <s v="4350 Glencoe Ave #6"/>
    <x v="6"/>
    <s v="CA"/>
    <n v="90292"/>
    <x v="249"/>
    <x v="1"/>
    <x v="3"/>
    <x v="413"/>
    <m/>
    <x v="99"/>
    <n v="18"/>
    <n v="630"/>
    <s v="527"/>
    <n v="33.986013399999997"/>
    <n v="-118.43798719999999"/>
    <n v="2.5589772130095678"/>
  </r>
  <r>
    <s v="Townhouse"/>
    <s v="4715 La Villa Marina Unit D"/>
    <x v="6"/>
    <s v="CA"/>
    <n v="90292"/>
    <x v="305"/>
    <x v="1"/>
    <x v="3"/>
    <x v="336"/>
    <m/>
    <x v="93"/>
    <n v="56"/>
    <n v="688"/>
    <s v="405"/>
    <n v="33.981724800000002"/>
    <n v="-118.43767250000001"/>
    <n v="2.2695829457565728"/>
  </r>
  <r>
    <s v="Townhouse"/>
    <s v="4804 La Villa Marina Unit K"/>
    <x v="6"/>
    <s v="CA"/>
    <n v="90292"/>
    <x v="45"/>
    <x v="1"/>
    <x v="3"/>
    <x v="414"/>
    <m/>
    <x v="87"/>
    <n v="56"/>
    <n v="647"/>
    <s v="249"/>
    <n v="33.981302100000001"/>
    <n v="-118.4326681"/>
    <n v="2.3096829870057856"/>
  </r>
  <r>
    <s v="Townhouse"/>
    <s v="6220 Pacific Ave #204"/>
    <x v="7"/>
    <s v="CA"/>
    <n v="90293"/>
    <x v="306"/>
    <x v="1"/>
    <x v="0"/>
    <x v="415"/>
    <m/>
    <x v="100"/>
    <n v="24"/>
    <n v="910"/>
    <s v="755"/>
    <n v="33.962234700000003"/>
    <n v="-118.45264400000001"/>
    <n v="0.99689491152823528"/>
  </r>
  <r>
    <s v="Townhouse"/>
    <s v="6400 Pacific Ave #104"/>
    <x v="7"/>
    <s v="CA"/>
    <n v="90293"/>
    <x v="307"/>
    <x v="1"/>
    <x v="0"/>
    <x v="416"/>
    <m/>
    <x v="92"/>
    <n v="79"/>
    <n v="903"/>
    <s v="662"/>
    <n v="33.961151899999997"/>
    <n v="-118.4519574"/>
    <n v="0.91236401539590739"/>
  </r>
  <r>
    <s v="Townhouse"/>
    <s v="6690 Vista Del Mar Unit E"/>
    <x v="7"/>
    <s v="CA"/>
    <n v="90293"/>
    <x v="74"/>
    <x v="2"/>
    <x v="0"/>
    <x v="135"/>
    <m/>
    <x v="88"/>
    <n v="55"/>
    <n v="604"/>
    <s v="600"/>
    <n v="33.959519399999998"/>
    <n v="-118.44907240000001"/>
    <n v="0.7427785446918016"/>
  </r>
  <r>
    <s v="Townhouse"/>
    <s v="7742 Redlands St Unit H2028"/>
    <x v="7"/>
    <s v="CA"/>
    <n v="90293"/>
    <x v="308"/>
    <x v="1"/>
    <x v="0"/>
    <x v="417"/>
    <m/>
    <x v="91"/>
    <n v="3"/>
    <n v="596"/>
    <s v="460"/>
    <n v="33.9579278"/>
    <n v="-118.4329298"/>
    <n v="0.89572586401741061"/>
  </r>
  <r>
    <s v="Townhouse"/>
    <s v="7765 W 91st St Unit A3127"/>
    <x v="7"/>
    <s v="CA"/>
    <n v="90293"/>
    <x v="304"/>
    <x v="1"/>
    <x v="0"/>
    <x v="417"/>
    <m/>
    <x v="91"/>
    <n v="21"/>
    <n v="648"/>
    <s v="587"/>
    <n v="33.957737000000002"/>
    <n v="-118.43176800000001"/>
    <n v="0.93874471531287584"/>
  </r>
  <r>
    <s v="Townhouse"/>
    <s v="7777 W 91st St Unit B2161"/>
    <x v="7"/>
    <s v="CA"/>
    <n v="90293"/>
    <x v="283"/>
    <x v="2"/>
    <x v="0"/>
    <x v="418"/>
    <m/>
    <x v="91"/>
    <n v="45"/>
    <n v="594"/>
    <s v="587"/>
    <n v="33.957007300000001"/>
    <n v="-118.4317757"/>
    <n v="0.90831899155927864"/>
  </r>
  <r>
    <s v="Townhouse"/>
    <s v="7777 W 91st St Unit E2137"/>
    <x v="7"/>
    <s v="CA"/>
    <n v="90293"/>
    <x v="309"/>
    <x v="4"/>
    <x v="2"/>
    <x v="419"/>
    <m/>
    <x v="91"/>
    <n v="35"/>
    <n v="769"/>
    <s v="587"/>
    <n v="33.957007300000001"/>
    <n v="-118.4317757"/>
    <n v="0.90831899155927864"/>
  </r>
  <r>
    <s v="Townhouse"/>
    <s v="7777 W 91st St Unit E3144"/>
    <x v="7"/>
    <s v="CA"/>
    <n v="90293"/>
    <x v="261"/>
    <x v="1"/>
    <x v="0"/>
    <x v="417"/>
    <m/>
    <x v="91"/>
    <n v="12"/>
    <n v="667"/>
    <s v="448"/>
    <n v="33.957007300000001"/>
    <n v="-118.4317757"/>
    <n v="0.90831899155927864"/>
  </r>
  <r>
    <s v="Townhouse"/>
    <s v="7777 W 91st St Unit E3146"/>
    <x v="7"/>
    <s v="CA"/>
    <n v="90293"/>
    <x v="283"/>
    <x v="2"/>
    <x v="0"/>
    <x v="418"/>
    <m/>
    <x v="91"/>
    <n v="66"/>
    <n v="594"/>
    <s v="460"/>
    <n v="33.957007300000001"/>
    <n v="-118.4317757"/>
    <n v="0.90831899155927864"/>
  </r>
  <r>
    <s v="Townhouse"/>
    <s v="8025 Redlands St #1"/>
    <x v="7"/>
    <s v="CA"/>
    <n v="90293"/>
    <x v="310"/>
    <x v="0"/>
    <x v="3"/>
    <x v="420"/>
    <m/>
    <x v="52"/>
    <n v="83"/>
    <n v="647"/>
    <s v="390"/>
    <n v="33.958034599999998"/>
    <n v="-118.4346953"/>
    <n v="0.82751739588907047"/>
  </r>
  <r>
    <s v="Townhouse"/>
    <s v="8110 Manitoba St #115"/>
    <x v="7"/>
    <s v="CA"/>
    <n v="90293"/>
    <x v="311"/>
    <x v="4"/>
    <x v="2"/>
    <x v="421"/>
    <m/>
    <x v="50"/>
    <n v="17"/>
    <n v="751"/>
    <s v="433"/>
    <n v="33.955732900000001"/>
    <n v="-118.43563709999999"/>
    <n v="0.67920184314786058"/>
  </r>
  <r>
    <s v="Townhouse"/>
    <s v="8163 Redlands St #24"/>
    <x v="7"/>
    <s v="CA"/>
    <n v="90293"/>
    <x v="254"/>
    <x v="4"/>
    <x v="2"/>
    <x v="422"/>
    <m/>
    <x v="72"/>
    <n v="4"/>
    <n v="710"/>
    <s v="325"/>
    <n v="33.9564953"/>
    <n v="-118.438261"/>
    <n v="0.61365087040084476"/>
  </r>
  <r>
    <s v="Townhouse"/>
    <s v="8163 Redlands St #59"/>
    <x v="7"/>
    <s v="CA"/>
    <n v="90293"/>
    <x v="260"/>
    <x v="4"/>
    <x v="2"/>
    <x v="423"/>
    <m/>
    <x v="72"/>
    <n v="68"/>
    <n v="701"/>
    <s v="310"/>
    <n v="33.956498099999997"/>
    <n v="-118.43826079999999"/>
    <n v="0.6138123392867314"/>
  </r>
  <r>
    <s v="Townhouse"/>
    <s v="8163 Redlands St #64"/>
    <x v="7"/>
    <s v="CA"/>
    <n v="90293"/>
    <x v="254"/>
    <x v="4"/>
    <x v="2"/>
    <x v="424"/>
    <m/>
    <x v="72"/>
    <n v="21"/>
    <n v="728"/>
    <s v="325"/>
    <n v="33.9564953"/>
    <n v="-118.438261"/>
    <n v="0.61365087040084476"/>
  </r>
  <r>
    <s v="Townhouse"/>
    <s v="8166 Manitoba St #2"/>
    <x v="7"/>
    <s v="CA"/>
    <n v="90293"/>
    <x v="262"/>
    <x v="2"/>
    <x v="3"/>
    <x v="425"/>
    <m/>
    <x v="21"/>
    <n v="21"/>
    <n v="600"/>
    <s v="532"/>
    <n v="33.954397399999998"/>
    <n v="-118.4365451"/>
    <n v="0.58113110418420999"/>
  </r>
  <r>
    <s v="Townhouse"/>
    <s v="8176 Manitoba St #2"/>
    <x v="7"/>
    <s v="CA"/>
    <n v="90293"/>
    <x v="284"/>
    <x v="1"/>
    <x v="3"/>
    <x v="426"/>
    <m/>
    <x v="21"/>
    <n v="16"/>
    <n v="746"/>
    <s v="639"/>
    <n v="33.955203599999997"/>
    <n v="-118.4373483"/>
    <n v="0.58169537293558249"/>
  </r>
  <r>
    <s v="Townhouse"/>
    <s v="8180 Manitoba St #217"/>
    <x v="7"/>
    <s v="CA"/>
    <n v="90293"/>
    <x v="312"/>
    <x v="1"/>
    <x v="0"/>
    <x v="427"/>
    <m/>
    <x v="82"/>
    <n v="27"/>
    <n v="603"/>
    <s v="545"/>
    <n v="33.953695400000001"/>
    <n v="-118.4376118"/>
    <n v="0.50314113044255349"/>
  </r>
  <r>
    <s v="Townhouse"/>
    <s v="8500 Falmouth Ave #2105"/>
    <x v="7"/>
    <s v="CA"/>
    <n v="90293"/>
    <x v="256"/>
    <x v="4"/>
    <x v="2"/>
    <x v="388"/>
    <m/>
    <x v="58"/>
    <n v="45"/>
    <n v="810"/>
    <s v="474"/>
    <n v="33.958182000000001"/>
    <n v="-118.43608500000001"/>
    <n v="0.78232820252091861"/>
  </r>
  <r>
    <s v="Townhouse"/>
    <s v="8505 Gulana Ave #6103"/>
    <x v="7"/>
    <s v="CA"/>
    <n v="90293"/>
    <x v="313"/>
    <x v="1"/>
    <x v="3"/>
    <x v="358"/>
    <m/>
    <x v="58"/>
    <n v="24"/>
    <n v="739"/>
    <s v="583"/>
    <n v="33.958332900000002"/>
    <n v="-118.435427"/>
    <n v="0.81453444032790667"/>
  </r>
  <r>
    <s v="Townhouse"/>
    <s v="8515 Falmouth Ave #406"/>
    <x v="7"/>
    <s v="CA"/>
    <n v="90293"/>
    <x v="233"/>
    <x v="1"/>
    <x v="0"/>
    <x v="117"/>
    <m/>
    <x v="90"/>
    <n v="132"/>
    <n v="677"/>
    <s v="470"/>
    <n v="33.957863500000002"/>
    <n v="-118.4377506"/>
    <n v="0.70756667152820429"/>
  </r>
  <r>
    <s v="Townhouse"/>
    <s v="8650 Gulana Ave Unit C1056"/>
    <x v="7"/>
    <s v="CA"/>
    <n v="90293"/>
    <x v="314"/>
    <x v="1"/>
    <x v="0"/>
    <x v="417"/>
    <m/>
    <x v="91"/>
    <n v="2"/>
    <n v="600"/>
    <s v="460"/>
    <n v="33.957201699999999"/>
    <n v="-118.43259639999999"/>
    <n v="0.87855930664444015"/>
  </r>
  <r>
    <s v="Townhouse"/>
    <s v="8675 Falmouth Ave #210"/>
    <x v="7"/>
    <s v="CA"/>
    <n v="90293"/>
    <x v="315"/>
    <x v="4"/>
    <x v="2"/>
    <x v="428"/>
    <m/>
    <x v="50"/>
    <n v="5"/>
    <n v="802"/>
    <s v="433"/>
    <n v="33.955380300000002"/>
    <n v="-118.4352868"/>
    <n v="0.67959515293722816"/>
  </r>
  <r>
    <s v="Townhouse"/>
    <s v="8675 Falmouth Ave #218"/>
    <x v="7"/>
    <s v="CA"/>
    <n v="90293"/>
    <x v="316"/>
    <x v="4"/>
    <x v="2"/>
    <x v="428"/>
    <m/>
    <x v="50"/>
    <n v="192"/>
    <n v="918"/>
    <s v="474"/>
    <n v="33.955339899999998"/>
    <n v="-118.4353004"/>
    <n v="0.6772812565087607"/>
  </r>
  <r>
    <s v="Townhouse"/>
    <s v="8675 Falmouth Ave #322"/>
    <x v="7"/>
    <s v="CA"/>
    <n v="90293"/>
    <x v="271"/>
    <x v="4"/>
    <x v="2"/>
    <x v="429"/>
    <m/>
    <x v="50"/>
    <n v="12"/>
    <n v="825"/>
    <s v="492"/>
    <n v="33.955339899999998"/>
    <n v="-118.4353004"/>
    <n v="0.6772812565087607"/>
  </r>
  <r>
    <s v="Townhouse"/>
    <s v="8687 Falmouth Ave #114"/>
    <x v="7"/>
    <s v="CA"/>
    <n v="90293"/>
    <x v="21"/>
    <x v="1"/>
    <x v="3"/>
    <x v="430"/>
    <m/>
    <x v="50"/>
    <n v="1"/>
    <n v="672"/>
    <s v="546"/>
    <n v="33.955280899999998"/>
    <n v="-118.4353807"/>
    <n v="0.67114990097406824"/>
  </r>
  <r>
    <s v="Townhouse"/>
    <s v="8707 Falmouth Ave #114"/>
    <x v="7"/>
    <s v="CA"/>
    <n v="90293"/>
    <x v="317"/>
    <x v="4"/>
    <x v="2"/>
    <x v="428"/>
    <m/>
    <x v="50"/>
    <n v="75"/>
    <n v="829"/>
    <s v="474"/>
    <n v="33.954651300000002"/>
    <n v="-118.4348856"/>
    <n v="0.66940419904630444"/>
  </r>
  <r>
    <s v="Townhouse"/>
    <s v="8707 Falmouth Ave #318"/>
    <x v="7"/>
    <s v="CA"/>
    <n v="90293"/>
    <x v="302"/>
    <x v="4"/>
    <x v="2"/>
    <x v="431"/>
    <m/>
    <x v="35"/>
    <n v="13"/>
    <n v="779"/>
    <s v="492"/>
    <n v="33.954651300000002"/>
    <n v="-118.4348856"/>
    <n v="0.66940419904630444"/>
  </r>
  <r>
    <s v="Townhouse"/>
    <s v="8828 Pershing Dr #123"/>
    <x v="7"/>
    <s v="CA"/>
    <n v="90293"/>
    <x v="318"/>
    <x v="1"/>
    <x v="3"/>
    <x v="432"/>
    <m/>
    <x v="82"/>
    <n v="8"/>
    <n v="611"/>
    <s v="585"/>
    <n v="33.953263700000001"/>
    <n v="-118.4396311"/>
    <n v="0.39456961820237213"/>
  </r>
  <r>
    <s v="Townhouse"/>
    <s v="8828 Pershing Dr #205"/>
    <x v="7"/>
    <s v="CA"/>
    <n v="90293"/>
    <x v="319"/>
    <x v="1"/>
    <x v="0"/>
    <x v="81"/>
    <m/>
    <x v="82"/>
    <n v="55"/>
    <n v="640"/>
    <s v="587"/>
    <n v="33.953263700000001"/>
    <n v="-118.4396311"/>
    <n v="0.39456961820237213"/>
  </r>
  <r>
    <s v="Townhouse"/>
    <s v="12871 Runway Rd #2"/>
    <x v="8"/>
    <s v="CA"/>
    <n v="90094"/>
    <x v="320"/>
    <x v="0"/>
    <x v="7"/>
    <x v="433"/>
    <m/>
    <x v="30"/>
    <n v="85"/>
    <n v="1196"/>
    <s v="895"/>
    <n v="33.975326799999998"/>
    <n v="-118.4200606"/>
    <n v="2.2810895675095226"/>
  </r>
  <r>
    <s v="Townhouse"/>
    <s v="12975 Agustin Pl #110"/>
    <x v="8"/>
    <s v="CA"/>
    <n v="90094"/>
    <x v="51"/>
    <x v="2"/>
    <x v="3"/>
    <x v="396"/>
    <m/>
    <x v="61"/>
    <n v="25"/>
    <n v="698"/>
    <s v="941"/>
    <n v="33.9747074"/>
    <n v="-118.42329220000001"/>
    <n v="2.1361468261870806"/>
  </r>
  <r>
    <s v="Townhouse"/>
    <s v="12975 Agustin Pl #120"/>
    <x v="8"/>
    <s v="CA"/>
    <n v="90094"/>
    <x v="321"/>
    <x v="1"/>
    <x v="0"/>
    <x v="434"/>
    <m/>
    <x v="61"/>
    <n v="11"/>
    <n v="806"/>
    <s v="822"/>
    <n v="33.974703499999997"/>
    <n v="-118.4232785"/>
    <n v="2.1363773355677065"/>
  </r>
  <r>
    <s v="Townhouse"/>
    <s v="13020 Pacific Promenade #303"/>
    <x v="8"/>
    <s v="CA"/>
    <n v="90094"/>
    <x v="322"/>
    <x v="2"/>
    <x v="0"/>
    <x v="435"/>
    <m/>
    <x v="51"/>
    <n v="71"/>
    <n v="979"/>
    <s v="907"/>
    <n v="33.972587099999998"/>
    <n v="-118.4229277"/>
    <n v="2.0307464128221322"/>
  </r>
  <r>
    <s v="Townhouse"/>
    <s v="13020 Pacific Promenade #310"/>
    <x v="8"/>
    <s v="CA"/>
    <n v="90094"/>
    <x v="76"/>
    <x v="1"/>
    <x v="0"/>
    <x v="436"/>
    <m/>
    <x v="51"/>
    <n v="21"/>
    <n v="942"/>
    <s v="932"/>
    <n v="33.972587099999998"/>
    <n v="-118.4229277"/>
    <n v="2.0307464128221322"/>
  </r>
  <r>
    <s v="Townhouse"/>
    <s v="13044 Pacific Promenade #215"/>
    <x v="8"/>
    <s v="CA"/>
    <n v="90094"/>
    <x v="323"/>
    <x v="1"/>
    <x v="0"/>
    <x v="383"/>
    <m/>
    <x v="61"/>
    <n v="52"/>
    <n v="732"/>
    <s v="727"/>
    <n v="33.972071"/>
    <n v="-118.424012"/>
    <n v="1.9646174287365992"/>
  </r>
  <r>
    <s v="Townhouse"/>
    <s v="13044 Pacific Promenade #413"/>
    <x v="8"/>
    <s v="CA"/>
    <n v="90094"/>
    <x v="71"/>
    <x v="1"/>
    <x v="1"/>
    <x v="437"/>
    <m/>
    <x v="61"/>
    <n v="23"/>
    <n v="745"/>
    <s v="776"/>
    <n v="33.972071"/>
    <n v="-118.424012"/>
    <n v="1.9646174287365992"/>
  </r>
  <r>
    <s v="Townhouse"/>
    <s v="13045 Pacific Promenade #125"/>
    <x v="8"/>
    <s v="CA"/>
    <n v="90094"/>
    <x v="324"/>
    <x v="1"/>
    <x v="11"/>
    <x v="438"/>
    <m/>
    <x v="49"/>
    <n v="18"/>
    <n v="801"/>
    <s v="776"/>
    <n v="33.972746800000003"/>
    <n v="-118.4242055"/>
    <n v="1.9954992773060654"/>
  </r>
  <r>
    <s v="Townhouse"/>
    <s v="13045 Pacific Promenade #318"/>
    <x v="8"/>
    <s v="CA"/>
    <n v="90094"/>
    <x v="325"/>
    <x v="1"/>
    <x v="0"/>
    <x v="439"/>
    <m/>
    <x v="49"/>
    <n v="35"/>
    <n v="947"/>
    <s v="847"/>
    <n v="33.972666599999997"/>
    <n v="-118.42484450000001"/>
    <n v="1.9696402713264487"/>
  </r>
  <r>
    <s v="Townhouse"/>
    <s v="13080 Pacific Promenade #122"/>
    <x v="8"/>
    <s v="CA"/>
    <n v="90094"/>
    <x v="277"/>
    <x v="1"/>
    <x v="1"/>
    <x v="1"/>
    <m/>
    <x v="38"/>
    <n v="4"/>
    <n v="846"/>
    <s v="654"/>
    <n v="33.971653600000003"/>
    <n v="-118.42551949999999"/>
    <n v="1.8901830165930833"/>
  </r>
  <r>
    <s v="Townhouse"/>
    <s v="13080 Pacific Promenade #323"/>
    <x v="8"/>
    <s v="CA"/>
    <n v="90094"/>
    <x v="326"/>
    <x v="1"/>
    <x v="3"/>
    <x v="440"/>
    <m/>
    <x v="38"/>
    <n v="15"/>
    <n v="937"/>
    <s v="653"/>
    <n v="33.971849300000002"/>
    <n v="-118.4252381"/>
    <n v="1.9105690351861657"/>
  </r>
  <r>
    <s v="Townhouse"/>
    <s v="13200 Pacific Promenade #250"/>
    <x v="8"/>
    <s v="CA"/>
    <n v="90094"/>
    <x v="327"/>
    <x v="4"/>
    <x v="2"/>
    <x v="441"/>
    <m/>
    <x v="38"/>
    <n v="18"/>
    <n v="1129"/>
    <s v="913"/>
    <n v="33.970779499999999"/>
    <n v="-118.4269437"/>
    <n v="1.7938561135438043"/>
  </r>
  <r>
    <s v="Townhouse"/>
    <s v="13200 Pacific Promenade #307"/>
    <x v="8"/>
    <s v="CA"/>
    <n v="90094"/>
    <x v="328"/>
    <x v="1"/>
    <x v="0"/>
    <x v="352"/>
    <m/>
    <x v="38"/>
    <n v="36"/>
    <n v="952"/>
    <s v="913"/>
    <n v="33.970779499999999"/>
    <n v="-118.4269437"/>
    <n v="1.7938561135438043"/>
  </r>
  <r>
    <s v="Townhouse"/>
    <s v="5400 Playa Vista Dr #24"/>
    <x v="8"/>
    <s v="CA"/>
    <n v="90094"/>
    <x v="329"/>
    <x v="1"/>
    <x v="3"/>
    <x v="405"/>
    <m/>
    <x v="51"/>
    <n v="67"/>
    <n v="845"/>
    <s v="777"/>
    <n v="33.974268799999997"/>
    <n v="-118.4273993"/>
    <n v="1.9839090733739677"/>
  </r>
  <r>
    <s v="Townhouse"/>
    <s v="5625 Crescent Park #134"/>
    <x v="8"/>
    <s v="CA"/>
    <n v="90094"/>
    <x v="156"/>
    <x v="2"/>
    <x v="1"/>
    <x v="442"/>
    <m/>
    <x v="38"/>
    <n v="35"/>
    <n v="648"/>
    <s v="1266"/>
    <n v="33.971566000000003"/>
    <n v="-118.4292121"/>
    <n v="1.7702361868262657"/>
  </r>
  <r>
    <s v="Townhouse"/>
    <s v="5625 Crescent Park #323"/>
    <x v="8"/>
    <s v="CA"/>
    <n v="90094"/>
    <x v="74"/>
    <x v="2"/>
    <x v="3"/>
    <x v="443"/>
    <m/>
    <x v="38"/>
    <n v="38"/>
    <n v="673"/>
    <s v="892"/>
    <n v="33.972153200000001"/>
    <n v="-118.42891950000001"/>
    <n v="1.8137573352659275"/>
  </r>
  <r>
    <s v="Townhouse"/>
    <s v="5625 Crescent W #107"/>
    <x v="8"/>
    <s v="CA"/>
    <n v="90094"/>
    <x v="330"/>
    <x v="1"/>
    <x v="0"/>
    <x v="444"/>
    <m/>
    <x v="38"/>
    <n v="99"/>
    <n v="758"/>
    <s v="1163"/>
    <n v="33.971566000000003"/>
    <n v="-118.4292121"/>
    <n v="1.7702361868262657"/>
  </r>
  <r>
    <s v="Townhouse"/>
    <s v="5625 Crescent W #129"/>
    <x v="8"/>
    <s v="CA"/>
    <n v="90094"/>
    <x v="307"/>
    <x v="1"/>
    <x v="0"/>
    <x v="445"/>
    <m/>
    <x v="38"/>
    <n v="19"/>
    <n v="648"/>
    <s v="839"/>
    <n v="33.972153200000001"/>
    <n v="-118.42891950000001"/>
    <n v="1.8137573352659275"/>
  </r>
  <r>
    <s v="Townhouse"/>
    <s v="6010 Celedon Crk #7"/>
    <x v="8"/>
    <s v="CA"/>
    <n v="90094"/>
    <x v="31"/>
    <x v="2"/>
    <x v="3"/>
    <x v="265"/>
    <m/>
    <x v="51"/>
    <n v="67"/>
    <n v="970"/>
    <s v="895"/>
    <n v="33.973876500000003"/>
    <n v="-118.42107780000001"/>
    <n v="2.1663677736217646"/>
  </r>
  <r>
    <s v="Townhouse"/>
    <s v="6020 Celedon Crk #1"/>
    <x v="8"/>
    <s v="CA"/>
    <n v="90094"/>
    <x v="15"/>
    <x v="0"/>
    <x v="5"/>
    <x v="446"/>
    <m/>
    <x v="51"/>
    <n v="34"/>
    <n v="801"/>
    <s v="826"/>
    <n v="33.973232500000002"/>
    <n v="-118.42099829999999"/>
    <n v="2.1347087887263045"/>
  </r>
  <r>
    <s v="Townhouse"/>
    <s v="6241 Crescent Park #204"/>
    <x v="8"/>
    <s v="CA"/>
    <n v="90094"/>
    <x v="57"/>
    <x v="2"/>
    <x v="1"/>
    <x v="447"/>
    <m/>
    <x v="49"/>
    <n v="27"/>
    <n v="605"/>
    <s v="1215"/>
    <n v="33.970196000000001"/>
    <n v="-118.4283128"/>
    <n v="1.7166500838022067"/>
  </r>
  <r>
    <s v="Townhouse"/>
    <s v="6400 Crescent Park #416"/>
    <x v="8"/>
    <s v="CA"/>
    <n v="90094"/>
    <x v="239"/>
    <x v="1"/>
    <x v="0"/>
    <x v="448"/>
    <m/>
    <x v="51"/>
    <n v="31"/>
    <n v="835"/>
    <s v="720"/>
    <n v="33.969679599999999"/>
    <n v="-118.42681880000001"/>
    <n v="1.7360250407779867"/>
  </r>
  <r>
    <s v="Townhouse"/>
    <s v="6400 Crescent Park East #228"/>
    <x v="8"/>
    <s v="CA"/>
    <n v="90094"/>
    <x v="331"/>
    <x v="4"/>
    <x v="2"/>
    <x v="124"/>
    <m/>
    <x v="51"/>
    <n v="10"/>
    <n v="872"/>
    <s v="715"/>
    <n v="33.969679599999999"/>
    <n v="-118.42681880000001"/>
    <n v="1.7360250407779867"/>
  </r>
  <r>
    <s v="Townhouse"/>
    <s v="7100 Playa Vista Dr #406"/>
    <x v="8"/>
    <s v="CA"/>
    <n v="90094"/>
    <x v="332"/>
    <x v="1"/>
    <x v="3"/>
    <x v="449"/>
    <m/>
    <x v="49"/>
    <n v="16"/>
    <n v="734"/>
    <s v="946"/>
    <n v="33.969757100000002"/>
    <n v="-118.4249377"/>
    <n v="1.805936705365869"/>
  </r>
  <r>
    <s v="Townhouse"/>
    <s v="7101 Playa Vista Dr #109"/>
    <x v="8"/>
    <s v="CA"/>
    <n v="90094"/>
    <x v="27"/>
    <x v="2"/>
    <x v="3"/>
    <x v="444"/>
    <m/>
    <x v="51"/>
    <n v="18"/>
    <n v="759"/>
    <s v="998"/>
    <n v="33.969224799999999"/>
    <n v="-118.4261223"/>
    <n v="1.7349679842129067"/>
  </r>
  <r>
    <s v="Townhouse"/>
    <s v="1124 5th Ave"/>
    <x v="10"/>
    <s v="CA"/>
    <n v="90291"/>
    <x v="158"/>
    <x v="1"/>
    <x v="3"/>
    <x v="66"/>
    <m/>
    <x v="55"/>
    <n v="14"/>
    <n v="1060"/>
    <s v="540"/>
    <n v="33.992380300000001"/>
    <n v="-118.46911830000001"/>
    <n v="0.90255049970370615"/>
  </r>
  <r>
    <s v="Townhouse"/>
    <s v="1172 Nelrose Ave"/>
    <x v="10"/>
    <s v="CA"/>
    <n v="90291"/>
    <x v="83"/>
    <x v="0"/>
    <x v="0"/>
    <x v="450"/>
    <m/>
    <x v="6"/>
    <n v="41"/>
    <n v="1117"/>
    <s v="1050"/>
    <n v="33.993747900000002"/>
    <n v="-118.45088869999999"/>
    <n v="1.8581554120912556"/>
  </r>
  <r>
    <s v="Townhouse"/>
    <s v="15 26th Ave #1"/>
    <x v="10"/>
    <s v="CA"/>
    <n v="90291"/>
    <x v="144"/>
    <x v="2"/>
    <x v="5"/>
    <x v="451"/>
    <m/>
    <x v="59"/>
    <n v="31"/>
    <n v="1389"/>
    <s v="1050"/>
    <n v="33.982036999999998"/>
    <n v="-118.4688542"/>
    <n v="1.4152917257742499"/>
  </r>
  <r>
    <s v="Townhouse"/>
    <s v="235 Main St #219"/>
    <x v="10"/>
    <s v="CA"/>
    <n v="90291"/>
    <x v="328"/>
    <x v="1"/>
    <x v="0"/>
    <x v="452"/>
    <m/>
    <x v="100"/>
    <n v="18"/>
    <n v="1027"/>
    <s v="703"/>
    <n v="33.996963100000002"/>
    <n v="-118.47887780000001"/>
    <n v="0.26029161069224704"/>
  </r>
  <r>
    <s v="Townhouse"/>
    <s v="2437 Walnut Ave"/>
    <x v="10"/>
    <s v="CA"/>
    <n v="90291"/>
    <x v="158"/>
    <x v="2"/>
    <x v="7"/>
    <x v="453"/>
    <m/>
    <x v="16"/>
    <n v="35"/>
    <n v="894"/>
    <s v="329"/>
    <n v="33.994382899999998"/>
    <n v="-118.44949990000001"/>
    <n v="1.9284966002486792"/>
  </r>
  <r>
    <s v="Townhouse"/>
    <s v="41 Sunset Ave #103"/>
    <x v="10"/>
    <s v="CA"/>
    <n v="90291"/>
    <x v="228"/>
    <x v="1"/>
    <x v="0"/>
    <x v="454"/>
    <m/>
    <x v="54"/>
    <n v="10"/>
    <n v="1149"/>
    <s v="575"/>
    <n v="33.993598300000002"/>
    <n v="-118.4775834"/>
    <n v="0.47458147692128905"/>
  </r>
  <r>
    <s v="Townhouse"/>
    <s v="512 Brooks Ave #3"/>
    <x v="10"/>
    <s v="CA"/>
    <n v="90291"/>
    <x v="59"/>
    <x v="2"/>
    <x v="3"/>
    <x v="455"/>
    <m/>
    <x v="40"/>
    <n v="35"/>
    <n v="847"/>
    <s v="880"/>
    <n v="33.994377700000001"/>
    <n v="-118.47458327052077"/>
    <n v="0.56410728632465168"/>
  </r>
  <r>
    <s v="Townhouse"/>
    <s v="512 Brooks Ave #6"/>
    <x v="10"/>
    <s v="CA"/>
    <n v="90291"/>
    <x v="333"/>
    <x v="2"/>
    <x v="1"/>
    <x v="455"/>
    <m/>
    <x v="40"/>
    <n v="1"/>
    <n v="1057"/>
    <s v="550"/>
    <n v="33.994377700000001"/>
    <n v="-118.4702577"/>
    <n v="0.78106543911185677"/>
  </r>
  <r>
    <s v="Townhouse"/>
    <s v="540-1/2 Vernon Ave"/>
    <x v="10"/>
    <s v="CA"/>
    <n v="90291"/>
    <x v="13"/>
    <x v="1"/>
    <x v="0"/>
    <x v="456"/>
    <m/>
    <x v="48"/>
    <n v="8"/>
    <n v="930"/>
    <s v="1050"/>
    <n v="33.996056799999998"/>
    <n v="-118.4709319"/>
    <n v="0.70415608022799048"/>
  </r>
  <r>
    <s v="Townhouse"/>
    <s v="550 Vernon Ave Unit A"/>
    <x v="10"/>
    <s v="CA"/>
    <n v="90291"/>
    <x v="293"/>
    <x v="0"/>
    <x v="1"/>
    <x v="457"/>
    <m/>
    <x v="51"/>
    <n v="49"/>
    <n v="898"/>
    <s v="500"/>
    <n v="33.996381599999999"/>
    <n v="-118.4703603"/>
    <n v="0.72967881378676935"/>
  </r>
  <r>
    <s v="Townhouse"/>
    <s v="59 Rose Ave #1"/>
    <x v="10"/>
    <s v="CA"/>
    <n v="90291"/>
    <x v="71"/>
    <x v="1"/>
    <x v="0"/>
    <x v="193"/>
    <m/>
    <x v="99"/>
    <n v="1"/>
    <n v="1036"/>
    <s v="400"/>
    <n v="33.9958399"/>
    <n v="-118.4789825"/>
    <n v="0.30501091877700803"/>
  </r>
  <r>
    <s v="Townhouse"/>
    <s v="615 Hampton Dr Unit C304"/>
    <x v="10"/>
    <s v="CA"/>
    <n v="90291"/>
    <x v="334"/>
    <x v="1"/>
    <x v="0"/>
    <x v="135"/>
    <m/>
    <x v="61"/>
    <n v="17"/>
    <n v="921"/>
    <s v="525"/>
    <n v="33.994230899999998"/>
    <n v="-118.475038"/>
    <n v="0.54886506732817608"/>
  </r>
  <r>
    <s v="Townhouse"/>
    <s v="691 Mildred Ave #1"/>
    <x v="10"/>
    <s v="CA"/>
    <n v="90291"/>
    <x v="53"/>
    <x v="2"/>
    <x v="3"/>
    <x v="458"/>
    <m/>
    <x v="47"/>
    <n v="50"/>
    <n v="805"/>
    <s v="300"/>
    <n v="33.987482499999999"/>
    <n v="-118.4597753"/>
    <n v="1.5356414627943054"/>
  </r>
  <r>
    <s v="Townhouse"/>
    <s v="700 Main St #4"/>
    <x v="10"/>
    <s v="CA"/>
    <n v="90291"/>
    <x v="335"/>
    <x v="4"/>
    <x v="0"/>
    <x v="459"/>
    <m/>
    <x v="40"/>
    <n v="6"/>
    <n v="1003"/>
    <s v="709"/>
    <n v="33.993696200000002"/>
    <n v="-118.475054"/>
    <n v="0.57110901267733616"/>
  </r>
  <r>
    <s v="Townhouse"/>
    <s v="709 Broadway St #1"/>
    <x v="10"/>
    <s v="CA"/>
    <n v="90291"/>
    <x v="49"/>
    <x v="1"/>
    <x v="0"/>
    <x v="460"/>
    <m/>
    <x v="62"/>
    <n v="110"/>
    <n v="1193"/>
    <s v="300"/>
    <n v="33.9964735"/>
    <n v="-118.46539679999999"/>
    <n v="1.006487095927961"/>
  </r>
  <r>
    <s v="Townhouse"/>
    <s v="815 Hampton Dr #9"/>
    <x v="10"/>
    <s v="CA"/>
    <n v="90291"/>
    <x v="336"/>
    <x v="4"/>
    <x v="0"/>
    <x v="461"/>
    <m/>
    <x v="40"/>
    <n v="60"/>
    <n v="1131"/>
    <s v="694"/>
    <n v="33.993115099999997"/>
    <n v="-118.47405759999999"/>
    <n v="0.64068120759031655"/>
  </r>
  <r>
    <s v="Townhouse"/>
    <s v="8710 Belford Ave Unit 124B"/>
    <x v="12"/>
    <s v="CA"/>
    <n v="90045"/>
    <x v="337"/>
    <x v="4"/>
    <x v="2"/>
    <x v="462"/>
    <m/>
    <x v="87"/>
    <n v="48"/>
    <n v="712"/>
    <s v="279"/>
    <n v="33.957957399999998"/>
    <n v="-118.38382"/>
    <n v="3.5391252273425282"/>
  </r>
  <r>
    <s v="Single Family Residential"/>
    <s v="127 SW 7 Ave"/>
    <x v="14"/>
    <s v="FL"/>
    <n v="33130"/>
    <x v="263"/>
    <x v="3"/>
    <x v="0"/>
    <x v="463"/>
    <n v="5000"/>
    <x v="78"/>
    <n v="4"/>
    <n v="350"/>
    <s v=""/>
    <n v="25.772224300000001"/>
    <n v="-80.205833600000005"/>
    <n v="1.407163592421143"/>
  </r>
  <r>
    <s v="Single Family Residential"/>
    <s v="555 N Miami Ave #5806"/>
    <x v="14"/>
    <s v="FL"/>
    <n v="33136"/>
    <x v="50"/>
    <x v="2"/>
    <x v="1"/>
    <x v="464"/>
    <n v="10500"/>
    <x v="101"/>
    <n v="153"/>
    <n v="1251"/>
    <s v=""/>
    <n v="25.779832200000001"/>
    <n v="-80.193693300000007"/>
    <n v="1.1090475115785026"/>
  </r>
  <r>
    <s v="Single Family Residential"/>
    <s v="1011 N Venetian Dr"/>
    <x v="14"/>
    <s v="FL"/>
    <n v="33139"/>
    <x v="338"/>
    <x v="0"/>
    <x v="1"/>
    <x v="465"/>
    <n v="13500"/>
    <x v="34"/>
    <n v="21"/>
    <n v="3540"/>
    <s v=""/>
    <n v="25.790922999999999"/>
    <n v="-80.174624600000001"/>
    <n v="1.3417364524195705"/>
  </r>
  <r>
    <s v="Single Family Residential"/>
    <s v="1369 N Venetian Way"/>
    <x v="14"/>
    <s v="FL"/>
    <n v="33139"/>
    <x v="339"/>
    <x v="3"/>
    <x v="6"/>
    <x v="466"/>
    <n v="10500"/>
    <x v="17"/>
    <n v="20"/>
    <n v="3282"/>
    <s v=""/>
    <n v="25.791233699999999"/>
    <n v="-80.167409000000006"/>
    <n v="1.7758864272284425"/>
  </r>
  <r>
    <s v="Single Family Residential"/>
    <s v="1500 NE 13th Ave"/>
    <x v="14"/>
    <s v="FL"/>
    <n v="33139"/>
    <x v="340"/>
    <x v="0"/>
    <x v="7"/>
    <x v="467"/>
    <n v="7500"/>
    <x v="11"/>
    <n v="19"/>
    <n v="1404"/>
    <s v=""/>
    <n v="25.790523499999999"/>
    <n v="-80.1687388"/>
    <n v="1.7043595629241977"/>
  </r>
  <r>
    <s v="Single Family Residential"/>
    <s v="1310 Lenox Ave"/>
    <x v="15"/>
    <s v="FL"/>
    <n v="33139"/>
    <x v="112"/>
    <x v="2"/>
    <x v="1"/>
    <x v="468"/>
    <n v="7203"/>
    <x v="14"/>
    <n v="14"/>
    <n v="1379"/>
    <s v=""/>
    <n v="25.784240400000002"/>
    <n v="-80.140178500000005"/>
    <n v="0.68028086177233882"/>
  </r>
  <r>
    <s v="Single Family Residential"/>
    <s v="1710 Jefferson Ave"/>
    <x v="15"/>
    <s v="FL"/>
    <n v="33139"/>
    <x v="341"/>
    <x v="3"/>
    <x v="7"/>
    <x v="469"/>
    <n v="7500"/>
    <x v="64"/>
    <n v="15"/>
    <n v="1135"/>
    <s v=""/>
    <n v="25.7924185"/>
    <n v="-80.138082600000004"/>
    <n v="1.1928897380461296"/>
  </r>
  <r>
    <s v="Single Family Residential"/>
    <s v="1800 Jefferson Ave"/>
    <x v="15"/>
    <s v="FL"/>
    <n v="33139"/>
    <x v="342"/>
    <x v="0"/>
    <x v="7"/>
    <x v="470"/>
    <n v="7500"/>
    <x v="102"/>
    <n v="30"/>
    <n v="1521"/>
    <s v=""/>
    <n v="25.793867800000001"/>
    <n v="-80.138125500000001"/>
    <n v="1.2925764879897987"/>
  </r>
  <r>
    <s v="Single Family Residential"/>
    <s v="217 E Rivo Alto Dr"/>
    <x v="15"/>
    <s v="FL"/>
    <n v="33139"/>
    <x v="343"/>
    <x v="7"/>
    <x v="16"/>
    <x v="471"/>
    <n v="15750"/>
    <x v="17"/>
    <n v="13"/>
    <n v="4695"/>
    <s v=""/>
    <n v="25.7907264"/>
    <n v="-80.154218799999995"/>
    <n v="1.5742238395131376"/>
  </r>
  <r>
    <s v="Single Family Residential"/>
    <s v="2211 Meridian Ave"/>
    <x v="15"/>
    <s v="FL"/>
    <n v="33139"/>
    <x v="344"/>
    <x v="3"/>
    <x v="12"/>
    <x v="472"/>
    <n v="10400"/>
    <x v="9"/>
    <n v="28"/>
    <n v="1902"/>
    <s v=""/>
    <n v="25.799642299999999"/>
    <n v="-80.134680500000002"/>
    <n v="1.1869346135518815"/>
  </r>
  <r>
    <s v="Single Family Residential"/>
    <s v="244 S Coconut Ln"/>
    <x v="15"/>
    <s v="FL"/>
    <n v="33139"/>
    <x v="345"/>
    <x v="0"/>
    <x v="3"/>
    <x v="473"/>
    <n v="8400"/>
    <x v="63"/>
    <n v="6"/>
    <n v="2882"/>
    <s v=""/>
    <n v="25.780536000000001"/>
    <n v="-80.165824299999997"/>
    <n v="1.9150847972362188"/>
  </r>
  <r>
    <s v="Single Family Residential"/>
    <s v="244 W San Marino Dr"/>
    <x v="15"/>
    <s v="FL"/>
    <n v="33139"/>
    <x v="346"/>
    <x v="0"/>
    <x v="7"/>
    <x v="474"/>
    <n v="10500"/>
    <x v="25"/>
    <n v="9"/>
    <n v="3768"/>
    <s v=""/>
    <n v="25.791195299999998"/>
    <n v="-80.163811899999999"/>
    <n v="1.996930634935715"/>
  </r>
  <r>
    <s v="Single Family Residential"/>
    <s v="247 E Rivo Alto Dr"/>
    <x v="15"/>
    <s v="FL"/>
    <n v="33139"/>
    <x v="347"/>
    <x v="5"/>
    <x v="8"/>
    <x v="475"/>
    <n v="10500"/>
    <x v="9"/>
    <n v="10"/>
    <n v="3496"/>
    <s v=""/>
    <n v="25.7918141"/>
    <n v="-80.154272500000005"/>
    <n v="1.6284329412853351"/>
  </r>
  <r>
    <s v="Single Family Residential"/>
    <s v="250 S Hibiscus Dr"/>
    <x v="15"/>
    <s v="FL"/>
    <n v="33139"/>
    <x v="346"/>
    <x v="0"/>
    <x v="7"/>
    <x v="476"/>
    <n v="10500"/>
    <x v="12"/>
    <n v="35"/>
    <n v="3844"/>
    <s v=""/>
    <n v="25.782800399999999"/>
    <n v="-80.161551900000006"/>
    <n v="1.6958796313787612"/>
  </r>
  <r>
    <s v="Single Family Residential"/>
    <s v="265 Palm Ave"/>
    <x v="15"/>
    <s v="FL"/>
    <n v="33139"/>
    <x v="159"/>
    <x v="0"/>
    <x v="1"/>
    <x v="477"/>
    <n v="6000"/>
    <x v="25"/>
    <n v="62"/>
    <n v="2282"/>
    <s v=""/>
    <n v="25.7818346"/>
    <n v="-80.166079199999999"/>
    <n v="1.9494601310215074"/>
  </r>
  <r>
    <s v="Single Family Residential"/>
    <s v="279 N N Hibiscus Dr"/>
    <x v="15"/>
    <s v="FL"/>
    <n v="33139"/>
    <x v="348"/>
    <x v="3"/>
    <x v="6"/>
    <x v="478"/>
    <n v="10500"/>
    <x v="86"/>
    <n v="14"/>
    <n v="8581"/>
    <s v=""/>
    <n v="25.784410699999999"/>
    <n v="-80.161549100000002"/>
    <n v="1.7329516718187019"/>
  </r>
  <r>
    <s v="Single Family Residential"/>
    <s v="30 Palm Ave"/>
    <x v="15"/>
    <s v="FL"/>
    <n v="33139"/>
    <x v="349"/>
    <x v="9"/>
    <x v="17"/>
    <x v="479"/>
    <n v="32000"/>
    <x v="43"/>
    <n v="50"/>
    <n v="3271"/>
    <s v=""/>
    <n v="25.777526399999999"/>
    <n v="-80.158098899999999"/>
    <n v="1.4083590122606182"/>
  </r>
  <r>
    <s v="Single Family Residential"/>
    <s v="327 E Rivo Alto Dr"/>
    <x v="15"/>
    <s v="FL"/>
    <n v="33139"/>
    <x v="350"/>
    <x v="5"/>
    <x v="8"/>
    <x v="480"/>
    <n v="15750"/>
    <x v="15"/>
    <n v="8"/>
    <n v="5585"/>
    <s v=""/>
    <n v="25.7927295"/>
    <n v="-80.154415"/>
    <n v="1.6795282559478095"/>
  </r>
  <r>
    <s v="Single Family Residential"/>
    <s v="394 S Hibiscus Dr"/>
    <x v="15"/>
    <s v="FL"/>
    <n v="33139"/>
    <x v="351"/>
    <x v="5"/>
    <x v="10"/>
    <x v="481"/>
    <n v="18375"/>
    <x v="103"/>
    <n v="24"/>
    <n v="2929"/>
    <s v=""/>
    <n v="25.7839223"/>
    <n v="-80.164472500000002"/>
    <n v="1.8926787055950831"/>
  </r>
  <r>
    <s v="Single Family Residential"/>
    <s v="40 W San Marino Dr"/>
    <x v="15"/>
    <s v="FL"/>
    <n v="33139"/>
    <x v="352"/>
    <x v="3"/>
    <x v="7"/>
    <x v="482"/>
    <n v="9953"/>
    <x v="37"/>
    <n v="20"/>
    <n v="5279"/>
    <s v=""/>
    <n v="25.788878799999999"/>
    <n v="-80.163675400000002"/>
    <n v="1.9828646877241103"/>
  </r>
  <r>
    <s v="Single Family Residential"/>
    <s v="433 E Dilido Dr"/>
    <x v="15"/>
    <s v="FL"/>
    <n v="33139"/>
    <x v="353"/>
    <x v="0"/>
    <x v="7"/>
    <x v="483"/>
    <n v="10500"/>
    <x v="104"/>
    <n v="8"/>
    <n v="3158"/>
    <s v=""/>
    <n v="25.791145700000001"/>
    <n v="-80.158408199999997"/>
    <n v="1.7923831374823025"/>
  </r>
  <r>
    <s v="Single Family Residential"/>
    <s v="508 W Dilido Dr"/>
    <x v="15"/>
    <s v="FL"/>
    <n v="33139"/>
    <x v="354"/>
    <x v="0"/>
    <x v="4"/>
    <x v="484"/>
    <n v="10500"/>
    <x v="33"/>
    <n v="9"/>
    <n v="4272"/>
    <s v=""/>
    <n v="25.792016799999999"/>
    <n v="-80.160015299999998"/>
    <n v="1.9083613130668038"/>
  </r>
  <r>
    <s v="Single Family Residential"/>
    <s v="511 W Dilido Dr"/>
    <x v="15"/>
    <s v="FL"/>
    <n v="33139"/>
    <x v="355"/>
    <x v="0"/>
    <x v="7"/>
    <x v="485"/>
    <n v="11250"/>
    <x v="15"/>
    <n v="14"/>
    <n v="1729"/>
    <s v=""/>
    <n v="25.7920689"/>
    <n v="-80.159362200000004"/>
    <n v="1.8783948961804238"/>
  </r>
  <r>
    <s v="Single Family Residential"/>
    <s v="70 N Hibiscus Dr"/>
    <x v="15"/>
    <s v="FL"/>
    <n v="33139"/>
    <x v="356"/>
    <x v="5"/>
    <x v="8"/>
    <x v="486"/>
    <n v="14375"/>
    <x v="9"/>
    <n v="55"/>
    <n v="2060"/>
    <s v=""/>
    <n v="25.781941"/>
    <n v="-80.157205899999994"/>
    <n v="1.4205013771491044"/>
  </r>
  <r>
    <s v="Single Family Residential"/>
    <s v="747 Lenox Ave"/>
    <x v="15"/>
    <s v="FL"/>
    <n v="33139"/>
    <x v="357"/>
    <x v="10"/>
    <x v="18"/>
    <x v="478"/>
    <n v="7500"/>
    <x v="1"/>
    <n v="62"/>
    <n v="1991"/>
    <s v=""/>
    <n v="25.777832199999999"/>
    <n v="-80.139324400000007"/>
    <n v="0.29037497188063188"/>
  </r>
  <r>
    <s v="Single Family Residential"/>
    <s v="820 15th St"/>
    <x v="15"/>
    <s v="FL"/>
    <n v="33139"/>
    <x v="358"/>
    <x v="4"/>
    <x v="2"/>
    <x v="487"/>
    <n v="6322"/>
    <x v="0"/>
    <n v="7"/>
    <n v="579"/>
    <s v=""/>
    <n v="25.787141299999998"/>
    <n v="-80.136967799999994"/>
    <n v="0.82261930081759527"/>
  </r>
  <r>
    <s v="Single Family Residential"/>
    <s v="1011 W 48th St - Ritz Carlton Residences"/>
    <x v="15"/>
    <s v="FL"/>
    <n v="33140"/>
    <x v="359"/>
    <x v="0"/>
    <x v="4"/>
    <x v="488"/>
    <n v="9635"/>
    <x v="17"/>
    <n v="143"/>
    <n v="2668"/>
    <s v=""/>
    <n v="25.8237828"/>
    <n v="-80.132379700000001"/>
    <n v="0.52241858487590731"/>
  </r>
  <r>
    <s v="Single Family Residential"/>
    <s v="1031 W 48th St"/>
    <x v="15"/>
    <s v="FL"/>
    <n v="33140"/>
    <x v="360"/>
    <x v="0"/>
    <x v="4"/>
    <x v="489"/>
    <n v="6322"/>
    <x v="98"/>
    <n v="9"/>
    <n v="3042"/>
    <s v=""/>
    <n v="25.8246784"/>
    <n v="-80.133077599999993"/>
    <n v="0.56653555807918621"/>
  </r>
  <r>
    <s v="Single Family Residential"/>
    <s v="1081 W 48th St"/>
    <x v="15"/>
    <s v="FL"/>
    <n v="33140"/>
    <x v="356"/>
    <x v="0"/>
    <x v="4"/>
    <x v="490"/>
    <n v="9773"/>
    <x v="17"/>
    <n v="121"/>
    <n v="2176"/>
    <s v=""/>
    <n v="25.8247386"/>
    <n v="-80.133137599999998"/>
    <n v="0.56951876099940701"/>
  </r>
  <r>
    <s v="Single Family Residential"/>
    <s v="2000 N Bay Rd"/>
    <x v="15"/>
    <s v="FL"/>
    <n v="33140"/>
    <x v="361"/>
    <x v="0"/>
    <x v="4"/>
    <x v="491"/>
    <n v="11806"/>
    <x v="17"/>
    <n v="99"/>
    <n v="4369"/>
    <s v=""/>
    <n v="25.7962585"/>
    <n v="-80.141377199999994"/>
    <n v="1.4641580785144388"/>
  </r>
  <r>
    <s v="Single Family Residential"/>
    <s v="2112 Alton Rd"/>
    <x v="15"/>
    <s v="FL"/>
    <n v="33140"/>
    <x v="362"/>
    <x v="0"/>
    <x v="5"/>
    <x v="492"/>
    <n v="7320"/>
    <x v="79"/>
    <n v="38"/>
    <n v="814"/>
    <s v=""/>
    <n v="25.799501200000002"/>
    <n v="-80.1385133"/>
    <n v="1.2089651483484176"/>
  </r>
  <r>
    <s v="Single Family Residential"/>
    <s v="2211 N Bay Rd"/>
    <x v="15"/>
    <s v="FL"/>
    <n v="33140"/>
    <x v="223"/>
    <x v="2"/>
    <x v="3"/>
    <x v="493"/>
    <n v="10126"/>
    <x v="105"/>
    <n v="38"/>
    <n v="1786"/>
    <s v=""/>
    <n v="25.8010342"/>
    <n v="-80.1389985"/>
    <n v="1.1097016415964156"/>
  </r>
  <r>
    <s v="Single Family Residential"/>
    <s v="2350 Prairie Ave"/>
    <x v="15"/>
    <s v="FL"/>
    <n v="33140"/>
    <x v="82"/>
    <x v="3"/>
    <x v="5"/>
    <x v="494"/>
    <n v="10400"/>
    <x v="103"/>
    <n v="24"/>
    <n v="679"/>
    <s v=""/>
    <n v="25.800814800000001"/>
    <n v="-80.133764499999998"/>
    <n v="1.1104243886702656"/>
  </r>
  <r>
    <s v="Single Family Residential"/>
    <s v="241 28th St"/>
    <x v="15"/>
    <s v="FL"/>
    <n v="33140"/>
    <x v="363"/>
    <x v="3"/>
    <x v="12"/>
    <x v="495"/>
    <n v="7684"/>
    <x v="104"/>
    <n v="6"/>
    <n v="1324"/>
    <s v=""/>
    <n v="25.8048763"/>
    <n v="-80.1261279"/>
    <n v="1.012902152140041"/>
  </r>
  <r>
    <s v="Single Family Residential"/>
    <s v="2550 Flamingo Dr"/>
    <x v="15"/>
    <s v="FL"/>
    <n v="33140"/>
    <x v="138"/>
    <x v="0"/>
    <x v="4"/>
    <x v="496"/>
    <n v="10724"/>
    <x v="102"/>
    <n v="167"/>
    <n v="1663"/>
    <s v=""/>
    <n v="25.802584499999998"/>
    <n v="-80.128016099999996"/>
    <n v="1.0896700319074248"/>
  </r>
  <r>
    <s v="Single Family Residential"/>
    <s v="2655 Pine Tree Dr"/>
    <x v="15"/>
    <s v="FL"/>
    <n v="33140"/>
    <x v="364"/>
    <x v="0"/>
    <x v="4"/>
    <x v="497"/>
    <n v="14969"/>
    <x v="106"/>
    <n v="55"/>
    <n v="1071"/>
    <s v=""/>
    <n v="25.8040503"/>
    <n v="-80.128139899999994"/>
    <n v="0.99571959214068784"/>
  </r>
  <r>
    <s v="Single Family Residential"/>
    <s v="2821 Lucerne Ave"/>
    <x v="15"/>
    <s v="FL"/>
    <n v="33140"/>
    <x v="365"/>
    <x v="5"/>
    <x v="8"/>
    <x v="498"/>
    <n v="10800"/>
    <x v="83"/>
    <n v="12"/>
    <n v="2702"/>
    <s v=""/>
    <n v="25.804915999999999"/>
    <n v="-80.143948699999996"/>
    <n v="0.97159348799887568"/>
  </r>
  <r>
    <s v="Single Family Residential"/>
    <s v="2834 Regatta Ave"/>
    <x v="15"/>
    <s v="FL"/>
    <n v="33140"/>
    <x v="366"/>
    <x v="3"/>
    <x v="8"/>
    <x v="499"/>
    <n v="18225"/>
    <x v="12"/>
    <n v="3"/>
    <n v="2346"/>
    <s v=""/>
    <n v="25.8051821"/>
    <n v="-80.143490700000001"/>
    <n v="0.94093335495132346"/>
  </r>
  <r>
    <s v="Single Family Residential"/>
    <s v="2935 N Bay Rd"/>
    <x v="15"/>
    <s v="FL"/>
    <n v="33140"/>
    <x v="221"/>
    <x v="0"/>
    <x v="1"/>
    <x v="500"/>
    <n v="11157"/>
    <x v="8"/>
    <n v="62"/>
    <n v="1761"/>
    <s v=""/>
    <n v="25.8060562"/>
    <n v="-80.139472999999995"/>
    <n v="0.78048347111398764"/>
  </r>
  <r>
    <s v="Single Family Residential"/>
    <s v="2950 Alton Rd"/>
    <x v="15"/>
    <s v="FL"/>
    <n v="33140"/>
    <x v="367"/>
    <x v="0"/>
    <x v="1"/>
    <x v="501"/>
    <n v="7893"/>
    <x v="29"/>
    <n v="100"/>
    <n v="816"/>
    <s v=""/>
    <n v="25.806426800000001"/>
    <n v="-80.1387711"/>
    <n v="0.74341009591180218"/>
  </r>
  <r>
    <s v="Single Family Residential"/>
    <s v="2957 Flamingo Dr"/>
    <x v="15"/>
    <s v="FL"/>
    <n v="33140"/>
    <x v="368"/>
    <x v="7"/>
    <x v="10"/>
    <x v="34"/>
    <n v="16400"/>
    <x v="105"/>
    <n v="24"/>
    <n v="2718"/>
    <s v=""/>
    <n v="25.806949899999999"/>
    <n v="-80.126401599999994"/>
    <n v="0.88917031365500621"/>
  </r>
  <r>
    <s v="Single Family Residential"/>
    <s v="3166 N Bay Rd"/>
    <x v="15"/>
    <s v="FL"/>
    <n v="33140"/>
    <x v="369"/>
    <x v="5"/>
    <x v="10"/>
    <x v="502"/>
    <n v="16366"/>
    <x v="37"/>
    <n v="126"/>
    <n v="2293"/>
    <s v=""/>
    <n v="25.8092279"/>
    <n v="-80.137138899999997"/>
    <n v="0.5318983301306921"/>
  </r>
  <r>
    <s v="Single Family Residential"/>
    <s v="3168 Prairie Ave"/>
    <x v="15"/>
    <s v="FL"/>
    <n v="33140"/>
    <x v="370"/>
    <x v="7"/>
    <x v="17"/>
    <x v="503"/>
    <n v="9750"/>
    <x v="17"/>
    <n v="69"/>
    <n v="597"/>
    <s v=""/>
    <n v="25.808938600000001"/>
    <n v="-80.131496400000003"/>
    <n v="0.60018852440580073"/>
  </r>
  <r>
    <s v="Single Family Residential"/>
    <s v="3172 N Bay Rd"/>
    <x v="15"/>
    <s v="FL"/>
    <n v="33140"/>
    <x v="371"/>
    <x v="5"/>
    <x v="12"/>
    <x v="504"/>
    <n v="10000"/>
    <x v="17"/>
    <n v="128"/>
    <n v="2856"/>
    <s v=""/>
    <n v="25.809072700000002"/>
    <n v="-80.136817699999995"/>
    <n v="0.53928359632652745"/>
  </r>
  <r>
    <s v="Single Family Residential"/>
    <s v="3190 Sheridan Ave"/>
    <x v="15"/>
    <s v="FL"/>
    <n v="33140"/>
    <x v="164"/>
    <x v="3"/>
    <x v="7"/>
    <x v="505"/>
    <n v="7500"/>
    <x v="106"/>
    <n v="128"/>
    <n v="709"/>
    <s v=""/>
    <n v="25.8090613"/>
    <n v="-80.129142599999994"/>
    <n v="0.66878261529354854"/>
  </r>
  <r>
    <s v="Single Family Residential"/>
    <s v="3300 Chase Ave"/>
    <x v="15"/>
    <s v="FL"/>
    <n v="33140"/>
    <x v="372"/>
    <x v="3"/>
    <x v="8"/>
    <x v="506"/>
    <n v="10960"/>
    <x v="83"/>
    <n v="158"/>
    <n v="2610"/>
    <s v=""/>
    <n v="25.809201999999999"/>
    <n v="-80.134353399999995"/>
    <n v="0.53069900774154322"/>
  </r>
  <r>
    <s v="Single Family Residential"/>
    <s v="335 W 46th St"/>
    <x v="15"/>
    <s v="FL"/>
    <n v="33140"/>
    <x v="373"/>
    <x v="0"/>
    <x v="4"/>
    <x v="507"/>
    <n v="7500"/>
    <x v="16"/>
    <n v="79"/>
    <n v="1187"/>
    <s v=""/>
    <n v="25.821136899999999"/>
    <n v="-80.126610900000003"/>
    <n v="0.63436429833156605"/>
  </r>
  <r>
    <s v="Single Family Residential"/>
    <s v="3476 Prairie Ave"/>
    <x v="15"/>
    <s v="FL"/>
    <n v="33140"/>
    <x v="154"/>
    <x v="3"/>
    <x v="7"/>
    <x v="393"/>
    <n v="9750"/>
    <x v="79"/>
    <n v="3"/>
    <n v="1052"/>
    <s v=""/>
    <n v="25.8109422"/>
    <n v="-80.131213599999995"/>
    <n v="0.48813432049134642"/>
  </r>
  <r>
    <s v="Single Family Residential"/>
    <s v="3700 Royal Palm Ave"/>
    <x v="15"/>
    <s v="FL"/>
    <n v="33140"/>
    <x v="55"/>
    <x v="5"/>
    <x v="8"/>
    <x v="508"/>
    <n v="9750"/>
    <x v="107"/>
    <n v="56"/>
    <n v="630"/>
    <s v=""/>
    <n v="25.811359700000001"/>
    <n v="-80.129946399999994"/>
    <n v="0.51476187674884089"/>
  </r>
  <r>
    <s v="Single Family Residential"/>
    <s v="3747 Royal Palm Ave"/>
    <x v="15"/>
    <s v="FL"/>
    <n v="33140"/>
    <x v="221"/>
    <x v="0"/>
    <x v="4"/>
    <x v="60"/>
    <n v="10000"/>
    <x v="94"/>
    <n v="169"/>
    <n v="1783"/>
    <s v=""/>
    <n v="25.811995"/>
    <n v="-80.129271900000006"/>
    <n v="0.51494832227385268"/>
  </r>
  <r>
    <s v="Single Family Residential"/>
    <s v="4161 N Bay Rd"/>
    <x v="15"/>
    <s v="FL"/>
    <n v="33140"/>
    <x v="114"/>
    <x v="0"/>
    <x v="9"/>
    <x v="509"/>
    <n v="6000"/>
    <x v="49"/>
    <n v="48"/>
    <n v="999"/>
    <s v=""/>
    <n v="25.813371700000001"/>
    <n v="-80.136741400000005"/>
    <n v="0.24729776477001653"/>
  </r>
  <r>
    <s v="Single Family Residential"/>
    <s v="4212 Sheridan Ave"/>
    <x v="15"/>
    <s v="FL"/>
    <n v="33140"/>
    <x v="344"/>
    <x v="3"/>
    <x v="6"/>
    <x v="478"/>
    <n v="8250"/>
    <x v="98"/>
    <n v="114"/>
    <n v="4803"/>
    <s v=""/>
    <n v="25.815040100000001"/>
    <n v="-80.127745099999999"/>
    <n v="0.50349232869987959"/>
  </r>
  <r>
    <s v="Single Family Residential"/>
    <s v="4219 Sheridan Ave"/>
    <x v="15"/>
    <s v="FL"/>
    <n v="33140"/>
    <x v="59"/>
    <x v="2"/>
    <x v="0"/>
    <x v="510"/>
    <n v="6750"/>
    <x v="12"/>
    <n v="6"/>
    <n v="1161"/>
    <s v=""/>
    <n v="25.815084299999999"/>
    <n v="-80.127068399999999"/>
    <n v="0.54375876738425433"/>
  </r>
  <r>
    <s v="Single Family Residential"/>
    <s v="4247 N Bay Rd"/>
    <x v="15"/>
    <s v="FL"/>
    <n v="33140"/>
    <x v="374"/>
    <x v="0"/>
    <x v="4"/>
    <x v="511"/>
    <n v="4636"/>
    <x v="105"/>
    <n v="7"/>
    <n v="1074"/>
    <s v=""/>
    <n v="25.814353799999999"/>
    <n v="-80.137724199999994"/>
    <n v="0.2145413330969077"/>
  </r>
  <r>
    <s v="Single Family Residential"/>
    <s v="4300 Post Ave"/>
    <x v="15"/>
    <s v="FL"/>
    <n v="33140"/>
    <x v="146"/>
    <x v="2"/>
    <x v="3"/>
    <x v="512"/>
    <n v="6550"/>
    <x v="108"/>
    <n v="43"/>
    <n v="1081"/>
    <s v=""/>
    <n v="25.8160192"/>
    <n v="-80.129633900000002"/>
    <n v="0.37500009860635375"/>
  </r>
  <r>
    <s v="Single Family Residential"/>
    <s v="4301 Prairie Ave"/>
    <x v="15"/>
    <s v="FL"/>
    <n v="33140"/>
    <x v="375"/>
    <x v="3"/>
    <x v="4"/>
    <x v="281"/>
    <n v="9120"/>
    <x v="17"/>
    <n v="16"/>
    <n v="1664"/>
    <s v=""/>
    <n v="25.816891900000002"/>
    <n v="-80.130019099999998"/>
    <n v="0.34719568578510995"/>
  </r>
  <r>
    <s v="Single Family Residential"/>
    <s v="4315 N Meridian Ave"/>
    <x v="15"/>
    <s v="FL"/>
    <n v="33140"/>
    <x v="109"/>
    <x v="0"/>
    <x v="4"/>
    <x v="513"/>
    <n v="9620"/>
    <x v="105"/>
    <n v="101"/>
    <n v="1619"/>
    <s v=""/>
    <n v="25.8162941"/>
    <n v="-80.132412000000002"/>
    <n v="0.20135486534367386"/>
  </r>
  <r>
    <s v="Single Family Residential"/>
    <s v="4340 N Michigan Ave"/>
    <x v="15"/>
    <s v="FL"/>
    <n v="33140"/>
    <x v="376"/>
    <x v="2"/>
    <x v="5"/>
    <x v="514"/>
    <n v="11275"/>
    <x v="32"/>
    <n v="122"/>
    <n v="731"/>
    <s v=""/>
    <n v="25.816538300000001"/>
    <n v="-80.135833500000004"/>
    <n v="2.3193452881917098E-2"/>
  </r>
  <r>
    <s v="Single Family Residential"/>
    <s v="4350 Nautilus Dr"/>
    <x v="15"/>
    <s v="FL"/>
    <n v="33140"/>
    <x v="157"/>
    <x v="3"/>
    <x v="12"/>
    <x v="515"/>
    <n v="10521"/>
    <x v="39"/>
    <n v="181"/>
    <n v="851"/>
    <s v=""/>
    <n v="25.8170985"/>
    <n v="-80.136468800000003"/>
    <n v="5.7842560458947867E-2"/>
  </r>
  <r>
    <s v="Single Family Residential"/>
    <s v="4365 N Bay Rd"/>
    <x v="15"/>
    <s v="FL"/>
    <n v="33140"/>
    <x v="377"/>
    <x v="3"/>
    <x v="7"/>
    <x v="516"/>
    <n v="7500"/>
    <x v="46"/>
    <n v="35"/>
    <n v="1627"/>
    <s v=""/>
    <n v="25.8176843"/>
    <n v="-80.137583699999993"/>
    <n v="0.13768843299928957"/>
  </r>
  <r>
    <s v="Single Family Residential"/>
    <s v="4415 N Bay Rd"/>
    <x v="15"/>
    <s v="FL"/>
    <n v="33140"/>
    <x v="378"/>
    <x v="0"/>
    <x v="9"/>
    <x v="517"/>
    <n v="6000"/>
    <x v="49"/>
    <n v="148"/>
    <n v="1009"/>
    <s v=""/>
    <n v="25.8185088"/>
    <n v="-80.136973100000006"/>
    <n v="0.14572548992258838"/>
  </r>
  <r>
    <s v="Single Family Residential"/>
    <s v="4421 Post Ave"/>
    <x v="15"/>
    <s v="FL"/>
    <n v="33140"/>
    <x v="379"/>
    <x v="0"/>
    <x v="7"/>
    <x v="518"/>
    <n v="6900"/>
    <x v="12"/>
    <n v="84"/>
    <n v="1040"/>
    <s v=""/>
    <n v="25.817551600000002"/>
    <n v="-80.128834699999999"/>
    <n v="0.42399989102085245"/>
  </r>
  <r>
    <s v="Single Family Residential"/>
    <s v="4433 N Bay Rd"/>
    <x v="15"/>
    <s v="FL"/>
    <n v="33140"/>
    <x v="118"/>
    <x v="2"/>
    <x v="5"/>
    <x v="42"/>
    <n v="6750"/>
    <x v="16"/>
    <n v="8"/>
    <n v="1555"/>
    <s v=""/>
    <n v="25.8189037"/>
    <n v="-80.136638399999995"/>
    <n v="0.15906426054149425"/>
  </r>
  <r>
    <s v="Single Family Residential"/>
    <s v="4444 Nautilus Dr"/>
    <x v="15"/>
    <s v="FL"/>
    <n v="33140"/>
    <x v="96"/>
    <x v="2"/>
    <x v="1"/>
    <x v="519"/>
    <n v="7920"/>
    <x v="12"/>
    <n v="10"/>
    <n v="1135"/>
    <s v=""/>
    <n v="25.8188447"/>
    <n v="-80.135247500000006"/>
    <n v="0.14297501940440061"/>
  </r>
  <r>
    <s v="Single Family Residential"/>
    <s v="4470 Alton Rd"/>
    <x v="15"/>
    <s v="FL"/>
    <n v="33140"/>
    <x v="187"/>
    <x v="2"/>
    <x v="3"/>
    <x v="520"/>
    <n v="8248"/>
    <x v="1"/>
    <n v="70"/>
    <n v="1238"/>
    <s v=""/>
    <n v="25.820042600000001"/>
    <n v="-80.136111400000004"/>
    <n v="0.22630253673172218"/>
  </r>
  <r>
    <s v="Single Family Residential"/>
    <s v="4485 Post Ave"/>
    <x v="15"/>
    <s v="FL"/>
    <n v="33140"/>
    <x v="163"/>
    <x v="3"/>
    <x v="4"/>
    <x v="58"/>
    <n v="6900"/>
    <x v="33"/>
    <n v="119"/>
    <n v="1417"/>
    <s v=""/>
    <n v="25.8186289"/>
    <n v="-80.128641000000002"/>
    <n v="0.450923834297837"/>
  </r>
  <r>
    <s v="Single Family Residential"/>
    <s v="4495 N Jefferson Ave"/>
    <x v="15"/>
    <s v="FL"/>
    <n v="33140"/>
    <x v="380"/>
    <x v="5"/>
    <x v="8"/>
    <x v="185"/>
    <n v="8929"/>
    <x v="17"/>
    <n v="187"/>
    <n v="1617"/>
    <s v=""/>
    <n v="25.819022100000002"/>
    <n v="-80.133153899999996"/>
    <n v="0.21615790571592419"/>
  </r>
  <r>
    <s v="Single Family Residential"/>
    <s v="4505 Alton Rd"/>
    <x v="15"/>
    <s v="FL"/>
    <n v="33140"/>
    <x v="23"/>
    <x v="0"/>
    <x v="5"/>
    <x v="521"/>
    <n v="8611"/>
    <x v="46"/>
    <n v="1"/>
    <n v="708"/>
    <s v=""/>
    <n v="25.820652899999999"/>
    <n v="-80.135699200000005"/>
    <n v="0.26629758173199569"/>
  </r>
  <r>
    <s v="Single Family Residential"/>
    <s v="4530 Prairie Ave"/>
    <x v="15"/>
    <s v="FL"/>
    <n v="33140"/>
    <x v="381"/>
    <x v="3"/>
    <x v="7"/>
    <x v="522"/>
    <n v="12143"/>
    <x v="82"/>
    <n v="30"/>
    <n v="1496"/>
    <s v=""/>
    <n v="25.8198653"/>
    <n v="-80.130054400000006"/>
    <n v="0.40477551940030199"/>
  </r>
  <r>
    <s v="Single Family Residential"/>
    <s v="4531 N Bay Rd"/>
    <x v="15"/>
    <s v="FL"/>
    <n v="33140"/>
    <x v="382"/>
    <x v="3"/>
    <x v="7"/>
    <x v="523"/>
    <n v="7320"/>
    <x v="3"/>
    <n v="37"/>
    <n v="1214"/>
    <s v=""/>
    <n v="25.820640900000001"/>
    <n v="-80.136774099999997"/>
    <n v="0.27526126582272159"/>
  </r>
  <r>
    <s v="Single Family Residential"/>
    <s v="4531 Post Ave"/>
    <x v="15"/>
    <s v="FL"/>
    <n v="33140"/>
    <x v="383"/>
    <x v="2"/>
    <x v="0"/>
    <x v="524"/>
    <n v="6900"/>
    <x v="0"/>
    <n v="38"/>
    <n v="1214"/>
    <s v=""/>
    <n v="25.819485700000001"/>
    <n v="-80.128512599999993"/>
    <n v="0.47830627559847505"/>
  </r>
  <r>
    <s v="Single Family Residential"/>
    <s v="4534 Adams Ave"/>
    <x v="15"/>
    <s v="FL"/>
    <n v="33140"/>
    <x v="384"/>
    <x v="0"/>
    <x v="7"/>
    <x v="525"/>
    <n v="8679"/>
    <x v="6"/>
    <n v="17"/>
    <n v="894"/>
    <s v=""/>
    <n v="25.8196677"/>
    <n v="-80.132582200000002"/>
    <n v="0.27294353190313281"/>
  </r>
  <r>
    <s v="Single Family Residential"/>
    <s v="4560 Post Ave"/>
    <x v="15"/>
    <s v="FL"/>
    <n v="33140"/>
    <x v="86"/>
    <x v="5"/>
    <x v="6"/>
    <x v="526"/>
    <n v="6250"/>
    <x v="12"/>
    <n v="42"/>
    <n v="1134"/>
    <s v=""/>
    <n v="25.820110100000001"/>
    <n v="-80.128913400000002"/>
    <n v="0.47464928325771716"/>
  </r>
  <r>
    <s v="Single Family Residential"/>
    <s v="4581 N Jefferson Ave"/>
    <x v="15"/>
    <s v="FL"/>
    <n v="33140"/>
    <x v="18"/>
    <x v="0"/>
    <x v="4"/>
    <x v="214"/>
    <n v="8929"/>
    <x v="27"/>
    <n v="149"/>
    <n v="839"/>
    <s v=""/>
    <n v="25.820994200000001"/>
    <n v="-80.132793599999999"/>
    <n v="0.33831902949869375"/>
  </r>
  <r>
    <s v="Single Family Residential"/>
    <s v="4647 Pine Tree Dr"/>
    <x v="15"/>
    <s v="FL"/>
    <n v="33140"/>
    <x v="385"/>
    <x v="9"/>
    <x v="19"/>
    <x v="527"/>
    <n v="43900"/>
    <x v="43"/>
    <n v="86"/>
    <n v="2736"/>
    <s v=""/>
    <n v="25.8216568"/>
    <n v="-80.125046999999995"/>
    <n v="0.73720817042883868"/>
  </r>
  <r>
    <s v="Single Family Residential"/>
    <s v="4763 Alton Rd"/>
    <x v="15"/>
    <s v="FL"/>
    <n v="33140"/>
    <x v="164"/>
    <x v="2"/>
    <x v="3"/>
    <x v="457"/>
    <n v="7500"/>
    <x v="46"/>
    <n v="27"/>
    <n v="1250"/>
    <s v=""/>
    <n v="25.824278799999998"/>
    <n v="-80.133679000000001"/>
    <n v="0.53040048484946389"/>
  </r>
  <r>
    <s v="Single Family Residential"/>
    <s v="5050 N Bay Rd"/>
    <x v="15"/>
    <s v="FL"/>
    <n v="33140"/>
    <x v="386"/>
    <x v="8"/>
    <x v="15"/>
    <x v="528"/>
    <n v="32085"/>
    <x v="102"/>
    <n v="41"/>
    <n v="6326"/>
    <s v=""/>
    <n v="25.827556900000001"/>
    <n v="-80.132804800000002"/>
    <n v="0.76333805766327512"/>
  </r>
  <r>
    <s v="Single Family Residential"/>
    <s v="5060 N Bay Rd"/>
    <x v="15"/>
    <s v="FL"/>
    <n v="33140"/>
    <x v="387"/>
    <x v="8"/>
    <x v="14"/>
    <x v="529"/>
    <n v="30144"/>
    <x v="108"/>
    <n v="2"/>
    <n v="6295"/>
    <s v=""/>
    <n v="25.827922399999999"/>
    <n v="-80.132892200000001"/>
    <n v="0.78676882150262206"/>
  </r>
  <r>
    <s v="Single Family Residential"/>
    <s v="510 W 30th St"/>
    <x v="15"/>
    <s v="FL"/>
    <n v="33140"/>
    <x v="388"/>
    <x v="5"/>
    <x v="4"/>
    <x v="530"/>
    <n v="5900"/>
    <x v="106"/>
    <n v="16"/>
    <n v="879"/>
    <s v=""/>
    <n v="25.806315300000001"/>
    <n v="-80.1304461"/>
    <n v="0.79223252613135231"/>
  </r>
  <r>
    <s v="Single Family Residential"/>
    <s v="5141 Pine Tree Dr"/>
    <x v="15"/>
    <s v="FL"/>
    <n v="33140"/>
    <x v="389"/>
    <x v="3"/>
    <x v="12"/>
    <x v="531"/>
    <n v="21375"/>
    <x v="66"/>
    <n v="41"/>
    <n v="1888"/>
    <s v=""/>
    <n v="25.828197200000002"/>
    <n v="-80.124353499999998"/>
    <n v="1.0533284169001023"/>
  </r>
  <r>
    <s v="Single Family Residential"/>
    <s v="5146 Alton Rd"/>
    <x v="15"/>
    <s v="FL"/>
    <n v="33140"/>
    <x v="390"/>
    <x v="0"/>
    <x v="4"/>
    <x v="532"/>
    <n v="12240"/>
    <x v="3"/>
    <n v="97"/>
    <n v="1691"/>
    <s v=""/>
    <n v="25.8284196"/>
    <n v="-80.130705199999994"/>
    <n v="0.85867001344761951"/>
  </r>
  <r>
    <s v="Single Family Residential"/>
    <s v="5147 N Bay Rd"/>
    <x v="15"/>
    <s v="FL"/>
    <n v="33140"/>
    <x v="391"/>
    <x v="0"/>
    <x v="5"/>
    <x v="533"/>
    <n v="7680"/>
    <x v="102"/>
    <n v="18"/>
    <n v="1450"/>
    <s v=""/>
    <n v="25.828714699999999"/>
    <n v="-80.131010000000003"/>
    <n v="0.87137169731910036"/>
  </r>
  <r>
    <s v="Single Family Residential"/>
    <s v="5201 La Gorce Dr"/>
    <x v="15"/>
    <s v="FL"/>
    <n v="33140"/>
    <x v="216"/>
    <x v="3"/>
    <x v="7"/>
    <x v="534"/>
    <n v="8543"/>
    <x v="66"/>
    <n v="38"/>
    <n v="1176"/>
    <s v=""/>
    <n v="25.8292307"/>
    <n v="-80.125131199999998"/>
    <n v="1.0778409631076316"/>
  </r>
  <r>
    <s v="Single Family Residential"/>
    <s v="5208 Alton Rd"/>
    <x v="15"/>
    <s v="FL"/>
    <n v="33140"/>
    <x v="97"/>
    <x v="3"/>
    <x v="9"/>
    <x v="243"/>
    <n v="8839"/>
    <x v="79"/>
    <n v="182"/>
    <n v="637"/>
    <s v=""/>
    <n v="25.829561999999999"/>
    <n v="-80.129869999999997"/>
    <n v="0.95111946632800204"/>
  </r>
  <r>
    <s v="Single Family Residential"/>
    <s v="5225 Collins Ave #502"/>
    <x v="15"/>
    <s v="FL"/>
    <n v="33140"/>
    <x v="262"/>
    <x v="1"/>
    <x v="0"/>
    <x v="407"/>
    <n v="6322"/>
    <x v="53"/>
    <n v="80"/>
    <n v="708"/>
    <s v=""/>
    <n v="25.829993200000001"/>
    <n v="-80.121354400000001"/>
    <n v="1.27126617185783"/>
  </r>
  <r>
    <s v="Single Family Residential"/>
    <s v="5225 N Bay Rd"/>
    <x v="15"/>
    <s v="FL"/>
    <n v="33140"/>
    <x v="58"/>
    <x v="0"/>
    <x v="4"/>
    <x v="535"/>
    <n v="7750"/>
    <x v="3"/>
    <n v="45"/>
    <n v="1498"/>
    <s v=""/>
    <n v="25.830157799999999"/>
    <n v="-80.130019000000004"/>
    <n v="0.9861080336041963"/>
  </r>
  <r>
    <s v="Single Family Residential"/>
    <s v="5226 N Bay Rd"/>
    <x v="15"/>
    <s v="FL"/>
    <n v="33140"/>
    <x v="392"/>
    <x v="7"/>
    <x v="10"/>
    <x v="536"/>
    <n v="13755"/>
    <x v="107"/>
    <n v="16"/>
    <n v="2610"/>
    <s v=""/>
    <n v="25.830548499999999"/>
    <n v="-80.130493200000004"/>
    <n v="1.0016816696323381"/>
  </r>
  <r>
    <s v="Single Family Residential"/>
    <s v="5236 Pine Tree Dr"/>
    <x v="15"/>
    <s v="FL"/>
    <n v="33140"/>
    <x v="391"/>
    <x v="0"/>
    <x v="5"/>
    <x v="537"/>
    <n v="7563"/>
    <x v="105"/>
    <n v="62"/>
    <n v="1463"/>
    <s v=""/>
    <n v="25.8297679"/>
    <n v="-80.124672899999993"/>
    <n v="1.1246407112226637"/>
  </r>
  <r>
    <s v="Single Family Residential"/>
    <s v="5262 La Gorce Dr"/>
    <x v="15"/>
    <s v="FL"/>
    <n v="33140"/>
    <x v="393"/>
    <x v="0"/>
    <x v="4"/>
    <x v="538"/>
    <n v="6719"/>
    <x v="107"/>
    <n v="98"/>
    <n v="624"/>
    <s v=""/>
    <n v="25.830126499999999"/>
    <n v="-80.125651300000001"/>
    <n v="1.1094234328188597"/>
  </r>
  <r>
    <s v="Single Family Residential"/>
    <s v="5301 Alton Rd"/>
    <x v="15"/>
    <s v="FL"/>
    <n v="33140"/>
    <x v="101"/>
    <x v="2"/>
    <x v="1"/>
    <x v="539"/>
    <n v="7838"/>
    <x v="0"/>
    <n v="154"/>
    <n v="1300"/>
    <s v=""/>
    <n v="25.831121899999999"/>
    <n v="-80.128508499999995"/>
    <n v="1.0834527426558678"/>
  </r>
  <r>
    <s v="Single Family Residential"/>
    <s v="5314 Alton Rd"/>
    <x v="15"/>
    <s v="FL"/>
    <n v="33140"/>
    <x v="394"/>
    <x v="2"/>
    <x v="1"/>
    <x v="540"/>
    <n v="7500"/>
    <x v="27"/>
    <n v="3"/>
    <n v="1328"/>
    <s v=""/>
    <n v="25.831695"/>
    <n v="-80.129092900000003"/>
    <n v="1.1059253188102858"/>
  </r>
  <r>
    <s v="Single Family Residential"/>
    <s v="5327 N Bay Rd"/>
    <x v="15"/>
    <s v="FL"/>
    <n v="33140"/>
    <x v="395"/>
    <x v="3"/>
    <x v="12"/>
    <x v="541"/>
    <n v="7738"/>
    <x v="83"/>
    <n v="96"/>
    <n v="1934"/>
    <s v=""/>
    <n v="25.8317178"/>
    <n v="-80.129533499999994"/>
    <n v="1.0976725515969956"/>
  </r>
  <r>
    <s v="Single Family Residential"/>
    <s v="5347 La Gorce Dr"/>
    <x v="15"/>
    <s v="FL"/>
    <n v="33140"/>
    <x v="198"/>
    <x v="0"/>
    <x v="7"/>
    <x v="542"/>
    <n v="7700"/>
    <x v="103"/>
    <n v="99"/>
    <n v="1504"/>
    <s v=""/>
    <n v="25.831199000000002"/>
    <n v="-80.125128700000005"/>
    <n v="1.1891473577355947"/>
  </r>
  <r>
    <s v="Single Family Residential"/>
    <s v="536 W 49th St"/>
    <x v="15"/>
    <s v="FL"/>
    <n v="33140"/>
    <x v="75"/>
    <x v="2"/>
    <x v="3"/>
    <x v="543"/>
    <n v="6450"/>
    <x v="14"/>
    <n v="5"/>
    <n v="944"/>
    <s v=""/>
    <n v="25.825286500000001"/>
    <n v="-80.127683000000005"/>
    <n v="0.76573252736119457"/>
  </r>
  <r>
    <s v="Single Family Residential"/>
    <s v="5396 N Bay Rd"/>
    <x v="15"/>
    <s v="FL"/>
    <n v="33140"/>
    <x v="396"/>
    <x v="3"/>
    <x v="6"/>
    <x v="544"/>
    <n v="12759"/>
    <x v="51"/>
    <n v="15"/>
    <n v="5446"/>
    <s v=""/>
    <n v="25.832902700000002"/>
    <n v="-80.130144200000004"/>
    <n v="1.1632515727009538"/>
  </r>
  <r>
    <s v="Single Family Residential"/>
    <s v="5431 Alton Rd"/>
    <x v="15"/>
    <s v="FL"/>
    <n v="33140"/>
    <x v="397"/>
    <x v="0"/>
    <x v="5"/>
    <x v="545"/>
    <n v="7700"/>
    <x v="102"/>
    <n v="44"/>
    <n v="1054"/>
    <s v=""/>
    <n v="25.833940200000001"/>
    <n v="-80.128519999999995"/>
    <n v="1.2635607824963022"/>
  </r>
  <r>
    <s v="Single Family Residential"/>
    <s v="5454 Pine Tree Dr"/>
    <x v="15"/>
    <s v="FL"/>
    <n v="33140"/>
    <x v="398"/>
    <x v="9"/>
    <x v="17"/>
    <x v="546"/>
    <n v="15134"/>
    <x v="84"/>
    <n v="162"/>
    <n v="1157"/>
    <s v=""/>
    <n v="25.832711700000001"/>
    <n v="-80.124472499999996"/>
    <n v="1.2991568594900658"/>
  </r>
  <r>
    <s v="Single Family Residential"/>
    <s v="550 W 50th St"/>
    <x v="15"/>
    <s v="FL"/>
    <n v="33140"/>
    <x v="399"/>
    <x v="3"/>
    <x v="7"/>
    <x v="547"/>
    <n v="6450"/>
    <x v="102"/>
    <n v="169"/>
    <n v="1187"/>
    <s v=""/>
    <n v="25.826125300000001"/>
    <n v="-80.127839600000001"/>
    <n v="0.8050962352646982"/>
  </r>
  <r>
    <s v="Single Family Residential"/>
    <s v="5715 N Bay Rd"/>
    <x v="15"/>
    <s v="FL"/>
    <n v="33140"/>
    <x v="109"/>
    <x v="0"/>
    <x v="4"/>
    <x v="548"/>
    <n v="8550"/>
    <x v="108"/>
    <n v="98"/>
    <n v="1784"/>
    <s v=""/>
    <n v="25.836843399999999"/>
    <n v="-80.131402300000005"/>
    <n v="1.4093439347786869"/>
  </r>
  <r>
    <s v="Single Family Residential"/>
    <s v="5736 La Gorce Dr"/>
    <x v="15"/>
    <s v="FL"/>
    <n v="33140"/>
    <x v="400"/>
    <x v="0"/>
    <x v="9"/>
    <x v="549"/>
    <n v="7588"/>
    <x v="94"/>
    <n v="161"/>
    <n v="1572"/>
    <s v=""/>
    <n v="25.837130500000001"/>
    <n v="-80.125084200000003"/>
    <n v="1.5495791681247204"/>
  </r>
  <r>
    <s v="Single Family Residential"/>
    <s v="5757 Alton Rd"/>
    <x v="15"/>
    <s v="FL"/>
    <n v="33140"/>
    <x v="92"/>
    <x v="3"/>
    <x v="7"/>
    <x v="550"/>
    <n v="7125"/>
    <x v="102"/>
    <n v="94"/>
    <n v="851"/>
    <s v=""/>
    <n v="25.8377433"/>
    <n v="-80.130711300000002"/>
    <n v="1.4787288681841271"/>
  </r>
  <r>
    <s v="Single Family Residential"/>
    <s v="5785 Pine Tree Dr"/>
    <x v="15"/>
    <s v="FL"/>
    <n v="33140"/>
    <x v="401"/>
    <x v="8"/>
    <x v="10"/>
    <x v="551"/>
    <n v="14091"/>
    <x v="17"/>
    <n v="104"/>
    <n v="2273"/>
    <s v=""/>
    <n v="25.8380224"/>
    <n v="-80.123622699999999"/>
    <n v="1.6447807637956757"/>
  </r>
  <r>
    <s v="Single Family Residential"/>
    <s v="5828 Pine Tree Dr"/>
    <x v="15"/>
    <s v="FL"/>
    <n v="33140"/>
    <x v="133"/>
    <x v="2"/>
    <x v="1"/>
    <x v="552"/>
    <n v="7413"/>
    <x v="46"/>
    <n v="41"/>
    <n v="1313"/>
    <s v=""/>
    <n v="25.838583499999999"/>
    <n v="-80.1242558"/>
    <n v="1.649319978129955"/>
  </r>
  <r>
    <s v="Single Family Residential"/>
    <s v="590 W 49th St"/>
    <x v="15"/>
    <s v="FL"/>
    <n v="33140"/>
    <x v="224"/>
    <x v="0"/>
    <x v="1"/>
    <x v="455"/>
    <n v="6450"/>
    <x v="1"/>
    <n v="89"/>
    <n v="1101"/>
    <s v=""/>
    <n v="25.825285900000001"/>
    <n v="-80.128770200000005"/>
    <n v="0.7240663211886067"/>
  </r>
  <r>
    <s v="Single Family Residential"/>
    <s v="5956 Pine Tree Dr"/>
    <x v="15"/>
    <s v="FL"/>
    <n v="33140"/>
    <x v="402"/>
    <x v="3"/>
    <x v="4"/>
    <x v="553"/>
    <n v="7431"/>
    <x v="17"/>
    <n v="90"/>
    <n v="1268"/>
    <s v=""/>
    <n v="25.840436100000002"/>
    <n v="-80.124604300000001"/>
    <n v="1.5194894694608085"/>
  </r>
  <r>
    <s v="Single Family Residential"/>
    <s v="5959 La Gorce Dr"/>
    <x v="15"/>
    <s v="FL"/>
    <n v="33140"/>
    <x v="403"/>
    <x v="3"/>
    <x v="9"/>
    <x v="554"/>
    <n v="8284"/>
    <x v="109"/>
    <n v="38"/>
    <n v="1227"/>
    <s v=""/>
    <n v="25.840517599999998"/>
    <n v="-80.125127800000001"/>
    <n v="1.5086728653974026"/>
  </r>
  <r>
    <s v="Single Family Residential"/>
    <s v="6001 N Bay Rd"/>
    <x v="15"/>
    <s v="FL"/>
    <n v="33140"/>
    <x v="168"/>
    <x v="2"/>
    <x v="7"/>
    <x v="555"/>
    <n v="7813"/>
    <x v="2"/>
    <n v="2"/>
    <n v="1423"/>
    <s v=""/>
    <n v="25.842058000000002"/>
    <n v="-80.130275100000006"/>
    <n v="1.3878881790706443"/>
  </r>
  <r>
    <s v="Single Family Residential"/>
    <s v="611 W 51st St"/>
    <x v="15"/>
    <s v="FL"/>
    <n v="33140"/>
    <x v="186"/>
    <x v="0"/>
    <x v="4"/>
    <x v="556"/>
    <n v="6250"/>
    <x v="10"/>
    <n v="37"/>
    <n v="975"/>
    <s v=""/>
    <n v="25.8275446"/>
    <n v="-80.128124499999998"/>
    <n v="0.87600603416376521"/>
  </r>
  <r>
    <s v="Single Family Residential"/>
    <s v="646 W 51 St"/>
    <x v="15"/>
    <s v="FL"/>
    <n v="33140"/>
    <x v="357"/>
    <x v="2"/>
    <x v="1"/>
    <x v="557"/>
    <n v="6650"/>
    <x v="3"/>
    <n v="23"/>
    <n v="1336"/>
    <s v=""/>
    <n v="25.827033499999999"/>
    <n v="-80.128776500000001"/>
    <n v="0.82469930144506942"/>
  </r>
  <r>
    <s v="Single Family Residential"/>
    <s v="750 W 59th St"/>
    <x v="15"/>
    <s v="FL"/>
    <n v="33140"/>
    <x v="198"/>
    <x v="3"/>
    <x v="5"/>
    <x v="558"/>
    <n v="7425"/>
    <x v="2"/>
    <n v="7"/>
    <n v="1230"/>
    <s v=""/>
    <n v="25.840132000000001"/>
    <n v="-80.131326200000004"/>
    <n v="1.5260423198827426"/>
  </r>
  <r>
    <s v="Single Family Residential"/>
    <s v="969 W 34th St"/>
    <x v="15"/>
    <s v="FL"/>
    <n v="33140"/>
    <x v="404"/>
    <x v="3"/>
    <x v="9"/>
    <x v="559"/>
    <n v="10812"/>
    <x v="84"/>
    <n v="134"/>
    <n v="599"/>
    <s v=""/>
    <n v="25.8104285"/>
    <n v="-80.135619500000004"/>
    <n v="0.44025693879099381"/>
  </r>
  <r>
    <s v="Single Family Residential"/>
    <s v="6350 Allison Rd"/>
    <x v="15"/>
    <s v="FL"/>
    <n v="33141"/>
    <x v="405"/>
    <x v="3"/>
    <x v="6"/>
    <x v="560"/>
    <n v="16200"/>
    <x v="62"/>
    <n v="17"/>
    <n v="3147"/>
    <s v=""/>
    <n v="25.8449092"/>
    <n v="-80.124123499999996"/>
    <n v="1.2229190306969118"/>
  </r>
  <r>
    <s v="Single Family Residential"/>
    <s v="6415 Allison Rd"/>
    <x v="15"/>
    <s v="FL"/>
    <n v="33141"/>
    <x v="406"/>
    <x v="5"/>
    <x v="7"/>
    <x v="561"/>
    <n v="20520"/>
    <x v="109"/>
    <n v="26"/>
    <n v="2848"/>
    <s v=""/>
    <n v="25.846309399999999"/>
    <n v="-80.123474700000003"/>
    <n v="1.1402335295497605"/>
  </r>
  <r>
    <s v="Single Family Residential"/>
    <s v="6445 Allison Rd"/>
    <x v="15"/>
    <s v="FL"/>
    <n v="33141"/>
    <x v="407"/>
    <x v="5"/>
    <x v="14"/>
    <x v="562"/>
    <n v="16200"/>
    <x v="9"/>
    <n v="153"/>
    <n v="2707"/>
    <s v=""/>
    <n v="25.846668999999999"/>
    <n v="-80.123548799999995"/>
    <n v="1.115122187613294"/>
  </r>
  <r>
    <s v="Single Family Residential"/>
    <s v="6525 Allison Rd"/>
    <x v="15"/>
    <s v="FL"/>
    <n v="33141"/>
    <x v="408"/>
    <x v="7"/>
    <x v="10"/>
    <x v="146"/>
    <n v="16200"/>
    <x v="46"/>
    <n v="30"/>
    <n v="2951"/>
    <s v=""/>
    <n v="25.848156400000001"/>
    <n v="-80.123695499999997"/>
    <n v="1.0144047172105479"/>
  </r>
  <r>
    <s v="Single Family Residential"/>
    <s v="6565 Allison Rd"/>
    <x v="15"/>
    <s v="FL"/>
    <n v="33141"/>
    <x v="409"/>
    <x v="5"/>
    <x v="7"/>
    <x v="563"/>
    <n v="16200"/>
    <x v="3"/>
    <n v="7"/>
    <n v="3932"/>
    <s v=""/>
    <n v="25.8488182"/>
    <n v="-80.123797300000007"/>
    <n v="0.96902668664463798"/>
  </r>
  <r>
    <s v="Townhouse"/>
    <s v="151 SE 15th Rd #502"/>
    <x v="14"/>
    <s v="FL"/>
    <n v="33129"/>
    <x v="261"/>
    <x v="1"/>
    <x v="0"/>
    <x v="564"/>
    <m/>
    <x v="50"/>
    <n v="43"/>
    <n v="498"/>
    <s v="1900"/>
    <n v="25.757884600000001"/>
    <n v="-80.191980900000004"/>
    <n v="0.38548508188091035"/>
  </r>
  <r>
    <s v="Townhouse"/>
    <s v="151 SE 15th Rd Unit 203/201"/>
    <x v="14"/>
    <s v="FL"/>
    <n v="33129"/>
    <x v="211"/>
    <x v="0"/>
    <x v="4"/>
    <x v="565"/>
    <m/>
    <x v="50"/>
    <n v="81"/>
    <n v="2326"/>
    <s v="4150"/>
    <n v="25.757884600000001"/>
    <n v="-80.191980900000004"/>
    <n v="0.38548508188091035"/>
  </r>
  <r>
    <s v="Townhouse"/>
    <s v="239 SW 9st #1604"/>
    <x v="14"/>
    <s v="FL"/>
    <n v="33129"/>
    <x v="410"/>
    <x v="4"/>
    <x v="2"/>
    <x v="566"/>
    <m/>
    <x v="17"/>
    <n v="7"/>
    <n v="1204"/>
    <s v="652"/>
    <n v="25.765572500000001"/>
    <n v="-80.198163699999995"/>
    <n v="0.82257925202704874"/>
  </r>
  <r>
    <s v="Townhouse"/>
    <s v="545 SW 11th St #208"/>
    <x v="14"/>
    <s v="FL"/>
    <n v="33129"/>
    <x v="411"/>
    <x v="2"/>
    <x v="1"/>
    <x v="567"/>
    <m/>
    <x v="37"/>
    <n v="142"/>
    <n v="720"/>
    <s v="1125"/>
    <n v="25.7635109"/>
    <n v="-80.203261400000002"/>
    <n v="0.80209084996700986"/>
  </r>
  <r>
    <s v="Townhouse"/>
    <s v="10 SW South River Dr #1406"/>
    <x v="14"/>
    <s v="FL"/>
    <n v="33130"/>
    <x v="412"/>
    <x v="1"/>
    <x v="0"/>
    <x v="568"/>
    <m/>
    <x v="61"/>
    <n v="34"/>
    <n v="524"/>
    <s v="851"/>
    <n v="25.773263199999999"/>
    <n v="-80.201946000000007"/>
    <n v="1.3915830613160658"/>
  </r>
  <r>
    <s v="Townhouse"/>
    <s v="10 SW South River Dr Unit PHI08"/>
    <x v="14"/>
    <s v="FL"/>
    <n v="33130"/>
    <x v="413"/>
    <x v="4"/>
    <x v="2"/>
    <x v="335"/>
    <m/>
    <x v="61"/>
    <n v="94"/>
    <n v="596"/>
    <s v="586"/>
    <n v="25.773263199999999"/>
    <n v="-80.201946000000007"/>
    <n v="1.3915830613160658"/>
  </r>
  <r>
    <s v="Townhouse"/>
    <s v="10 SW South River Dr Unit PHII08"/>
    <x v="14"/>
    <s v="FL"/>
    <n v="33130"/>
    <x v="414"/>
    <x v="2"/>
    <x v="0"/>
    <x v="569"/>
    <m/>
    <x v="61"/>
    <n v="7"/>
    <n v="628"/>
    <s v="1258"/>
    <n v="25.773263199999999"/>
    <n v="-80.201946000000007"/>
    <n v="1.3915830613160658"/>
  </r>
  <r>
    <s v="Townhouse"/>
    <s v="1010 SW 2nd Ave #1901"/>
    <x v="14"/>
    <s v="FL"/>
    <n v="33130"/>
    <x v="415"/>
    <x v="1"/>
    <x v="0"/>
    <x v="570"/>
    <m/>
    <x v="83"/>
    <n v="72"/>
    <n v="622"/>
    <s v="1482"/>
    <n v="25.764054699999999"/>
    <n v="-80.197705999999997"/>
    <n v="0.71474615803202557"/>
  </r>
  <r>
    <s v="Townhouse"/>
    <s v="1010 SW 2nd Ave #1907"/>
    <x v="14"/>
    <s v="FL"/>
    <n v="33130"/>
    <x v="416"/>
    <x v="4"/>
    <x v="2"/>
    <x v="419"/>
    <m/>
    <x v="83"/>
    <n v="123"/>
    <n v="582"/>
    <s v="750"/>
    <n v="25.764054699999999"/>
    <n v="-80.197705999999997"/>
    <n v="0.71474615803202557"/>
  </r>
  <r>
    <s v="Townhouse"/>
    <s v="102 SW 6th Ave #305"/>
    <x v="14"/>
    <s v="FL"/>
    <n v="33130"/>
    <x v="417"/>
    <x v="4"/>
    <x v="2"/>
    <x v="571"/>
    <m/>
    <x v="51"/>
    <n v="111"/>
    <n v="471"/>
    <s v="434"/>
    <n v="25.772525399999999"/>
    <n v="-80.204638500000001"/>
    <n v="1.396380034080551"/>
  </r>
  <r>
    <s v="Townhouse"/>
    <s v="1100 S Miami Ave #1211"/>
    <x v="14"/>
    <s v="FL"/>
    <n v="33130"/>
    <x v="418"/>
    <x v="1"/>
    <x v="0"/>
    <x v="572"/>
    <m/>
    <x v="16"/>
    <n v="569"/>
    <n v="644"/>
    <s v="1494"/>
    <n v="25.7632808"/>
    <n v="-80.193546499999997"/>
    <n v="0.67559228948369499"/>
  </r>
  <r>
    <s v="Townhouse"/>
    <s v="1100 S Miami Ave #1508"/>
    <x v="14"/>
    <s v="FL"/>
    <n v="33130"/>
    <x v="270"/>
    <x v="4"/>
    <x v="2"/>
    <x v="573"/>
    <m/>
    <x v="16"/>
    <n v="3"/>
    <n v="665"/>
    <s v="642"/>
    <n v="25.7632808"/>
    <n v="-80.193546499999997"/>
    <n v="0.67559228948369499"/>
  </r>
  <r>
    <s v="Townhouse"/>
    <s v="1100 S Miami Ave #1707"/>
    <x v="14"/>
    <s v="FL"/>
    <n v="33130"/>
    <x v="261"/>
    <x v="1"/>
    <x v="0"/>
    <x v="574"/>
    <m/>
    <x v="16"/>
    <n v="246"/>
    <n v="768"/>
    <s v="1436"/>
    <n v="25.7632808"/>
    <n v="-80.193546499999997"/>
    <n v="0.67559228948369499"/>
  </r>
  <r>
    <s v="Townhouse"/>
    <s v="1100 S Miami Ave #2507"/>
    <x v="14"/>
    <s v="FL"/>
    <n v="33130"/>
    <x v="419"/>
    <x v="1"/>
    <x v="0"/>
    <x v="574"/>
    <m/>
    <x v="16"/>
    <n v="258"/>
    <n v="912"/>
    <s v="718"/>
    <n v="25.7632808"/>
    <n v="-80.193546499999997"/>
    <n v="0.67559228948369499"/>
  </r>
  <r>
    <s v="Townhouse"/>
    <s v="1100 S Miami Ave #2903"/>
    <x v="14"/>
    <s v="FL"/>
    <n v="33130"/>
    <x v="420"/>
    <x v="4"/>
    <x v="2"/>
    <x v="575"/>
    <m/>
    <x v="30"/>
    <n v="477"/>
    <n v="578"/>
    <s v="1054"/>
    <n v="25.7632808"/>
    <n v="-80.193546499999997"/>
    <n v="0.67559228948369499"/>
  </r>
  <r>
    <s v="Townhouse"/>
    <s v="1111 SW 1 Ave Unit 1523-N"/>
    <x v="14"/>
    <s v="FL"/>
    <n v="33130"/>
    <x v="421"/>
    <x v="1"/>
    <x v="0"/>
    <x v="576"/>
    <m/>
    <x v="40"/>
    <n v="17"/>
    <n v="622"/>
    <s v="847"/>
    <n v="25.7628418"/>
    <n v="-80.194654999999997"/>
    <n v="0.63212156479860915"/>
  </r>
  <r>
    <s v="Townhouse"/>
    <s v="1111 SW 1st Ave #1015"/>
    <x v="14"/>
    <s v="FL"/>
    <n v="33130"/>
    <x v="422"/>
    <x v="4"/>
    <x v="2"/>
    <x v="577"/>
    <m/>
    <x v="40"/>
    <n v="177"/>
    <n v="635"/>
    <s v="591"/>
    <n v="25.7628418"/>
    <n v="-80.194654999999997"/>
    <n v="0.63212156479860915"/>
  </r>
  <r>
    <s v="Townhouse"/>
    <s v="1111 SW 1st Ave Unit 1220-N"/>
    <x v="14"/>
    <s v="FL"/>
    <n v="33130"/>
    <x v="423"/>
    <x v="1"/>
    <x v="0"/>
    <x v="578"/>
    <m/>
    <x v="40"/>
    <n v="83"/>
    <n v="571"/>
    <s v="923"/>
    <n v="25.7628418"/>
    <n v="-80.194654999999997"/>
    <n v="0.63212156479860915"/>
  </r>
  <r>
    <s v="Townhouse"/>
    <s v="1111 SW 1st Ave Unit 2017-N"/>
    <x v="14"/>
    <s v="FL"/>
    <n v="33130"/>
    <x v="424"/>
    <x v="1"/>
    <x v="0"/>
    <x v="579"/>
    <m/>
    <x v="40"/>
    <n v="78"/>
    <n v="551"/>
    <s v="925"/>
    <n v="25.7628418"/>
    <n v="-80.194654999999997"/>
    <n v="0.63212156479860915"/>
  </r>
  <r>
    <s v="Townhouse"/>
    <s v="1111 SW 1st Ave Unit 2217-N"/>
    <x v="14"/>
    <s v="FL"/>
    <n v="33130"/>
    <x v="425"/>
    <x v="1"/>
    <x v="0"/>
    <x v="579"/>
    <m/>
    <x v="40"/>
    <n v="252"/>
    <n v="619"/>
    <s v="851"/>
    <n v="25.772670999999999"/>
    <n v="-80.213456399999998"/>
    <n v="1.6892059071351402"/>
  </r>
  <r>
    <s v="Townhouse"/>
    <s v="1111 SW 1st Ave Unit 2316-N"/>
    <x v="14"/>
    <s v="FL"/>
    <n v="33130"/>
    <x v="251"/>
    <x v="1"/>
    <x v="0"/>
    <x v="580"/>
    <m/>
    <x v="40"/>
    <n v="135"/>
    <n v="674"/>
    <s v="855"/>
    <n v="25.7628418"/>
    <n v="-80.194654999999997"/>
    <n v="0.63212156479860915"/>
  </r>
  <r>
    <s v="Townhouse"/>
    <s v="1111 SW 1st Ave Unit 3617-N"/>
    <x v="14"/>
    <s v="FL"/>
    <n v="33130"/>
    <x v="251"/>
    <x v="1"/>
    <x v="0"/>
    <x v="579"/>
    <m/>
    <x v="40"/>
    <n v="320"/>
    <n v="624"/>
    <s v="924"/>
    <n v="25.772681299999999"/>
    <n v="-80.213419999999999"/>
    <n v="1.6883167150488532"/>
  </r>
  <r>
    <s v="Townhouse"/>
    <s v="1250 S Miami Ave #1004"/>
    <x v="14"/>
    <s v="FL"/>
    <n v="33130"/>
    <x v="315"/>
    <x v="1"/>
    <x v="0"/>
    <x v="581"/>
    <m/>
    <x v="61"/>
    <n v="42"/>
    <n v="538"/>
    <s v="944"/>
    <n v="25.762418"/>
    <n v="-80.193669799999995"/>
    <n v="0.61594911328081237"/>
  </r>
  <r>
    <s v="Townhouse"/>
    <s v="1300 S Miami Ave #1011"/>
    <x v="14"/>
    <s v="FL"/>
    <n v="33130"/>
    <x v="426"/>
    <x v="1"/>
    <x v="0"/>
    <x v="582"/>
    <m/>
    <x v="83"/>
    <n v="223"/>
    <n v="794"/>
    <s v="921"/>
    <n v="25.7612047"/>
    <n v="-80.193596600000006"/>
    <n v="0.53668561739022858"/>
  </r>
  <r>
    <s v="Townhouse"/>
    <s v="1300 S Miami Ave #1906"/>
    <x v="14"/>
    <s v="FL"/>
    <n v="33130"/>
    <x v="282"/>
    <x v="2"/>
    <x v="3"/>
    <x v="583"/>
    <m/>
    <x v="83"/>
    <n v="119"/>
    <n v="862"/>
    <s v="1325"/>
    <n v="25.7612047"/>
    <n v="-80.193596600000006"/>
    <n v="0.53668561739022858"/>
  </r>
  <r>
    <s v="Townhouse"/>
    <s v="1300 S Miami Ave #4108"/>
    <x v="14"/>
    <s v="FL"/>
    <n v="33130"/>
    <x v="309"/>
    <x v="4"/>
    <x v="11"/>
    <x v="584"/>
    <m/>
    <x v="83"/>
    <n v="38"/>
    <n v="855"/>
    <s v="747"/>
    <n v="25.7612047"/>
    <n v="-80.193596600000006"/>
    <n v="0.53668561739022858"/>
  </r>
  <r>
    <s v="Townhouse"/>
    <s v="1300 S Miami Ave #4601"/>
    <x v="14"/>
    <s v="FL"/>
    <n v="33130"/>
    <x v="87"/>
    <x v="1"/>
    <x v="0"/>
    <x v="585"/>
    <m/>
    <x v="83"/>
    <n v="111"/>
    <n v="977"/>
    <s v="1300"/>
    <n v="25.7612047"/>
    <n v="-80.193596600000006"/>
    <n v="0.53668561739022858"/>
  </r>
  <r>
    <s v="Townhouse"/>
    <s v="1300 S Miami Ave Ph 5110"/>
    <x v="14"/>
    <s v="FL"/>
    <n v="33130"/>
    <x v="53"/>
    <x v="2"/>
    <x v="3"/>
    <x v="586"/>
    <m/>
    <x v="83"/>
    <n v="113"/>
    <n v="1110"/>
    <s v="1700"/>
    <n v="25.7612047"/>
    <n v="-80.193596600000006"/>
    <n v="0.53668561739022858"/>
  </r>
  <r>
    <s v="Townhouse"/>
    <s v="1300 S Miami Ave Unit UPH 02"/>
    <x v="14"/>
    <s v="FL"/>
    <n v="33130"/>
    <x v="427"/>
    <x v="2"/>
    <x v="7"/>
    <x v="587"/>
    <m/>
    <x v="83"/>
    <n v="146"/>
    <n v="2688"/>
    <s v="4737"/>
    <n v="25.7612047"/>
    <n v="-80.193596600000006"/>
    <n v="0.53668561739022858"/>
  </r>
  <r>
    <s v="Townhouse"/>
    <s v="185 SW 7 St #1508"/>
    <x v="14"/>
    <s v="FL"/>
    <n v="33130"/>
    <x v="428"/>
    <x v="4"/>
    <x v="2"/>
    <x v="588"/>
    <m/>
    <x v="49"/>
    <n v="72"/>
    <n v="524"/>
    <s v="683"/>
    <n v="25.768167800000001"/>
    <n v="-80.1969651"/>
    <n v="0.99392134101246254"/>
  </r>
  <r>
    <s v="Townhouse"/>
    <s v="218 SW 8th Ave #306"/>
    <x v="14"/>
    <s v="FL"/>
    <n v="33130"/>
    <x v="429"/>
    <x v="1"/>
    <x v="2"/>
    <x v="589"/>
    <m/>
    <x v="51"/>
    <n v="90"/>
    <n v="442"/>
    <s v="250"/>
    <n v="25.771283499999999"/>
    <n v="-80.207860800000006"/>
    <n v="1.4092512767776519"/>
  </r>
  <r>
    <s v="Townhouse"/>
    <s v="239 SW 9 St #1702"/>
    <x v="14"/>
    <s v="FL"/>
    <n v="33130"/>
    <x v="430"/>
    <x v="4"/>
    <x v="2"/>
    <x v="590"/>
    <m/>
    <x v="17"/>
    <n v="12"/>
    <n v="1113"/>
    <s v="652"/>
    <n v="25.765572500000001"/>
    <n v="-80.198163699999995"/>
    <n v="0.82257925202704874"/>
  </r>
  <r>
    <s v="Townhouse"/>
    <s v="239 SW 9 St #602"/>
    <x v="14"/>
    <s v="FL"/>
    <n v="33130"/>
    <x v="270"/>
    <x v="4"/>
    <x v="2"/>
    <x v="591"/>
    <m/>
    <x v="9"/>
    <n v="14"/>
    <n v="1289"/>
    <s v="1133"/>
    <n v="25.765572500000001"/>
    <n v="-80.198163699999995"/>
    <n v="0.82257925202704874"/>
  </r>
  <r>
    <s v="Townhouse"/>
    <s v="350 S Miami Ave #1704"/>
    <x v="14"/>
    <s v="FL"/>
    <n v="33130"/>
    <x v="241"/>
    <x v="1"/>
    <x v="0"/>
    <x v="592"/>
    <m/>
    <x v="40"/>
    <n v="325"/>
    <n v="563"/>
    <s v="1000"/>
    <n v="25.770455399999999"/>
    <n v="-80.194262800000004"/>
    <n v="1.1571445780813243"/>
  </r>
  <r>
    <s v="Townhouse"/>
    <s v="350 S Miami Ave #2512"/>
    <x v="14"/>
    <s v="FL"/>
    <n v="33130"/>
    <x v="431"/>
    <x v="4"/>
    <x v="2"/>
    <x v="593"/>
    <m/>
    <x v="40"/>
    <n v="8"/>
    <n v="675"/>
    <s v="600"/>
    <n v="25.770455399999999"/>
    <n v="-80.194262800000004"/>
    <n v="1.1571445780813243"/>
  </r>
  <r>
    <s v="Townhouse"/>
    <s v="350 S Miami Ave #2710"/>
    <x v="14"/>
    <s v="FL"/>
    <n v="33130"/>
    <x v="432"/>
    <x v="4"/>
    <x v="2"/>
    <x v="594"/>
    <m/>
    <x v="40"/>
    <n v="35"/>
    <n v="566"/>
    <s v="698"/>
    <n v="25.770455399999999"/>
    <n v="-80.194262800000004"/>
    <n v="1.1571445780813243"/>
  </r>
  <r>
    <s v="Townhouse"/>
    <s v="350 S Miami Ave #3808"/>
    <x v="14"/>
    <s v="FL"/>
    <n v="33130"/>
    <x v="416"/>
    <x v="4"/>
    <x v="2"/>
    <x v="595"/>
    <m/>
    <x v="40"/>
    <n v="296"/>
    <n v="547"/>
    <s v="619"/>
    <n v="25.770455399999999"/>
    <n v="-80.194262800000004"/>
    <n v="1.1571445780813243"/>
  </r>
  <r>
    <s v="Townhouse"/>
    <s v="424 SW 7th St #403"/>
    <x v="14"/>
    <s v="FL"/>
    <n v="33130"/>
    <x v="433"/>
    <x v="1"/>
    <x v="2"/>
    <x v="596"/>
    <m/>
    <x v="72"/>
    <n v="161"/>
    <n v="300"/>
    <s v="326"/>
    <n v="25.7668936"/>
    <n v="-80.201438600000003"/>
    <n v="0.96167793757915709"/>
  </r>
  <r>
    <s v="Townhouse"/>
    <s v="445 SW 11th St #106"/>
    <x v="14"/>
    <s v="FL"/>
    <n v="33130"/>
    <x v="434"/>
    <x v="4"/>
    <x v="2"/>
    <x v="597"/>
    <m/>
    <x v="91"/>
    <n v="33"/>
    <n v="529"/>
    <s v="570"/>
    <n v="25.763529299999998"/>
    <n v="-80.201418200000006"/>
    <n v="0.74659381669560743"/>
  </r>
  <r>
    <s v="Townhouse"/>
    <s v="45 SW 9 #4203"/>
    <x v="14"/>
    <s v="FL"/>
    <n v="33130"/>
    <x v="435"/>
    <x v="2"/>
    <x v="1"/>
    <x v="598"/>
    <m/>
    <x v="5"/>
    <n v="1"/>
    <n v="751"/>
    <s v="1674"/>
    <n v="25.765626399999999"/>
    <n v="-80.193739199999996"/>
    <n v="0.83140083172520551"/>
  </r>
  <r>
    <s v="Townhouse"/>
    <s v="45 SW 9 St #1003"/>
    <x v="14"/>
    <s v="FL"/>
    <n v="33130"/>
    <x v="436"/>
    <x v="1"/>
    <x v="3"/>
    <x v="599"/>
    <m/>
    <x v="5"/>
    <n v="188"/>
    <n v="737"/>
    <s v="1058"/>
    <n v="25.765626399999999"/>
    <n v="-80.193739199999996"/>
    <n v="0.83140083172520551"/>
  </r>
  <r>
    <s v="Townhouse"/>
    <s v="45 SW 9th St #1604"/>
    <x v="14"/>
    <s v="FL"/>
    <n v="33130"/>
    <x v="437"/>
    <x v="4"/>
    <x v="0"/>
    <x v="311"/>
    <m/>
    <x v="5"/>
    <n v="49"/>
    <n v="771"/>
    <s v="1650"/>
    <n v="25.765626399999999"/>
    <n v="-80.193739199999996"/>
    <n v="0.83140083172520551"/>
  </r>
  <r>
    <s v="Townhouse"/>
    <s v="45 SW 9th St #2207"/>
    <x v="14"/>
    <s v="FL"/>
    <n v="33130"/>
    <x v="438"/>
    <x v="4"/>
    <x v="2"/>
    <x v="600"/>
    <m/>
    <x v="5"/>
    <n v="785"/>
    <n v="863"/>
    <s v="740"/>
    <n v="25.765626399999999"/>
    <n v="-80.193739199999996"/>
    <n v="0.83140083172520551"/>
  </r>
  <r>
    <s v="Townhouse"/>
    <s v="45 SW 9th St Ph 4806"/>
    <x v="14"/>
    <s v="FL"/>
    <n v="33130"/>
    <x v="224"/>
    <x v="0"/>
    <x v="4"/>
    <x v="249"/>
    <m/>
    <x v="5"/>
    <n v="148"/>
    <n v="1048"/>
    <s v="2663"/>
    <n v="25.765626399999999"/>
    <n v="-80.193739199999996"/>
    <n v="0.83140083172520551"/>
  </r>
  <r>
    <s v="Townhouse"/>
    <s v="45 SW 9th St Unit LPH4504"/>
    <x v="14"/>
    <s v="FL"/>
    <n v="33130"/>
    <x v="14"/>
    <x v="2"/>
    <x v="7"/>
    <x v="601"/>
    <m/>
    <x v="5"/>
    <n v="212"/>
    <n v="958"/>
    <s v="1974"/>
    <n v="25.765626399999999"/>
    <n v="-80.193739199999996"/>
    <n v="0.83140083172520551"/>
  </r>
  <r>
    <s v="Townhouse"/>
    <s v="498 SW 2nd St Unit 2D"/>
    <x v="14"/>
    <s v="FL"/>
    <n v="33130"/>
    <x v="439"/>
    <x v="4"/>
    <x v="0"/>
    <x v="369"/>
    <m/>
    <x v="49"/>
    <n v="104"/>
    <n v="287"/>
    <s v="480"/>
    <n v="25.771735799999998"/>
    <n v="-80.202369500000003"/>
    <n v="1.2974255240752748"/>
  </r>
  <r>
    <s v="Townhouse"/>
    <s v="55 SW 9th St #1106"/>
    <x v="14"/>
    <s v="FL"/>
    <n v="33130"/>
    <x v="272"/>
    <x v="1"/>
    <x v="0"/>
    <x v="602"/>
    <m/>
    <x v="5"/>
    <n v="35"/>
    <n v="759"/>
    <s v="1166"/>
    <n v="25.765625199999999"/>
    <n v="-80.193870500000003"/>
    <n v="0.82985302260628302"/>
  </r>
  <r>
    <s v="Townhouse"/>
    <s v="55 SW 9th St #1810"/>
    <x v="14"/>
    <s v="FL"/>
    <n v="33130"/>
    <x v="440"/>
    <x v="4"/>
    <x v="11"/>
    <x v="603"/>
    <m/>
    <x v="5"/>
    <n v="14"/>
    <n v="735"/>
    <s v="918"/>
    <n v="25.765625199999999"/>
    <n v="-80.193870500000003"/>
    <n v="0.82985302260628302"/>
  </r>
  <r>
    <s v="Townhouse"/>
    <s v="55 SW 9th St #2507"/>
    <x v="14"/>
    <s v="FL"/>
    <n v="33130"/>
    <x v="441"/>
    <x v="4"/>
    <x v="2"/>
    <x v="597"/>
    <m/>
    <x v="5"/>
    <n v="2063"/>
    <n v="889"/>
    <s v="640"/>
    <n v="25.765625199999999"/>
    <n v="-80.193870500000003"/>
    <n v="0.82985302260628302"/>
  </r>
  <r>
    <s v="Townhouse"/>
    <s v="55 SW 9th St #4404"/>
    <x v="14"/>
    <s v="FL"/>
    <n v="33130"/>
    <x v="442"/>
    <x v="2"/>
    <x v="7"/>
    <x v="604"/>
    <m/>
    <x v="5"/>
    <n v="155"/>
    <n v="858"/>
    <s v="2022"/>
    <n v="25.765625199999999"/>
    <n v="-80.193870500000003"/>
    <n v="0.82985302260628302"/>
  </r>
  <r>
    <s v="Townhouse"/>
    <s v="60 SW 13th St #1109"/>
    <x v="14"/>
    <s v="FL"/>
    <n v="33130"/>
    <x v="260"/>
    <x v="4"/>
    <x v="11"/>
    <x v="605"/>
    <m/>
    <x v="40"/>
    <n v="97"/>
    <n v="832"/>
    <s v="625"/>
    <n v="25.7609697"/>
    <n v="-80.194371700000005"/>
    <n v="0.50830672674638611"/>
  </r>
  <r>
    <s v="Townhouse"/>
    <s v="60 SW 13th St #2021"/>
    <x v="14"/>
    <s v="FL"/>
    <n v="33130"/>
    <x v="443"/>
    <x v="4"/>
    <x v="2"/>
    <x v="606"/>
    <m/>
    <x v="40"/>
    <n v="72"/>
    <n v="613"/>
    <s v="650"/>
    <n v="25.7609697"/>
    <n v="-80.194371700000005"/>
    <n v="0.50830672674638611"/>
  </r>
  <r>
    <s v="Townhouse"/>
    <s v="60 SW 13th St #3000"/>
    <x v="14"/>
    <s v="FL"/>
    <n v="33130"/>
    <x v="0"/>
    <x v="2"/>
    <x v="5"/>
    <x v="607"/>
    <m/>
    <x v="40"/>
    <n v="75"/>
    <n v="660"/>
    <s v="2543"/>
    <n v="25.7609697"/>
    <n v="-80.194371700000005"/>
    <n v="0.50830672674638611"/>
  </r>
  <r>
    <s v="Townhouse"/>
    <s v="60 SW 13th St #3008"/>
    <x v="14"/>
    <s v="FL"/>
    <n v="33130"/>
    <x v="238"/>
    <x v="4"/>
    <x v="11"/>
    <x v="124"/>
    <m/>
    <x v="40"/>
    <n v="7"/>
    <n v="622"/>
    <s v="819"/>
    <n v="25.7609697"/>
    <n v="-80.194371700000005"/>
    <n v="0.50830672674638611"/>
  </r>
  <r>
    <s v="Townhouse"/>
    <s v="60 SW 13th St #5009"/>
    <x v="14"/>
    <s v="FL"/>
    <n v="33130"/>
    <x v="444"/>
    <x v="1"/>
    <x v="1"/>
    <x v="608"/>
    <m/>
    <x v="40"/>
    <n v="23"/>
    <n v="677"/>
    <s v="1399"/>
    <n v="25.7609697"/>
    <n v="-80.194371700000005"/>
    <n v="0.50830672674638611"/>
  </r>
  <r>
    <s v="Townhouse"/>
    <s v="60 SW 13th Steet #3002"/>
    <x v="14"/>
    <s v="FL"/>
    <n v="33130"/>
    <x v="315"/>
    <x v="4"/>
    <x v="11"/>
    <x v="609"/>
    <m/>
    <x v="40"/>
    <n v="21"/>
    <n v="701"/>
    <s v="792"/>
    <n v="25.7609697"/>
    <n v="-80.194371700000005"/>
    <n v="0.50830672674638611"/>
  </r>
  <r>
    <s v="Townhouse"/>
    <s v="649 SW 9th St #108"/>
    <x v="14"/>
    <s v="FL"/>
    <n v="33130"/>
    <x v="445"/>
    <x v="1"/>
    <x v="2"/>
    <x v="610"/>
    <m/>
    <x v="93"/>
    <n v="45"/>
    <n v="449"/>
    <s v="150"/>
    <n v="25.765483199999998"/>
    <n v="-80.204962699999996"/>
    <n v="0.97420089399043541"/>
  </r>
  <r>
    <s v="Townhouse"/>
    <s v="68 SE 6th St #3809"/>
    <x v="14"/>
    <s v="FL"/>
    <n v="33130"/>
    <x v="51"/>
    <x v="1"/>
    <x v="3"/>
    <x v="611"/>
    <m/>
    <x v="83"/>
    <n v="59"/>
    <n v="1032"/>
    <s v="1427"/>
    <n v="25.767897999999999"/>
    <n v="-80.192301299999997"/>
    <n v="1.0038962448493074"/>
  </r>
  <r>
    <s v="Townhouse"/>
    <s v="690 SW 1st Ct #1732"/>
    <x v="14"/>
    <s v="FL"/>
    <n v="33130"/>
    <x v="446"/>
    <x v="4"/>
    <x v="2"/>
    <x v="612"/>
    <m/>
    <x v="22"/>
    <n v="76"/>
    <n v="596"/>
    <s v="597"/>
    <n v="25.768041700000001"/>
    <n v="-80.196131100000002"/>
    <n v="0.98407642014227226"/>
  </r>
  <r>
    <s v="Townhouse"/>
    <s v="690 SW 1st Ct #2516"/>
    <x v="14"/>
    <s v="FL"/>
    <n v="33130"/>
    <x v="447"/>
    <x v="1"/>
    <x v="3"/>
    <x v="613"/>
    <m/>
    <x v="22"/>
    <n v="29"/>
    <n v="530"/>
    <s v="1043"/>
    <n v="25.768041700000001"/>
    <n v="-80.196131100000002"/>
    <n v="0.98407642014227226"/>
  </r>
  <r>
    <s v="Townhouse"/>
    <s v="79 SW 12th St Unit 1210-S"/>
    <x v="14"/>
    <s v="FL"/>
    <n v="33130"/>
    <x v="448"/>
    <x v="1"/>
    <x v="0"/>
    <x v="614"/>
    <m/>
    <x v="40"/>
    <n v="37"/>
    <n v="582"/>
    <s v="850"/>
    <n v="25.762635400000001"/>
    <n v="-80.194643499999998"/>
    <n v="0.6181413279521133"/>
  </r>
  <r>
    <s v="Townhouse"/>
    <s v="79 SW 12th St Unit 3608-S"/>
    <x v="14"/>
    <s v="FL"/>
    <n v="33130"/>
    <x v="449"/>
    <x v="4"/>
    <x v="2"/>
    <x v="577"/>
    <m/>
    <x v="40"/>
    <n v="45"/>
    <n v="686"/>
    <s v="593"/>
    <n v="25.762635400000001"/>
    <n v="-80.194643499999998"/>
    <n v="0.6181413279521133"/>
  </r>
  <r>
    <s v="Townhouse"/>
    <s v="801 S Miami Ave #1202"/>
    <x v="14"/>
    <s v="FL"/>
    <n v="33130"/>
    <x v="450"/>
    <x v="1"/>
    <x v="3"/>
    <x v="615"/>
    <m/>
    <x v="33"/>
    <n v="41"/>
    <n v="894"/>
    <s v="2400"/>
    <n v="25.765951999999999"/>
    <n v="-80.193033700000001"/>
    <n v="0.86248339947600727"/>
  </r>
  <r>
    <s v="Townhouse"/>
    <s v="801 S Miami Ave #1405"/>
    <x v="14"/>
    <s v="FL"/>
    <n v="33130"/>
    <x v="45"/>
    <x v="1"/>
    <x v="0"/>
    <x v="616"/>
    <m/>
    <x v="33"/>
    <n v="497"/>
    <n v="1085"/>
    <s v="1120"/>
    <n v="25.765951999999999"/>
    <n v="-80.193033700000001"/>
    <n v="0.86248339947600727"/>
  </r>
  <r>
    <s v="Townhouse"/>
    <s v="801 S Miami Ave #1702"/>
    <x v="14"/>
    <s v="FL"/>
    <n v="33130"/>
    <x v="450"/>
    <x v="1"/>
    <x v="3"/>
    <x v="615"/>
    <m/>
    <x v="33"/>
    <n v="115"/>
    <n v="894"/>
    <s v="1084"/>
    <n v="25.765951999999999"/>
    <n v="-80.193033700000001"/>
    <n v="0.86248339947600727"/>
  </r>
  <r>
    <s v="Townhouse"/>
    <s v="801 S Miami Ave #1803"/>
    <x v="14"/>
    <s v="FL"/>
    <n v="33130"/>
    <x v="283"/>
    <x v="4"/>
    <x v="11"/>
    <x v="617"/>
    <m/>
    <x v="33"/>
    <n v="4"/>
    <n v="895"/>
    <s v="1000"/>
    <n v="25.765951999999999"/>
    <n v="-80.193033700000001"/>
    <n v="0.86248339947600727"/>
  </r>
  <r>
    <s v="Townhouse"/>
    <s v="801 S Miami Ave #1805"/>
    <x v="14"/>
    <s v="FL"/>
    <n v="33130"/>
    <x v="451"/>
    <x v="1"/>
    <x v="0"/>
    <x v="616"/>
    <m/>
    <x v="33"/>
    <n v="53"/>
    <n v="1150"/>
    <s v="1475"/>
    <n v="25.765951999999999"/>
    <n v="-80.193033700000001"/>
    <n v="0.86248339947600727"/>
  </r>
  <r>
    <s v="Townhouse"/>
    <s v="801 S Miami Ave #2406"/>
    <x v="14"/>
    <s v="FL"/>
    <n v="33130"/>
    <x v="452"/>
    <x v="4"/>
    <x v="0"/>
    <x v="618"/>
    <m/>
    <x v="33"/>
    <n v="486"/>
    <n v="781"/>
    <s v="1706"/>
    <n v="25.765951999999999"/>
    <n v="-80.193033700000001"/>
    <n v="0.86248339947600727"/>
  </r>
  <r>
    <s v="Townhouse"/>
    <s v="801 S Miami Ave #2602"/>
    <x v="14"/>
    <s v="FL"/>
    <n v="33130"/>
    <x v="74"/>
    <x v="1"/>
    <x v="3"/>
    <x v="615"/>
    <m/>
    <x v="33"/>
    <n v="318"/>
    <n v="938"/>
    <s v="1083"/>
    <n v="25.765951999999999"/>
    <n v="-80.193033700000001"/>
    <n v="0.86248339947600727"/>
  </r>
  <r>
    <s v="Townhouse"/>
    <s v="801 S Miami Ave #2604"/>
    <x v="14"/>
    <s v="FL"/>
    <n v="33130"/>
    <x v="76"/>
    <x v="2"/>
    <x v="1"/>
    <x v="619"/>
    <m/>
    <x v="33"/>
    <n v="85"/>
    <n v="749"/>
    <s v="1697"/>
    <n v="25.765951999999999"/>
    <n v="-80.193033700000001"/>
    <n v="0.86248339947600727"/>
  </r>
  <r>
    <s v="Townhouse"/>
    <s v="801 S Miami Ave #3407"/>
    <x v="14"/>
    <s v="FL"/>
    <n v="33130"/>
    <x v="261"/>
    <x v="4"/>
    <x v="0"/>
    <x v="620"/>
    <m/>
    <x v="33"/>
    <n v="518"/>
    <n v="807"/>
    <s v="1851"/>
    <n v="25.765951999999999"/>
    <n v="-80.193033700000001"/>
    <n v="0.86248339947600727"/>
  </r>
  <r>
    <s v="Townhouse"/>
    <s v="801 S Miami Ave #3707"/>
    <x v="14"/>
    <s v="FL"/>
    <n v="33130"/>
    <x v="453"/>
    <x v="4"/>
    <x v="0"/>
    <x v="620"/>
    <m/>
    <x v="33"/>
    <n v="68"/>
    <n v="774"/>
    <s v="1101"/>
    <n v="25.765951999999999"/>
    <n v="-80.193033700000001"/>
    <n v="0.86248339947600727"/>
  </r>
  <r>
    <s v="Townhouse"/>
    <s v="801 S Miami Ave #4106"/>
    <x v="14"/>
    <s v="FL"/>
    <n v="33130"/>
    <x v="454"/>
    <x v="4"/>
    <x v="0"/>
    <x v="618"/>
    <m/>
    <x v="33"/>
    <n v="223"/>
    <n v="805"/>
    <s v="1120"/>
    <n v="25.765951999999999"/>
    <n v="-80.193033700000001"/>
    <n v="0.86248339947600727"/>
  </r>
  <r>
    <s v="Townhouse"/>
    <s v="801 S Miami Ave #4309"/>
    <x v="14"/>
    <s v="FL"/>
    <n v="33130"/>
    <x v="455"/>
    <x v="2"/>
    <x v="1"/>
    <x v="236"/>
    <m/>
    <x v="33"/>
    <n v="15"/>
    <n v="1055"/>
    <s v="1800"/>
    <n v="25.765951999999999"/>
    <n v="-80.193033700000001"/>
    <n v="0.86248339947600727"/>
  </r>
  <r>
    <s v="Townhouse"/>
    <s v="801 S Miami Ave #4703"/>
    <x v="14"/>
    <s v="FL"/>
    <n v="33130"/>
    <x v="456"/>
    <x v="1"/>
    <x v="0"/>
    <x v="378"/>
    <m/>
    <x v="33"/>
    <n v="22"/>
    <n v="1206"/>
    <s v="1054"/>
    <n v="25.765951999999999"/>
    <n v="-80.193033700000001"/>
    <n v="0.86248339947600727"/>
  </r>
  <r>
    <s v="Townhouse"/>
    <s v="801 S Miami Ave #4706"/>
    <x v="14"/>
    <s v="FL"/>
    <n v="33130"/>
    <x v="457"/>
    <x v="4"/>
    <x v="0"/>
    <x v="618"/>
    <m/>
    <x v="33"/>
    <n v="160"/>
    <n v="840"/>
    <s v="1121"/>
    <n v="25.765951999999999"/>
    <n v="-80.193033700000001"/>
    <n v="0.86248339947600727"/>
  </r>
  <r>
    <s v="Townhouse"/>
    <s v="801 S Miami Ave #4708"/>
    <x v="14"/>
    <s v="FL"/>
    <n v="33130"/>
    <x v="57"/>
    <x v="1"/>
    <x v="7"/>
    <x v="409"/>
    <m/>
    <x v="33"/>
    <n v="34"/>
    <n v="987"/>
    <s v="4200"/>
    <n v="25.765951999999999"/>
    <n v="-80.193033700000001"/>
    <n v="0.86248339947600727"/>
  </r>
  <r>
    <s v="Townhouse"/>
    <s v="801 S Miami Ave #4803"/>
    <x v="14"/>
    <s v="FL"/>
    <n v="33130"/>
    <x v="239"/>
    <x v="4"/>
    <x v="0"/>
    <x v="617"/>
    <m/>
    <x v="33"/>
    <n v="136"/>
    <n v="996"/>
    <s v="1066"/>
    <n v="25.765951999999999"/>
    <n v="-80.193033700000001"/>
    <n v="0.86248339947600727"/>
  </r>
  <r>
    <s v="Townhouse"/>
    <s v="801 S Miami Ave #501"/>
    <x v="14"/>
    <s v="FL"/>
    <n v="33130"/>
    <x v="60"/>
    <x v="1"/>
    <x v="3"/>
    <x v="273"/>
    <m/>
    <x v="33"/>
    <n v="27"/>
    <n v="1240"/>
    <s v="1054"/>
    <n v="25.765951999999999"/>
    <n v="-80.193033700000001"/>
    <n v="0.86248339947600727"/>
  </r>
  <r>
    <s v="Townhouse"/>
    <s v="801 S Miami Ave #5204"/>
    <x v="14"/>
    <s v="FL"/>
    <n v="33130"/>
    <x v="458"/>
    <x v="2"/>
    <x v="1"/>
    <x v="621"/>
    <m/>
    <x v="33"/>
    <n v="94"/>
    <n v="983"/>
    <s v="1682"/>
    <n v="25.765951999999999"/>
    <n v="-80.193033700000001"/>
    <n v="0.86248339947600727"/>
  </r>
  <r>
    <s v="Townhouse"/>
    <s v="801 S Miami Ave #5205"/>
    <x v="14"/>
    <s v="FL"/>
    <n v="33130"/>
    <x v="2"/>
    <x v="1"/>
    <x v="0"/>
    <x v="622"/>
    <m/>
    <x v="33"/>
    <n v="10"/>
    <n v="1539"/>
    <s v="1054"/>
    <n v="25.765951999999999"/>
    <n v="-80.193033700000001"/>
    <n v="0.86248339947600727"/>
  </r>
  <r>
    <s v="Townhouse"/>
    <s v="801 S Miami Ave #5206"/>
    <x v="14"/>
    <s v="FL"/>
    <n v="33130"/>
    <x v="459"/>
    <x v="4"/>
    <x v="0"/>
    <x v="618"/>
    <m/>
    <x v="33"/>
    <n v="114"/>
    <n v="846"/>
    <s v="698"/>
    <n v="25.765951999999999"/>
    <n v="-80.193033700000001"/>
    <n v="0.86248339947600727"/>
  </r>
  <r>
    <s v="Townhouse"/>
    <s v="801 S Miami Ave #5309"/>
    <x v="14"/>
    <s v="FL"/>
    <n v="33130"/>
    <x v="75"/>
    <x v="2"/>
    <x v="1"/>
    <x v="623"/>
    <m/>
    <x v="33"/>
    <n v="24"/>
    <n v="1247"/>
    <s v="3316"/>
    <n v="25.765951999999999"/>
    <n v="-80.193033700000001"/>
    <n v="0.86248339947600727"/>
  </r>
  <r>
    <s v="Townhouse"/>
    <s v="801 S Miami Ave #5401"/>
    <x v="14"/>
    <s v="FL"/>
    <n v="33130"/>
    <x v="152"/>
    <x v="2"/>
    <x v="7"/>
    <x v="624"/>
    <m/>
    <x v="33"/>
    <n v="25"/>
    <n v="1076"/>
    <s v="2010"/>
    <n v="25.765951999999999"/>
    <n v="-80.193033700000001"/>
    <n v="0.86248339947600727"/>
  </r>
  <r>
    <s v="Townhouse"/>
    <s v="801 S Miami Ave #5406"/>
    <x v="14"/>
    <s v="FL"/>
    <n v="33130"/>
    <x v="257"/>
    <x v="4"/>
    <x v="0"/>
    <x v="625"/>
    <m/>
    <x v="33"/>
    <n v="182"/>
    <n v="831"/>
    <s v="1125"/>
    <n v="25.765951999999999"/>
    <n v="-80.193033700000001"/>
    <n v="0.86248339947600727"/>
  </r>
  <r>
    <s v="Townhouse"/>
    <s v="801 S Miami Ave Ph 5601"/>
    <x v="14"/>
    <s v="FL"/>
    <n v="33130"/>
    <x v="101"/>
    <x v="2"/>
    <x v="5"/>
    <x v="626"/>
    <m/>
    <x v="33"/>
    <n v="57"/>
    <n v="1543"/>
    <s v="1054"/>
    <n v="25.765951999999999"/>
    <n v="-80.193033700000001"/>
    <n v="0.86248339947600727"/>
  </r>
  <r>
    <s v="Townhouse"/>
    <s v="88 SW 7 St #1902"/>
    <x v="14"/>
    <s v="FL"/>
    <n v="33130"/>
    <x v="14"/>
    <x v="2"/>
    <x v="5"/>
    <x v="627"/>
    <m/>
    <x v="83"/>
    <n v="308"/>
    <n v="997"/>
    <s v="1658"/>
    <n v="25.767241299999998"/>
    <n v="-80.1946765"/>
    <n v="0.93358785624216556"/>
  </r>
  <r>
    <s v="Townhouse"/>
    <s v="88 SW 7 St #3403"/>
    <x v="14"/>
    <s v="FL"/>
    <n v="33130"/>
    <x v="460"/>
    <x v="1"/>
    <x v="3"/>
    <x v="45"/>
    <m/>
    <x v="83"/>
    <n v="80"/>
    <n v="1002"/>
    <s v="1557"/>
    <n v="25.767241299999998"/>
    <n v="-80.1946765"/>
    <n v="0.93358785624216556"/>
  </r>
  <r>
    <s v="Townhouse"/>
    <s v="88 SW 7th St #1008"/>
    <x v="14"/>
    <s v="FL"/>
    <n v="33130"/>
    <x v="461"/>
    <x v="4"/>
    <x v="11"/>
    <x v="628"/>
    <m/>
    <x v="83"/>
    <n v="141"/>
    <n v="793"/>
    <s v="884"/>
    <n v="25.767241299999998"/>
    <n v="-80.1946765"/>
    <n v="0.93358785624216556"/>
  </r>
  <r>
    <s v="Townhouse"/>
    <s v="88 SW 7th St #1105"/>
    <x v="14"/>
    <s v="FL"/>
    <n v="33130"/>
    <x v="324"/>
    <x v="1"/>
    <x v="3"/>
    <x v="297"/>
    <m/>
    <x v="83"/>
    <n v="1"/>
    <n v="819"/>
    <s v="1400"/>
    <n v="25.767241299999998"/>
    <n v="-80.1946765"/>
    <n v="0.93358785624216556"/>
  </r>
  <r>
    <s v="Townhouse"/>
    <s v="88 SW 7th St #1203"/>
    <x v="14"/>
    <s v="FL"/>
    <n v="33130"/>
    <x v="462"/>
    <x v="1"/>
    <x v="0"/>
    <x v="374"/>
    <m/>
    <x v="83"/>
    <n v="39"/>
    <n v="856"/>
    <s v="1270"/>
    <n v="25.767241299999998"/>
    <n v="-80.1946765"/>
    <n v="0.93358785624216556"/>
  </r>
  <r>
    <s v="Townhouse"/>
    <s v="88 SW 7th St #1801"/>
    <x v="14"/>
    <s v="FL"/>
    <n v="33130"/>
    <x v="463"/>
    <x v="1"/>
    <x v="3"/>
    <x v="629"/>
    <m/>
    <x v="83"/>
    <n v="53"/>
    <n v="1000"/>
    <s v="1272"/>
    <n v="25.767241299999998"/>
    <n v="-80.1946765"/>
    <n v="0.93358785624216556"/>
  </r>
  <r>
    <s v="Townhouse"/>
    <s v="88 SW 7th St #2105"/>
    <x v="14"/>
    <s v="FL"/>
    <n v="33130"/>
    <x v="464"/>
    <x v="1"/>
    <x v="3"/>
    <x v="297"/>
    <m/>
    <x v="83"/>
    <n v="3"/>
    <n v="1019"/>
    <s v="1442"/>
    <n v="25.767241299999998"/>
    <n v="-80.1946765"/>
    <n v="0.93358785624216556"/>
  </r>
  <r>
    <s v="Townhouse"/>
    <s v="88 SW 7th St #2504"/>
    <x v="14"/>
    <s v="FL"/>
    <n v="33130"/>
    <x v="45"/>
    <x v="1"/>
    <x v="0"/>
    <x v="94"/>
    <m/>
    <x v="83"/>
    <n v="118"/>
    <n v="893"/>
    <s v="1682"/>
    <n v="25.767241299999998"/>
    <n v="-80.1946765"/>
    <n v="0.93358785624216556"/>
  </r>
  <r>
    <s v="Townhouse"/>
    <s v="88 SW 7th St #2506"/>
    <x v="14"/>
    <s v="FL"/>
    <n v="33130"/>
    <x v="454"/>
    <x v="4"/>
    <x v="11"/>
    <x v="630"/>
    <m/>
    <x v="83"/>
    <n v="147"/>
    <n v="799"/>
    <s v="1054"/>
    <n v="25.767241299999998"/>
    <n v="-80.1946765"/>
    <n v="0.93358785624216556"/>
  </r>
  <r>
    <s v="Townhouse"/>
    <s v="88 SW 7th St #2612"/>
    <x v="14"/>
    <s v="FL"/>
    <n v="33130"/>
    <x v="465"/>
    <x v="2"/>
    <x v="5"/>
    <x v="468"/>
    <m/>
    <x v="83"/>
    <n v="58"/>
    <n v="1016"/>
    <s v="1999"/>
    <n v="25.767241299999998"/>
    <n v="-80.1946765"/>
    <n v="0.93358785624216556"/>
  </r>
  <r>
    <s v="Townhouse"/>
    <s v="88 SW 7th St #3707"/>
    <x v="14"/>
    <s v="FL"/>
    <n v="33130"/>
    <x v="466"/>
    <x v="4"/>
    <x v="11"/>
    <x v="631"/>
    <m/>
    <x v="83"/>
    <n v="59"/>
    <n v="797"/>
    <s v="1198"/>
    <n v="25.767241299999998"/>
    <n v="-80.1946765"/>
    <n v="0.93358785624216556"/>
  </r>
  <r>
    <s v="Townhouse"/>
    <s v="88 SW 7th St #4101"/>
    <x v="14"/>
    <s v="FL"/>
    <n v="33130"/>
    <x v="467"/>
    <x v="0"/>
    <x v="4"/>
    <x v="632"/>
    <m/>
    <x v="83"/>
    <n v="31"/>
    <n v="1331"/>
    <s v="3601"/>
    <n v="25.767241299999998"/>
    <n v="-80.1946765"/>
    <n v="0.93358785624216556"/>
  </r>
  <r>
    <s v="Townhouse"/>
    <s v="88 SW 7th St #711"/>
    <x v="14"/>
    <s v="FL"/>
    <n v="33130"/>
    <x v="468"/>
    <x v="1"/>
    <x v="3"/>
    <x v="633"/>
    <m/>
    <x v="83"/>
    <n v="217"/>
    <n v="910"/>
    <s v="1200"/>
    <n v="25.767241299999998"/>
    <n v="-80.1946765"/>
    <n v="0.93358785624216556"/>
  </r>
  <r>
    <s v="Townhouse"/>
    <s v="88 SW 7th St #806"/>
    <x v="14"/>
    <s v="FL"/>
    <n v="33130"/>
    <x v="334"/>
    <x v="2"/>
    <x v="5"/>
    <x v="634"/>
    <m/>
    <x v="83"/>
    <n v="264"/>
    <n v="843"/>
    <s v="2283"/>
    <n v="25.767241299999998"/>
    <n v="-80.1946765"/>
    <n v="0.93358785624216556"/>
  </r>
  <r>
    <s v="Townhouse"/>
    <s v="88 SW 7th St #809"/>
    <x v="14"/>
    <s v="FL"/>
    <n v="33130"/>
    <x v="462"/>
    <x v="1"/>
    <x v="3"/>
    <x v="635"/>
    <m/>
    <x v="83"/>
    <n v="181"/>
    <n v="872"/>
    <s v="1493"/>
    <n v="25.767241299999998"/>
    <n v="-80.1946765"/>
    <n v="0.93358785624216556"/>
  </r>
  <r>
    <s v="Townhouse"/>
    <s v="88 SW 7th St Ph 4303"/>
    <x v="14"/>
    <s v="FL"/>
    <n v="33130"/>
    <x v="469"/>
    <x v="0"/>
    <x v="4"/>
    <x v="636"/>
    <m/>
    <x v="83"/>
    <n v="35"/>
    <n v="2208"/>
    <s v="3810"/>
    <n v="25.767241299999998"/>
    <n v="-80.1946765"/>
    <n v="0.93358785624216556"/>
  </r>
  <r>
    <s v="Townhouse"/>
    <s v="90 SW 3rd St #1209"/>
    <x v="14"/>
    <s v="FL"/>
    <n v="33130"/>
    <x v="254"/>
    <x v="4"/>
    <x v="2"/>
    <x v="637"/>
    <m/>
    <x v="40"/>
    <n v="388"/>
    <n v="678"/>
    <s v="584"/>
    <n v="25.770364799999999"/>
    <n v="-80.195214100000001"/>
    <n v="1.146230805714596"/>
  </r>
  <r>
    <s v="Townhouse"/>
    <s v="90 SW 3rd St #1715"/>
    <x v="14"/>
    <s v="FL"/>
    <n v="33130"/>
    <x v="421"/>
    <x v="1"/>
    <x v="0"/>
    <x v="638"/>
    <m/>
    <x v="40"/>
    <n v="17"/>
    <n v="558"/>
    <s v="980"/>
    <n v="25.770364799999999"/>
    <n v="-80.195214100000001"/>
    <n v="1.146230805714596"/>
  </r>
  <r>
    <s v="Townhouse"/>
    <s v="90 SW 3rd St #1803"/>
    <x v="14"/>
    <s v="FL"/>
    <n v="33130"/>
    <x v="236"/>
    <x v="4"/>
    <x v="11"/>
    <x v="347"/>
    <m/>
    <x v="40"/>
    <n v="36"/>
    <n v="621"/>
    <s v="734"/>
    <n v="25.770364799999999"/>
    <n v="-80.195214100000001"/>
    <n v="1.146230805714596"/>
  </r>
  <r>
    <s v="Townhouse"/>
    <s v="90 SW 3rd St #2006"/>
    <x v="14"/>
    <s v="FL"/>
    <n v="33130"/>
    <x v="470"/>
    <x v="4"/>
    <x v="2"/>
    <x v="639"/>
    <m/>
    <x v="40"/>
    <n v="6"/>
    <n v="589"/>
    <s v="649"/>
    <n v="25.770364799999999"/>
    <n v="-80.195214100000001"/>
    <n v="1.146230805714596"/>
  </r>
  <r>
    <s v="Townhouse"/>
    <s v="90 SW 3rd St #4303"/>
    <x v="14"/>
    <s v="FL"/>
    <n v="33130"/>
    <x v="471"/>
    <x v="1"/>
    <x v="0"/>
    <x v="640"/>
    <m/>
    <x v="40"/>
    <n v="3"/>
    <n v="557"/>
    <s v="967"/>
    <n v="25.770364799999999"/>
    <n v="-80.195214100000001"/>
    <n v="1.146230805714596"/>
  </r>
  <r>
    <s v="Townhouse"/>
    <s v="90 SW 3rd St Unit TH302"/>
    <x v="14"/>
    <s v="FL"/>
    <n v="33130"/>
    <x v="265"/>
    <x v="4"/>
    <x v="0"/>
    <x v="641"/>
    <m/>
    <x v="40"/>
    <n v="2"/>
    <n v="491"/>
    <s v="979"/>
    <n v="25.770364799999999"/>
    <n v="-80.195214100000001"/>
    <n v="1.146230805714596"/>
  </r>
  <r>
    <s v="Townhouse"/>
    <s v="92 SW 3rd St #1512"/>
    <x v="14"/>
    <s v="FL"/>
    <n v="33130"/>
    <x v="278"/>
    <x v="1"/>
    <x v="0"/>
    <x v="642"/>
    <m/>
    <x v="24"/>
    <n v="1"/>
    <n v="578"/>
    <s v="1995"/>
    <n v="25.770099699999999"/>
    <n v="-80.195090899999997"/>
    <n v="1.1283827094495813"/>
  </r>
  <r>
    <s v="Townhouse"/>
    <s v="92 SW 3rd St #2303"/>
    <x v="14"/>
    <s v="FL"/>
    <n v="33130"/>
    <x v="283"/>
    <x v="1"/>
    <x v="3"/>
    <x v="643"/>
    <m/>
    <x v="24"/>
    <n v="72"/>
    <n v="607"/>
    <s v="2554"/>
    <n v="25.770099699999999"/>
    <n v="-80.195090899999997"/>
    <n v="1.1283827094495813"/>
  </r>
  <r>
    <s v="Townhouse"/>
    <s v="92 SW 3rd St #3409"/>
    <x v="14"/>
    <s v="FL"/>
    <n v="33130"/>
    <x v="431"/>
    <x v="4"/>
    <x v="2"/>
    <x v="351"/>
    <m/>
    <x v="24"/>
    <n v="10"/>
    <n v="622"/>
    <s v="750"/>
    <n v="25.770099699999999"/>
    <n v="-80.195090899999997"/>
    <n v="1.1283827094495813"/>
  </r>
  <r>
    <s v="Townhouse"/>
    <s v="92 SW 3rd St #510"/>
    <x v="14"/>
    <s v="FL"/>
    <n v="33130"/>
    <x v="233"/>
    <x v="1"/>
    <x v="1"/>
    <x v="28"/>
    <m/>
    <x v="24"/>
    <n v="21"/>
    <n v="613"/>
    <s v="2240"/>
    <n v="25.770099699999999"/>
    <n v="-80.195090899999997"/>
    <n v="1.1283827094495813"/>
  </r>
  <r>
    <s v="Townhouse"/>
    <s v="92 SW 3rd St #5108"/>
    <x v="14"/>
    <s v="FL"/>
    <n v="33130"/>
    <x v="472"/>
    <x v="4"/>
    <x v="11"/>
    <x v="227"/>
    <m/>
    <x v="24"/>
    <n v="55"/>
    <n v="659"/>
    <s v="822"/>
    <n v="25.770099699999999"/>
    <n v="-80.195090899999997"/>
    <n v="1.1283827094495813"/>
  </r>
  <r>
    <s v="Townhouse"/>
    <s v="92 SW 3rd St #703"/>
    <x v="14"/>
    <s v="FL"/>
    <n v="33130"/>
    <x v="473"/>
    <x v="1"/>
    <x v="1"/>
    <x v="624"/>
    <m/>
    <x v="24"/>
    <n v="4"/>
    <n v="491"/>
    <s v="1605"/>
    <n v="25.770099699999999"/>
    <n v="-80.195090899999997"/>
    <n v="1.1283827094495813"/>
  </r>
  <r>
    <s v="Townhouse"/>
    <s v="999 SW 1st Ave #1513"/>
    <x v="14"/>
    <s v="FL"/>
    <n v="33130"/>
    <x v="236"/>
    <x v="4"/>
    <x v="2"/>
    <x v="644"/>
    <m/>
    <x v="16"/>
    <n v="63"/>
    <n v="556"/>
    <s v="921"/>
    <n v="25.7646567"/>
    <n v="-80.194969999999998"/>
    <n v="0.75406677977788417"/>
  </r>
  <r>
    <s v="Townhouse"/>
    <s v="999 SW 1st Ave #1605"/>
    <x v="14"/>
    <s v="FL"/>
    <n v="33130"/>
    <x v="259"/>
    <x v="1"/>
    <x v="0"/>
    <x v="426"/>
    <m/>
    <x v="16"/>
    <n v="57"/>
    <n v="569"/>
    <s v="1300"/>
    <n v="25.7646567"/>
    <n v="-80.194969999999998"/>
    <n v="0.75406677977788417"/>
  </r>
  <r>
    <s v="Townhouse"/>
    <s v="999 SW 1st Ave #1903"/>
    <x v="14"/>
    <s v="FL"/>
    <n v="33130"/>
    <x v="474"/>
    <x v="4"/>
    <x v="2"/>
    <x v="645"/>
    <m/>
    <x v="16"/>
    <n v="9"/>
    <n v="664"/>
    <s v="800"/>
    <n v="25.7646567"/>
    <n v="-80.194969999999998"/>
    <n v="0.75406677977788417"/>
  </r>
  <r>
    <s v="Townhouse"/>
    <s v="999 SW 1st Ave #2306"/>
    <x v="14"/>
    <s v="FL"/>
    <n v="33130"/>
    <x v="272"/>
    <x v="1"/>
    <x v="0"/>
    <x v="646"/>
    <m/>
    <x v="16"/>
    <n v="57"/>
    <n v="584"/>
    <s v="1335"/>
    <n v="25.7646567"/>
    <n v="-80.194969999999998"/>
    <n v="0.75406677977788417"/>
  </r>
  <r>
    <s v="Townhouse"/>
    <s v="999 SW 1st Ave #2401"/>
    <x v="14"/>
    <s v="FL"/>
    <n v="33130"/>
    <x v="260"/>
    <x v="4"/>
    <x v="2"/>
    <x v="647"/>
    <m/>
    <x v="16"/>
    <n v="121"/>
    <n v="651"/>
    <s v="790"/>
    <n v="25.7646567"/>
    <n v="-80.194969999999998"/>
    <n v="0.75406677977788417"/>
  </r>
  <r>
    <s v="Townhouse"/>
    <s v="999 SW 1st Ave #2402"/>
    <x v="14"/>
    <s v="FL"/>
    <n v="33130"/>
    <x v="312"/>
    <x v="1"/>
    <x v="0"/>
    <x v="73"/>
    <m/>
    <x v="16"/>
    <n v="126"/>
    <n v="702"/>
    <s v="2184"/>
    <n v="25.7646567"/>
    <n v="-80.194969999999998"/>
    <n v="0.75406677977788417"/>
  </r>
  <r>
    <s v="Townhouse"/>
    <s v="999 SW 1st Ave #2409"/>
    <x v="14"/>
    <s v="FL"/>
    <n v="33130"/>
    <x v="475"/>
    <x v="4"/>
    <x v="2"/>
    <x v="648"/>
    <m/>
    <x v="16"/>
    <n v="7"/>
    <n v="629"/>
    <s v="799"/>
    <n v="25.7646567"/>
    <n v="-80.194969999999998"/>
    <n v="0.75406677977788417"/>
  </r>
  <r>
    <s v="Townhouse"/>
    <s v="999 SW 1st Ave #2607"/>
    <x v="14"/>
    <s v="FL"/>
    <n v="33130"/>
    <x v="261"/>
    <x v="1"/>
    <x v="0"/>
    <x v="649"/>
    <m/>
    <x v="16"/>
    <n v="99"/>
    <n v="638"/>
    <s v="1668"/>
    <n v="25.7646567"/>
    <n v="-80.194969999999998"/>
    <n v="0.75406677977788417"/>
  </r>
  <r>
    <s v="Townhouse"/>
    <s v="999 SW 1st Ave #2613"/>
    <x v="14"/>
    <s v="FL"/>
    <n v="33130"/>
    <x v="242"/>
    <x v="4"/>
    <x v="2"/>
    <x v="644"/>
    <m/>
    <x v="16"/>
    <n v="447"/>
    <n v="561"/>
    <s v="921"/>
    <n v="25.7646567"/>
    <n v="-80.194969999999998"/>
    <n v="0.75406677977788417"/>
  </r>
  <r>
    <s v="Townhouse"/>
    <s v="999 SW 1st Ave #3304"/>
    <x v="14"/>
    <s v="FL"/>
    <n v="33130"/>
    <x v="476"/>
    <x v="1"/>
    <x v="0"/>
    <x v="650"/>
    <m/>
    <x v="16"/>
    <n v="35"/>
    <n v="631"/>
    <s v="1195"/>
    <n v="25.7646567"/>
    <n v="-80.194969999999998"/>
    <n v="0.75406677977788417"/>
  </r>
  <r>
    <s v="Townhouse"/>
    <s v="999 SW 1st Ave #3309"/>
    <x v="14"/>
    <s v="FL"/>
    <n v="33130"/>
    <x v="477"/>
    <x v="4"/>
    <x v="2"/>
    <x v="648"/>
    <m/>
    <x v="16"/>
    <n v="97"/>
    <n v="635"/>
    <s v="720"/>
    <n v="25.7646567"/>
    <n v="-80.194969999999998"/>
    <n v="0.75406677977788417"/>
  </r>
  <r>
    <s v="Townhouse"/>
    <s v="1000 Brickell Plz #1902"/>
    <x v="14"/>
    <s v="FL"/>
    <n v="33131"/>
    <x v="478"/>
    <x v="2"/>
    <x v="5"/>
    <x v="651"/>
    <m/>
    <x v="7"/>
    <n v="15"/>
    <n v="1095"/>
    <s v="2320"/>
    <n v="25.764264399999998"/>
    <n v="-80.192724999999996"/>
    <n v="0.75471081667890494"/>
  </r>
  <r>
    <s v="Townhouse"/>
    <s v="1000 Brickell Plz #2205"/>
    <x v="14"/>
    <s v="FL"/>
    <n v="33131"/>
    <x v="284"/>
    <x v="4"/>
    <x v="0"/>
    <x v="22"/>
    <m/>
    <x v="7"/>
    <n v="49"/>
    <n v="930"/>
    <s v="1054"/>
    <n v="25.764264399999998"/>
    <n v="-80.192724999999996"/>
    <n v="0.75471081667890494"/>
  </r>
  <r>
    <s v="Townhouse"/>
    <s v="1000 Brickell Plz #3302"/>
    <x v="14"/>
    <s v="FL"/>
    <n v="33131"/>
    <x v="393"/>
    <x v="2"/>
    <x v="5"/>
    <x v="651"/>
    <m/>
    <x v="7"/>
    <n v="114"/>
    <n v="1205"/>
    <s v="4642"/>
    <n v="25.764264399999998"/>
    <n v="-80.192724999999996"/>
    <n v="0.75471081667890494"/>
  </r>
  <r>
    <s v="Townhouse"/>
    <s v="1000 Brickell Plz #3310"/>
    <x v="14"/>
    <s v="FL"/>
    <n v="33131"/>
    <x v="60"/>
    <x v="4"/>
    <x v="11"/>
    <x v="652"/>
    <m/>
    <x v="7"/>
    <n v="59"/>
    <n v="1430"/>
    <s v="1007"/>
    <n v="25.764264399999998"/>
    <n v="-80.192724999999996"/>
    <n v="0.75471081667890494"/>
  </r>
  <r>
    <s v="Townhouse"/>
    <s v="1000 Brickell Plz #4210"/>
    <x v="14"/>
    <s v="FL"/>
    <n v="33131"/>
    <x v="59"/>
    <x v="2"/>
    <x v="5"/>
    <x v="217"/>
    <m/>
    <x v="7"/>
    <n v="7"/>
    <n v="1179"/>
    <s v="1416"/>
    <n v="25.764264399999998"/>
    <n v="-80.192724999999996"/>
    <n v="0.75471081667890494"/>
  </r>
  <r>
    <s v="Townhouse"/>
    <s v="1000 Brickell Plz #4401"/>
    <x v="14"/>
    <s v="FL"/>
    <n v="33131"/>
    <x v="292"/>
    <x v="1"/>
    <x v="3"/>
    <x v="653"/>
    <m/>
    <x v="7"/>
    <n v="65"/>
    <n v="1225"/>
    <s v="1563"/>
    <n v="25.764264399999998"/>
    <n v="-80.192724999999996"/>
    <n v="0.75471081667890494"/>
  </r>
  <r>
    <s v="Townhouse"/>
    <s v="1000 Brickell Plz Ph 5003"/>
    <x v="14"/>
    <s v="FL"/>
    <n v="33131"/>
    <x v="114"/>
    <x v="2"/>
    <x v="4"/>
    <x v="654"/>
    <m/>
    <x v="7"/>
    <n v="55"/>
    <n v="1421"/>
    <s v="252362"/>
    <n v="25.764264399999998"/>
    <n v="-80.192724999999996"/>
    <n v="0.75471081667890494"/>
  </r>
  <r>
    <s v="Townhouse"/>
    <s v="1010 Brickell Ave #1405"/>
    <x v="14"/>
    <s v="FL"/>
    <n v="33131"/>
    <x v="479"/>
    <x v="2"/>
    <x v="1"/>
    <x v="655"/>
    <m/>
    <x v="5"/>
    <n v="44"/>
    <n v="889"/>
    <s v="1900"/>
    <n v="25.764054999999999"/>
    <n v="-80.192301299999997"/>
    <n v="0.74898139216050308"/>
  </r>
  <r>
    <s v="Townhouse"/>
    <s v="1010 Brickell Ave #2909"/>
    <x v="14"/>
    <s v="FL"/>
    <n v="33131"/>
    <x v="480"/>
    <x v="1"/>
    <x v="0"/>
    <x v="656"/>
    <m/>
    <x v="5"/>
    <n v="3"/>
    <n v="778"/>
    <s v="1054"/>
    <n v="25.764054999999999"/>
    <n v="-80.192301299999997"/>
    <n v="0.74898139216050308"/>
  </r>
  <r>
    <s v="Townhouse"/>
    <s v="1050 Brickell Ave #3320"/>
    <x v="14"/>
    <s v="FL"/>
    <n v="33131"/>
    <x v="272"/>
    <x v="1"/>
    <x v="3"/>
    <x v="87"/>
    <m/>
    <x v="40"/>
    <n v="25"/>
    <n v="620"/>
    <s v="1176"/>
    <n v="25.763304699999999"/>
    <n v="-80.191746899999998"/>
    <n v="0.71282563341515437"/>
  </r>
  <r>
    <s v="Townhouse"/>
    <s v="1050 Brickell Ave #620"/>
    <x v="14"/>
    <s v="FL"/>
    <n v="33131"/>
    <x v="481"/>
    <x v="4"/>
    <x v="0"/>
    <x v="448"/>
    <m/>
    <x v="40"/>
    <n v="37"/>
    <n v="540"/>
    <s v="1970"/>
    <n v="25.763304699999999"/>
    <n v="-80.191746899999998"/>
    <n v="0.71282563341515437"/>
  </r>
  <r>
    <s v="Townhouse"/>
    <s v="1060 Brickell Ave #2005"/>
    <x v="14"/>
    <s v="FL"/>
    <n v="33131"/>
    <x v="482"/>
    <x v="4"/>
    <x v="11"/>
    <x v="657"/>
    <m/>
    <x v="40"/>
    <n v="24"/>
    <n v="498"/>
    <s v="908"/>
    <n v="25.763137499999999"/>
    <n v="-80.191789099999994"/>
    <n v="0.70116349772429487"/>
  </r>
  <r>
    <s v="Townhouse"/>
    <s v="1060 Brickell Ave #2115"/>
    <x v="14"/>
    <s v="FL"/>
    <n v="33131"/>
    <x v="315"/>
    <x v="4"/>
    <x v="2"/>
    <x v="644"/>
    <m/>
    <x v="40"/>
    <n v="38"/>
    <n v="582"/>
    <s v="860"/>
    <n v="25.763137499999999"/>
    <n v="-80.191789099999994"/>
    <n v="0.70116349772429487"/>
  </r>
  <r>
    <s v="Townhouse"/>
    <s v="1060 Brickell Ave #2601"/>
    <x v="14"/>
    <s v="FL"/>
    <n v="33131"/>
    <x v="281"/>
    <x v="1"/>
    <x v="3"/>
    <x v="296"/>
    <m/>
    <x v="40"/>
    <n v="2"/>
    <n v="694"/>
    <s v="1320"/>
    <n v="25.763137499999999"/>
    <n v="-80.191789099999994"/>
    <n v="0.70116349772429487"/>
  </r>
  <r>
    <s v="Townhouse"/>
    <s v="1080 Brickell Ave #1403"/>
    <x v="14"/>
    <s v="FL"/>
    <n v="33131"/>
    <x v="280"/>
    <x v="4"/>
    <x v="2"/>
    <x v="658"/>
    <m/>
    <x v="83"/>
    <n v="92"/>
    <n v="802"/>
    <s v="1040"/>
    <n v="25.762797599999999"/>
    <n v="-80.19265"/>
    <n v="0.6597978106613116"/>
  </r>
  <r>
    <s v="Townhouse"/>
    <s v="1080 Brickell Ave #2008"/>
    <x v="14"/>
    <s v="FL"/>
    <n v="33131"/>
    <x v="414"/>
    <x v="1"/>
    <x v="0"/>
    <x v="638"/>
    <m/>
    <x v="83"/>
    <n v="20"/>
    <n v="788"/>
    <s v="843"/>
    <n v="25.762797599999999"/>
    <n v="-80.19265"/>
    <n v="0.6597978106613116"/>
  </r>
  <r>
    <s v="Townhouse"/>
    <s v="1080 Brickell Ave #2602"/>
    <x v="14"/>
    <s v="FL"/>
    <n v="33131"/>
    <x v="483"/>
    <x v="4"/>
    <x v="11"/>
    <x v="659"/>
    <m/>
    <x v="83"/>
    <n v="52"/>
    <n v="807"/>
    <s v="1100"/>
    <n v="25.762797599999999"/>
    <n v="-80.19265"/>
    <n v="0.6597978106613116"/>
  </r>
  <r>
    <s v="Townhouse"/>
    <s v="1080 Brickell Ave #2700"/>
    <x v="14"/>
    <s v="FL"/>
    <n v="33131"/>
    <x v="484"/>
    <x v="1"/>
    <x v="0"/>
    <x v="638"/>
    <m/>
    <x v="83"/>
    <n v="105"/>
    <n v="886"/>
    <s v="1399"/>
    <n v="25.762797599999999"/>
    <n v="-80.19265"/>
    <n v="0.6597978106613116"/>
  </r>
  <r>
    <s v="Townhouse"/>
    <s v="1080 Brickell Ave #4202"/>
    <x v="14"/>
    <s v="FL"/>
    <n v="33131"/>
    <x v="283"/>
    <x v="4"/>
    <x v="11"/>
    <x v="660"/>
    <m/>
    <x v="83"/>
    <n v="20"/>
    <n v="904"/>
    <s v="2308"/>
    <n v="25.762797599999999"/>
    <n v="-80.19265"/>
    <n v="0.6597978106613116"/>
  </r>
  <r>
    <s v="Townhouse"/>
    <s v="1155 Brickell Bay Dr #1110"/>
    <x v="14"/>
    <s v="FL"/>
    <n v="33131"/>
    <x v="249"/>
    <x v="1"/>
    <x v="0"/>
    <x v="407"/>
    <m/>
    <x v="97"/>
    <n v="17"/>
    <n v="813"/>
    <s v="1625"/>
    <n v="25.762183799999999"/>
    <n v="-80.188988600000002"/>
    <n v="0.73279702742472952"/>
  </r>
  <r>
    <s v="Townhouse"/>
    <s v="1155 Brickell Bay Dr #1905"/>
    <x v="14"/>
    <s v="FL"/>
    <n v="33131"/>
    <x v="431"/>
    <x v="4"/>
    <x v="2"/>
    <x v="647"/>
    <m/>
    <x v="97"/>
    <n v="10"/>
    <n v="625"/>
    <s v="1032"/>
    <n v="25.762183799999999"/>
    <n v="-80.188988600000002"/>
    <n v="0.73279702742472952"/>
  </r>
  <r>
    <s v="Townhouse"/>
    <s v="1155 Brickell Bay Dr #3101"/>
    <x v="14"/>
    <s v="FL"/>
    <n v="33131"/>
    <x v="312"/>
    <x v="1"/>
    <x v="0"/>
    <x v="407"/>
    <m/>
    <x v="97"/>
    <n v="65"/>
    <n v="654"/>
    <s v="1626"/>
    <n v="25.762183799999999"/>
    <n v="-80.188988600000002"/>
    <n v="0.73279702742472952"/>
  </r>
  <r>
    <s v="Townhouse"/>
    <s v="1155 Brickell Bay Dr #405"/>
    <x v="14"/>
    <s v="FL"/>
    <n v="33131"/>
    <x v="485"/>
    <x v="4"/>
    <x v="2"/>
    <x v="647"/>
    <m/>
    <x v="97"/>
    <n v="59"/>
    <n v="612"/>
    <s v="1032"/>
    <n v="25.762183799999999"/>
    <n v="-80.188988600000002"/>
    <n v="0.73279702742472952"/>
  </r>
  <r>
    <s v="Townhouse"/>
    <s v="1200 Brickell Bay Dr #1607"/>
    <x v="14"/>
    <s v="FL"/>
    <n v="33131"/>
    <x v="240"/>
    <x v="4"/>
    <x v="2"/>
    <x v="661"/>
    <m/>
    <x v="61"/>
    <n v="111"/>
    <n v="707"/>
    <s v="598"/>
    <n v="25.761769399999999"/>
    <n v="-80.189921400000003"/>
    <n v="0.67520600063892089"/>
  </r>
  <r>
    <s v="Townhouse"/>
    <s v="1200 Brickell Bay Dr #1702"/>
    <x v="14"/>
    <s v="FL"/>
    <n v="33131"/>
    <x v="44"/>
    <x v="2"/>
    <x v="0"/>
    <x v="118"/>
    <m/>
    <x v="61"/>
    <n v="3"/>
    <n v="735"/>
    <s v="939"/>
    <n v="25.761769399999999"/>
    <n v="-80.189921400000003"/>
    <n v="0.67520600063892089"/>
  </r>
  <r>
    <s v="Townhouse"/>
    <s v="1200 Brickell Bay Dr #1820"/>
    <x v="14"/>
    <s v="FL"/>
    <n v="33131"/>
    <x v="286"/>
    <x v="4"/>
    <x v="2"/>
    <x v="662"/>
    <m/>
    <x v="61"/>
    <n v="24"/>
    <n v="726"/>
    <s v="675"/>
    <n v="25.761769399999999"/>
    <n v="-80.189921400000003"/>
    <n v="0.67520600063892089"/>
  </r>
  <r>
    <s v="Townhouse"/>
    <s v="1200 Brickell Bay Dr #1823"/>
    <x v="14"/>
    <s v="FL"/>
    <n v="33131"/>
    <x v="486"/>
    <x v="1"/>
    <x v="0"/>
    <x v="663"/>
    <m/>
    <x v="61"/>
    <n v="62"/>
    <n v="814"/>
    <s v="823"/>
    <n v="25.761769399999999"/>
    <n v="-80.189921400000003"/>
    <n v="0.67520600063892089"/>
  </r>
  <r>
    <s v="Townhouse"/>
    <s v="1200 Brickell Bay Dr #1919"/>
    <x v="14"/>
    <s v="FL"/>
    <n v="33131"/>
    <x v="256"/>
    <x v="4"/>
    <x v="2"/>
    <x v="662"/>
    <m/>
    <x v="61"/>
    <n v="90"/>
    <n v="714"/>
    <s v="634"/>
    <n v="25.761769399999999"/>
    <n v="-80.189921400000003"/>
    <n v="0.67520600063892089"/>
  </r>
  <r>
    <s v="Townhouse"/>
    <s v="1200 Brickell Bay Dr #3005"/>
    <x v="14"/>
    <s v="FL"/>
    <n v="33131"/>
    <x v="242"/>
    <x v="4"/>
    <x v="2"/>
    <x v="594"/>
    <m/>
    <x v="61"/>
    <n v="42"/>
    <n v="716"/>
    <s v="568"/>
    <n v="25.761769399999999"/>
    <n v="-80.189921400000003"/>
    <n v="0.67520600063892089"/>
  </r>
  <r>
    <s v="Townhouse"/>
    <s v="1200 Brickell Bay Dr #3518"/>
    <x v="14"/>
    <s v="FL"/>
    <n v="33131"/>
    <x v="475"/>
    <x v="4"/>
    <x v="2"/>
    <x v="662"/>
    <m/>
    <x v="51"/>
    <n v="22"/>
    <n v="624"/>
    <s v="634"/>
    <n v="25.761769399999999"/>
    <n v="-80.189921400000003"/>
    <n v="0.67520600063892089"/>
  </r>
  <r>
    <s v="Townhouse"/>
    <s v="1200 Brickell Bay Dr #3923"/>
    <x v="14"/>
    <s v="FL"/>
    <n v="33131"/>
    <x v="487"/>
    <x v="1"/>
    <x v="0"/>
    <x v="663"/>
    <m/>
    <x v="51"/>
    <n v="21"/>
    <n v="750"/>
    <s v="848"/>
    <n v="25.761769399999999"/>
    <n v="-80.189921400000003"/>
    <n v="0.67520600063892089"/>
  </r>
  <r>
    <s v="Townhouse"/>
    <s v="1200 Brickell Bay Dr #4108"/>
    <x v="14"/>
    <s v="FL"/>
    <n v="33131"/>
    <x v="280"/>
    <x v="4"/>
    <x v="2"/>
    <x v="662"/>
    <m/>
    <x v="51"/>
    <n v="89"/>
    <n v="727"/>
    <s v="1300"/>
    <n v="25.761769399999999"/>
    <n v="-80.189921400000003"/>
    <n v="0.67520600063892089"/>
  </r>
  <r>
    <s v="Townhouse"/>
    <s v="1200 Brickell Bay Dr Ph 4315"/>
    <x v="14"/>
    <s v="FL"/>
    <n v="33131"/>
    <x v="45"/>
    <x v="1"/>
    <x v="0"/>
    <x v="664"/>
    <m/>
    <x v="51"/>
    <n v="16"/>
    <n v="1214"/>
    <s v="1700"/>
    <n v="25.761769399999999"/>
    <n v="-80.189921400000003"/>
    <n v="0.67520600063892089"/>
  </r>
  <r>
    <s v="Townhouse"/>
    <s v="1300 Brickell Bay Dr #2202"/>
    <x v="14"/>
    <s v="FL"/>
    <n v="33131"/>
    <x v="262"/>
    <x v="1"/>
    <x v="0"/>
    <x v="665"/>
    <m/>
    <x v="30"/>
    <n v="78"/>
    <n v="839"/>
    <s v="992"/>
    <n v="25.760372"/>
    <n v="-80.190196999999998"/>
    <n v="0.58802885895136359"/>
  </r>
  <r>
    <s v="Townhouse"/>
    <s v="1300 Brickell Bay Dr #3207"/>
    <x v="14"/>
    <s v="FL"/>
    <n v="33131"/>
    <x v="444"/>
    <x v="1"/>
    <x v="3"/>
    <x v="666"/>
    <m/>
    <x v="30"/>
    <n v="23"/>
    <n v="903"/>
    <s v="941"/>
    <n v="25.760372"/>
    <n v="-80.190196999999998"/>
    <n v="0.58802885895136359"/>
  </r>
  <r>
    <s v="Townhouse"/>
    <s v="1300 Brickell Bay Dr #4204"/>
    <x v="14"/>
    <s v="FL"/>
    <n v="33131"/>
    <x v="404"/>
    <x v="2"/>
    <x v="5"/>
    <x v="667"/>
    <m/>
    <x v="30"/>
    <n v="45"/>
    <n v="888"/>
    <s v="2297"/>
    <n v="25.760372"/>
    <n v="-80.190196999999998"/>
    <n v="0.58802885895136359"/>
  </r>
  <r>
    <s v="Townhouse"/>
    <s v="1300 Brickell Bay Dr #4400"/>
    <x v="14"/>
    <s v="FL"/>
    <n v="33131"/>
    <x v="184"/>
    <x v="5"/>
    <x v="16"/>
    <x v="668"/>
    <m/>
    <x v="30"/>
    <n v="34"/>
    <n v="2173"/>
    <s v="6368"/>
    <n v="25.760372"/>
    <n v="-80.190196999999998"/>
    <n v="0.58802885895136359"/>
  </r>
  <r>
    <s v="Townhouse"/>
    <s v="1300 Brickell Bay Dr #703"/>
    <x v="14"/>
    <s v="FL"/>
    <n v="33131"/>
    <x v="237"/>
    <x v="4"/>
    <x v="2"/>
    <x v="669"/>
    <m/>
    <x v="30"/>
    <n v="34"/>
    <n v="835"/>
    <s v="681"/>
    <n v="25.760372"/>
    <n v="-80.190196999999998"/>
    <n v="0.58802885895136359"/>
  </r>
  <r>
    <s v="Townhouse"/>
    <s v="1331 Brickell Bay Dr #1111"/>
    <x v="14"/>
    <s v="FL"/>
    <n v="33131"/>
    <x v="59"/>
    <x v="1"/>
    <x v="3"/>
    <x v="670"/>
    <m/>
    <x v="61"/>
    <n v="28"/>
    <n v="1062"/>
    <s v="1906"/>
    <n v="25.7599996"/>
    <n v="-80.189162899999999"/>
    <n v="0.61261337866842336"/>
  </r>
  <r>
    <s v="Townhouse"/>
    <s v="1331 Brickell Bay Dr #2602"/>
    <x v="14"/>
    <s v="FL"/>
    <n v="33131"/>
    <x v="63"/>
    <x v="1"/>
    <x v="0"/>
    <x v="671"/>
    <m/>
    <x v="61"/>
    <n v="7"/>
    <n v="912"/>
    <s v="1945"/>
    <n v="25.7599996"/>
    <n v="-80.189162899999999"/>
    <n v="0.61261337866842336"/>
  </r>
  <r>
    <s v="Townhouse"/>
    <s v="1331 Brickell Bay Dr #3607"/>
    <x v="14"/>
    <s v="FL"/>
    <n v="33131"/>
    <x v="18"/>
    <x v="2"/>
    <x v="1"/>
    <x v="500"/>
    <m/>
    <x v="61"/>
    <n v="19"/>
    <n v="1406"/>
    <s v="2710"/>
    <n v="25.7599996"/>
    <n v="-80.189162899999999"/>
    <n v="0.61261337866842336"/>
  </r>
  <r>
    <s v="Townhouse"/>
    <s v="1395 Brickell Ave #2710"/>
    <x v="14"/>
    <s v="FL"/>
    <n v="33131"/>
    <x v="410"/>
    <x v="4"/>
    <x v="2"/>
    <x v="672"/>
    <m/>
    <x v="38"/>
    <n v="28"/>
    <n v="816"/>
    <s v="594"/>
    <n v="25.760483600000001"/>
    <n v="-80.190906499999997"/>
    <n v="0.56727447828208932"/>
  </r>
  <r>
    <s v="Townhouse"/>
    <s v="1395 Brickell Ave #2801"/>
    <x v="14"/>
    <s v="FL"/>
    <n v="33131"/>
    <x v="277"/>
    <x v="1"/>
    <x v="0"/>
    <x v="673"/>
    <m/>
    <x v="38"/>
    <n v="65"/>
    <n v="726"/>
    <s v="1200"/>
    <n v="25.760483600000001"/>
    <n v="-80.190906499999997"/>
    <n v="0.56727447828208932"/>
  </r>
  <r>
    <s v="Townhouse"/>
    <s v="1395 Brickell Ave #2907"/>
    <x v="14"/>
    <s v="FL"/>
    <n v="33131"/>
    <x v="271"/>
    <x v="4"/>
    <x v="11"/>
    <x v="674"/>
    <m/>
    <x v="38"/>
    <n v="23"/>
    <n v="777"/>
    <s v="852"/>
    <n v="25.760483600000001"/>
    <n v="-80.190906499999997"/>
    <n v="0.56727447828208932"/>
  </r>
  <r>
    <s v="Townhouse"/>
    <s v="1395 Brickell Ave #3201"/>
    <x v="14"/>
    <s v="FL"/>
    <n v="33131"/>
    <x v="488"/>
    <x v="1"/>
    <x v="0"/>
    <x v="418"/>
    <m/>
    <x v="38"/>
    <n v="23"/>
    <n v="804"/>
    <s v="1028"/>
    <n v="25.760483600000001"/>
    <n v="-80.190906499999997"/>
    <n v="0.56727447828208932"/>
  </r>
  <r>
    <s v="Townhouse"/>
    <s v="1395 Brickell Ave #3205"/>
    <x v="14"/>
    <s v="FL"/>
    <n v="33131"/>
    <x v="489"/>
    <x v="4"/>
    <x v="2"/>
    <x v="77"/>
    <m/>
    <x v="97"/>
    <n v="41"/>
    <n v="765"/>
    <s v="697"/>
    <n v="25.760483600000001"/>
    <n v="-80.190906499999997"/>
    <n v="0.56727447828208932"/>
  </r>
  <r>
    <s v="Townhouse"/>
    <s v="1395 Brickell Ave #3212"/>
    <x v="14"/>
    <s v="FL"/>
    <n v="33131"/>
    <x v="490"/>
    <x v="4"/>
    <x v="2"/>
    <x v="675"/>
    <m/>
    <x v="38"/>
    <n v="13"/>
    <n v="814"/>
    <s v="675"/>
    <n v="25.760483600000001"/>
    <n v="-80.190906499999997"/>
    <n v="0.56727447828208932"/>
  </r>
  <r>
    <s v="Townhouse"/>
    <s v="1395 Brickell Ave #3214"/>
    <x v="14"/>
    <s v="FL"/>
    <n v="33131"/>
    <x v="459"/>
    <x v="4"/>
    <x v="11"/>
    <x v="676"/>
    <m/>
    <x v="38"/>
    <n v="27"/>
    <n v="771"/>
    <s v="787"/>
    <n v="25.760483600000001"/>
    <n v="-80.190906499999997"/>
    <n v="0.56727447828208932"/>
  </r>
  <r>
    <s v="Townhouse"/>
    <s v="1402 Brickell Bay Dr #901"/>
    <x v="14"/>
    <s v="FL"/>
    <n v="33131"/>
    <x v="257"/>
    <x v="1"/>
    <x v="0"/>
    <x v="434"/>
    <m/>
    <x v="81"/>
    <n v="84"/>
    <n v="674"/>
    <s v="2446"/>
    <n v="25.7593554"/>
    <n v="-80.189830099999995"/>
    <n v="0.55181288797345074"/>
  </r>
  <r>
    <s v="Townhouse"/>
    <s v="1408 Brickell Bay Dr #101"/>
    <x v="14"/>
    <s v="FL"/>
    <n v="33131"/>
    <x v="259"/>
    <x v="1"/>
    <x v="0"/>
    <x v="677"/>
    <m/>
    <x v="96"/>
    <n v="76"/>
    <n v="649"/>
    <s v="754"/>
    <n v="25.7589842"/>
    <n v="-80.190383400000002"/>
    <n v="0.50926425204861081"/>
  </r>
  <r>
    <s v="Townhouse"/>
    <s v="1420 Brickell Bay Dr Unit 1001A"/>
    <x v="14"/>
    <s v="FL"/>
    <n v="33131"/>
    <x v="1"/>
    <x v="2"/>
    <x v="0"/>
    <x v="678"/>
    <m/>
    <x v="72"/>
    <n v="13"/>
    <n v="834"/>
    <s v="1240"/>
    <n v="25.758324399999999"/>
    <n v="-80.189388300000005"/>
    <n v="0.52672165012564354"/>
  </r>
  <r>
    <s v="Townhouse"/>
    <s v="1425 Brickell Ave Ph 4BCD"/>
    <x v="14"/>
    <s v="FL"/>
    <n v="33131"/>
    <x v="491"/>
    <x v="1"/>
    <x v="5"/>
    <x v="679"/>
    <m/>
    <x v="22"/>
    <n v="6"/>
    <n v="10706"/>
    <s v="7473"/>
    <n v="25.759087999999998"/>
    <n v="-80.191816700000004"/>
    <n v="0.4559822792600543"/>
  </r>
  <r>
    <s v="Townhouse"/>
    <s v="1425 Brickell Ave Unit 65C"/>
    <x v="14"/>
    <s v="FL"/>
    <n v="33131"/>
    <x v="114"/>
    <x v="1"/>
    <x v="3"/>
    <x v="679"/>
    <m/>
    <x v="38"/>
    <n v="17"/>
    <n v="1379"/>
    <s v="2717"/>
    <n v="25.759132300000001"/>
    <n v="-80.191829499999997"/>
    <n v="0.45796522539535611"/>
  </r>
  <r>
    <s v="Townhouse"/>
    <s v="1425 Brickell Ave Unit 66A"/>
    <x v="14"/>
    <s v="FL"/>
    <n v="33131"/>
    <x v="293"/>
    <x v="1"/>
    <x v="0"/>
    <x v="680"/>
    <m/>
    <x v="38"/>
    <n v="48"/>
    <n v="1154"/>
    <s v="2062"/>
    <n v="25.759132300000001"/>
    <n v="-80.191829499999997"/>
    <n v="0.45796522539535611"/>
  </r>
  <r>
    <s v="Townhouse"/>
    <s v="1428 Brickell Ave #2405"/>
    <x v="14"/>
    <s v="FL"/>
    <n v="33131"/>
    <x v="492"/>
    <x v="2"/>
    <x v="5"/>
    <x v="681"/>
    <m/>
    <x v="101"/>
    <n v="336"/>
    <n v="1392"/>
    <s v="1054"/>
    <n v="25.759629100000002"/>
    <n v="-80.192688500000003"/>
    <n v="0.45824043060535247"/>
  </r>
  <r>
    <s v="Townhouse"/>
    <s v="1428 Brickell Ave #3802"/>
    <x v="14"/>
    <s v="FL"/>
    <n v="33131"/>
    <x v="493"/>
    <x v="0"/>
    <x v="4"/>
    <x v="682"/>
    <m/>
    <x v="101"/>
    <n v="336"/>
    <n v="1564"/>
    <s v="1054"/>
    <n v="25.7596223"/>
    <n v="-80.192654399999995"/>
    <n v="0.45884421641966555"/>
  </r>
  <r>
    <s v="Townhouse"/>
    <s v="1430 Brickell Bay Dr #207"/>
    <x v="14"/>
    <s v="FL"/>
    <n v="33131"/>
    <x v="494"/>
    <x v="4"/>
    <x v="2"/>
    <x v="683"/>
    <m/>
    <x v="29"/>
    <n v="72"/>
    <n v="467"/>
    <s v="689"/>
    <n v="25.757787799999999"/>
    <n v="-80.189743100000001"/>
    <n v="0.48723269167267058"/>
  </r>
  <r>
    <s v="Townhouse"/>
    <s v="1451 Brickell Ave #1203"/>
    <x v="14"/>
    <s v="FL"/>
    <n v="33131"/>
    <x v="495"/>
    <x v="1"/>
    <x v="3"/>
    <x v="622"/>
    <m/>
    <x v="5"/>
    <n v="112"/>
    <n v="1223"/>
    <s v="2420"/>
    <n v="25.7581414"/>
    <n v="-80.192430799999997"/>
    <n v="0.38080243724058205"/>
  </r>
  <r>
    <s v="Townhouse"/>
    <s v="1451 Brickell Ave #1606"/>
    <x v="14"/>
    <s v="FL"/>
    <n v="33131"/>
    <x v="486"/>
    <x v="4"/>
    <x v="11"/>
    <x v="684"/>
    <m/>
    <x v="5"/>
    <n v="1"/>
    <n v="1152"/>
    <s v="1675"/>
    <n v="25.7581414"/>
    <n v="-80.192430799999997"/>
    <n v="0.38080243724058205"/>
  </r>
  <r>
    <s v="Townhouse"/>
    <s v="1451 Brickell Ave #2901"/>
    <x v="14"/>
    <s v="FL"/>
    <n v="33131"/>
    <x v="427"/>
    <x v="2"/>
    <x v="5"/>
    <x v="685"/>
    <m/>
    <x v="5"/>
    <n v="44"/>
    <n v="1914"/>
    <s v="6491"/>
    <n v="25.7581414"/>
    <n v="-80.192430799999997"/>
    <n v="0.38080243724058205"/>
  </r>
  <r>
    <s v="Townhouse"/>
    <s v="1451 Brickell Ave #4304"/>
    <x v="14"/>
    <s v="FL"/>
    <n v="33131"/>
    <x v="42"/>
    <x v="1"/>
    <x v="3"/>
    <x v="454"/>
    <m/>
    <x v="5"/>
    <n v="16"/>
    <n v="1241"/>
    <s v="2450"/>
    <n v="25.7581414"/>
    <n v="-80.192430799999997"/>
    <n v="0.38080243724058205"/>
  </r>
  <r>
    <s v="Townhouse"/>
    <s v="151 SE 1st St #2411"/>
    <x v="14"/>
    <s v="FL"/>
    <n v="33131"/>
    <x v="315"/>
    <x v="1"/>
    <x v="0"/>
    <x v="686"/>
    <m/>
    <x v="83"/>
    <n v="71"/>
    <n v="695"/>
    <s v="820"/>
    <n v="25.773599900000001"/>
    <n v="-80.190603300000006"/>
    <n v="1.411758920121617"/>
  </r>
  <r>
    <s v="Townhouse"/>
    <s v="151 SE 1st St #2502"/>
    <x v="14"/>
    <s v="FL"/>
    <n v="33131"/>
    <x v="337"/>
    <x v="1"/>
    <x v="2"/>
    <x v="637"/>
    <m/>
    <x v="83"/>
    <n v="19"/>
    <n v="605"/>
    <s v="645"/>
    <n v="25.773599900000001"/>
    <n v="-80.190603300000006"/>
    <n v="1.411758920121617"/>
  </r>
  <r>
    <s v="Townhouse"/>
    <s v="170 SE 14th St #1401"/>
    <x v="14"/>
    <s v="FL"/>
    <n v="33131"/>
    <x v="496"/>
    <x v="1"/>
    <x v="0"/>
    <x v="434"/>
    <m/>
    <x v="22"/>
    <n v="93"/>
    <n v="560"/>
    <s v="800"/>
    <n v="25.759874100000001"/>
    <n v="-80.190688600000001"/>
    <n v="0.5420273931222781"/>
  </r>
  <r>
    <s v="Townhouse"/>
    <s v="185 SE 14th Ter #1105"/>
    <x v="14"/>
    <s v="FL"/>
    <n v="33131"/>
    <x v="497"/>
    <x v="1"/>
    <x v="0"/>
    <x v="687"/>
    <m/>
    <x v="11"/>
    <n v="10"/>
    <n v="577"/>
    <s v="1105"/>
    <n v="25.759385600000002"/>
    <n v="-80.190906499999997"/>
    <n v="0.50742643601205217"/>
  </r>
  <r>
    <s v="Townhouse"/>
    <s v="185 SE 14th Ter #2112"/>
    <x v="14"/>
    <s v="FL"/>
    <n v="33131"/>
    <x v="498"/>
    <x v="4"/>
    <x v="2"/>
    <x v="688"/>
    <m/>
    <x v="11"/>
    <n v="2"/>
    <n v="562"/>
    <s v="850"/>
    <n v="25.759385600000002"/>
    <n v="-80.190906499999997"/>
    <n v="0.50742643601205217"/>
  </r>
  <r>
    <s v="Townhouse"/>
    <s v="185 SE 14th Ter #606"/>
    <x v="14"/>
    <s v="FL"/>
    <n v="33131"/>
    <x v="499"/>
    <x v="1"/>
    <x v="0"/>
    <x v="687"/>
    <m/>
    <x v="11"/>
    <n v="38"/>
    <n v="602"/>
    <s v="1104"/>
    <n v="25.759385600000002"/>
    <n v="-80.190906499999997"/>
    <n v="0.50742643601205217"/>
  </r>
  <r>
    <s v="Townhouse"/>
    <s v="185 SE 14th Ter #801"/>
    <x v="14"/>
    <s v="FL"/>
    <n v="33131"/>
    <x v="500"/>
    <x v="4"/>
    <x v="2"/>
    <x v="688"/>
    <m/>
    <x v="11"/>
    <n v="14"/>
    <n v="563"/>
    <s v="821"/>
    <n v="25.759385600000002"/>
    <n v="-80.190906499999997"/>
    <n v="0.50742643601205217"/>
  </r>
  <r>
    <s v="Townhouse"/>
    <s v="200 Biscayne Boulevard Way #1407"/>
    <x v="14"/>
    <s v="FL"/>
    <n v="33131"/>
    <x v="451"/>
    <x v="1"/>
    <x v="3"/>
    <x v="689"/>
    <m/>
    <x v="40"/>
    <n v="20"/>
    <n v="842"/>
    <s v="2000"/>
    <n v="25.7704305"/>
    <n v="-80.189162899999999"/>
    <n v="1.229741790151452"/>
  </r>
  <r>
    <s v="Townhouse"/>
    <s v="200 Biscayne Boulevard Way #3406"/>
    <x v="14"/>
    <s v="FL"/>
    <n v="33131"/>
    <x v="263"/>
    <x v="4"/>
    <x v="11"/>
    <x v="690"/>
    <m/>
    <x v="40"/>
    <n v="77"/>
    <n v="895"/>
    <s v="1233"/>
    <n v="25.7704305"/>
    <n v="-80.189162899999999"/>
    <n v="1.229741790151452"/>
  </r>
  <r>
    <s v="Townhouse"/>
    <s v="200 Biscayne Boulevard Way #3603"/>
    <x v="14"/>
    <s v="FL"/>
    <n v="33131"/>
    <x v="74"/>
    <x v="1"/>
    <x v="3"/>
    <x v="691"/>
    <m/>
    <x v="40"/>
    <n v="77"/>
    <n v="837"/>
    <s v="533"/>
    <n v="25.7704305"/>
    <n v="-80.189162899999999"/>
    <n v="1.229741790151452"/>
  </r>
  <r>
    <s v="Townhouse"/>
    <s v="200 Biscayne Boulevard Way #3709"/>
    <x v="14"/>
    <s v="FL"/>
    <n v="33131"/>
    <x v="315"/>
    <x v="4"/>
    <x v="11"/>
    <x v="692"/>
    <m/>
    <x v="40"/>
    <n v="58"/>
    <n v="688"/>
    <s v="1133"/>
    <n v="25.7704305"/>
    <n v="-80.189162899999999"/>
    <n v="1.229741790151452"/>
  </r>
  <r>
    <s v="Townhouse"/>
    <s v="200 Biscayne Boulevard Way #3908"/>
    <x v="14"/>
    <s v="FL"/>
    <n v="33131"/>
    <x v="27"/>
    <x v="1"/>
    <x v="3"/>
    <x v="693"/>
    <m/>
    <x v="40"/>
    <n v="94"/>
    <n v="850"/>
    <s v="1054"/>
    <n v="25.7704305"/>
    <n v="-80.189162899999999"/>
    <n v="1.229741790151452"/>
  </r>
  <r>
    <s v="Townhouse"/>
    <s v="200 Biscayne Boulevard Way #4801"/>
    <x v="14"/>
    <s v="FL"/>
    <n v="33131"/>
    <x v="501"/>
    <x v="2"/>
    <x v="5"/>
    <x v="694"/>
    <m/>
    <x v="40"/>
    <n v="13"/>
    <n v="904"/>
    <s v="983"/>
    <n v="25.7704305"/>
    <n v="-80.189162899999999"/>
    <n v="1.229741790151452"/>
  </r>
  <r>
    <s v="Townhouse"/>
    <s v="200 Biscayne Boulevard Way #5201"/>
    <x v="14"/>
    <s v="FL"/>
    <n v="33131"/>
    <x v="502"/>
    <x v="2"/>
    <x v="5"/>
    <x v="694"/>
    <m/>
    <x v="40"/>
    <n v="9"/>
    <n v="895"/>
    <s v="3482"/>
    <n v="25.7704305"/>
    <n v="-80.189162899999999"/>
    <n v="1.229741790151452"/>
  </r>
  <r>
    <s v="Townhouse"/>
    <s v="200 Biscayne Boulevard Way Unit 5203-5207"/>
    <x v="14"/>
    <s v="FL"/>
    <n v="33131"/>
    <x v="503"/>
    <x v="2"/>
    <x v="4"/>
    <x v="695"/>
    <m/>
    <x v="40"/>
    <n v="1"/>
    <n v="1228"/>
    <s v="3089"/>
    <n v="25.7704305"/>
    <n v="-80.189162899999999"/>
    <n v="1.229741790151452"/>
  </r>
  <r>
    <s v="Townhouse"/>
    <s v="218 SE 14th St #1501"/>
    <x v="14"/>
    <s v="FL"/>
    <n v="33131"/>
    <x v="411"/>
    <x v="1"/>
    <x v="3"/>
    <x v="696"/>
    <m/>
    <x v="22"/>
    <n v="55"/>
    <n v="690"/>
    <s v="1564"/>
    <n v="25.759682999999999"/>
    <n v="-80.190230900000003"/>
    <n v="0.55066757451185655"/>
  </r>
  <r>
    <s v="Townhouse"/>
    <s v="218 SE 14th St #1904"/>
    <x v="14"/>
    <s v="FL"/>
    <n v="33131"/>
    <x v="265"/>
    <x v="4"/>
    <x v="2"/>
    <x v="697"/>
    <m/>
    <x v="22"/>
    <n v="3"/>
    <n v="701"/>
    <s v="777"/>
    <n v="25.759682999999999"/>
    <n v="-80.190230900000003"/>
    <n v="0.55066757451185655"/>
  </r>
  <r>
    <s v="Townhouse"/>
    <s v="218 SE 14th St Unit TS202"/>
    <x v="14"/>
    <s v="FL"/>
    <n v="33131"/>
    <x v="324"/>
    <x v="2"/>
    <x v="5"/>
    <x v="414"/>
    <m/>
    <x v="22"/>
    <n v="8"/>
    <n v="510"/>
    <s v="1843"/>
    <n v="25.759682999999999"/>
    <n v="-80.190230900000003"/>
    <n v="0.55066757451185655"/>
  </r>
  <r>
    <s v="Townhouse"/>
    <s v="31 SE 5th St #1808"/>
    <x v="14"/>
    <s v="FL"/>
    <n v="33131"/>
    <x v="421"/>
    <x v="1"/>
    <x v="0"/>
    <x v="401"/>
    <m/>
    <x v="22"/>
    <n v="34"/>
    <n v="599"/>
    <s v="2352"/>
    <n v="25.769578599999999"/>
    <n v="-80.191880900000001"/>
    <n v="1.1229047263164309"/>
  </r>
  <r>
    <s v="Townhouse"/>
    <s v="31 SE 5th St #2309"/>
    <x v="14"/>
    <s v="FL"/>
    <n v="33131"/>
    <x v="504"/>
    <x v="4"/>
    <x v="2"/>
    <x v="698"/>
    <m/>
    <x v="22"/>
    <n v="59"/>
    <n v="645"/>
    <s v="677"/>
    <n v="25.769578599999999"/>
    <n v="-80.191880900000001"/>
    <n v="1.1229047263164309"/>
  </r>
  <r>
    <s v="Townhouse"/>
    <s v="31 SE 5th St #4021"/>
    <x v="14"/>
    <s v="FL"/>
    <n v="33131"/>
    <x v="444"/>
    <x v="2"/>
    <x v="3"/>
    <x v="699"/>
    <m/>
    <x v="22"/>
    <n v="17"/>
    <n v="578"/>
    <s v="1297"/>
    <n v="25.769578599999999"/>
    <n v="-80.191880900000001"/>
    <n v="1.1229047263164309"/>
  </r>
  <r>
    <s v="Townhouse"/>
    <s v="31 SE 6th St #1706"/>
    <x v="14"/>
    <s v="FL"/>
    <n v="33131"/>
    <x v="428"/>
    <x v="4"/>
    <x v="11"/>
    <x v="700"/>
    <m/>
    <x v="30"/>
    <n v="6"/>
    <n v="577"/>
    <s v="857"/>
    <n v="25.768606200000001"/>
    <n v="-80.191890299999997"/>
    <n v="1.0576414492047972"/>
  </r>
  <r>
    <s v="Townhouse"/>
    <s v="31 SE 6th St #2407"/>
    <x v="14"/>
    <s v="FL"/>
    <n v="33131"/>
    <x v="286"/>
    <x v="1"/>
    <x v="0"/>
    <x v="701"/>
    <m/>
    <x v="30"/>
    <n v="5"/>
    <n v="552"/>
    <s v="1310"/>
    <n v="25.768606200000001"/>
    <n v="-80.191890299999997"/>
    <n v="1.0576414492047972"/>
  </r>
  <r>
    <s v="Townhouse"/>
    <s v="31 SE 6th St #2601"/>
    <x v="14"/>
    <s v="FL"/>
    <n v="33131"/>
    <x v="480"/>
    <x v="2"/>
    <x v="0"/>
    <x v="358"/>
    <m/>
    <x v="30"/>
    <n v="7"/>
    <n v="717"/>
    <s v="1346"/>
    <n v="25.768606200000001"/>
    <n v="-80.191890299999997"/>
    <n v="1.0576414492047972"/>
  </r>
  <r>
    <s v="Townhouse"/>
    <s v="41 SE 5th St #1409"/>
    <x v="14"/>
    <s v="FL"/>
    <n v="33131"/>
    <x v="505"/>
    <x v="1"/>
    <x v="0"/>
    <x v="702"/>
    <m/>
    <x v="22"/>
    <n v="21"/>
    <n v="543"/>
    <s v="1230"/>
    <n v="25.769061600000001"/>
    <n v="-80.191815300000002"/>
    <n v="1.0892688839830869"/>
  </r>
  <r>
    <s v="Townhouse"/>
    <s v="41 SE 5th St #304"/>
    <x v="14"/>
    <s v="FL"/>
    <n v="33131"/>
    <x v="506"/>
    <x v="4"/>
    <x v="11"/>
    <x v="703"/>
    <m/>
    <x v="22"/>
    <n v="1"/>
    <n v="517"/>
    <s v="769"/>
    <n v="25.769061600000001"/>
    <n v="-80.191815300000002"/>
    <n v="1.0892688839830869"/>
  </r>
  <r>
    <s v="Townhouse"/>
    <s v="41 SE 5th St #908"/>
    <x v="14"/>
    <s v="FL"/>
    <n v="33131"/>
    <x v="507"/>
    <x v="1"/>
    <x v="0"/>
    <x v="704"/>
    <m/>
    <x v="22"/>
    <n v="10"/>
    <n v="506"/>
    <s v="1230"/>
    <n v="25.769061600000001"/>
    <n v="-80.191815300000002"/>
    <n v="1.0892688839830869"/>
  </r>
  <r>
    <s v="Townhouse"/>
    <s v="465 Brickell Ave #1605"/>
    <x v="14"/>
    <s v="FL"/>
    <n v="33131"/>
    <x v="282"/>
    <x v="1"/>
    <x v="0"/>
    <x v="705"/>
    <m/>
    <x v="40"/>
    <n v="80"/>
    <n v="758"/>
    <s v="1395"/>
    <n v="25.7688518"/>
    <n v="-80.188538100000002"/>
    <n v="1.1441279615347986"/>
  </r>
  <r>
    <s v="Townhouse"/>
    <s v="465 Brickell Ave #2304"/>
    <x v="14"/>
    <s v="FL"/>
    <n v="33131"/>
    <x v="499"/>
    <x v="4"/>
    <x v="2"/>
    <x v="706"/>
    <m/>
    <x v="40"/>
    <n v="17"/>
    <n v="938"/>
    <s v="550"/>
    <n v="25.7688518"/>
    <n v="-80.188538100000002"/>
    <n v="1.1441279615347986"/>
  </r>
  <r>
    <s v="Townhouse"/>
    <s v="465 Brickell Ave #2601"/>
    <x v="14"/>
    <s v="FL"/>
    <n v="33131"/>
    <x v="83"/>
    <x v="2"/>
    <x v="3"/>
    <x v="707"/>
    <m/>
    <x v="40"/>
    <n v="107"/>
    <n v="1014"/>
    <s v="1707"/>
    <n v="25.7688518"/>
    <n v="-80.188538100000002"/>
    <n v="1.1441279615347986"/>
  </r>
  <r>
    <s v="Townhouse"/>
    <s v="465 Brickell Ave #906"/>
    <x v="14"/>
    <s v="FL"/>
    <n v="33131"/>
    <x v="256"/>
    <x v="4"/>
    <x v="2"/>
    <x v="708"/>
    <m/>
    <x v="40"/>
    <n v="23"/>
    <n v="722"/>
    <s v="991"/>
    <n v="25.7688518"/>
    <n v="-80.188538100000002"/>
    <n v="1.1441279615347986"/>
  </r>
  <r>
    <s v="Townhouse"/>
    <s v="475 Brickell #2215"/>
    <x v="14"/>
    <s v="FL"/>
    <n v="33131"/>
    <x v="284"/>
    <x v="1"/>
    <x v="0"/>
    <x v="709"/>
    <m/>
    <x v="40"/>
    <n v="21"/>
    <n v="813"/>
    <s v="1373"/>
    <n v="25.7690722"/>
    <n v="-80.188605999999993"/>
    <n v="1.1562554353207917"/>
  </r>
  <r>
    <s v="Townhouse"/>
    <s v="475 Brickell Ave #1014"/>
    <x v="14"/>
    <s v="FL"/>
    <n v="33131"/>
    <x v="471"/>
    <x v="4"/>
    <x v="2"/>
    <x v="298"/>
    <m/>
    <x v="40"/>
    <n v="33"/>
    <n v="777"/>
    <s v="972"/>
    <n v="25.7690722"/>
    <n v="-80.188605999999993"/>
    <n v="1.1562554353207917"/>
  </r>
  <r>
    <s v="Townhouse"/>
    <s v="475 Brickell Ave #3509"/>
    <x v="14"/>
    <s v="FL"/>
    <n v="33131"/>
    <x v="508"/>
    <x v="1"/>
    <x v="0"/>
    <x v="381"/>
    <m/>
    <x v="40"/>
    <n v="46"/>
    <n v="724"/>
    <s v="1243"/>
    <n v="25.7690722"/>
    <n v="-80.188605999999993"/>
    <n v="1.1562554353207917"/>
  </r>
  <r>
    <s v="Townhouse"/>
    <s v="475 Brickell Ave #4014"/>
    <x v="14"/>
    <s v="FL"/>
    <n v="33131"/>
    <x v="437"/>
    <x v="4"/>
    <x v="2"/>
    <x v="298"/>
    <m/>
    <x v="40"/>
    <n v="78"/>
    <n v="815"/>
    <s v="798"/>
    <n v="25.7690722"/>
    <n v="-80.188605999999993"/>
    <n v="1.1562554353207917"/>
  </r>
  <r>
    <s v="Townhouse"/>
    <s v="475 Brickell Ave #5307"/>
    <x v="14"/>
    <s v="FL"/>
    <n v="33131"/>
    <x v="450"/>
    <x v="4"/>
    <x v="2"/>
    <x v="375"/>
    <m/>
    <x v="40"/>
    <n v="3"/>
    <n v="893"/>
    <s v="1321"/>
    <n v="25.7690722"/>
    <n v="-80.188605999999993"/>
    <n v="1.1562554353207917"/>
  </r>
  <r>
    <s v="Townhouse"/>
    <s v="485 Brickell Ave #1803"/>
    <x v="14"/>
    <s v="FL"/>
    <n v="33131"/>
    <x v="509"/>
    <x v="4"/>
    <x v="2"/>
    <x v="710"/>
    <m/>
    <x v="48"/>
    <n v="121"/>
    <n v="1076"/>
    <s v="985"/>
    <n v="25.768662500000001"/>
    <n v="-80.188727"/>
    <n v="1.1273511761603374"/>
  </r>
  <r>
    <s v="Townhouse"/>
    <s v="485 Brickell Ave #2502"/>
    <x v="14"/>
    <s v="FL"/>
    <n v="33131"/>
    <x v="179"/>
    <x v="1"/>
    <x v="0"/>
    <x v="711"/>
    <m/>
    <x v="48"/>
    <n v="46"/>
    <n v="1075"/>
    <s v="4000"/>
    <n v="25.768662500000001"/>
    <n v="-80.188727"/>
    <n v="1.1273511761603374"/>
  </r>
  <r>
    <s v="Townhouse"/>
    <s v="485 Brickell Ave #2803"/>
    <x v="14"/>
    <s v="FL"/>
    <n v="33131"/>
    <x v="510"/>
    <x v="4"/>
    <x v="2"/>
    <x v="710"/>
    <m/>
    <x v="48"/>
    <n v="41"/>
    <n v="961"/>
    <s v="926"/>
    <n v="25.768662500000001"/>
    <n v="-80.188727"/>
    <n v="1.1273511761603374"/>
  </r>
  <r>
    <s v="Townhouse"/>
    <s v="485 Brickell Ave #4904"/>
    <x v="14"/>
    <s v="FL"/>
    <n v="33131"/>
    <x v="49"/>
    <x v="1"/>
    <x v="0"/>
    <x v="653"/>
    <m/>
    <x v="48"/>
    <n v="98"/>
    <n v="1050"/>
    <s v="1329"/>
    <n v="25.768662500000001"/>
    <n v="-80.188727"/>
    <n v="1.1273511761603374"/>
  </r>
  <r>
    <s v="Townhouse"/>
    <s v="495 Brickell Ave #1109"/>
    <x v="14"/>
    <s v="FL"/>
    <n v="33131"/>
    <x v="511"/>
    <x v="4"/>
    <x v="2"/>
    <x v="712"/>
    <m/>
    <x v="48"/>
    <n v="41"/>
    <n v="591"/>
    <s v="77"/>
    <n v="25.768352400000001"/>
    <n v="-80.188671900000003"/>
    <n v="1.1093112748538383"/>
  </r>
  <r>
    <s v="Townhouse"/>
    <s v="495 Brickell Ave #1611"/>
    <x v="14"/>
    <s v="FL"/>
    <n v="33131"/>
    <x v="486"/>
    <x v="1"/>
    <x v="0"/>
    <x v="691"/>
    <m/>
    <x v="48"/>
    <n v="105"/>
    <n v="717"/>
    <s v="1050"/>
    <n v="25.768352400000001"/>
    <n v="-80.188671900000003"/>
    <n v="1.1093112748538383"/>
  </r>
  <r>
    <s v="Townhouse"/>
    <s v="495 Brickell Ave #1701"/>
    <x v="14"/>
    <s v="FL"/>
    <n v="33131"/>
    <x v="152"/>
    <x v="2"/>
    <x v="0"/>
    <x v="713"/>
    <m/>
    <x v="48"/>
    <n v="23"/>
    <n v="909"/>
    <s v="1699"/>
    <n v="25.768352400000001"/>
    <n v="-80.188671900000003"/>
    <n v="1.1093112748538383"/>
  </r>
  <r>
    <s v="Townhouse"/>
    <s v="495 Brickell Ave #1807"/>
    <x v="14"/>
    <s v="FL"/>
    <n v="33131"/>
    <x v="261"/>
    <x v="4"/>
    <x v="2"/>
    <x v="714"/>
    <m/>
    <x v="48"/>
    <n v="20"/>
    <n v="710"/>
    <s v="921"/>
    <n v="25.768352400000001"/>
    <n v="-80.188671900000003"/>
    <n v="1.1093112748538383"/>
  </r>
  <r>
    <s v="Townhouse"/>
    <s v="495 Brickell Ave #1903"/>
    <x v="14"/>
    <s v="FL"/>
    <n v="33131"/>
    <x v="49"/>
    <x v="1"/>
    <x v="0"/>
    <x v="715"/>
    <m/>
    <x v="48"/>
    <n v="41"/>
    <n v="889"/>
    <s v="1312"/>
    <n v="25.768352400000001"/>
    <n v="-80.188671900000003"/>
    <n v="1.1093112748538383"/>
  </r>
  <r>
    <s v="Townhouse"/>
    <s v="495 Brickell Ave #2410"/>
    <x v="14"/>
    <s v="FL"/>
    <n v="33131"/>
    <x v="298"/>
    <x v="1"/>
    <x v="0"/>
    <x v="128"/>
    <m/>
    <x v="48"/>
    <n v="99"/>
    <n v="828"/>
    <s v="1099"/>
    <n v="25.768352400000001"/>
    <n v="-80.188671900000003"/>
    <n v="1.1093112748538383"/>
  </r>
  <r>
    <s v="Townhouse"/>
    <s v="495 Brickell Ave #2608"/>
    <x v="14"/>
    <s v="FL"/>
    <n v="33131"/>
    <x v="512"/>
    <x v="4"/>
    <x v="2"/>
    <x v="716"/>
    <m/>
    <x v="48"/>
    <n v="9"/>
    <n v="826"/>
    <s v="641"/>
    <n v="25.768352400000001"/>
    <n v="-80.188671900000003"/>
    <n v="1.1093112748538383"/>
  </r>
  <r>
    <s v="Townhouse"/>
    <s v="495 Brickell Ave #2704"/>
    <x v="14"/>
    <s v="FL"/>
    <n v="33131"/>
    <x v="332"/>
    <x v="1"/>
    <x v="0"/>
    <x v="717"/>
    <m/>
    <x v="48"/>
    <n v="16"/>
    <n v="851"/>
    <s v="1200"/>
    <n v="25.768352400000001"/>
    <n v="-80.188671900000003"/>
    <n v="1.1093112748538383"/>
  </r>
  <r>
    <s v="Townhouse"/>
    <s v="495 Brickell Ave #3007"/>
    <x v="14"/>
    <s v="FL"/>
    <n v="33131"/>
    <x v="513"/>
    <x v="4"/>
    <x v="2"/>
    <x v="714"/>
    <m/>
    <x v="48"/>
    <n v="48"/>
    <n v="648"/>
    <s v="922"/>
    <n v="25.768352400000001"/>
    <n v="-80.188671900000003"/>
    <n v="1.1093112748538383"/>
  </r>
  <r>
    <s v="Townhouse"/>
    <s v="495 Brickell Ave #4407"/>
    <x v="14"/>
    <s v="FL"/>
    <n v="33131"/>
    <x v="461"/>
    <x v="4"/>
    <x v="2"/>
    <x v="714"/>
    <m/>
    <x v="48"/>
    <n v="48"/>
    <n v="711"/>
    <s v="921"/>
    <n v="25.768352400000001"/>
    <n v="-80.188671900000003"/>
    <n v="1.1093112748538383"/>
  </r>
  <r>
    <s v="Townhouse"/>
    <s v="495 Brickell Ave #4711"/>
    <x v="14"/>
    <s v="FL"/>
    <n v="33131"/>
    <x v="282"/>
    <x v="1"/>
    <x v="0"/>
    <x v="691"/>
    <m/>
    <x v="48"/>
    <n v="76"/>
    <n v="793"/>
    <s v="1470"/>
    <n v="25.768352400000001"/>
    <n v="-80.188671900000003"/>
    <n v="1.1093112748538383"/>
  </r>
  <r>
    <s v="Townhouse"/>
    <s v="495 Brickell Ave #5206"/>
    <x v="14"/>
    <s v="FL"/>
    <n v="33131"/>
    <x v="489"/>
    <x v="4"/>
    <x v="2"/>
    <x v="716"/>
    <m/>
    <x v="48"/>
    <n v="31"/>
    <n v="840"/>
    <s v="700"/>
    <n v="25.768352400000001"/>
    <n v="-80.188671900000003"/>
    <n v="1.1093112748538383"/>
  </r>
  <r>
    <s v="Townhouse"/>
    <s v="500 Brickell Ave #2910"/>
    <x v="14"/>
    <s v="FL"/>
    <n v="33131"/>
    <x v="466"/>
    <x v="1"/>
    <x v="0"/>
    <x v="718"/>
    <m/>
    <x v="40"/>
    <n v="42"/>
    <n v="664"/>
    <s v="1562"/>
    <n v="25.768340200000001"/>
    <n v="-80.190610000000007"/>
    <n v="1.0632116644572318"/>
  </r>
  <r>
    <s v="Townhouse"/>
    <s v="520 Brickell Key Dr Unit A1003"/>
    <x v="14"/>
    <s v="FL"/>
    <n v="33131"/>
    <x v="313"/>
    <x v="1"/>
    <x v="0"/>
    <x v="719"/>
    <m/>
    <x v="35"/>
    <n v="8"/>
    <n v="680"/>
    <s v="1326"/>
    <n v="25.767190299999999"/>
    <n v="-80.184933299999997"/>
    <n v="1.1608841452696563"/>
  </r>
  <r>
    <s v="Townhouse"/>
    <s v="540 Brickell Key Dr #1011"/>
    <x v="14"/>
    <s v="FL"/>
    <n v="33131"/>
    <x v="514"/>
    <x v="1"/>
    <x v="0"/>
    <x v="690"/>
    <m/>
    <x v="62"/>
    <n v="57"/>
    <n v="704"/>
    <s v="1240"/>
    <n v="25.768002800000001"/>
    <n v="-80.183714100000003"/>
    <n v="1.2517337142355649"/>
  </r>
  <r>
    <s v="Townhouse"/>
    <s v="540 Brickell Key Dr #1103"/>
    <x v="14"/>
    <s v="FL"/>
    <n v="33131"/>
    <x v="515"/>
    <x v="4"/>
    <x v="11"/>
    <x v="720"/>
    <m/>
    <x v="62"/>
    <n v="6"/>
    <n v="708"/>
    <s v="762"/>
    <n v="25.768002800000001"/>
    <n v="-80.183714100000003"/>
    <n v="1.2517337142355649"/>
  </r>
  <r>
    <s v="Townhouse"/>
    <s v="540 Brickell Key Dr #1111"/>
    <x v="14"/>
    <s v="FL"/>
    <n v="33131"/>
    <x v="314"/>
    <x v="1"/>
    <x v="0"/>
    <x v="690"/>
    <m/>
    <x v="62"/>
    <n v="6"/>
    <n v="662"/>
    <s v="1240"/>
    <n v="25.768002800000001"/>
    <n v="-80.183714100000003"/>
    <n v="1.2517337142355649"/>
  </r>
  <r>
    <s v="Townhouse"/>
    <s v="540 Brickell Key Dr #1224"/>
    <x v="14"/>
    <s v="FL"/>
    <n v="33131"/>
    <x v="516"/>
    <x v="4"/>
    <x v="11"/>
    <x v="688"/>
    <m/>
    <x v="62"/>
    <n v="38"/>
    <n v="653"/>
    <s v="761"/>
    <n v="25.768002800000001"/>
    <n v="-80.183714100000003"/>
    <n v="1.2517337142355649"/>
  </r>
  <r>
    <s v="Townhouse"/>
    <s v="540 Brickell Key Dr #1816"/>
    <x v="14"/>
    <s v="FL"/>
    <n v="33131"/>
    <x v="448"/>
    <x v="1"/>
    <x v="0"/>
    <x v="664"/>
    <m/>
    <x v="62"/>
    <n v="47"/>
    <n v="621"/>
    <s v="1254"/>
    <n v="25.768002800000001"/>
    <n v="-80.183714100000003"/>
    <n v="1.2517337142355649"/>
  </r>
  <r>
    <s v="Townhouse"/>
    <s v="540 Brickell Key Dr #202"/>
    <x v="14"/>
    <s v="FL"/>
    <n v="33131"/>
    <x v="517"/>
    <x v="4"/>
    <x v="11"/>
    <x v="721"/>
    <m/>
    <x v="62"/>
    <n v="28"/>
    <n v="597"/>
    <s v="700"/>
    <n v="25.768002800000001"/>
    <n v="-80.183714100000003"/>
    <n v="1.2517337142355649"/>
  </r>
  <r>
    <s v="Townhouse"/>
    <s v="540 Brickell Key Dr #512"/>
    <x v="14"/>
    <s v="FL"/>
    <n v="33131"/>
    <x v="518"/>
    <x v="4"/>
    <x v="2"/>
    <x v="722"/>
    <m/>
    <x v="62"/>
    <n v="48"/>
    <n v="596"/>
    <s v="882"/>
    <n v="25.768002800000001"/>
    <n v="-80.183714100000003"/>
    <n v="1.2517337142355649"/>
  </r>
  <r>
    <s v="Townhouse"/>
    <s v="55 SE 6th St #1704"/>
    <x v="14"/>
    <s v="FL"/>
    <n v="33131"/>
    <x v="242"/>
    <x v="4"/>
    <x v="2"/>
    <x v="723"/>
    <m/>
    <x v="40"/>
    <n v="44"/>
    <n v="718"/>
    <s v="923"/>
    <n v="25.768447500000001"/>
    <n v="-80.191348700000006"/>
    <n v="1.0561735102538874"/>
  </r>
  <r>
    <s v="Townhouse"/>
    <s v="55 SE 6th St #2201"/>
    <x v="14"/>
    <s v="FL"/>
    <n v="33131"/>
    <x v="271"/>
    <x v="1"/>
    <x v="0"/>
    <x v="724"/>
    <m/>
    <x v="40"/>
    <n v="15"/>
    <n v="619"/>
    <s v="2810"/>
    <n v="25.768447500000001"/>
    <n v="-80.191348700000006"/>
    <n v="1.0561735102538874"/>
  </r>
  <r>
    <s v="Townhouse"/>
    <s v="55 SE 6th St #4307"/>
    <x v="14"/>
    <s v="FL"/>
    <n v="33131"/>
    <x v="302"/>
    <x v="4"/>
    <x v="2"/>
    <x v="725"/>
    <m/>
    <x v="40"/>
    <n v="61"/>
    <n v="853"/>
    <s v="900"/>
    <n v="25.768447500000001"/>
    <n v="-80.191348700000006"/>
    <n v="1.0561735102538874"/>
  </r>
  <r>
    <s v="Townhouse"/>
    <s v="68 SE 6 St #2510"/>
    <x v="14"/>
    <s v="FL"/>
    <n v="33131"/>
    <x v="519"/>
    <x v="1"/>
    <x v="0"/>
    <x v="726"/>
    <m/>
    <x v="83"/>
    <n v="46"/>
    <n v="857"/>
    <s v="1260"/>
    <n v="25.767897999999999"/>
    <n v="-80.192301299999997"/>
    <n v="1.0038962448493074"/>
  </r>
  <r>
    <s v="Townhouse"/>
    <s v="68 SE 6th St #1401"/>
    <x v="14"/>
    <s v="FL"/>
    <n v="33131"/>
    <x v="328"/>
    <x v="1"/>
    <x v="3"/>
    <x v="234"/>
    <m/>
    <x v="83"/>
    <n v="15"/>
    <n v="964"/>
    <s v="1519"/>
    <n v="25.767897999999999"/>
    <n v="-80.192301299999997"/>
    <n v="1.0038962448493074"/>
  </r>
  <r>
    <s v="Townhouse"/>
    <s v="68 SE 6th St #1903"/>
    <x v="14"/>
    <s v="FL"/>
    <n v="33131"/>
    <x v="520"/>
    <x v="2"/>
    <x v="5"/>
    <x v="727"/>
    <m/>
    <x v="83"/>
    <n v="65"/>
    <n v="958"/>
    <s v="2269"/>
    <n v="25.767897999999999"/>
    <n v="-80.192301299999997"/>
    <n v="1.0038962448493074"/>
  </r>
  <r>
    <s v="Townhouse"/>
    <s v="68 SE 6th St #2010"/>
    <x v="14"/>
    <s v="FL"/>
    <n v="33131"/>
    <x v="324"/>
    <x v="1"/>
    <x v="0"/>
    <x v="728"/>
    <m/>
    <x v="83"/>
    <n v="62"/>
    <n v="826"/>
    <s v="2496"/>
    <n v="25.767897999999999"/>
    <n v="-80.192301299999997"/>
    <n v="1.0038962448493074"/>
  </r>
  <r>
    <s v="Townhouse"/>
    <s v="68 SE 6th St #2301"/>
    <x v="14"/>
    <s v="FL"/>
    <n v="33131"/>
    <x v="464"/>
    <x v="1"/>
    <x v="3"/>
    <x v="234"/>
    <m/>
    <x v="83"/>
    <n v="87"/>
    <n v="968"/>
    <s v="1518"/>
    <n v="25.767897999999999"/>
    <n v="-80.192301299999997"/>
    <n v="1.0038962448493074"/>
  </r>
  <r>
    <s v="Townhouse"/>
    <s v="68 SE 6th St #2502"/>
    <x v="14"/>
    <s v="FL"/>
    <n v="33131"/>
    <x v="235"/>
    <x v="1"/>
    <x v="3"/>
    <x v="234"/>
    <m/>
    <x v="83"/>
    <n v="80"/>
    <n v="881"/>
    <s v="1519"/>
    <n v="25.767897999999999"/>
    <n v="-80.192301299999997"/>
    <n v="1.0038962448493074"/>
  </r>
  <r>
    <s v="Townhouse"/>
    <s v="68 SE 6th St #2804"/>
    <x v="14"/>
    <s v="FL"/>
    <n v="33131"/>
    <x v="7"/>
    <x v="2"/>
    <x v="5"/>
    <x v="729"/>
    <m/>
    <x v="83"/>
    <n v="60"/>
    <n v="904"/>
    <s v="3382"/>
    <n v="25.767897999999999"/>
    <n v="-80.192301299999997"/>
    <n v="1.0038962448493074"/>
  </r>
  <r>
    <s v="Townhouse"/>
    <s v="68 SE 6th St #2805"/>
    <x v="14"/>
    <s v="FL"/>
    <n v="33131"/>
    <x v="466"/>
    <x v="4"/>
    <x v="11"/>
    <x v="431"/>
    <m/>
    <x v="83"/>
    <n v="47"/>
    <n v="904"/>
    <s v="1054"/>
    <n v="25.767897999999999"/>
    <n v="-80.192301299999997"/>
    <n v="1.0038962448493074"/>
  </r>
  <r>
    <s v="Townhouse"/>
    <s v="68 SE 6th St #3505"/>
    <x v="14"/>
    <s v="FL"/>
    <n v="33131"/>
    <x v="283"/>
    <x v="4"/>
    <x v="11"/>
    <x v="431"/>
    <m/>
    <x v="83"/>
    <n v="43"/>
    <n v="853"/>
    <s v="1056"/>
    <n v="25.767897999999999"/>
    <n v="-80.192301299999997"/>
    <n v="1.0038962448493074"/>
  </r>
  <r>
    <s v="Townhouse"/>
    <s v="68 SE 6th St #3601"/>
    <x v="14"/>
    <s v="FL"/>
    <n v="33131"/>
    <x v="328"/>
    <x v="1"/>
    <x v="3"/>
    <x v="234"/>
    <m/>
    <x v="83"/>
    <n v="82"/>
    <n v="964"/>
    <s v="3038"/>
    <n v="25.767897999999999"/>
    <n v="-80.192301299999997"/>
    <n v="1.0038962448493074"/>
  </r>
  <r>
    <s v="Townhouse"/>
    <s v="68 SE 6th St #3703"/>
    <x v="14"/>
    <s v="FL"/>
    <n v="33131"/>
    <x v="404"/>
    <x v="2"/>
    <x v="5"/>
    <x v="76"/>
    <m/>
    <x v="83"/>
    <n v="44"/>
    <n v="1095"/>
    <s v="2305"/>
    <n v="25.767897999999999"/>
    <n v="-80.192301299999997"/>
    <n v="1.0038962448493074"/>
  </r>
  <r>
    <s v="Townhouse"/>
    <s v="68 SE 6th St Ph 4303"/>
    <x v="14"/>
    <s v="FL"/>
    <n v="33131"/>
    <x v="521"/>
    <x v="0"/>
    <x v="7"/>
    <x v="730"/>
    <m/>
    <x v="83"/>
    <n v="34"/>
    <n v="1940"/>
    <s v="3711"/>
    <n v="25.767897999999999"/>
    <n v="-80.192301299999997"/>
    <n v="1.0038962448493074"/>
  </r>
  <r>
    <s v="Townhouse"/>
    <s v="770 Claughton Island Dr #1003"/>
    <x v="14"/>
    <s v="FL"/>
    <n v="33131"/>
    <x v="265"/>
    <x v="1"/>
    <x v="0"/>
    <x v="273"/>
    <m/>
    <x v="95"/>
    <n v="23"/>
    <n v="594"/>
    <s v="888"/>
    <n v="25.766096900000001"/>
    <n v="-80.183799300000004"/>
    <n v="1.1478227021656988"/>
  </r>
  <r>
    <s v="Townhouse"/>
    <s v="770 Claughton Island Dr #1604"/>
    <x v="14"/>
    <s v="FL"/>
    <n v="33131"/>
    <x v="254"/>
    <x v="1"/>
    <x v="0"/>
    <x v="273"/>
    <m/>
    <x v="95"/>
    <n v="17"/>
    <n v="515"/>
    <s v="1778"/>
    <n v="25.766096900000001"/>
    <n v="-80.183799300000004"/>
    <n v="1.1478227021656988"/>
  </r>
  <r>
    <s v="Townhouse"/>
    <s v="770 Claughton Island Dr #906"/>
    <x v="14"/>
    <s v="FL"/>
    <n v="33131"/>
    <x v="522"/>
    <x v="4"/>
    <x v="2"/>
    <x v="340"/>
    <m/>
    <x v="95"/>
    <n v="68"/>
    <n v="627"/>
    <s v="619"/>
    <n v="25.766096900000001"/>
    <n v="-80.183799300000004"/>
    <n v="1.1478227021656988"/>
  </r>
  <r>
    <s v="Townhouse"/>
    <s v="800 Claughton Island Dr Unit 1801-1802"/>
    <x v="14"/>
    <s v="FL"/>
    <n v="33131"/>
    <x v="495"/>
    <x v="2"/>
    <x v="7"/>
    <x v="731"/>
    <m/>
    <x v="110"/>
    <n v="120"/>
    <n v="709"/>
    <s v="2960"/>
    <n v="25.765262100000001"/>
    <n v="-80.184134700000001"/>
    <n v="1.0913409566359256"/>
  </r>
  <r>
    <s v="Townhouse"/>
    <s v="801 S Miami Ave #3104"/>
    <x v="14"/>
    <s v="FL"/>
    <n v="33131"/>
    <x v="45"/>
    <x v="2"/>
    <x v="1"/>
    <x v="619"/>
    <m/>
    <x v="33"/>
    <n v="15"/>
    <n v="937"/>
    <s v="2582"/>
    <n v="25.765951999999999"/>
    <n v="-80.193033700000001"/>
    <n v="0.86248339947600727"/>
  </r>
  <r>
    <s v="Townhouse"/>
    <s v="808 Brickell Key Dr #1707"/>
    <x v="14"/>
    <s v="FL"/>
    <n v="33131"/>
    <x v="241"/>
    <x v="4"/>
    <x v="11"/>
    <x v="391"/>
    <m/>
    <x v="11"/>
    <n v="96"/>
    <n v="667"/>
    <s v="502"/>
    <n v="25.768696200000001"/>
    <n v="-80.183204700000005"/>
    <n v="1.3089829300781042"/>
  </r>
  <r>
    <s v="Townhouse"/>
    <s v="808 Brickell Key Dr #3006"/>
    <x v="14"/>
    <s v="FL"/>
    <n v="33131"/>
    <x v="523"/>
    <x v="1"/>
    <x v="0"/>
    <x v="732"/>
    <m/>
    <x v="55"/>
    <n v="21"/>
    <n v="865"/>
    <s v="1022"/>
    <n v="25.768696200000001"/>
    <n v="-80.183204700000005"/>
    <n v="1.3089829300781042"/>
  </r>
  <r>
    <s v="Townhouse"/>
    <s v="825 Brickell Bay Dr #1450"/>
    <x v="14"/>
    <s v="FL"/>
    <n v="33131"/>
    <x v="524"/>
    <x v="1"/>
    <x v="0"/>
    <x v="733"/>
    <m/>
    <x v="87"/>
    <n v="13"/>
    <n v="399"/>
    <s v="1688"/>
    <n v="25.765113499999998"/>
    <n v="-80.188990000000004"/>
    <n v="0.90134892630341534"/>
  </r>
  <r>
    <s v="Townhouse"/>
    <s v="888 Brickell Key Dr #1202"/>
    <x v="14"/>
    <s v="FL"/>
    <n v="33131"/>
    <x v="525"/>
    <x v="4"/>
    <x v="11"/>
    <x v="124"/>
    <m/>
    <x v="110"/>
    <n v="83"/>
    <n v="731"/>
    <s v="862"/>
    <n v="25.769243700000001"/>
    <n v="-80.1848727"/>
    <n v="1.2789181919302104"/>
  </r>
  <r>
    <s v="Townhouse"/>
    <s v="888 Brickell Key Dr #1809"/>
    <x v="14"/>
    <s v="FL"/>
    <n v="33131"/>
    <x v="262"/>
    <x v="1"/>
    <x v="0"/>
    <x v="734"/>
    <m/>
    <x v="110"/>
    <n v="63"/>
    <n v="648"/>
    <s v="1151"/>
    <n v="25.769243700000001"/>
    <n v="-80.1848727"/>
    <n v="1.2789181919302104"/>
  </r>
  <r>
    <s v="Townhouse"/>
    <s v="950 Brickell Bay Dr #1705"/>
    <x v="14"/>
    <s v="FL"/>
    <n v="33131"/>
    <x v="473"/>
    <x v="1"/>
    <x v="0"/>
    <x v="735"/>
    <m/>
    <x v="40"/>
    <n v="90"/>
    <n v="704"/>
    <s v="1066"/>
    <n v="25.764962100000002"/>
    <n v="-80.190115500000005"/>
    <n v="0.85920673867524755"/>
  </r>
  <r>
    <s v="Townhouse"/>
    <s v="950 Brickell Bay Dr #1710"/>
    <x v="14"/>
    <s v="FL"/>
    <n v="33131"/>
    <x v="526"/>
    <x v="1"/>
    <x v="3"/>
    <x v="47"/>
    <m/>
    <x v="40"/>
    <n v="10"/>
    <n v="767"/>
    <s v="900"/>
    <n v="25.764962100000002"/>
    <n v="-80.190115500000005"/>
    <n v="0.85920673867524755"/>
  </r>
  <r>
    <s v="Townhouse"/>
    <s v="950 Brickell Bay Dr #300"/>
    <x v="14"/>
    <s v="FL"/>
    <n v="33131"/>
    <x v="265"/>
    <x v="4"/>
    <x v="2"/>
    <x v="593"/>
    <m/>
    <x v="40"/>
    <n v="98"/>
    <n v="817"/>
    <s v="682"/>
    <n v="25.764962100000002"/>
    <n v="-80.190115500000005"/>
    <n v="0.85920673867524755"/>
  </r>
  <r>
    <s v="Townhouse"/>
    <s v="950 Brickell Bay Dr #3107"/>
    <x v="14"/>
    <s v="FL"/>
    <n v="33131"/>
    <x v="457"/>
    <x v="1"/>
    <x v="0"/>
    <x v="736"/>
    <m/>
    <x v="40"/>
    <n v="23"/>
    <n v="751"/>
    <s v="960"/>
    <n v="25.764962100000002"/>
    <n v="-80.190115500000005"/>
    <n v="0.85920673867524755"/>
  </r>
  <r>
    <s v="Townhouse"/>
    <s v="950 Brickell Bay Dr #4610"/>
    <x v="14"/>
    <s v="FL"/>
    <n v="33131"/>
    <x v="527"/>
    <x v="1"/>
    <x v="3"/>
    <x v="47"/>
    <m/>
    <x v="40"/>
    <n v="45"/>
    <n v="923"/>
    <s v="1054"/>
    <n v="25.764962100000002"/>
    <n v="-80.190115500000005"/>
    <n v="0.85920673867524755"/>
  </r>
  <r>
    <s v="Townhouse"/>
    <s v="950 Brickell Bay Dr #5209"/>
    <x v="14"/>
    <s v="FL"/>
    <n v="33131"/>
    <x v="315"/>
    <x v="4"/>
    <x v="2"/>
    <x v="737"/>
    <m/>
    <x v="40"/>
    <n v="64"/>
    <n v="876"/>
    <s v="608"/>
    <n v="25.764962100000002"/>
    <n v="-80.190115500000005"/>
    <n v="0.85920673867524755"/>
  </r>
  <r>
    <s v="Townhouse"/>
    <s v="951 Brickell Ave #1807"/>
    <x v="14"/>
    <s v="FL"/>
    <n v="33131"/>
    <x v="437"/>
    <x v="1"/>
    <x v="0"/>
    <x v="613"/>
    <m/>
    <x v="40"/>
    <n v="73"/>
    <n v="584"/>
    <s v="1200"/>
    <n v="25.764435200000001"/>
    <n v="-80.190782600000006"/>
    <n v="0.80850902354549237"/>
  </r>
  <r>
    <s v="Townhouse"/>
    <s v="951 Brickell Ave #3403"/>
    <x v="14"/>
    <s v="FL"/>
    <n v="33131"/>
    <x v="237"/>
    <x v="4"/>
    <x v="2"/>
    <x v="606"/>
    <m/>
    <x v="40"/>
    <n v="71"/>
    <n v="833"/>
    <s v="677"/>
    <n v="25.764435200000001"/>
    <n v="-80.190782600000006"/>
    <n v="0.80850902354549237"/>
  </r>
  <r>
    <s v="Townhouse"/>
    <s v="99 SE 5 St #204"/>
    <x v="14"/>
    <s v="FL"/>
    <n v="33131"/>
    <x v="528"/>
    <x v="1"/>
    <x v="1"/>
    <x v="738"/>
    <m/>
    <x v="39"/>
    <n v="58"/>
    <n v="1479"/>
    <s v="3180"/>
    <n v="25.769626200000001"/>
    <n v="-80.190989999999999"/>
    <n v="1.1406023412005215"/>
  </r>
  <r>
    <s v="Townhouse"/>
    <s v="99 SE 5 St #2801"/>
    <x v="14"/>
    <s v="FL"/>
    <n v="33131"/>
    <x v="529"/>
    <x v="0"/>
    <x v="4"/>
    <x v="739"/>
    <m/>
    <x v="39"/>
    <n v="58"/>
    <n v="1791"/>
    <s v="6140"/>
    <n v="25.769626200000001"/>
    <n v="-80.190989999999999"/>
    <n v="1.1406023412005215"/>
  </r>
  <r>
    <s v="Townhouse"/>
    <s v="99 SE 5 St #4803"/>
    <x v="14"/>
    <s v="FL"/>
    <n v="33131"/>
    <x v="530"/>
    <x v="1"/>
    <x v="3"/>
    <x v="543"/>
    <m/>
    <x v="39"/>
    <n v="36"/>
    <n v="1784"/>
    <s v="1906"/>
    <n v="25.769626200000001"/>
    <n v="-80.190989999999999"/>
    <n v="1.1406023412005215"/>
  </r>
  <r>
    <s v="Townhouse"/>
    <s v="99 SE 5 St #6402"/>
    <x v="14"/>
    <s v="FL"/>
    <n v="33131"/>
    <x v="531"/>
    <x v="0"/>
    <x v="6"/>
    <x v="740"/>
    <m/>
    <x v="39"/>
    <n v="59"/>
    <n v="1572"/>
    <s v="7570"/>
    <n v="25.769626200000001"/>
    <n v="-80.190989999999999"/>
    <n v="1.1406023412005215"/>
  </r>
  <r>
    <s v="Townhouse"/>
    <s v="99 SE 5 St Ph 7102"/>
    <x v="14"/>
    <s v="FL"/>
    <n v="33131"/>
    <x v="532"/>
    <x v="2"/>
    <x v="4"/>
    <x v="741"/>
    <m/>
    <x v="39"/>
    <n v="16"/>
    <n v="2510"/>
    <s v="9200"/>
    <n v="25.769626200000001"/>
    <n v="-80.190989999999999"/>
    <n v="1.1406023412005215"/>
  </r>
  <r>
    <s v="Townhouse"/>
    <s v="99 SE 5th St #1001"/>
    <x v="14"/>
    <s v="FL"/>
    <n v="33131"/>
    <x v="533"/>
    <x v="2"/>
    <x v="12"/>
    <x v="742"/>
    <m/>
    <x v="101"/>
    <n v="27"/>
    <n v="1196"/>
    <s v="4431"/>
    <n v="25.769626200000001"/>
    <n v="-80.190989999999999"/>
    <n v="1.1406023412005215"/>
  </r>
  <r>
    <s v="Townhouse"/>
    <s v="99 SE 5th St #5605"/>
    <x v="14"/>
    <s v="FL"/>
    <n v="33131"/>
    <x v="534"/>
    <x v="4"/>
    <x v="0"/>
    <x v="711"/>
    <m/>
    <x v="101"/>
    <n v="56"/>
    <n v="1801"/>
    <s v="1345"/>
    <n v="25.769626200000001"/>
    <n v="-80.190989999999999"/>
    <n v="1.1406023412005215"/>
  </r>
  <r>
    <s v="Townhouse"/>
    <s v="99 SE 5th St Unit UPH7103"/>
    <x v="14"/>
    <s v="FL"/>
    <n v="33131"/>
    <x v="535"/>
    <x v="2"/>
    <x v="4"/>
    <x v="743"/>
    <m/>
    <x v="101"/>
    <n v="27"/>
    <n v="2655"/>
    <s v="3522"/>
    <n v="25.769626200000001"/>
    <n v="-80.190989999999999"/>
    <n v="1.1406023412005215"/>
  </r>
  <r>
    <s v="Townhouse"/>
    <s v="99 SE 5th St Unit UPH7201"/>
    <x v="14"/>
    <s v="FL"/>
    <n v="33131"/>
    <x v="536"/>
    <x v="3"/>
    <x v="18"/>
    <x v="744"/>
    <m/>
    <x v="101"/>
    <n v="35"/>
    <n v="3003"/>
    <s v="9074"/>
    <n v="25.769626200000001"/>
    <n v="-80.190989999999999"/>
    <n v="1.1406023412005215"/>
  </r>
  <r>
    <s v="Townhouse"/>
    <s v="999 Brickell Bay Dr #1801"/>
    <x v="14"/>
    <s v="FL"/>
    <n v="33131"/>
    <x v="537"/>
    <x v="2"/>
    <x v="3"/>
    <x v="745"/>
    <m/>
    <x v="87"/>
    <n v="34"/>
    <n v="363"/>
    <s v="1650"/>
    <n v="25.764357700000001"/>
    <n v="-80.1895107"/>
    <n v="0.83992824635368724"/>
  </r>
  <r>
    <s v="Townhouse"/>
    <s v="999 SW 1st Ave #2317"/>
    <x v="14"/>
    <s v="FL"/>
    <n v="33131"/>
    <x v="450"/>
    <x v="2"/>
    <x v="0"/>
    <x v="746"/>
    <m/>
    <x v="16"/>
    <n v="12"/>
    <n v="695"/>
    <s v="930"/>
    <n v="25.7646567"/>
    <n v="-80.194969999999998"/>
    <n v="0.75406677977788417"/>
  </r>
  <r>
    <s v="Townhouse"/>
    <s v="133 NE 2nd Ave #1805"/>
    <x v="14"/>
    <s v="FL"/>
    <n v="33132"/>
    <x v="538"/>
    <x v="4"/>
    <x v="2"/>
    <x v="747"/>
    <m/>
    <x v="49"/>
    <n v="153"/>
    <n v="584"/>
    <s v="533"/>
    <n v="25.775953699999999"/>
    <n v="-80.190192699999997"/>
    <n v="1.4105267134358794"/>
  </r>
  <r>
    <s v="Townhouse"/>
    <s v="133 NE 2nd Ave #3207"/>
    <x v="14"/>
    <s v="FL"/>
    <n v="33132"/>
    <x v="539"/>
    <x v="4"/>
    <x v="2"/>
    <x v="747"/>
    <m/>
    <x v="49"/>
    <n v="2"/>
    <n v="614"/>
    <s v="533"/>
    <n v="25.775953699999999"/>
    <n v="-80.190192699999997"/>
    <n v="1.4105267134358794"/>
  </r>
  <r>
    <s v="Townhouse"/>
    <s v="133 NE 2nd Ave #912"/>
    <x v="14"/>
    <s v="FL"/>
    <n v="33132"/>
    <x v="485"/>
    <x v="1"/>
    <x v="0"/>
    <x v="354"/>
    <m/>
    <x v="49"/>
    <n v="76"/>
    <n v="449"/>
    <s v="845"/>
    <n v="25.775953699999999"/>
    <n v="-80.190192699999997"/>
    <n v="1.4105267134358794"/>
  </r>
  <r>
    <s v="Townhouse"/>
    <s v="1600 NE 1st Ave #1806"/>
    <x v="14"/>
    <s v="FL"/>
    <n v="33132"/>
    <x v="489"/>
    <x v="1"/>
    <x v="0"/>
    <x v="59"/>
    <m/>
    <x v="33"/>
    <n v="1"/>
    <n v="591"/>
    <s v="1004"/>
    <n v="25.791136099999999"/>
    <n v="-80.192716000000004"/>
    <n v="0.36585937645218336"/>
  </r>
  <r>
    <s v="Townhouse"/>
    <s v="1600 NE 1st Ave #1817"/>
    <x v="14"/>
    <s v="FL"/>
    <n v="33132"/>
    <x v="540"/>
    <x v="4"/>
    <x v="2"/>
    <x v="748"/>
    <m/>
    <x v="33"/>
    <n v="27"/>
    <n v="578"/>
    <s v="850"/>
    <n v="25.791136099999999"/>
    <n v="-80.192716000000004"/>
    <n v="0.36585937645218336"/>
  </r>
  <r>
    <s v="Townhouse"/>
    <s v="1600 NE 1st Ave #2120"/>
    <x v="14"/>
    <s v="FL"/>
    <n v="33132"/>
    <x v="448"/>
    <x v="1"/>
    <x v="0"/>
    <x v="568"/>
    <m/>
    <x v="33"/>
    <n v="21"/>
    <n v="634"/>
    <s v="983"/>
    <n v="25.791136099999999"/>
    <n v="-80.192716000000004"/>
    <n v="0.36585937645218336"/>
  </r>
  <r>
    <s v="Townhouse"/>
    <s v="1600 NE 1st Ave #2314"/>
    <x v="14"/>
    <s v="FL"/>
    <n v="33132"/>
    <x v="238"/>
    <x v="4"/>
    <x v="11"/>
    <x v="749"/>
    <m/>
    <x v="33"/>
    <n v="1"/>
    <n v="566"/>
    <s v="690"/>
    <n v="25.791136099999999"/>
    <n v="-80.192716000000004"/>
    <n v="0.36585937645218336"/>
  </r>
  <r>
    <s v="Townhouse"/>
    <s v="1600 NE 1st Ave #2319"/>
    <x v="14"/>
    <s v="FL"/>
    <n v="33132"/>
    <x v="541"/>
    <x v="4"/>
    <x v="2"/>
    <x v="748"/>
    <m/>
    <x v="33"/>
    <n v="41"/>
    <n v="569"/>
    <s v="726"/>
    <n v="25.791136099999999"/>
    <n v="-80.192716000000004"/>
    <n v="0.36585937645218336"/>
  </r>
  <r>
    <s v="Townhouse"/>
    <s v="1600 NE 1st Ave #2715"/>
    <x v="14"/>
    <s v="FL"/>
    <n v="33132"/>
    <x v="238"/>
    <x v="4"/>
    <x v="11"/>
    <x v="750"/>
    <m/>
    <x v="33"/>
    <n v="162"/>
    <n v="571"/>
    <s v="1054"/>
    <n v="25.791136099999999"/>
    <n v="-80.192716000000004"/>
    <n v="0.36585937645218336"/>
  </r>
  <r>
    <s v="Townhouse"/>
    <s v="1717 N Bayshore Dr Unit A-1042"/>
    <x v="14"/>
    <s v="FL"/>
    <n v="33132"/>
    <x v="542"/>
    <x v="4"/>
    <x v="0"/>
    <x v="751"/>
    <m/>
    <x v="52"/>
    <n v="27"/>
    <n v="390"/>
    <s v="700"/>
    <n v="25.791315999999998"/>
    <n v="-80.186155200000002"/>
    <n v="0.65877779374852286"/>
  </r>
  <r>
    <s v="Townhouse"/>
    <s v="1717 N Bayshore Dr Unit A1148"/>
    <x v="14"/>
    <s v="FL"/>
    <n v="33132"/>
    <x v="543"/>
    <x v="4"/>
    <x v="11"/>
    <x v="369"/>
    <m/>
    <x v="58"/>
    <n v="261"/>
    <n v="414"/>
    <s v="752"/>
    <n v="25.791315999999998"/>
    <n v="-80.186155200000002"/>
    <n v="0.65877779374852286"/>
  </r>
  <r>
    <s v="Townhouse"/>
    <s v="1717 N Bayshore Dr Unit A-1632"/>
    <x v="14"/>
    <s v="FL"/>
    <n v="33132"/>
    <x v="487"/>
    <x v="1"/>
    <x v="0"/>
    <x v="304"/>
    <m/>
    <x v="58"/>
    <n v="4"/>
    <n v="600"/>
    <s v="962"/>
    <n v="25.791315999999998"/>
    <n v="-80.186155200000002"/>
    <n v="0.65877779374852286"/>
  </r>
  <r>
    <s v="Townhouse"/>
    <s v="1717 N Bayshore Dr Unit A-1638"/>
    <x v="14"/>
    <s v="FL"/>
    <n v="33132"/>
    <x v="315"/>
    <x v="4"/>
    <x v="11"/>
    <x v="5"/>
    <m/>
    <x v="58"/>
    <n v="35"/>
    <n v="516"/>
    <s v="779"/>
    <n v="25.791315999999998"/>
    <n v="-80.186155200000002"/>
    <n v="0.65877779374852286"/>
  </r>
  <r>
    <s v="Townhouse"/>
    <s v="1717 N Bayshore Dr Unit A-1740"/>
    <x v="14"/>
    <s v="FL"/>
    <n v="33132"/>
    <x v="261"/>
    <x v="1"/>
    <x v="0"/>
    <x v="752"/>
    <m/>
    <x v="58"/>
    <n v="307"/>
    <n v="503"/>
    <s v="1777"/>
    <n v="25.791315999999998"/>
    <n v="-80.186155200000002"/>
    <n v="0.65877779374852286"/>
  </r>
  <r>
    <s v="Townhouse"/>
    <s v="1717 N Bayshore Dr Unit A-3334"/>
    <x v="14"/>
    <s v="FL"/>
    <n v="33132"/>
    <x v="411"/>
    <x v="1"/>
    <x v="0"/>
    <x v="753"/>
    <m/>
    <x v="58"/>
    <n v="50"/>
    <n v="641"/>
    <s v="1150"/>
    <n v="25.791315999999998"/>
    <n v="-80.186155200000002"/>
    <n v="0.65877779374852286"/>
  </r>
  <r>
    <s v="Townhouse"/>
    <s v="1717 N Bayshore Dr Unit A-3348"/>
    <x v="14"/>
    <s v="FL"/>
    <n v="33132"/>
    <x v="259"/>
    <x v="2"/>
    <x v="0"/>
    <x v="754"/>
    <m/>
    <x v="58"/>
    <n v="3"/>
    <n v="453"/>
    <s v="1127"/>
    <n v="25.791315999999998"/>
    <n v="-80.186155200000002"/>
    <n v="0.65877779374852286"/>
  </r>
  <r>
    <s v="Townhouse"/>
    <s v="1717 N Bayshore Dr Unit A-4236"/>
    <x v="14"/>
    <s v="FL"/>
    <n v="33132"/>
    <x v="281"/>
    <x v="1"/>
    <x v="0"/>
    <x v="755"/>
    <m/>
    <x v="58"/>
    <n v="87"/>
    <n v="648"/>
    <s v="988"/>
    <n v="25.791315999999998"/>
    <n v="-80.186155200000002"/>
    <n v="0.65877779374852286"/>
  </r>
  <r>
    <s v="Townhouse"/>
    <s v="1749 NE Miami Ct #201"/>
    <x v="14"/>
    <s v="FL"/>
    <n v="33132"/>
    <x v="43"/>
    <x v="1"/>
    <x v="11"/>
    <x v="756"/>
    <m/>
    <x v="51"/>
    <n v="27"/>
    <n v="991"/>
    <s v="1817"/>
    <n v="25.792135200000001"/>
    <n v="-80.193521799999999"/>
    <n v="0.28155108330449008"/>
  </r>
  <r>
    <s v="Townhouse"/>
    <s v="1749 NE Miami Ct #513"/>
    <x v="14"/>
    <s v="FL"/>
    <n v="33132"/>
    <x v="544"/>
    <x v="4"/>
    <x v="0"/>
    <x v="543"/>
    <m/>
    <x v="51"/>
    <n v="105"/>
    <n v="595"/>
    <s v="1519"/>
    <n v="25.792135200000001"/>
    <n v="-80.193521799999999"/>
    <n v="0.28155108330449008"/>
  </r>
  <r>
    <s v="Townhouse"/>
    <s v="1749 NE Miami Ct #604"/>
    <x v="14"/>
    <s v="FL"/>
    <n v="33132"/>
    <x v="82"/>
    <x v="1"/>
    <x v="0"/>
    <x v="757"/>
    <m/>
    <x v="51"/>
    <n v="160"/>
    <n v="780"/>
    <s v="2670"/>
    <n v="25.792135200000001"/>
    <n v="-80.193521799999999"/>
    <n v="0.28155108330449008"/>
  </r>
  <r>
    <s v="Townhouse"/>
    <s v="1749 NE Miami Ct Unit 405 &amp; 404"/>
    <x v="14"/>
    <s v="FL"/>
    <n v="33132"/>
    <x v="49"/>
    <x v="4"/>
    <x v="0"/>
    <x v="758"/>
    <m/>
    <x v="51"/>
    <n v="10"/>
    <n v="1066"/>
    <s v="1444"/>
    <n v="25.792135200000001"/>
    <n v="-80.193521799999999"/>
    <n v="0.28155108330449008"/>
  </r>
  <r>
    <s v="Townhouse"/>
    <s v="1750 N Bayshore Dr #2215"/>
    <x v="14"/>
    <s v="FL"/>
    <n v="33132"/>
    <x v="499"/>
    <x v="1"/>
    <x v="0"/>
    <x v="417"/>
    <m/>
    <x v="49"/>
    <n v="27"/>
    <n v="534"/>
    <s v="1170"/>
    <n v="25.7925085"/>
    <n v="-80.187128599999994"/>
    <n v="0.56830345095539481"/>
  </r>
  <r>
    <s v="Townhouse"/>
    <s v="1750 N Bayshore Dr #2814"/>
    <x v="14"/>
    <s v="FL"/>
    <n v="33132"/>
    <x v="286"/>
    <x v="1"/>
    <x v="0"/>
    <x v="417"/>
    <m/>
    <x v="49"/>
    <n v="131"/>
    <n v="572"/>
    <s v="1160"/>
    <n v="25.7925085"/>
    <n v="-80.187128599999994"/>
    <n v="0.56830345095539481"/>
  </r>
  <r>
    <s v="Townhouse"/>
    <s v="1750 N Bayshore Dr #3715"/>
    <x v="14"/>
    <s v="FL"/>
    <n v="33132"/>
    <x v="265"/>
    <x v="1"/>
    <x v="0"/>
    <x v="417"/>
    <m/>
    <x v="40"/>
    <n v="79"/>
    <n v="549"/>
    <s v="1170"/>
    <n v="25.7925085"/>
    <n v="-80.187128599999994"/>
    <n v="0.56830345095539481"/>
  </r>
  <r>
    <s v="Townhouse"/>
    <s v="1800 N Bayshore Dr #1807"/>
    <x v="14"/>
    <s v="FL"/>
    <n v="33132"/>
    <x v="545"/>
    <x v="1"/>
    <x v="0"/>
    <x v="346"/>
    <m/>
    <x v="49"/>
    <n v="78"/>
    <n v="732"/>
    <s v="1500"/>
    <n v="25.793909800000002"/>
    <n v="-80.186611299999996"/>
    <n v="0.56820334633723535"/>
  </r>
  <r>
    <s v="Townhouse"/>
    <s v="1800 N Bayshore Dr #3011"/>
    <x v="14"/>
    <s v="FL"/>
    <n v="33132"/>
    <x v="265"/>
    <x v="4"/>
    <x v="11"/>
    <x v="759"/>
    <m/>
    <x v="49"/>
    <n v="8"/>
    <n v="525"/>
    <s v="637"/>
    <n v="25.793909800000002"/>
    <n v="-80.186611299999996"/>
    <n v="0.56820334633723535"/>
  </r>
  <r>
    <s v="Townhouse"/>
    <s v="1800 N Bayshore Dr #3112"/>
    <x v="14"/>
    <s v="FL"/>
    <n v="33132"/>
    <x v="546"/>
    <x v="1"/>
    <x v="0"/>
    <x v="401"/>
    <m/>
    <x v="49"/>
    <n v="15"/>
    <n v="627"/>
    <s v="799"/>
    <n v="25.793909800000002"/>
    <n v="-80.186611299999996"/>
    <n v="0.56820334633723535"/>
  </r>
  <r>
    <s v="Townhouse"/>
    <s v="1900 N Bayshore Dr #1514"/>
    <x v="14"/>
    <s v="FL"/>
    <n v="33132"/>
    <x v="437"/>
    <x v="1"/>
    <x v="3"/>
    <x v="760"/>
    <m/>
    <x v="40"/>
    <n v="178"/>
    <n v="600"/>
    <s v="963"/>
    <n v="25.795042500000001"/>
    <n v="-80.187128799999996"/>
    <n v="0.52341488202316966"/>
  </r>
  <r>
    <s v="Townhouse"/>
    <s v="1900 N Bayshore Dr #2104"/>
    <x v="14"/>
    <s v="FL"/>
    <n v="33132"/>
    <x v="547"/>
    <x v="1"/>
    <x v="0"/>
    <x v="761"/>
    <m/>
    <x v="49"/>
    <n v="6"/>
    <n v="613"/>
    <s v="2418"/>
    <n v="25.795042500000001"/>
    <n v="-80.187128799999996"/>
    <n v="0.52341488202316966"/>
  </r>
  <r>
    <s v="Townhouse"/>
    <s v="1900 N Bayshore Dr #2907"/>
    <x v="14"/>
    <s v="FL"/>
    <n v="33132"/>
    <x v="548"/>
    <x v="4"/>
    <x v="11"/>
    <x v="124"/>
    <m/>
    <x v="49"/>
    <n v="24"/>
    <n v="551"/>
    <s v="626"/>
    <n v="25.795042500000001"/>
    <n v="-80.187128799999996"/>
    <n v="0.52341488202316966"/>
  </r>
  <r>
    <s v="Townhouse"/>
    <s v="1900 N Bayshore Dr #3610"/>
    <x v="14"/>
    <s v="FL"/>
    <n v="33132"/>
    <x v="517"/>
    <x v="4"/>
    <x v="2"/>
    <x v="762"/>
    <m/>
    <x v="49"/>
    <n v="18"/>
    <n v="579"/>
    <s v="650"/>
    <n v="25.795042500000001"/>
    <n v="-80.187128799999996"/>
    <n v="0.52341488202316966"/>
  </r>
  <r>
    <s v="Townhouse"/>
    <s v="1900 N Bayshore Dr #3819"/>
    <x v="14"/>
    <s v="FL"/>
    <n v="33132"/>
    <x v="549"/>
    <x v="4"/>
    <x v="11"/>
    <x v="692"/>
    <m/>
    <x v="40"/>
    <n v="20"/>
    <n v="601"/>
    <s v="709"/>
    <n v="25.795042500000001"/>
    <n v="-80.187128799999996"/>
    <n v="0.52341488202316966"/>
  </r>
  <r>
    <s v="Townhouse"/>
    <s v="1900 N Bayshore Dr #4011"/>
    <x v="14"/>
    <s v="FL"/>
    <n v="33132"/>
    <x v="437"/>
    <x v="1"/>
    <x v="0"/>
    <x v="362"/>
    <m/>
    <x v="40"/>
    <n v="163"/>
    <n v="551"/>
    <s v="850"/>
    <n v="25.795042500000001"/>
    <n v="-80.187128799999996"/>
    <n v="0.52341488202316966"/>
  </r>
  <r>
    <s v="Townhouse"/>
    <s v="1900 N Bayshore Dr #4212"/>
    <x v="14"/>
    <s v="FL"/>
    <n v="33132"/>
    <x v="411"/>
    <x v="2"/>
    <x v="3"/>
    <x v="763"/>
    <m/>
    <x v="40"/>
    <n v="36"/>
    <n v="589"/>
    <s v="1656"/>
    <n v="25.795042500000001"/>
    <n v="-80.187128799999996"/>
    <n v="0.52341488202316966"/>
  </r>
  <r>
    <s v="Townhouse"/>
    <s v="227 NE 2nd #2209"/>
    <x v="14"/>
    <s v="FL"/>
    <n v="33132"/>
    <x v="504"/>
    <x v="4"/>
    <x v="2"/>
    <x v="706"/>
    <m/>
    <x v="98"/>
    <n v="6"/>
    <n v="838"/>
    <s v="852"/>
    <n v="25.776504599999999"/>
    <n v="-80.189685999999995"/>
    <n v="1.3814651051444784"/>
  </r>
  <r>
    <s v="Townhouse"/>
    <s v="227 NE 2nd St #1606"/>
    <x v="14"/>
    <s v="FL"/>
    <n v="33132"/>
    <x v="410"/>
    <x v="1"/>
    <x v="11"/>
    <x v="764"/>
    <m/>
    <x v="98"/>
    <n v="34"/>
    <n v="920"/>
    <s v="889"/>
    <n v="25.776504599999999"/>
    <n v="-80.189685999999995"/>
    <n v="1.3814651051444784"/>
  </r>
  <r>
    <s v="Townhouse"/>
    <s v="227 NE 2nd St #2400"/>
    <x v="14"/>
    <s v="FL"/>
    <n v="33132"/>
    <x v="550"/>
    <x v="4"/>
    <x v="2"/>
    <x v="706"/>
    <m/>
    <x v="98"/>
    <n v="28"/>
    <n v="909"/>
    <s v="820"/>
    <n v="25.776504599999999"/>
    <n v="-80.189685999999995"/>
    <n v="1.3814651051444784"/>
  </r>
  <r>
    <s v="Townhouse"/>
    <s v="227 NE 2nd St #2902"/>
    <x v="14"/>
    <s v="FL"/>
    <n v="33132"/>
    <x v="237"/>
    <x v="4"/>
    <x v="2"/>
    <x v="765"/>
    <m/>
    <x v="98"/>
    <n v="17"/>
    <n v="977"/>
    <s v="822"/>
    <n v="25.776504599999999"/>
    <n v="-80.189685999999995"/>
    <n v="1.3814651051444784"/>
  </r>
  <r>
    <s v="Townhouse"/>
    <s v="234 NE 3rd St #1804"/>
    <x v="14"/>
    <s v="FL"/>
    <n v="33132"/>
    <x v="551"/>
    <x v="4"/>
    <x v="2"/>
    <x v="766"/>
    <m/>
    <x v="51"/>
    <n v="24"/>
    <n v="458"/>
    <s v="702"/>
    <n v="25.776895"/>
    <n v="-80.189707799999994"/>
    <n v="1.3550875060339054"/>
  </r>
  <r>
    <s v="Townhouse"/>
    <s v="234 NE 3rd St #301"/>
    <x v="14"/>
    <s v="FL"/>
    <n v="33132"/>
    <x v="552"/>
    <x v="1"/>
    <x v="0"/>
    <x v="767"/>
    <m/>
    <x v="51"/>
    <n v="82"/>
    <n v="493"/>
    <s v="941"/>
    <n v="25.776895"/>
    <n v="-80.189707799999994"/>
    <n v="1.3550875060339054"/>
  </r>
  <r>
    <s v="Townhouse"/>
    <s v="253 NE 2nd St #1704"/>
    <x v="14"/>
    <s v="FL"/>
    <n v="33132"/>
    <x v="515"/>
    <x v="4"/>
    <x v="2"/>
    <x v="285"/>
    <m/>
    <x v="40"/>
    <n v="13"/>
    <n v="527"/>
    <s v="800"/>
    <n v="25.776297599999999"/>
    <n v="-80.189491500000003"/>
    <n v="1.3984605093309457"/>
  </r>
  <r>
    <s v="Townhouse"/>
    <s v="253 NE 2nd St #3902"/>
    <x v="14"/>
    <s v="FL"/>
    <n v="33132"/>
    <x v="331"/>
    <x v="1"/>
    <x v="0"/>
    <x v="768"/>
    <m/>
    <x v="40"/>
    <n v="143"/>
    <n v="565"/>
    <s v="1223"/>
    <n v="25.776297599999999"/>
    <n v="-80.189491500000003"/>
    <n v="1.3984605093309457"/>
  </r>
  <r>
    <s v="Townhouse"/>
    <s v="253 NE 2nd St #910"/>
    <x v="14"/>
    <s v="FL"/>
    <n v="33132"/>
    <x v="268"/>
    <x v="1"/>
    <x v="0"/>
    <x v="769"/>
    <m/>
    <x v="40"/>
    <n v="43"/>
    <n v="591"/>
    <s v="850"/>
    <n v="25.776297599999999"/>
    <n v="-80.189491500000003"/>
    <n v="1.3984605093309457"/>
  </r>
  <r>
    <s v="Townhouse"/>
    <s v="253 NE 2nd St Ph 4904"/>
    <x v="14"/>
    <s v="FL"/>
    <n v="33132"/>
    <x v="43"/>
    <x v="2"/>
    <x v="6"/>
    <x v="770"/>
    <m/>
    <x v="41"/>
    <n v="79"/>
    <n v="782"/>
    <s v="3053"/>
    <n v="25.776297599999999"/>
    <n v="-80.189491500000003"/>
    <n v="1.3984605093309457"/>
  </r>
  <r>
    <s v="Townhouse"/>
    <s v="275 NE 18th St #1208"/>
    <x v="14"/>
    <s v="FL"/>
    <n v="33132"/>
    <x v="553"/>
    <x v="2"/>
    <x v="0"/>
    <x v="385"/>
    <m/>
    <x v="51"/>
    <n v="150"/>
    <n v="605"/>
    <s v="994"/>
    <n v="25.794047500000001"/>
    <n v="-80.189337300000005"/>
    <n v="0.40206586387495324"/>
  </r>
  <r>
    <s v="Townhouse"/>
    <s v="275 NE 18th St #1710"/>
    <x v="14"/>
    <s v="FL"/>
    <n v="33132"/>
    <x v="477"/>
    <x v="1"/>
    <x v="0"/>
    <x v="771"/>
    <m/>
    <x v="51"/>
    <n v="2"/>
    <n v="478"/>
    <s v="1182"/>
    <n v="25.794047500000001"/>
    <n v="-80.189337300000005"/>
    <n v="0.40206586387495324"/>
  </r>
  <r>
    <s v="Townhouse"/>
    <s v="275 NE 18th St #607"/>
    <x v="14"/>
    <s v="FL"/>
    <n v="33132"/>
    <x v="283"/>
    <x v="2"/>
    <x v="0"/>
    <x v="772"/>
    <m/>
    <x v="51"/>
    <n v="58"/>
    <n v="569"/>
    <s v="1100"/>
    <n v="25.794047500000001"/>
    <n v="-80.189337300000005"/>
    <n v="0.40206586387495324"/>
  </r>
  <r>
    <s v="Townhouse"/>
    <s v="398 NE 5 #1918"/>
    <x v="14"/>
    <s v="FL"/>
    <n v="33132"/>
    <x v="554"/>
    <x v="2"/>
    <x v="1"/>
    <x v="773"/>
    <m/>
    <x v="98"/>
    <n v="203"/>
    <n v="1114"/>
    <s v="1249"/>
    <n v="25.7788802"/>
    <n v="-80.189055600000003"/>
    <n v="1.2359589781942724"/>
  </r>
  <r>
    <s v="Townhouse"/>
    <s v="398 NE 5th St #1417"/>
    <x v="14"/>
    <s v="FL"/>
    <n v="33132"/>
    <x v="555"/>
    <x v="2"/>
    <x v="1"/>
    <x v="59"/>
    <m/>
    <x v="98"/>
    <n v="22"/>
    <n v="1334"/>
    <s v="1040"/>
    <n v="25.7788802"/>
    <n v="-80.189055600000003"/>
    <n v="1.2359589781942724"/>
  </r>
  <r>
    <s v="Townhouse"/>
    <s v="398 NE 5th St #1901"/>
    <x v="14"/>
    <s v="FL"/>
    <n v="33132"/>
    <x v="556"/>
    <x v="2"/>
    <x v="1"/>
    <x v="774"/>
    <m/>
    <x v="98"/>
    <n v="245"/>
    <n v="1111"/>
    <s v="1307"/>
    <n v="25.7788802"/>
    <n v="-80.189055600000003"/>
    <n v="1.2359589781942724"/>
  </r>
  <r>
    <s v="Townhouse"/>
    <s v="398 NE 5th St #2209"/>
    <x v="14"/>
    <s v="FL"/>
    <n v="33132"/>
    <x v="557"/>
    <x v="1"/>
    <x v="0"/>
    <x v="297"/>
    <m/>
    <x v="98"/>
    <n v="245"/>
    <n v="1510"/>
    <s v="1202"/>
    <n v="25.7788802"/>
    <n v="-80.189055600000003"/>
    <n v="1.2359589781942724"/>
  </r>
  <r>
    <s v="Townhouse"/>
    <s v="398 NE 5th St #3018"/>
    <x v="14"/>
    <s v="FL"/>
    <n v="33132"/>
    <x v="558"/>
    <x v="2"/>
    <x v="1"/>
    <x v="758"/>
    <m/>
    <x v="98"/>
    <n v="188"/>
    <n v="1115"/>
    <s v="1300"/>
    <n v="25.7788802"/>
    <n v="-80.189055600000003"/>
    <n v="1.2359589781942724"/>
  </r>
  <r>
    <s v="Townhouse"/>
    <s v="488 NE 18th St #1000"/>
    <x v="14"/>
    <s v="FL"/>
    <n v="33132"/>
    <x v="559"/>
    <x v="2"/>
    <x v="1"/>
    <x v="170"/>
    <m/>
    <x v="33"/>
    <n v="51"/>
    <n v="774"/>
    <s v="1333"/>
    <n v="25.793508200000002"/>
    <n v="-80.186688099999998"/>
    <n v="0.57062536092586025"/>
  </r>
  <r>
    <s v="Townhouse"/>
    <s v="488 NE 18th St #1215"/>
    <x v="14"/>
    <s v="FL"/>
    <n v="33132"/>
    <x v="560"/>
    <x v="2"/>
    <x v="7"/>
    <x v="775"/>
    <m/>
    <x v="33"/>
    <n v="183"/>
    <n v="1262"/>
    <s v="1592"/>
    <n v="25.793508200000002"/>
    <n v="-80.186688099999998"/>
    <n v="0.57062536092586025"/>
  </r>
  <r>
    <s v="Townhouse"/>
    <s v="488 NE 18th St #2002"/>
    <x v="14"/>
    <s v="FL"/>
    <n v="33132"/>
    <x v="477"/>
    <x v="4"/>
    <x v="11"/>
    <x v="776"/>
    <m/>
    <x v="33"/>
    <n v="79"/>
    <n v="679"/>
    <s v="645"/>
    <n v="25.793508200000002"/>
    <n v="-80.186688099999998"/>
    <n v="0.57062536092586025"/>
  </r>
  <r>
    <s v="Townhouse"/>
    <s v="488 NE 18th St #2009"/>
    <x v="14"/>
    <s v="FL"/>
    <n v="33132"/>
    <x v="561"/>
    <x v="1"/>
    <x v="1"/>
    <x v="777"/>
    <m/>
    <x v="33"/>
    <n v="108"/>
    <n v="738"/>
    <s v="939"/>
    <n v="25.793508200000002"/>
    <n v="-80.186688099999998"/>
    <n v="0.57062536092586025"/>
  </r>
  <r>
    <s v="Townhouse"/>
    <s v="488 NE 18th St #2315"/>
    <x v="14"/>
    <s v="FL"/>
    <n v="33132"/>
    <x v="187"/>
    <x v="2"/>
    <x v="7"/>
    <x v="775"/>
    <m/>
    <x v="33"/>
    <n v="171"/>
    <n v="1090"/>
    <s v="3186"/>
    <n v="25.793508200000002"/>
    <n v="-80.186688099999998"/>
    <n v="0.57062536092586025"/>
  </r>
  <r>
    <s v="Townhouse"/>
    <s v="488 NE 18th St #2604"/>
    <x v="14"/>
    <s v="FL"/>
    <n v="33132"/>
    <x v="242"/>
    <x v="4"/>
    <x v="11"/>
    <x v="778"/>
    <m/>
    <x v="33"/>
    <n v="122"/>
    <n v="711"/>
    <s v="645"/>
    <n v="25.793508200000002"/>
    <n v="-80.186688099999998"/>
    <n v="0.57062536092586025"/>
  </r>
  <r>
    <s v="Townhouse"/>
    <s v="488 NE 18th St #2810"/>
    <x v="14"/>
    <s v="FL"/>
    <n v="33132"/>
    <x v="458"/>
    <x v="2"/>
    <x v="5"/>
    <x v="779"/>
    <m/>
    <x v="33"/>
    <n v="269"/>
    <n v="817"/>
    <s v="1149"/>
    <n v="25.793508200000002"/>
    <n v="-80.186688099999998"/>
    <n v="0.57062536092586025"/>
  </r>
  <r>
    <s v="Townhouse"/>
    <s v="488 NE 18th St #3000"/>
    <x v="14"/>
    <s v="FL"/>
    <n v="33132"/>
    <x v="562"/>
    <x v="1"/>
    <x v="3"/>
    <x v="780"/>
    <m/>
    <x v="33"/>
    <n v="217"/>
    <n v="743"/>
    <s v="125"/>
    <n v="25.793508200000002"/>
    <n v="-80.186688099999998"/>
    <n v="0.57062536092586025"/>
  </r>
  <r>
    <s v="Townhouse"/>
    <s v="488 NE 18th St #3010"/>
    <x v="14"/>
    <s v="FL"/>
    <n v="33132"/>
    <x v="563"/>
    <x v="2"/>
    <x v="5"/>
    <x v="779"/>
    <m/>
    <x v="33"/>
    <n v="89"/>
    <n v="810"/>
    <s v="1425"/>
    <n v="25.793508200000002"/>
    <n v="-80.186688099999998"/>
    <n v="0.57062536092586025"/>
  </r>
  <r>
    <s v="Townhouse"/>
    <s v="488 NE 18th St #3202"/>
    <x v="14"/>
    <s v="FL"/>
    <n v="33132"/>
    <x v="499"/>
    <x v="4"/>
    <x v="11"/>
    <x v="776"/>
    <m/>
    <x v="33"/>
    <n v="141"/>
    <n v="731"/>
    <s v="691"/>
    <n v="25.793508200000002"/>
    <n v="-80.186688099999998"/>
    <n v="0.57062536092586025"/>
  </r>
  <r>
    <s v="Townhouse"/>
    <s v="488 NE 18th St #3708"/>
    <x v="14"/>
    <s v="FL"/>
    <n v="33132"/>
    <x v="564"/>
    <x v="4"/>
    <x v="0"/>
    <x v="15"/>
    <m/>
    <x v="33"/>
    <n v="198"/>
    <n v="752"/>
    <s v="585"/>
    <n v="25.793508200000002"/>
    <n v="-80.186688099999998"/>
    <n v="0.57062536092586025"/>
  </r>
  <r>
    <s v="Townhouse"/>
    <s v="488 NE 18th St #3912"/>
    <x v="14"/>
    <s v="FL"/>
    <n v="33132"/>
    <x v="394"/>
    <x v="2"/>
    <x v="7"/>
    <x v="775"/>
    <m/>
    <x v="33"/>
    <n v="183"/>
    <n v="1239"/>
    <s v="1872"/>
    <n v="25.793508200000002"/>
    <n v="-80.186688099999998"/>
    <n v="0.57062536092586025"/>
  </r>
  <r>
    <s v="Townhouse"/>
    <s v="488 NE 18th St #4201"/>
    <x v="14"/>
    <s v="FL"/>
    <n v="33132"/>
    <x v="239"/>
    <x v="1"/>
    <x v="3"/>
    <x v="781"/>
    <m/>
    <x v="33"/>
    <n v="2"/>
    <n v="709"/>
    <s v="890"/>
    <n v="25.793508200000002"/>
    <n v="-80.186688099999998"/>
    <n v="0.57062536092586025"/>
  </r>
  <r>
    <s v="Townhouse"/>
    <s v="488 NE 18th St #4304"/>
    <x v="14"/>
    <s v="FL"/>
    <n v="33132"/>
    <x v="565"/>
    <x v="4"/>
    <x v="11"/>
    <x v="778"/>
    <m/>
    <x v="33"/>
    <n v="23"/>
    <n v="792"/>
    <s v="645"/>
    <n v="25.793508200000002"/>
    <n v="-80.186688099999998"/>
    <n v="0.57062536092586025"/>
  </r>
  <r>
    <s v="Townhouse"/>
    <s v="488 NE 18th St #4401"/>
    <x v="14"/>
    <s v="FL"/>
    <n v="33132"/>
    <x v="233"/>
    <x v="1"/>
    <x v="3"/>
    <x v="781"/>
    <m/>
    <x v="33"/>
    <n v="259"/>
    <n v="785"/>
    <s v="9213"/>
    <n v="25.793508200000002"/>
    <n v="-80.186688099999998"/>
    <n v="0.57062536092586025"/>
  </r>
  <r>
    <s v="Townhouse"/>
    <s v="488 NE 18th St #4407"/>
    <x v="14"/>
    <s v="FL"/>
    <n v="33132"/>
    <x v="566"/>
    <x v="4"/>
    <x v="0"/>
    <x v="782"/>
    <m/>
    <x v="33"/>
    <n v="1"/>
    <n v="679"/>
    <s v="822"/>
    <n v="25.793508200000002"/>
    <n v="-80.186688099999998"/>
    <n v="0.57062536092586025"/>
  </r>
  <r>
    <s v="Townhouse"/>
    <s v="488 NE 18th St #4515"/>
    <x v="14"/>
    <s v="FL"/>
    <n v="33132"/>
    <x v="394"/>
    <x v="2"/>
    <x v="7"/>
    <x v="775"/>
    <m/>
    <x v="33"/>
    <n v="204"/>
    <n v="1239"/>
    <s v="1872"/>
    <n v="25.793508200000002"/>
    <n v="-80.186688099999998"/>
    <n v="0.57062536092586025"/>
  </r>
  <r>
    <s v="Townhouse"/>
    <s v="488 NE 18th St #4704"/>
    <x v="14"/>
    <s v="FL"/>
    <n v="33132"/>
    <x v="420"/>
    <x v="4"/>
    <x v="11"/>
    <x v="778"/>
    <m/>
    <x v="33"/>
    <n v="61"/>
    <n v="758"/>
    <s v="645"/>
    <n v="25.793508200000002"/>
    <n v="-80.186688099999998"/>
    <n v="0.57062536092586025"/>
  </r>
  <r>
    <s v="Townhouse"/>
    <s v="488 NE 18th St #4711"/>
    <x v="14"/>
    <s v="FL"/>
    <n v="33132"/>
    <x v="49"/>
    <x v="1"/>
    <x v="1"/>
    <x v="783"/>
    <m/>
    <x v="33"/>
    <n v="29"/>
    <n v="1163"/>
    <s v="876"/>
    <n v="25.793508200000002"/>
    <n v="-80.186688099999998"/>
    <n v="0.57062536092586025"/>
  </r>
  <r>
    <s v="Townhouse"/>
    <s v="488 NE 18th St #4810"/>
    <x v="14"/>
    <s v="FL"/>
    <n v="33132"/>
    <x v="456"/>
    <x v="2"/>
    <x v="5"/>
    <x v="624"/>
    <m/>
    <x v="33"/>
    <n v="160"/>
    <n v="870"/>
    <s v="1434"/>
    <n v="25.793508200000002"/>
    <n v="-80.186688099999998"/>
    <n v="0.57062536092586025"/>
  </r>
  <r>
    <s v="Townhouse"/>
    <s v="488 NE 18th St #717"/>
    <x v="14"/>
    <s v="FL"/>
    <n v="33132"/>
    <x v="526"/>
    <x v="1"/>
    <x v="3"/>
    <x v="784"/>
    <m/>
    <x v="33"/>
    <n v="219"/>
    <n v="680"/>
    <s v="1240"/>
    <n v="25.793508200000002"/>
    <n v="-80.186688099999998"/>
    <n v="0.57062536092586025"/>
  </r>
  <r>
    <s v="Townhouse"/>
    <s v="488 NE 18th St Ph 15"/>
    <x v="14"/>
    <s v="FL"/>
    <n v="33132"/>
    <x v="567"/>
    <x v="3"/>
    <x v="8"/>
    <x v="785"/>
    <m/>
    <x v="33"/>
    <n v="218"/>
    <n v="1668"/>
    <s v="3300"/>
    <n v="25.793508200000002"/>
    <n v="-80.186688099999998"/>
    <n v="0.57062536092586025"/>
  </r>
  <r>
    <s v="Townhouse"/>
    <s v="555 NE 15th St Ph -H"/>
    <x v="14"/>
    <s v="FL"/>
    <n v="33132"/>
    <x v="568"/>
    <x v="4"/>
    <x v="11"/>
    <x v="596"/>
    <m/>
    <x v="54"/>
    <n v="1"/>
    <n v="450"/>
    <s v="1160"/>
    <n v="25.7901247"/>
    <n v="-80.185687900000005"/>
    <n v="0.72555151958235808"/>
  </r>
  <r>
    <s v="Townhouse"/>
    <s v="555 NE 15th St Unit 14D"/>
    <x v="14"/>
    <s v="FL"/>
    <n v="33132"/>
    <x v="569"/>
    <x v="4"/>
    <x v="11"/>
    <x v="786"/>
    <m/>
    <x v="54"/>
    <n v="3"/>
    <n v="388"/>
    <s v="1160"/>
    <n v="25.7901247"/>
    <n v="-80.185687900000005"/>
    <n v="0.72555151958235808"/>
  </r>
  <r>
    <s v="Townhouse"/>
    <s v="555 NE 15th St Unit 15G"/>
    <x v="14"/>
    <s v="FL"/>
    <n v="33132"/>
    <x v="246"/>
    <x v="4"/>
    <x v="11"/>
    <x v="596"/>
    <m/>
    <x v="54"/>
    <n v="136"/>
    <n v="588"/>
    <s v="730"/>
    <n v="25.7901247"/>
    <n v="-80.185687900000005"/>
    <n v="0.72555151958235808"/>
  </r>
  <r>
    <s v="Townhouse"/>
    <s v="555 NE 15th St Unit 18H"/>
    <x v="14"/>
    <s v="FL"/>
    <n v="33132"/>
    <x v="570"/>
    <x v="4"/>
    <x v="11"/>
    <x v="596"/>
    <m/>
    <x v="54"/>
    <n v="169"/>
    <n v="499"/>
    <s v="779"/>
    <n v="25.7901247"/>
    <n v="-80.185687900000005"/>
    <n v="0.72555151958235808"/>
  </r>
  <r>
    <s v="Townhouse"/>
    <s v="555 NE 15th St Unit 20E"/>
    <x v="14"/>
    <s v="FL"/>
    <n v="33132"/>
    <x v="571"/>
    <x v="4"/>
    <x v="11"/>
    <x v="787"/>
    <m/>
    <x v="54"/>
    <n v="156"/>
    <n v="394"/>
    <s v="1161"/>
    <n v="25.7901247"/>
    <n v="-80.185687900000005"/>
    <n v="0.72555151958235808"/>
  </r>
  <r>
    <s v="Townhouse"/>
    <s v="555 NE 15th St Unit 29G"/>
    <x v="14"/>
    <s v="FL"/>
    <n v="33132"/>
    <x v="572"/>
    <x v="4"/>
    <x v="11"/>
    <x v="596"/>
    <m/>
    <x v="54"/>
    <n v="118"/>
    <n v="413"/>
    <s v="1160"/>
    <n v="25.7901247"/>
    <n v="-80.185687900000005"/>
    <n v="0.72555151958235808"/>
  </r>
  <r>
    <s v="Townhouse"/>
    <s v="555 NE 15th St Unit 32E"/>
    <x v="14"/>
    <s v="FL"/>
    <n v="33132"/>
    <x v="416"/>
    <x v="4"/>
    <x v="11"/>
    <x v="787"/>
    <m/>
    <x v="54"/>
    <n v="37"/>
    <n v="488"/>
    <s v="1161"/>
    <n v="25.7901247"/>
    <n v="-80.185687900000005"/>
    <n v="0.72555151958235808"/>
  </r>
  <r>
    <s v="Townhouse"/>
    <s v="851 NE 1st Ave #1000"/>
    <x v="14"/>
    <s v="FL"/>
    <n v="33132"/>
    <x v="573"/>
    <x v="4"/>
    <x v="0"/>
    <x v="788"/>
    <m/>
    <x v="7"/>
    <n v="143"/>
    <n v="717"/>
    <s v="1219"/>
    <n v="25.782560700000001"/>
    <n v="-80.191954899999999"/>
    <n v="0.94101677420894014"/>
  </r>
  <r>
    <s v="Townhouse"/>
    <s v="851 NE 1st Ave #1008"/>
    <x v="14"/>
    <s v="FL"/>
    <n v="33132"/>
    <x v="74"/>
    <x v="1"/>
    <x v="1"/>
    <x v="789"/>
    <m/>
    <x v="7"/>
    <n v="58"/>
    <n v="704"/>
    <s v="1417"/>
    <n v="25.782560700000001"/>
    <n v="-80.191954899999999"/>
    <n v="0.94101677420894014"/>
  </r>
  <r>
    <s v="Townhouse"/>
    <s v="851 NE 1st Ave #1112"/>
    <x v="14"/>
    <s v="FL"/>
    <n v="33132"/>
    <x v="574"/>
    <x v="2"/>
    <x v="7"/>
    <x v="790"/>
    <m/>
    <x v="7"/>
    <n v="97"/>
    <n v="815"/>
    <s v="2595"/>
    <n v="25.782560700000001"/>
    <n v="-80.191954899999999"/>
    <n v="0.94101677420894014"/>
  </r>
  <r>
    <s v="Townhouse"/>
    <s v="851 NE 1st Ave #1208"/>
    <x v="14"/>
    <s v="FL"/>
    <n v="33132"/>
    <x v="298"/>
    <x v="1"/>
    <x v="1"/>
    <x v="789"/>
    <m/>
    <x v="7"/>
    <n v="65"/>
    <n v="737"/>
    <s v="1850"/>
    <n v="25.782560700000001"/>
    <n v="-80.191954899999999"/>
    <n v="0.94101677420894014"/>
  </r>
  <r>
    <s v="Townhouse"/>
    <s v="851 NE 1st Ave #1210"/>
    <x v="14"/>
    <s v="FL"/>
    <n v="33132"/>
    <x v="537"/>
    <x v="4"/>
    <x v="0"/>
    <x v="791"/>
    <m/>
    <x v="7"/>
    <n v="255"/>
    <n v="624"/>
    <s v="1361"/>
    <n v="25.782560700000001"/>
    <n v="-80.191954899999999"/>
    <n v="0.94101677420894014"/>
  </r>
  <r>
    <s v="Townhouse"/>
    <s v="851 NE 1st Ave #1412"/>
    <x v="14"/>
    <s v="FL"/>
    <n v="33132"/>
    <x v="152"/>
    <x v="2"/>
    <x v="7"/>
    <x v="792"/>
    <m/>
    <x v="7"/>
    <n v="223"/>
    <n v="785"/>
    <s v="2986"/>
    <n v="25.782560700000001"/>
    <n v="-80.191954899999999"/>
    <n v="0.94101677420894014"/>
  </r>
  <r>
    <s v="Townhouse"/>
    <s v="851 NE 1st Ave #1710"/>
    <x v="14"/>
    <s v="FL"/>
    <n v="33132"/>
    <x v="418"/>
    <x v="4"/>
    <x v="0"/>
    <x v="793"/>
    <m/>
    <x v="7"/>
    <n v="52"/>
    <n v="650"/>
    <s v="2722"/>
    <n v="25.782560700000001"/>
    <n v="-80.191954899999999"/>
    <n v="0.94101677420894014"/>
  </r>
  <r>
    <s v="Townhouse"/>
    <s v="851 NE 1st Ave #1802"/>
    <x v="14"/>
    <s v="FL"/>
    <n v="33132"/>
    <x v="490"/>
    <x v="4"/>
    <x v="11"/>
    <x v="794"/>
    <m/>
    <x v="7"/>
    <n v="156"/>
    <n v="720"/>
    <s v="980"/>
    <n v="25.782560700000001"/>
    <n v="-80.191954899999999"/>
    <n v="0.94101677420894014"/>
  </r>
  <r>
    <s v="Townhouse"/>
    <s v="851 NE 1st Ave #1807"/>
    <x v="14"/>
    <s v="FL"/>
    <n v="33132"/>
    <x v="12"/>
    <x v="2"/>
    <x v="1"/>
    <x v="413"/>
    <m/>
    <x v="7"/>
    <n v="55"/>
    <n v="775"/>
    <s v="1857"/>
    <n v="25.782560700000001"/>
    <n v="-80.191954899999999"/>
    <n v="0.94101677420894014"/>
  </r>
  <r>
    <s v="Townhouse"/>
    <s v="851 NE 1st Ave #1812"/>
    <x v="14"/>
    <s v="FL"/>
    <n v="33132"/>
    <x v="575"/>
    <x v="2"/>
    <x v="7"/>
    <x v="792"/>
    <m/>
    <x v="7"/>
    <n v="268"/>
    <n v="841"/>
    <s v="2522"/>
    <n v="25.782560700000001"/>
    <n v="-80.191954899999999"/>
    <n v="0.94101677420894014"/>
  </r>
  <r>
    <s v="Townhouse"/>
    <s v="851 NE 1st Ave #2301"/>
    <x v="14"/>
    <s v="FL"/>
    <n v="33132"/>
    <x v="0"/>
    <x v="2"/>
    <x v="7"/>
    <x v="795"/>
    <m/>
    <x v="7"/>
    <n v="13"/>
    <n v="724"/>
    <s v="2566"/>
    <n v="25.782560700000001"/>
    <n v="-80.191954899999999"/>
    <n v="0.94101677420894014"/>
  </r>
  <r>
    <s v="Townhouse"/>
    <s v="851 NE 1st Ave #2308"/>
    <x v="14"/>
    <s v="FL"/>
    <n v="33132"/>
    <x v="60"/>
    <x v="1"/>
    <x v="1"/>
    <x v="796"/>
    <m/>
    <x v="7"/>
    <n v="119"/>
    <n v="801"/>
    <s v="1600"/>
    <n v="25.782560700000001"/>
    <n v="-80.191954899999999"/>
    <n v="0.94101677420894014"/>
  </r>
  <r>
    <s v="Townhouse"/>
    <s v="851 NE 1st Ave #2911"/>
    <x v="14"/>
    <s v="FL"/>
    <n v="33132"/>
    <x v="158"/>
    <x v="2"/>
    <x v="7"/>
    <x v="797"/>
    <m/>
    <x v="7"/>
    <n v="50"/>
    <n v="821"/>
    <s v="2549"/>
    <n v="25.782560700000001"/>
    <n v="-80.191954899999999"/>
    <n v="0.94101677420894014"/>
  </r>
  <r>
    <s v="Townhouse"/>
    <s v="851 NE 1st Ave #3007"/>
    <x v="14"/>
    <s v="FL"/>
    <n v="33132"/>
    <x v="576"/>
    <x v="2"/>
    <x v="1"/>
    <x v="413"/>
    <m/>
    <x v="7"/>
    <n v="215"/>
    <n v="860"/>
    <s v="1801"/>
    <n v="25.782560700000001"/>
    <n v="-80.191954899999999"/>
    <n v="0.94101677420894014"/>
  </r>
  <r>
    <s v="Townhouse"/>
    <s v="851 NE 1st Ave #3202"/>
    <x v="14"/>
    <s v="FL"/>
    <n v="33132"/>
    <x v="272"/>
    <x v="4"/>
    <x v="11"/>
    <x v="794"/>
    <m/>
    <x v="7"/>
    <n v="254"/>
    <n v="853"/>
    <s v="1092"/>
    <n v="25.782560700000001"/>
    <n v="-80.191954899999999"/>
    <n v="0.94101677420894014"/>
  </r>
  <r>
    <s v="Townhouse"/>
    <s v="851 NE 1st Ave #3205"/>
    <x v="14"/>
    <s v="FL"/>
    <n v="33132"/>
    <x v="577"/>
    <x v="4"/>
    <x v="0"/>
    <x v="798"/>
    <m/>
    <x v="7"/>
    <n v="152"/>
    <n v="772"/>
    <s v="1191"/>
    <n v="25.782560700000001"/>
    <n v="-80.191954899999999"/>
    <n v="0.94101677420894014"/>
  </r>
  <r>
    <s v="Townhouse"/>
    <s v="851 NE 1st Ave #3401"/>
    <x v="14"/>
    <s v="FL"/>
    <n v="33132"/>
    <x v="127"/>
    <x v="2"/>
    <x v="7"/>
    <x v="795"/>
    <m/>
    <x v="7"/>
    <n v="63"/>
    <n v="862"/>
    <s v="2559"/>
    <n v="25.782560700000001"/>
    <n v="-80.191954899999999"/>
    <n v="0.94101677420894014"/>
  </r>
  <r>
    <s v="Townhouse"/>
    <s v="851 NE 1st Ave #3502"/>
    <x v="14"/>
    <s v="FL"/>
    <n v="33132"/>
    <x v="578"/>
    <x v="4"/>
    <x v="11"/>
    <x v="794"/>
    <m/>
    <x v="7"/>
    <n v="100"/>
    <n v="736"/>
    <s v="980"/>
    <n v="25.782560700000001"/>
    <n v="-80.191954899999999"/>
    <n v="0.94101677420894014"/>
  </r>
  <r>
    <s v="Townhouse"/>
    <s v="851 NE 1st Ave #3601"/>
    <x v="14"/>
    <s v="FL"/>
    <n v="33132"/>
    <x v="579"/>
    <x v="2"/>
    <x v="7"/>
    <x v="795"/>
    <m/>
    <x v="7"/>
    <n v="43"/>
    <n v="744"/>
    <s v="4186"/>
    <n v="25.782560700000001"/>
    <n v="-80.191954899999999"/>
    <n v="0.94101677420894014"/>
  </r>
  <r>
    <s v="Townhouse"/>
    <s v="851 NE 1st Ave #3806"/>
    <x v="14"/>
    <s v="FL"/>
    <n v="33132"/>
    <x v="580"/>
    <x v="4"/>
    <x v="0"/>
    <x v="799"/>
    <m/>
    <x v="7"/>
    <n v="287"/>
    <n v="765"/>
    <s v="2230"/>
    <n v="25.782560700000001"/>
    <n v="-80.191954899999999"/>
    <n v="0.94101677420894014"/>
  </r>
  <r>
    <s v="Townhouse"/>
    <s v="851 NE 1st Ave #3811"/>
    <x v="14"/>
    <s v="FL"/>
    <n v="33132"/>
    <x v="108"/>
    <x v="2"/>
    <x v="7"/>
    <x v="800"/>
    <m/>
    <x v="7"/>
    <n v="2"/>
    <n v="903"/>
    <s v="2548"/>
    <n v="25.782560700000001"/>
    <n v="-80.191954899999999"/>
    <n v="0.94101677420894014"/>
  </r>
  <r>
    <s v="Townhouse"/>
    <s v="851 NE 1st Ave #4010"/>
    <x v="14"/>
    <s v="FL"/>
    <n v="33132"/>
    <x v="505"/>
    <x v="4"/>
    <x v="0"/>
    <x v="793"/>
    <m/>
    <x v="7"/>
    <n v="174"/>
    <n v="692"/>
    <s v="1380"/>
    <n v="25.782560700000001"/>
    <n v="-80.191954899999999"/>
    <n v="0.94101677420894014"/>
  </r>
  <r>
    <s v="Townhouse"/>
    <s v="851 NE 1st Ave #4111"/>
    <x v="14"/>
    <s v="FL"/>
    <n v="33132"/>
    <x v="581"/>
    <x v="2"/>
    <x v="7"/>
    <x v="800"/>
    <m/>
    <x v="7"/>
    <n v="176"/>
    <n v="914"/>
    <s v="2079"/>
    <n v="25.782560700000001"/>
    <n v="-80.191954899999999"/>
    <n v="0.94101677420894014"/>
  </r>
  <r>
    <s v="Townhouse"/>
    <s v="851 NE 1st Ave #4912"/>
    <x v="14"/>
    <s v="FL"/>
    <n v="33132"/>
    <x v="467"/>
    <x v="0"/>
    <x v="9"/>
    <x v="801"/>
    <m/>
    <x v="7"/>
    <n v="150"/>
    <n v="1205"/>
    <s v="1054"/>
    <n v="25.782560700000001"/>
    <n v="-80.191954899999999"/>
    <n v="0.94101677420894014"/>
  </r>
  <r>
    <s v="Townhouse"/>
    <s v="851 NE 1st Ave #906"/>
    <x v="14"/>
    <s v="FL"/>
    <n v="33132"/>
    <x v="505"/>
    <x v="4"/>
    <x v="0"/>
    <x v="781"/>
    <m/>
    <x v="7"/>
    <n v="300"/>
    <n v="696"/>
    <s v="1118"/>
    <n v="25.782560700000001"/>
    <n v="-80.191954899999999"/>
    <n v="0.94101677420894014"/>
  </r>
  <r>
    <s v="Townhouse"/>
    <s v="851 NE 1st Ave #907"/>
    <x v="14"/>
    <s v="FL"/>
    <n v="33132"/>
    <x v="1"/>
    <x v="2"/>
    <x v="1"/>
    <x v="802"/>
    <m/>
    <x v="7"/>
    <n v="42"/>
    <n v="781"/>
    <s v="3568"/>
    <n v="25.782560700000001"/>
    <n v="-80.191954899999999"/>
    <n v="0.94101677420894014"/>
  </r>
  <r>
    <s v="Townhouse"/>
    <s v="851 NE 1st Ave Ph 5301"/>
    <x v="14"/>
    <s v="FL"/>
    <n v="33132"/>
    <x v="582"/>
    <x v="0"/>
    <x v="9"/>
    <x v="801"/>
    <m/>
    <x v="7"/>
    <n v="71"/>
    <n v="1439"/>
    <s v="1054"/>
    <n v="25.782560700000001"/>
    <n v="-80.191954899999999"/>
    <n v="0.94101677420894014"/>
  </r>
  <r>
    <s v="Townhouse"/>
    <s v="851 NE 1st Ave Ph 5401"/>
    <x v="14"/>
    <s v="FL"/>
    <n v="33132"/>
    <x v="535"/>
    <x v="3"/>
    <x v="8"/>
    <x v="803"/>
    <m/>
    <x v="7"/>
    <n v="27"/>
    <n v="2982"/>
    <s v="1054"/>
    <n v="25.782560700000001"/>
    <n v="-80.191954899999999"/>
    <n v="0.94101677420894014"/>
  </r>
  <r>
    <s v="Townhouse"/>
    <s v="851 NE 1st Ave Ph -5500"/>
    <x v="14"/>
    <s v="FL"/>
    <n v="33132"/>
    <x v="583"/>
    <x v="0"/>
    <x v="6"/>
    <x v="804"/>
    <m/>
    <x v="7"/>
    <n v="77"/>
    <n v="1598"/>
    <s v="5091"/>
    <n v="25.782560700000001"/>
    <n v="-80.191954899999999"/>
    <n v="0.94101677420894014"/>
  </r>
  <r>
    <s v="Townhouse"/>
    <s v="555 N Miami Ave #6008"/>
    <x v="14"/>
    <s v="FL"/>
    <n v="33136"/>
    <x v="187"/>
    <x v="2"/>
    <x v="1"/>
    <x v="805"/>
    <m/>
    <x v="101"/>
    <n v="219"/>
    <n v="1250"/>
    <s v="1054"/>
    <n v="25.779832200000001"/>
    <n v="-80.193693300000007"/>
    <n v="1.1090475115785026"/>
  </r>
  <r>
    <s v="Townhouse"/>
    <s v="1000 Venetian Way #708"/>
    <x v="14"/>
    <s v="FL"/>
    <n v="33139"/>
    <x v="179"/>
    <x v="1"/>
    <x v="0"/>
    <x v="806"/>
    <m/>
    <x v="50"/>
    <n v="64"/>
    <n v="1088"/>
    <s v="1874"/>
    <n v="25.789761500000001"/>
    <n v="-80.173952200000002"/>
    <n v="1.4039993561384021"/>
  </r>
  <r>
    <s v="Townhouse"/>
    <s v="1 Century Ln #209"/>
    <x v="15"/>
    <s v="FL"/>
    <n v="33139"/>
    <x v="60"/>
    <x v="1"/>
    <x v="3"/>
    <x v="807"/>
    <m/>
    <x v="11"/>
    <n v="1"/>
    <n v="992"/>
    <s v="1205"/>
    <n v="25.791690899999999"/>
    <n v="-80.149801299999993"/>
    <n v="1.4364674437592826"/>
  </r>
  <r>
    <s v="Townhouse"/>
    <s v="1 Collins Ave #108"/>
    <x v="15"/>
    <s v="FL"/>
    <n v="33139"/>
    <x v="71"/>
    <x v="4"/>
    <x v="2"/>
    <x v="808"/>
    <m/>
    <x v="83"/>
    <n v="1"/>
    <n v="1517"/>
    <s v="1750"/>
    <n v="25.769375"/>
    <n v="-80.133358000000001"/>
    <n v="0.43251957612578762"/>
  </r>
  <r>
    <s v="Townhouse"/>
    <s v="1 Collins Ave #308"/>
    <x v="15"/>
    <s v="FL"/>
    <n v="33139"/>
    <x v="584"/>
    <x v="0"/>
    <x v="4"/>
    <x v="809"/>
    <m/>
    <x v="83"/>
    <n v="21"/>
    <n v="1513"/>
    <s v="6487"/>
    <n v="25.769375"/>
    <n v="-80.133358000000001"/>
    <n v="0.43251957612578762"/>
  </r>
  <r>
    <s v="Townhouse"/>
    <s v="1 Collins Ave #607"/>
    <x v="15"/>
    <s v="FL"/>
    <n v="33139"/>
    <x v="585"/>
    <x v="3"/>
    <x v="6"/>
    <x v="810"/>
    <m/>
    <x v="83"/>
    <n v="51"/>
    <n v="2028"/>
    <s v="6588"/>
    <n v="25.769375"/>
    <n v="-80.133358000000001"/>
    <n v="0.43251957612578762"/>
  </r>
  <r>
    <s v="Townhouse"/>
    <s v="1 Collins Ave #706"/>
    <x v="15"/>
    <s v="FL"/>
    <n v="33139"/>
    <x v="586"/>
    <x v="0"/>
    <x v="6"/>
    <x v="811"/>
    <m/>
    <x v="83"/>
    <n v="13"/>
    <n v="3564"/>
    <s v="7124"/>
    <n v="25.769375"/>
    <n v="-80.133358000000001"/>
    <n v="0.43251957612578762"/>
  </r>
  <r>
    <s v="Townhouse"/>
    <s v="10 Venetian Way #1702"/>
    <x v="15"/>
    <s v="FL"/>
    <n v="33139"/>
    <x v="362"/>
    <x v="1"/>
    <x v="0"/>
    <x v="812"/>
    <m/>
    <x v="97"/>
    <n v="20"/>
    <n v="1623"/>
    <s v="1794"/>
    <n v="25.791132000000001"/>
    <n v="-80.146639500000006"/>
    <n v="1.2917096135898984"/>
  </r>
  <r>
    <s v="Townhouse"/>
    <s v="100 Jefferson Ave #10018"/>
    <x v="15"/>
    <s v="FL"/>
    <n v="33139"/>
    <x v="587"/>
    <x v="1"/>
    <x v="0"/>
    <x v="813"/>
    <m/>
    <x v="111"/>
    <n v="48"/>
    <n v="899"/>
    <s v="2348"/>
    <n v="25.7705701"/>
    <n v="-80.136985300000006"/>
    <n v="0.33800092709428919"/>
  </r>
  <r>
    <s v="Townhouse"/>
    <s v="100 Lincoln Rd #1105"/>
    <x v="15"/>
    <s v="FL"/>
    <n v="33139"/>
    <x v="588"/>
    <x v="4"/>
    <x v="2"/>
    <x v="814"/>
    <m/>
    <x v="112"/>
    <n v="3"/>
    <n v="670"/>
    <s v="669"/>
    <n v="25.7904391"/>
    <n v="-80.129694499999999"/>
    <n v="1.0475547165451602"/>
  </r>
  <r>
    <s v="Townhouse"/>
    <s v="100 Lincoln Rd #410"/>
    <x v="15"/>
    <s v="FL"/>
    <n v="33139"/>
    <x v="499"/>
    <x v="4"/>
    <x v="2"/>
    <x v="815"/>
    <m/>
    <x v="112"/>
    <n v="36"/>
    <n v="671"/>
    <s v="881"/>
    <n v="25.7904391"/>
    <n v="-80.129694499999999"/>
    <n v="1.0475547165451602"/>
  </r>
  <r>
    <s v="Townhouse"/>
    <s v="100 Meridian Ave #223"/>
    <x v="15"/>
    <s v="FL"/>
    <n v="33139"/>
    <x v="589"/>
    <x v="1"/>
    <x v="0"/>
    <x v="816"/>
    <m/>
    <x v="60"/>
    <n v="52"/>
    <n v="840"/>
    <s v="1002"/>
    <n v="25.7705701"/>
    <n v="-80.136985300000006"/>
    <n v="0.33800092709428919"/>
  </r>
  <r>
    <s v="Townhouse"/>
    <s v="100 S Pointe Dr #510"/>
    <x v="15"/>
    <s v="FL"/>
    <n v="33139"/>
    <x v="521"/>
    <x v="2"/>
    <x v="1"/>
    <x v="389"/>
    <m/>
    <x v="60"/>
    <n v="24"/>
    <n v="2828"/>
    <s v="3825"/>
    <n v="25.767121499999998"/>
    <n v="-80.132782199999994"/>
    <n v="0.59169057875660047"/>
  </r>
  <r>
    <s v="Townhouse"/>
    <s v="1000 E Meridian Ave #1"/>
    <x v="15"/>
    <s v="FL"/>
    <n v="33139"/>
    <x v="477"/>
    <x v="1"/>
    <x v="0"/>
    <x v="712"/>
    <m/>
    <x v="26"/>
    <n v="66"/>
    <n v="502"/>
    <s v="612"/>
    <n v="25.780886800000001"/>
    <n v="-80.136664499999995"/>
    <n v="0.39167534547947613"/>
  </r>
  <r>
    <s v="Townhouse"/>
    <s v="1000 Meridian Ave #9"/>
    <x v="15"/>
    <s v="FL"/>
    <n v="33139"/>
    <x v="416"/>
    <x v="4"/>
    <x v="2"/>
    <x v="817"/>
    <m/>
    <x v="26"/>
    <n v="41"/>
    <n v="565"/>
    <s v="439"/>
    <n v="25.780886800000001"/>
    <n v="-80.136664499999995"/>
    <n v="0.39167534547947613"/>
  </r>
  <r>
    <s v="Townhouse"/>
    <s v="1000 Michigan Ave #606"/>
    <x v="15"/>
    <s v="FL"/>
    <n v="33139"/>
    <x v="590"/>
    <x v="4"/>
    <x v="0"/>
    <x v="818"/>
    <m/>
    <x v="52"/>
    <n v="2"/>
    <n v="486"/>
    <s v="487"/>
    <n v="25.7807824"/>
    <n v="-80.138863599999993"/>
    <n v="0.42981474608437198"/>
  </r>
  <r>
    <s v="Townhouse"/>
    <s v="1000 S Pointe Dr #1205"/>
    <x v="15"/>
    <s v="FL"/>
    <n v="33139"/>
    <x v="55"/>
    <x v="1"/>
    <x v="3"/>
    <x v="81"/>
    <m/>
    <x v="97"/>
    <n v="4"/>
    <n v="1848"/>
    <s v="1675"/>
    <n v="25.768712000000001"/>
    <n v="-80.13767"/>
    <n v="0.47308696241676462"/>
  </r>
  <r>
    <s v="Townhouse"/>
    <s v="1000 S Pointe Dr #901"/>
    <x v="15"/>
    <s v="FL"/>
    <n v="33139"/>
    <x v="591"/>
    <x v="2"/>
    <x v="4"/>
    <x v="819"/>
    <m/>
    <x v="60"/>
    <n v="34"/>
    <n v="2481"/>
    <s v="3908"/>
    <n v="25.768712000000001"/>
    <n v="-80.13767"/>
    <n v="0.47308696241676462"/>
  </r>
  <r>
    <s v="Townhouse"/>
    <s v="1000 Venetian Way #1002"/>
    <x v="15"/>
    <s v="FL"/>
    <n v="33139"/>
    <x v="592"/>
    <x v="2"/>
    <x v="3"/>
    <x v="745"/>
    <m/>
    <x v="50"/>
    <n v="29"/>
    <n v="1692"/>
    <s v="2882"/>
    <n v="25.789761500000001"/>
    <n v="-80.173952200000002"/>
    <n v="1.4039993561384021"/>
  </r>
  <r>
    <s v="Townhouse"/>
    <s v="1000 Venetian Way #810"/>
    <x v="15"/>
    <s v="FL"/>
    <n v="33139"/>
    <x v="593"/>
    <x v="4"/>
    <x v="11"/>
    <x v="664"/>
    <m/>
    <x v="50"/>
    <n v="27"/>
    <n v="1432"/>
    <s v="1398"/>
    <n v="25.789761500000001"/>
    <n v="-80.173952200000002"/>
    <n v="1.4039993561384021"/>
  </r>
  <r>
    <s v="Townhouse"/>
    <s v="1000 West Ave #110"/>
    <x v="15"/>
    <s v="FL"/>
    <n v="33139"/>
    <x v="594"/>
    <x v="4"/>
    <x v="2"/>
    <x v="342"/>
    <m/>
    <x v="87"/>
    <n v="24"/>
    <n v="376"/>
    <s v="964"/>
    <n v="25.780864900000001"/>
    <n v="-80.142727500000007"/>
    <n v="0.58696968679921957"/>
  </r>
  <r>
    <s v="Townhouse"/>
    <s v="1000 West Ave #425"/>
    <x v="15"/>
    <s v="FL"/>
    <n v="33139"/>
    <x v="262"/>
    <x v="1"/>
    <x v="0"/>
    <x v="718"/>
    <m/>
    <x v="87"/>
    <n v="35"/>
    <n v="709"/>
    <s v="1323"/>
    <n v="25.780864900000001"/>
    <n v="-80.142727500000007"/>
    <n v="0.58696968679921957"/>
  </r>
  <r>
    <s v="Townhouse"/>
    <s v="1008 Jefferson Ave #203"/>
    <x v="15"/>
    <s v="FL"/>
    <n v="33139"/>
    <x v="595"/>
    <x v="1"/>
    <x v="2"/>
    <x v="820"/>
    <m/>
    <x v="108"/>
    <n v="10"/>
    <n v="515"/>
    <s v="651"/>
    <n v="25.780867499999999"/>
    <n v="-80.137716900000001"/>
    <n v="0.40662502946549983"/>
  </r>
  <r>
    <s v="Townhouse"/>
    <s v="101 20th St #2302"/>
    <x v="15"/>
    <s v="FL"/>
    <n v="33139"/>
    <x v="154"/>
    <x v="1"/>
    <x v="0"/>
    <x v="821"/>
    <m/>
    <x v="61"/>
    <n v="1"/>
    <n v="2473"/>
    <s v="8533"/>
    <n v="25.7954398"/>
    <n v="-80.128050400000006"/>
    <n v="1.392392840477956"/>
  </r>
  <r>
    <s v="Townhouse"/>
    <s v="101 20th St #2507"/>
    <x v="15"/>
    <s v="FL"/>
    <n v="33139"/>
    <x v="124"/>
    <x v="1"/>
    <x v="0"/>
    <x v="585"/>
    <m/>
    <x v="51"/>
    <n v="10"/>
    <n v="3518"/>
    <s v="5949"/>
    <n v="25.7954398"/>
    <n v="-80.128050400000006"/>
    <n v="1.392392840477956"/>
  </r>
  <r>
    <s v="Townhouse"/>
    <s v="101 20th St #3004"/>
    <x v="15"/>
    <s v="FL"/>
    <n v="33139"/>
    <x v="114"/>
    <x v="1"/>
    <x v="0"/>
    <x v="822"/>
    <m/>
    <x v="61"/>
    <n v="21"/>
    <n v="2385"/>
    <s v="3833"/>
    <n v="25.7954398"/>
    <n v="-80.128050400000006"/>
    <n v="1.392392840477956"/>
  </r>
  <r>
    <s v="Townhouse"/>
    <s v="101 Collins Ave #26"/>
    <x v="15"/>
    <s v="FL"/>
    <n v="33139"/>
    <x v="504"/>
    <x v="4"/>
    <x v="2"/>
    <x v="820"/>
    <m/>
    <x v="34"/>
    <n v="48"/>
    <n v="758"/>
    <s v="445"/>
    <n v="25.770007100000001"/>
    <n v="-80.133747299999996"/>
    <n v="0.38346586586377351"/>
  </r>
  <r>
    <s v="Townhouse"/>
    <s v="1027 Pennsylvania Ave #103"/>
    <x v="15"/>
    <s v="FL"/>
    <n v="33139"/>
    <x v="570"/>
    <x v="1"/>
    <x v="11"/>
    <x v="596"/>
    <m/>
    <x v="105"/>
    <n v="43"/>
    <n v="499"/>
    <s v="478"/>
    <n v="25.781232200000002"/>
    <n v="-80.133677300000002"/>
    <n v="0.42700185743306984"/>
  </r>
  <r>
    <s v="Townhouse"/>
    <s v="1027 Pennsylvania Ave #105"/>
    <x v="15"/>
    <s v="FL"/>
    <n v="33139"/>
    <x v="596"/>
    <x v="4"/>
    <x v="2"/>
    <x v="823"/>
    <m/>
    <x v="105"/>
    <n v="70"/>
    <n v="500"/>
    <s v="882"/>
    <n v="25.781232200000002"/>
    <n v="-80.133677300000002"/>
    <n v="0.42700185743306984"/>
  </r>
  <r>
    <s v="Townhouse"/>
    <s v="1027 Pennsylvania Ave #306"/>
    <x v="15"/>
    <s v="FL"/>
    <n v="33139"/>
    <x v="515"/>
    <x v="1"/>
    <x v="0"/>
    <x v="647"/>
    <m/>
    <x v="105"/>
    <n v="2"/>
    <n v="559"/>
    <s v="400"/>
    <n v="25.781232200000002"/>
    <n v="-80.133677300000002"/>
    <n v="0.42700185743306984"/>
  </r>
  <r>
    <s v="Townhouse"/>
    <s v="1030 15th St #207"/>
    <x v="15"/>
    <s v="FL"/>
    <n v="33139"/>
    <x v="466"/>
    <x v="4"/>
    <x v="11"/>
    <x v="824"/>
    <m/>
    <x v="98"/>
    <n v="51"/>
    <n v="1113"/>
    <s v="866"/>
    <n v="25.787073100000001"/>
    <n v="-80.139173299999996"/>
    <n v="0.84332734709235035"/>
  </r>
  <r>
    <s v="Townhouse"/>
    <s v="1033 Lenox Ave #202"/>
    <x v="15"/>
    <s v="FL"/>
    <n v="33139"/>
    <x v="439"/>
    <x v="4"/>
    <x v="11"/>
    <x v="820"/>
    <m/>
    <x v="28"/>
    <n v="41"/>
    <n v="498"/>
    <s v="500"/>
    <n v="25.781243"/>
    <n v="-80.139389399999999"/>
    <n v="0.47352264814183376"/>
  </r>
  <r>
    <s v="Townhouse"/>
    <s v="1035 Euclid Ave #15"/>
    <x v="15"/>
    <s v="FL"/>
    <n v="33139"/>
    <x v="597"/>
    <x v="4"/>
    <x v="2"/>
    <x v="825"/>
    <m/>
    <x v="83"/>
    <n v="19"/>
    <n v="664"/>
    <s v="312"/>
    <n v="25.7813552"/>
    <n v="-80.134811400000004"/>
    <n v="0.42126706453624441"/>
  </r>
  <r>
    <s v="Townhouse"/>
    <s v="1035 West Ave #608"/>
    <x v="15"/>
    <s v="FL"/>
    <n v="33139"/>
    <x v="598"/>
    <x v="4"/>
    <x v="11"/>
    <x v="826"/>
    <m/>
    <x v="21"/>
    <n v="36"/>
    <n v="559"/>
    <s v="607"/>
    <n v="25.7812664"/>
    <n v="-80.142037299999998"/>
    <n v="0.57479667808781953"/>
  </r>
  <r>
    <s v="Townhouse"/>
    <s v="1035 West Ave Ph 07"/>
    <x v="15"/>
    <s v="FL"/>
    <n v="33139"/>
    <x v="572"/>
    <x v="4"/>
    <x v="2"/>
    <x v="827"/>
    <m/>
    <x v="21"/>
    <n v="8"/>
    <n v="571"/>
    <s v="485"/>
    <n v="25.7812664"/>
    <n v="-80.142037299999998"/>
    <n v="0.57479667808781953"/>
  </r>
  <r>
    <s v="Townhouse"/>
    <s v="1036 Ocean Dr Unit B301A"/>
    <x v="15"/>
    <s v="FL"/>
    <n v="33139"/>
    <x v="524"/>
    <x v="4"/>
    <x v="2"/>
    <x v="828"/>
    <m/>
    <x v="96"/>
    <n v="7"/>
    <n v="898"/>
    <s v="954"/>
    <n v="25.781127600000001"/>
    <n v="-80.130798499999997"/>
    <n v="0.42143605065355927"/>
  </r>
  <r>
    <s v="Townhouse"/>
    <s v="1051 Meridian Ave Unit 1C"/>
    <x v="15"/>
    <s v="FL"/>
    <n v="33139"/>
    <x v="599"/>
    <x v="4"/>
    <x v="2"/>
    <x v="829"/>
    <m/>
    <x v="46"/>
    <n v="60"/>
    <n v="461"/>
    <s v="504"/>
    <n v="25.781613799999999"/>
    <n v="-80.135946599999997"/>
    <n v="0.43680103063652775"/>
  </r>
  <r>
    <s v="Townhouse"/>
    <s v="1052 Ocean Dr Unit C501"/>
    <x v="15"/>
    <s v="FL"/>
    <n v="33139"/>
    <x v="286"/>
    <x v="4"/>
    <x v="2"/>
    <x v="566"/>
    <m/>
    <x v="51"/>
    <n v="47"/>
    <n v="1213"/>
    <s v="1422"/>
    <n v="25.781326"/>
    <n v="-80.130689399999994"/>
    <n v="0.43265985567202758"/>
  </r>
  <r>
    <s v="Townhouse"/>
    <s v="1052 Ocean Dr Unit C503"/>
    <x v="15"/>
    <s v="FL"/>
    <n v="33139"/>
    <x v="260"/>
    <x v="4"/>
    <x v="2"/>
    <x v="830"/>
    <m/>
    <x v="51"/>
    <n v="36"/>
    <n v="1044"/>
    <s v="1312"/>
    <n v="25.781326"/>
    <n v="-80.130689399999994"/>
    <n v="0.43265985567202758"/>
  </r>
  <r>
    <s v="Townhouse"/>
    <s v="1060 Ocean Dr Unit D202"/>
    <x v="15"/>
    <s v="FL"/>
    <n v="33139"/>
    <x v="600"/>
    <x v="4"/>
    <x v="2"/>
    <x v="831"/>
    <m/>
    <x v="109"/>
    <n v="30"/>
    <n v="785"/>
    <s v="1353"/>
    <n v="25.781509"/>
    <n v="-80.130689399999994"/>
    <n v="0.44484222309415533"/>
  </r>
  <r>
    <s v="Townhouse"/>
    <s v="11 Island Ave #1006"/>
    <x v="15"/>
    <s v="FL"/>
    <n v="33139"/>
    <x v="526"/>
    <x v="1"/>
    <x v="0"/>
    <x v="635"/>
    <m/>
    <x v="89"/>
    <n v="29"/>
    <n v="792"/>
    <s v="1172"/>
    <n v="25.789534199999999"/>
    <n v="-80.147786499999995"/>
    <n v="1.2418878027924789"/>
  </r>
  <r>
    <s v="Townhouse"/>
    <s v="110 Washington Ave #2304"/>
    <x v="15"/>
    <s v="FL"/>
    <n v="33139"/>
    <x v="263"/>
    <x v="4"/>
    <x v="11"/>
    <x v="832"/>
    <m/>
    <x v="61"/>
    <n v="63"/>
    <n v="1029"/>
    <s v="806"/>
    <n v="25.770626"/>
    <n v="-80.135443800000004"/>
    <n v="0.32310833405902883"/>
  </r>
  <r>
    <s v="Townhouse"/>
    <s v="110 Washington Ave #2601"/>
    <x v="15"/>
    <s v="FL"/>
    <n v="33139"/>
    <x v="228"/>
    <x v="1"/>
    <x v="0"/>
    <x v="833"/>
    <m/>
    <x v="61"/>
    <n v="36"/>
    <n v="1083"/>
    <s v="1174"/>
    <n v="25.770626"/>
    <n v="-80.135443800000004"/>
    <n v="0.32310833405902883"/>
  </r>
  <r>
    <s v="Townhouse"/>
    <s v="1100 West Ave #1010"/>
    <x v="15"/>
    <s v="FL"/>
    <n v="33139"/>
    <x v="601"/>
    <x v="4"/>
    <x v="2"/>
    <x v="335"/>
    <m/>
    <x v="40"/>
    <n v="60"/>
    <n v="927"/>
    <s v="2036"/>
    <n v="25.7817857"/>
    <n v="-80.142814700000002"/>
    <n v="0.63431238567956472"/>
  </r>
  <r>
    <s v="Townhouse"/>
    <s v="1100 West Ave #427"/>
    <x v="15"/>
    <s v="FL"/>
    <n v="33139"/>
    <x v="504"/>
    <x v="4"/>
    <x v="2"/>
    <x v="834"/>
    <m/>
    <x v="96"/>
    <n v="9"/>
    <n v="820"/>
    <s v="2000"/>
    <n v="25.7817857"/>
    <n v="-80.142814700000002"/>
    <n v="0.63431238567956472"/>
  </r>
  <r>
    <s v="Townhouse"/>
    <s v="1100 West Ave Unit TS-1"/>
    <x v="15"/>
    <s v="FL"/>
    <n v="33139"/>
    <x v="602"/>
    <x v="1"/>
    <x v="0"/>
    <x v="835"/>
    <m/>
    <x v="96"/>
    <n v="10"/>
    <n v="2692"/>
    <s v="3300"/>
    <n v="25.7817857"/>
    <n v="-80.142814700000002"/>
    <n v="0.63431238567956472"/>
  </r>
  <r>
    <s v="Townhouse"/>
    <s v="1130 11th St Unit 3A"/>
    <x v="15"/>
    <s v="FL"/>
    <n v="33139"/>
    <x v="445"/>
    <x v="4"/>
    <x v="2"/>
    <x v="836"/>
    <m/>
    <x v="87"/>
    <n v="18"/>
    <n v="440"/>
    <s v="689"/>
    <n v="25.781516799999999"/>
    <n v="-80.140521300000003"/>
    <n v="0.52753279649026807"/>
  </r>
  <r>
    <s v="Townhouse"/>
    <s v="1130 11th St Unit 4D"/>
    <x v="15"/>
    <s v="FL"/>
    <n v="33139"/>
    <x v="500"/>
    <x v="4"/>
    <x v="11"/>
    <x v="818"/>
    <m/>
    <x v="87"/>
    <n v="61"/>
    <n v="455"/>
    <s v="694"/>
    <n v="25.781516799999999"/>
    <n v="-80.140521300000003"/>
    <n v="0.52753279649026807"/>
  </r>
  <r>
    <s v="Townhouse"/>
    <s v="1150 Collins Ave #501"/>
    <x v="15"/>
    <s v="FL"/>
    <n v="33139"/>
    <x v="603"/>
    <x v="1"/>
    <x v="0"/>
    <x v="837"/>
    <m/>
    <x v="82"/>
    <n v="14"/>
    <n v="546"/>
    <s v="428"/>
    <n v="25.782666200000001"/>
    <n v="-80.1315618"/>
    <n v="0.53721219074098148"/>
  </r>
  <r>
    <s v="Townhouse"/>
    <s v="1150 Euclid Ave #306"/>
    <x v="15"/>
    <s v="FL"/>
    <n v="33139"/>
    <x v="604"/>
    <x v="4"/>
    <x v="2"/>
    <x v="838"/>
    <m/>
    <x v="112"/>
    <n v="22"/>
    <n v="464"/>
    <s v="498"/>
    <n v="25.782477499999999"/>
    <n v="-80.135408400000003"/>
    <n v="0.49609117831889749"/>
  </r>
  <r>
    <s v="Townhouse"/>
    <s v="120 Jefferson Ave #12018"/>
    <x v="15"/>
    <s v="FL"/>
    <n v="33139"/>
    <x v="605"/>
    <x v="2"/>
    <x v="0"/>
    <x v="839"/>
    <m/>
    <x v="111"/>
    <n v="22"/>
    <n v="955"/>
    <s v="1417"/>
    <n v="25.7705701"/>
    <n v="-80.136985300000006"/>
    <n v="0.33800092709428919"/>
  </r>
  <r>
    <s v="Townhouse"/>
    <s v="1200 W West Ave #608"/>
    <x v="15"/>
    <s v="FL"/>
    <n v="33139"/>
    <x v="606"/>
    <x v="4"/>
    <x v="2"/>
    <x v="840"/>
    <m/>
    <x v="112"/>
    <n v="38"/>
    <n v="538"/>
    <s v="800"/>
    <n v="25.782980999999999"/>
    <n v="-80.142902000000007"/>
    <n v="0.69864500880811353"/>
  </r>
  <r>
    <s v="Townhouse"/>
    <s v="1200 West Ave #1125"/>
    <x v="15"/>
    <s v="FL"/>
    <n v="33139"/>
    <x v="607"/>
    <x v="1"/>
    <x v="0"/>
    <x v="841"/>
    <m/>
    <x v="112"/>
    <n v="23"/>
    <n v="747"/>
    <s v="1138"/>
    <n v="25.782980999999999"/>
    <n v="-80.142902000000007"/>
    <n v="0.69864500880811353"/>
  </r>
  <r>
    <s v="Townhouse"/>
    <s v="1200 West Ave #604"/>
    <x v="15"/>
    <s v="FL"/>
    <n v="33139"/>
    <x v="317"/>
    <x v="4"/>
    <x v="2"/>
    <x v="840"/>
    <m/>
    <x v="112"/>
    <n v="3"/>
    <n v="680"/>
    <s v="889"/>
    <n v="25.782980999999999"/>
    <n v="-80.142902000000007"/>
    <n v="0.69864500880811353"/>
  </r>
  <r>
    <s v="Townhouse"/>
    <s v="1200 West Ave Ph 15"/>
    <x v="15"/>
    <s v="FL"/>
    <n v="33139"/>
    <x v="608"/>
    <x v="4"/>
    <x v="11"/>
    <x v="733"/>
    <m/>
    <x v="112"/>
    <n v="10"/>
    <n v="596"/>
    <s v="1050"/>
    <n v="25.782980999999999"/>
    <n v="-80.142902000000007"/>
    <n v="0.69864500880811353"/>
  </r>
  <r>
    <s v="Townhouse"/>
    <s v="1215 West Ave #201"/>
    <x v="15"/>
    <s v="FL"/>
    <n v="33139"/>
    <x v="524"/>
    <x v="4"/>
    <x v="2"/>
    <x v="842"/>
    <m/>
    <x v="83"/>
    <n v="23"/>
    <n v="861"/>
    <s v="612"/>
    <n v="25.7829555"/>
    <n v="-80.141875299999995"/>
    <n v="0.65747296476983452"/>
  </r>
  <r>
    <s v="Townhouse"/>
    <s v="1220 Alton Rd #205"/>
    <x v="15"/>
    <s v="FL"/>
    <n v="33139"/>
    <x v="609"/>
    <x v="4"/>
    <x v="2"/>
    <x v="843"/>
    <m/>
    <x v="23"/>
    <n v="20"/>
    <n v="429"/>
    <s v="300"/>
    <n v="25.783177800000001"/>
    <n v="-80.141410699999994"/>
    <n v="0.6534663698793759"/>
  </r>
  <r>
    <s v="Townhouse"/>
    <s v="1228 Pennsylvania Ave #1"/>
    <x v="15"/>
    <s v="FL"/>
    <n v="33139"/>
    <x v="597"/>
    <x v="4"/>
    <x v="2"/>
    <x v="844"/>
    <m/>
    <x v="29"/>
    <n v="35"/>
    <n v="406"/>
    <s v="550"/>
    <n v="25.783445499999999"/>
    <n v="-80.134267600000001"/>
    <n v="0.56890721100666886"/>
  </r>
  <r>
    <s v="Townhouse"/>
    <s v="1228 West Ave #614"/>
    <x v="15"/>
    <s v="FL"/>
    <n v="33139"/>
    <x v="570"/>
    <x v="4"/>
    <x v="11"/>
    <x v="683"/>
    <m/>
    <x v="91"/>
    <n v="42"/>
    <n v="532"/>
    <s v="610"/>
    <n v="25.783292400000001"/>
    <n v="-80.1429811"/>
    <n v="0.71826420785504252"/>
  </r>
  <r>
    <s v="Townhouse"/>
    <s v="125 Ocean Dr Unit F0203"/>
    <x v="15"/>
    <s v="FL"/>
    <n v="33139"/>
    <x v="159"/>
    <x v="1"/>
    <x v="3"/>
    <x v="806"/>
    <m/>
    <x v="48"/>
    <n v="41"/>
    <n v="2555"/>
    <s v="2910"/>
    <n v="25.770080100000001"/>
    <n v="-80.1327438"/>
    <n v="0.40209193903557572"/>
  </r>
  <r>
    <s v="Townhouse"/>
    <s v="125 Ocean Dr Unit F0205"/>
    <x v="15"/>
    <s v="FL"/>
    <n v="33139"/>
    <x v="16"/>
    <x v="4"/>
    <x v="0"/>
    <x v="845"/>
    <m/>
    <x v="48"/>
    <n v="21"/>
    <n v="1442"/>
    <s v="2791"/>
    <n v="25.770080100000001"/>
    <n v="-80.1327438"/>
    <n v="0.40209193903557572"/>
  </r>
  <r>
    <s v="Townhouse"/>
    <s v="125 Ocean Dr Unit L0101"/>
    <x v="15"/>
    <s v="FL"/>
    <n v="33139"/>
    <x v="394"/>
    <x v="1"/>
    <x v="0"/>
    <x v="45"/>
    <m/>
    <x v="48"/>
    <n v="41"/>
    <n v="1929"/>
    <s v="2752"/>
    <n v="25.770080100000001"/>
    <n v="-80.1327438"/>
    <n v="0.40209193903557572"/>
  </r>
  <r>
    <s v="Townhouse"/>
    <s v="1250 Alton Rd Unit 5F"/>
    <x v="15"/>
    <s v="FL"/>
    <n v="33139"/>
    <x v="445"/>
    <x v="4"/>
    <x v="2"/>
    <x v="421"/>
    <m/>
    <x v="99"/>
    <n v="14"/>
    <n v="411"/>
    <s v="535"/>
    <n v="25.783760399999998"/>
    <n v="-80.141279499999996"/>
    <n v="0.68310171780367401"/>
  </r>
  <r>
    <s v="Townhouse"/>
    <s v="1250 West Ave Unit 15G"/>
    <x v="15"/>
    <s v="FL"/>
    <n v="33139"/>
    <x v="597"/>
    <x v="4"/>
    <x v="2"/>
    <x v="846"/>
    <m/>
    <x v="96"/>
    <n v="24"/>
    <n v="428"/>
    <s v="1375"/>
    <n v="25.783736600000001"/>
    <n v="-80.143250899999998"/>
    <n v="0.75262651038715922"/>
  </r>
  <r>
    <s v="Townhouse"/>
    <s v="1255 Pennsylvania Ave #300"/>
    <x v="15"/>
    <s v="FL"/>
    <n v="33139"/>
    <x v="609"/>
    <x v="4"/>
    <x v="2"/>
    <x v="847"/>
    <m/>
    <x v="105"/>
    <n v="3"/>
    <n v="607"/>
    <s v="401"/>
    <n v="25.783905399999998"/>
    <n v="-80.133578299999996"/>
    <n v="0.60777241238308188"/>
  </r>
  <r>
    <s v="Townhouse"/>
    <s v="1300 Monad Ter Unit 11F"/>
    <x v="15"/>
    <s v="FL"/>
    <n v="33139"/>
    <x v="610"/>
    <x v="2"/>
    <x v="5"/>
    <x v="848"/>
    <m/>
    <x v="9"/>
    <n v="43"/>
    <n v="2991"/>
    <s v="4109"/>
    <n v="25.784167799999999"/>
    <n v="-80.142514300000002"/>
    <n v="0.74868970447598415"/>
  </r>
  <r>
    <s v="Townhouse"/>
    <s v="1300 Monad Ter Unit 8C"/>
    <x v="15"/>
    <s v="FL"/>
    <n v="33139"/>
    <x v="97"/>
    <x v="1"/>
    <x v="3"/>
    <x v="849"/>
    <m/>
    <x v="9"/>
    <n v="43"/>
    <n v="1850"/>
    <s v="2118"/>
    <n v="25.784167799999999"/>
    <n v="-80.142514300000002"/>
    <n v="0.74868970447598415"/>
  </r>
  <r>
    <s v="Townhouse"/>
    <s v="1320 Drexel Ave #300"/>
    <x v="15"/>
    <s v="FL"/>
    <n v="33139"/>
    <x v="439"/>
    <x v="1"/>
    <x v="0"/>
    <x v="850"/>
    <m/>
    <x v="105"/>
    <n v="22"/>
    <n v="451"/>
    <s v="882"/>
    <n v="25.784548399999998"/>
    <n v="-80.133294100000001"/>
    <n v="0.65495007249430603"/>
  </r>
  <r>
    <s v="Townhouse"/>
    <s v="1320 Drexel Ave #308"/>
    <x v="15"/>
    <s v="FL"/>
    <n v="33139"/>
    <x v="611"/>
    <x v="4"/>
    <x v="2"/>
    <x v="851"/>
    <m/>
    <x v="105"/>
    <n v="3"/>
    <n v="628"/>
    <s v="334"/>
    <n v="25.784548399999998"/>
    <n v="-80.133294100000001"/>
    <n v="0.65495007249430603"/>
  </r>
  <r>
    <s v="Townhouse"/>
    <s v="1330 West Ave #2504"/>
    <x v="15"/>
    <s v="FL"/>
    <n v="33139"/>
    <x v="321"/>
    <x v="1"/>
    <x v="0"/>
    <x v="760"/>
    <m/>
    <x v="97"/>
    <n v="10"/>
    <n v="811"/>
    <s v="1025"/>
    <n v="25.784955499999999"/>
    <n v="-80.142455200000001"/>
    <n v="0.79186366333163627"/>
  </r>
  <r>
    <s v="Townhouse"/>
    <s v="1331 Lincoln Rd #603"/>
    <x v="15"/>
    <s v="FL"/>
    <n v="33139"/>
    <x v="494"/>
    <x v="1"/>
    <x v="11"/>
    <x v="697"/>
    <m/>
    <x v="91"/>
    <n v="14"/>
    <n v="427"/>
    <s v="515"/>
    <n v="25.790647700000001"/>
    <n v="-80.142640299999997"/>
    <n v="1.147394889564527"/>
  </r>
  <r>
    <s v="Townhouse"/>
    <s v="1335 15th St #9"/>
    <x v="15"/>
    <s v="FL"/>
    <n v="33139"/>
    <x v="612"/>
    <x v="4"/>
    <x v="2"/>
    <x v="716"/>
    <m/>
    <x v="42"/>
    <n v="68"/>
    <n v="417"/>
    <s v="1008"/>
    <n v="25.788354999999999"/>
    <n v="-80.143159999999995"/>
    <n v="1.0173418478393714"/>
  </r>
  <r>
    <s v="Townhouse"/>
    <s v="1335 Pennsylvania Ave #4"/>
    <x v="15"/>
    <s v="FL"/>
    <n v="33139"/>
    <x v="570"/>
    <x v="1"/>
    <x v="0"/>
    <x v="852"/>
    <m/>
    <x v="3"/>
    <n v="22"/>
    <n v="327"/>
    <s v="858"/>
    <n v="25.784844799999998"/>
    <n v="-80.133794199999997"/>
    <n v="0.66902488431254592"/>
  </r>
  <r>
    <s v="Townhouse"/>
    <s v="1341 15th St #205"/>
    <x v="15"/>
    <s v="FL"/>
    <n v="33139"/>
    <x v="613"/>
    <x v="4"/>
    <x v="2"/>
    <x v="853"/>
    <m/>
    <x v="2"/>
    <n v="8"/>
    <n v="552"/>
    <s v="444"/>
    <n v="25.787572900000001"/>
    <n v="-80.143163700000002"/>
    <n v="0.96985831800006306"/>
  </r>
  <r>
    <s v="Townhouse"/>
    <s v="1342 Drexel Ave #203"/>
    <x v="15"/>
    <s v="FL"/>
    <n v="33139"/>
    <x v="614"/>
    <x v="4"/>
    <x v="2"/>
    <x v="847"/>
    <m/>
    <x v="105"/>
    <n v="6"/>
    <n v="630"/>
    <s v="350"/>
    <n v="25.785021499999999"/>
    <n v="-80.133287800000005"/>
    <n v="0.68696539293878267"/>
  </r>
  <r>
    <s v="Townhouse"/>
    <s v="1345 Lincoln Rd #604"/>
    <x v="15"/>
    <s v="FL"/>
    <n v="33139"/>
    <x v="416"/>
    <x v="4"/>
    <x v="11"/>
    <x v="421"/>
    <m/>
    <x v="89"/>
    <n v="17"/>
    <n v="585"/>
    <s v="459"/>
    <n v="25.790559200000001"/>
    <n v="-80.143200800000002"/>
    <n v="1.155573755979"/>
  </r>
  <r>
    <s v="Townhouse"/>
    <s v="1390 Ocean Dr #502"/>
    <x v="15"/>
    <s v="FL"/>
    <n v="33139"/>
    <x v="434"/>
    <x v="4"/>
    <x v="2"/>
    <x v="829"/>
    <m/>
    <x v="112"/>
    <n v="52"/>
    <n v="583"/>
    <s v="615"/>
    <n v="25.7850292"/>
    <n v="-80.129991500000003"/>
    <n v="0.67633959634125729"/>
  </r>
  <r>
    <s v="Townhouse"/>
    <s v="1401 Bay Rd #405"/>
    <x v="15"/>
    <s v="FL"/>
    <n v="33139"/>
    <x v="471"/>
    <x v="1"/>
    <x v="0"/>
    <x v="733"/>
    <m/>
    <x v="55"/>
    <n v="8"/>
    <n v="626"/>
    <s v="878"/>
    <n v="25.785474799999999"/>
    <n v="-80.143250899999998"/>
    <n v="0.84905786008882234"/>
  </r>
  <r>
    <s v="Townhouse"/>
    <s v="1410 Euclid Ave Unit TH-B"/>
    <x v="15"/>
    <s v="FL"/>
    <n v="33139"/>
    <x v="48"/>
    <x v="2"/>
    <x v="1"/>
    <x v="83"/>
    <m/>
    <x v="16"/>
    <n v="14"/>
    <n v="771"/>
    <s v="333"/>
    <n v="25.785754099999998"/>
    <n v="-80.135596500000005"/>
    <n v="0.72235309995143093"/>
  </r>
  <r>
    <s v="Townhouse"/>
    <s v="1445 16th St #703"/>
    <x v="15"/>
    <s v="FL"/>
    <n v="33139"/>
    <x v="615"/>
    <x v="1"/>
    <x v="5"/>
    <x v="854"/>
    <m/>
    <x v="40"/>
    <n v="1"/>
    <n v="1459"/>
    <s v="2794"/>
    <n v="25.789262000000001"/>
    <n v="-80.144720599999999"/>
    <n v="1.1192645754387653"/>
  </r>
  <r>
    <s v="Townhouse"/>
    <s v="1450 Lincoln Rd #904"/>
    <x v="15"/>
    <s v="FL"/>
    <n v="33139"/>
    <x v="268"/>
    <x v="4"/>
    <x v="11"/>
    <x v="766"/>
    <m/>
    <x v="92"/>
    <n v="10"/>
    <n v="700"/>
    <s v="716"/>
    <n v="25.790130900000001"/>
    <n v="-80.144399800000002"/>
    <n v="1.1618710884593473"/>
  </r>
  <r>
    <s v="Townhouse"/>
    <s v="1450 Meridian Ave #107"/>
    <x v="15"/>
    <s v="FL"/>
    <n v="33139"/>
    <x v="599"/>
    <x v="4"/>
    <x v="2"/>
    <x v="855"/>
    <m/>
    <x v="16"/>
    <n v="16"/>
    <n v="568"/>
    <s v="480"/>
    <n v="25.787150400000002"/>
    <n v="-80.136798600000006"/>
    <n v="0.82222309332586296"/>
  </r>
  <r>
    <s v="Townhouse"/>
    <s v="1455 Ocean Dr #1009"/>
    <x v="15"/>
    <s v="FL"/>
    <n v="33139"/>
    <x v="193"/>
    <x v="2"/>
    <x v="4"/>
    <x v="856"/>
    <m/>
    <x v="11"/>
    <n v="71"/>
    <n v="1998"/>
    <s v="7022"/>
    <n v="25.787341699999999"/>
    <n v="-80.129358999999994"/>
    <n v="0.83277901277556055"/>
  </r>
  <r>
    <s v="Townhouse"/>
    <s v="1455 Ocean Dr #1408"/>
    <x v="15"/>
    <s v="FL"/>
    <n v="33139"/>
    <x v="149"/>
    <x v="2"/>
    <x v="5"/>
    <x v="857"/>
    <m/>
    <x v="11"/>
    <n v="1"/>
    <n v="2126"/>
    <s v="8832"/>
    <n v="25.787341699999999"/>
    <n v="-80.129358999999994"/>
    <n v="0.83277901277556055"/>
  </r>
  <r>
    <s v="Townhouse"/>
    <s v="1455 Ocean Dr #1609"/>
    <x v="15"/>
    <s v="FL"/>
    <n v="33139"/>
    <x v="207"/>
    <x v="2"/>
    <x v="4"/>
    <x v="856"/>
    <m/>
    <x v="11"/>
    <n v="41"/>
    <n v="2220"/>
    <s v="7022"/>
    <n v="25.787341699999999"/>
    <n v="-80.129358999999994"/>
    <n v="0.83277901277556055"/>
  </r>
  <r>
    <s v="Townhouse"/>
    <s v="1455 Ocean Dr #610"/>
    <x v="15"/>
    <s v="FL"/>
    <n v="33139"/>
    <x v="31"/>
    <x v="1"/>
    <x v="3"/>
    <x v="236"/>
    <m/>
    <x v="11"/>
    <n v="268"/>
    <n v="1379"/>
    <s v="2272"/>
    <n v="25.787341699999999"/>
    <n v="-80.129358999999994"/>
    <n v="0.83277901277556055"/>
  </r>
  <r>
    <s v="Townhouse"/>
    <s v="1455 Ocean Dr #909"/>
    <x v="15"/>
    <s v="FL"/>
    <n v="33139"/>
    <x v="124"/>
    <x v="2"/>
    <x v="4"/>
    <x v="856"/>
    <m/>
    <x v="11"/>
    <n v="43"/>
    <n v="2000"/>
    <s v="3511"/>
    <n v="25.787341699999999"/>
    <n v="-80.129358999999994"/>
    <n v="0.83277901277556055"/>
  </r>
  <r>
    <s v="Townhouse"/>
    <s v="1500 Bay Rd Rd Unit 432s"/>
    <x v="15"/>
    <s v="FL"/>
    <n v="33139"/>
    <x v="616"/>
    <x v="4"/>
    <x v="2"/>
    <x v="419"/>
    <m/>
    <x v="31"/>
    <n v="43"/>
    <n v="719"/>
    <s v="1090"/>
    <n v="25.786401900000001"/>
    <n v="-80.144355200000007"/>
    <n v="0.94085846567884079"/>
  </r>
  <r>
    <s v="Townhouse"/>
    <s v="1500 Bay Rd Unit 648S"/>
    <x v="15"/>
    <s v="FL"/>
    <n v="33139"/>
    <x v="475"/>
    <x v="1"/>
    <x v="0"/>
    <x v="46"/>
    <m/>
    <x v="31"/>
    <n v="71"/>
    <n v="485"/>
    <s v="1550"/>
    <n v="25.786401900000001"/>
    <n v="-80.144355200000007"/>
    <n v="0.94085846567884079"/>
  </r>
  <r>
    <s v="Townhouse"/>
    <s v="1500 Ocean Dr #1210"/>
    <x v="15"/>
    <s v="FL"/>
    <n v="33139"/>
    <x v="486"/>
    <x v="4"/>
    <x v="0"/>
    <x v="816"/>
    <m/>
    <x v="11"/>
    <n v="34"/>
    <n v="957"/>
    <s v="1603"/>
    <n v="25.787952000000001"/>
    <n v="-80.129086999999998"/>
    <n v="0.87440500307365254"/>
  </r>
  <r>
    <s v="Townhouse"/>
    <s v="1508 Pennsylvania Ave Unit 11B"/>
    <x v="15"/>
    <s v="FL"/>
    <n v="33139"/>
    <x v="275"/>
    <x v="2"/>
    <x v="0"/>
    <x v="858"/>
    <m/>
    <x v="108"/>
    <n v="7"/>
    <n v="615"/>
    <s v="1185"/>
    <n v="25.787878299999999"/>
    <n v="-80.134549699999994"/>
    <n v="0.87158346528305097"/>
  </r>
  <r>
    <s v="Townhouse"/>
    <s v="1510 Meridian Ave #12"/>
    <x v="15"/>
    <s v="FL"/>
    <n v="33139"/>
    <x v="250"/>
    <x v="1"/>
    <x v="11"/>
    <x v="577"/>
    <m/>
    <x v="108"/>
    <n v="44"/>
    <n v="649"/>
    <s v="470"/>
    <n v="25.7877683"/>
    <n v="-80.136801800000001"/>
    <n v="0.86476835544593511"/>
  </r>
  <r>
    <s v="Townhouse"/>
    <s v="1512 Pennsylvania Ave Unit 2C"/>
    <x v="15"/>
    <s v="FL"/>
    <n v="33139"/>
    <x v="573"/>
    <x v="1"/>
    <x v="0"/>
    <x v="749"/>
    <m/>
    <x v="108"/>
    <n v="64"/>
    <n v="875"/>
    <s v="835"/>
    <n v="25.787969499999999"/>
    <n v="-80.134713199999993"/>
    <n v="0.87716893915269289"/>
  </r>
  <r>
    <s v="Townhouse"/>
    <s v="1515 West Ave #9"/>
    <x v="15"/>
    <s v="FL"/>
    <n v="33139"/>
    <x v="518"/>
    <x v="4"/>
    <x v="2"/>
    <x v="843"/>
    <m/>
    <x v="2"/>
    <n v="24"/>
    <n v="477"/>
    <s v="425"/>
    <n v="25.787764299999999"/>
    <n v="-80.141998099999995"/>
    <n v="0.94880447382450184"/>
  </r>
  <r>
    <s v="Townhouse"/>
    <s v="1540 Euclid Ave #101"/>
    <x v="15"/>
    <s v="FL"/>
    <n v="33139"/>
    <x v="604"/>
    <x v="4"/>
    <x v="2"/>
    <x v="859"/>
    <m/>
    <x v="4"/>
    <n v="57"/>
    <n v="478"/>
    <s v="628"/>
    <n v="25.788336900000001"/>
    <n v="-80.135574700000006"/>
    <n v="0.90081968329894901"/>
  </r>
  <r>
    <s v="Townhouse"/>
    <s v="1542 Drexel Ave #207"/>
    <x v="15"/>
    <s v="FL"/>
    <n v="33139"/>
    <x v="617"/>
    <x v="4"/>
    <x v="2"/>
    <x v="814"/>
    <m/>
    <x v="105"/>
    <n v="1"/>
    <n v="508"/>
    <s v="447"/>
    <n v="25.788383199999998"/>
    <n v="-80.133568299999993"/>
    <n v="0.91281293828418519"/>
  </r>
  <r>
    <s v="Townhouse"/>
    <s v="1559 Meridian Ave #108"/>
    <x v="15"/>
    <s v="FL"/>
    <n v="33139"/>
    <x v="618"/>
    <x v="4"/>
    <x v="2"/>
    <x v="860"/>
    <m/>
    <x v="102"/>
    <n v="14"/>
    <n v="393"/>
    <s v="509"/>
    <n v="25.788501199999999"/>
    <n v="-80.136151299999995"/>
    <n v="0.91281575584483576"/>
  </r>
  <r>
    <s v="Townhouse"/>
    <s v="1560 Meridian Ave #104"/>
    <x v="15"/>
    <s v="FL"/>
    <n v="33139"/>
    <x v="619"/>
    <x v="4"/>
    <x v="2"/>
    <x v="861"/>
    <m/>
    <x v="16"/>
    <n v="22"/>
    <n v="592"/>
    <s v="541"/>
    <n v="25.788581700000002"/>
    <n v="-80.136817699999995"/>
    <n v="0.920855494195294"/>
  </r>
  <r>
    <s v="Townhouse"/>
    <s v="1560 Pennsylvania Ave #213"/>
    <x v="15"/>
    <s v="FL"/>
    <n v="33139"/>
    <x v="599"/>
    <x v="4"/>
    <x v="2"/>
    <x v="862"/>
    <m/>
    <x v="40"/>
    <n v="67"/>
    <n v="571"/>
    <s v="830"/>
    <n v="25.788651399999999"/>
    <n v="-80.134391899999997"/>
    <n v="0.92560665321213076"/>
  </r>
  <r>
    <s v="Townhouse"/>
    <s v="1568 Pennsylvania Ave #314"/>
    <x v="15"/>
    <s v="FL"/>
    <n v="33139"/>
    <x v="620"/>
    <x v="4"/>
    <x v="2"/>
    <x v="863"/>
    <m/>
    <x v="40"/>
    <n v="13"/>
    <n v="584"/>
    <s v="530"/>
    <n v="25.788750400000001"/>
    <n v="-80.134593300000006"/>
    <n v="0.93149844621212741"/>
  </r>
  <r>
    <s v="Townhouse"/>
    <s v="1573 Pennsylvania Ave Unit 9N"/>
    <x v="15"/>
    <s v="FL"/>
    <n v="33139"/>
    <x v="621"/>
    <x v="4"/>
    <x v="2"/>
    <x v="829"/>
    <m/>
    <x v="46"/>
    <n v="24"/>
    <n v="528"/>
    <s v="500"/>
    <n v="25.7889345"/>
    <n v="-80.133938999999998"/>
    <n v="0.94776242108652875"/>
  </r>
  <r>
    <s v="Townhouse"/>
    <s v="1590 Michigan Ave #7"/>
    <x v="15"/>
    <s v="FL"/>
    <n v="33139"/>
    <x v="622"/>
    <x v="4"/>
    <x v="2"/>
    <x v="864"/>
    <m/>
    <x v="112"/>
    <n v="10"/>
    <n v="390"/>
    <s v="512"/>
    <n v="25.7887792"/>
    <n v="-80.138865600000003"/>
    <n v="0.95328508921445509"/>
  </r>
  <r>
    <s v="Townhouse"/>
    <s v="16 Island Ave Unit 7A"/>
    <x v="15"/>
    <s v="FL"/>
    <n v="33139"/>
    <x v="159"/>
    <x v="1"/>
    <x v="3"/>
    <x v="865"/>
    <m/>
    <x v="23"/>
    <n v="51"/>
    <n v="1984"/>
    <s v="1997"/>
    <n v="25.790315400000001"/>
    <n v="-80.147503"/>
    <n v="1.2747311507250016"/>
  </r>
  <r>
    <s v="Townhouse"/>
    <s v="1600 Michigan Ave #1"/>
    <x v="15"/>
    <s v="FL"/>
    <n v="33139"/>
    <x v="417"/>
    <x v="4"/>
    <x v="2"/>
    <x v="866"/>
    <m/>
    <x v="102"/>
    <n v="13"/>
    <n v="406"/>
    <s v="745"/>
    <n v="25.7891175"/>
    <n v="-80.138976700000001"/>
    <n v="0.97759855093083692"/>
  </r>
  <r>
    <s v="Townhouse"/>
    <s v="1601 Meridian Ave #203"/>
    <x v="15"/>
    <s v="FL"/>
    <n v="33139"/>
    <x v="619"/>
    <x v="4"/>
    <x v="2"/>
    <x v="867"/>
    <m/>
    <x v="56"/>
    <n v="43"/>
    <n v="646"/>
    <s v="978"/>
    <n v="25.789190999999999"/>
    <n v="-80.136172999999999"/>
    <n v="0.96049643798955953"/>
  </r>
  <r>
    <s v="Townhouse"/>
    <s v="1605 Bay Rd #408"/>
    <x v="15"/>
    <s v="FL"/>
    <n v="33139"/>
    <x v="315"/>
    <x v="1"/>
    <x v="0"/>
    <x v="868"/>
    <m/>
    <x v="35"/>
    <n v="14"/>
    <n v="567"/>
    <s v="609"/>
    <n v="25.789225500000001"/>
    <n v="-80.143250899999998"/>
    <n v="1.0735321581188062"/>
  </r>
  <r>
    <s v="Townhouse"/>
    <s v="1605 Lenox Ave Unit 1605-9"/>
    <x v="15"/>
    <s v="FL"/>
    <n v="33139"/>
    <x v="551"/>
    <x v="4"/>
    <x v="2"/>
    <x v="594"/>
    <m/>
    <x v="3"/>
    <n v="40"/>
    <n v="485"/>
    <s v="410"/>
    <n v="25.7892726"/>
    <n v="-80.139600599999994"/>
    <n v="0.99704367699687446"/>
  </r>
  <r>
    <s v="Townhouse"/>
    <s v="1610 Lenox Ave #216"/>
    <x v="15"/>
    <s v="FL"/>
    <n v="33139"/>
    <x v="623"/>
    <x v="4"/>
    <x v="11"/>
    <x v="869"/>
    <m/>
    <x v="89"/>
    <n v="29"/>
    <n v="488"/>
    <s v="556"/>
    <n v="25.789283399999999"/>
    <n v="-80.140229899999994"/>
    <n v="1.0082474394214673"/>
  </r>
  <r>
    <s v="Townhouse"/>
    <s v="1610 Michigan Ave #5"/>
    <x v="15"/>
    <s v="FL"/>
    <n v="33139"/>
    <x v="624"/>
    <x v="4"/>
    <x v="2"/>
    <x v="834"/>
    <m/>
    <x v="3"/>
    <n v="27"/>
    <n v="461"/>
    <s v="489"/>
    <n v="25.7893677"/>
    <n v="-80.138941500000001"/>
    <n v="0.99402932442191316"/>
  </r>
  <r>
    <s v="Townhouse"/>
    <s v="1616 Euclid Ave #5"/>
    <x v="15"/>
    <s v="FL"/>
    <n v="33139"/>
    <x v="604"/>
    <x v="4"/>
    <x v="2"/>
    <x v="340"/>
    <m/>
    <x v="4"/>
    <n v="41"/>
    <n v="482"/>
    <s v="420"/>
    <n v="25.7897459"/>
    <n v="-80.135736300000005"/>
    <n v="0.99821282825997759"/>
  </r>
  <r>
    <s v="Townhouse"/>
    <s v="1618 Michigan Ave #1"/>
    <x v="15"/>
    <s v="FL"/>
    <n v="33139"/>
    <x v="621"/>
    <x v="4"/>
    <x v="2"/>
    <x v="870"/>
    <m/>
    <x v="105"/>
    <n v="44"/>
    <n v="633"/>
    <s v="444"/>
    <n v="25.789702599999998"/>
    <n v="-80.139173"/>
    <n v="1.0197127341461221"/>
  </r>
  <r>
    <s v="Townhouse"/>
    <s v="1620 West Ave #306"/>
    <x v="15"/>
    <s v="FL"/>
    <n v="33139"/>
    <x v="594"/>
    <x v="4"/>
    <x v="2"/>
    <x v="871"/>
    <m/>
    <x v="112"/>
    <n v="38"/>
    <n v="480"/>
    <s v="395"/>
    <n v="25.789677600000001"/>
    <n v="-80.142836599999995"/>
    <n v="1.0907275687549076"/>
  </r>
  <r>
    <s v="Townhouse"/>
    <s v="1620 West Ave #401"/>
    <x v="15"/>
    <s v="FL"/>
    <n v="33139"/>
    <x v="625"/>
    <x v="4"/>
    <x v="2"/>
    <x v="871"/>
    <m/>
    <x v="112"/>
    <n v="6"/>
    <n v="463"/>
    <s v="365"/>
    <n v="25.789677600000001"/>
    <n v="-80.142836599999995"/>
    <n v="1.0907275687549076"/>
  </r>
  <r>
    <s v="Townhouse"/>
    <s v="1620 West Ave #603"/>
    <x v="15"/>
    <s v="FL"/>
    <n v="33139"/>
    <x v="597"/>
    <x v="4"/>
    <x v="2"/>
    <x v="871"/>
    <m/>
    <x v="112"/>
    <n v="62"/>
    <n v="420"/>
    <s v="910"/>
    <n v="25.789677600000001"/>
    <n v="-80.142836599999995"/>
    <n v="1.0907275687549076"/>
  </r>
  <r>
    <s v="Townhouse"/>
    <s v="1621 Bay Rd #1102"/>
    <x v="15"/>
    <s v="FL"/>
    <n v="33139"/>
    <x v="626"/>
    <x v="1"/>
    <x v="0"/>
    <x v="872"/>
    <m/>
    <x v="19"/>
    <n v="7"/>
    <n v="690"/>
    <s v="1281"/>
    <n v="25.789683"/>
    <n v="-80.143250899999998"/>
    <n v="1.1019552285708387"/>
  </r>
  <r>
    <s v="Townhouse"/>
    <s v="1621 Collins Ave #708"/>
    <x v="15"/>
    <s v="FL"/>
    <n v="33139"/>
    <x v="606"/>
    <x v="4"/>
    <x v="11"/>
    <x v="285"/>
    <m/>
    <x v="54"/>
    <n v="21"/>
    <n v="558"/>
    <s v="1088"/>
    <n v="25.789925100000001"/>
    <n v="-80.129296499999995"/>
    <n v="1.0110311466264796"/>
  </r>
  <r>
    <s v="Townhouse"/>
    <s v="1623 Collins Ave #915"/>
    <x v="15"/>
    <s v="FL"/>
    <n v="33139"/>
    <x v="306"/>
    <x v="1"/>
    <x v="0"/>
    <x v="370"/>
    <m/>
    <x v="54"/>
    <n v="64"/>
    <n v="1227"/>
    <s v="700"/>
    <n v="25.789926699999999"/>
    <n v="-80.129313199999999"/>
    <n v="1.0111739276480358"/>
  </r>
  <r>
    <s v="Townhouse"/>
    <s v="1666 West Ave #410"/>
    <x v="15"/>
    <s v="FL"/>
    <n v="33139"/>
    <x v="494"/>
    <x v="4"/>
    <x v="0"/>
    <x v="748"/>
    <m/>
    <x v="54"/>
    <n v="25"/>
    <n v="465"/>
    <s v="438"/>
    <n v="25.790986"/>
    <n v="-80.143018999999995"/>
    <n v="1.1780652658599673"/>
  </r>
  <r>
    <s v="Townhouse"/>
    <s v="1688 West Ave #602"/>
    <x v="15"/>
    <s v="FL"/>
    <n v="33139"/>
    <x v="489"/>
    <x v="1"/>
    <x v="0"/>
    <x v="813"/>
    <m/>
    <x v="110"/>
    <n v="69"/>
    <n v="554"/>
    <s v="1201"/>
    <n v="25.791872600000001"/>
    <n v="-80.143163700000002"/>
    <n v="1.2380553619063377"/>
  </r>
  <r>
    <s v="Townhouse"/>
    <s v="1688 West Ave #606"/>
    <x v="15"/>
    <s v="FL"/>
    <n v="33139"/>
    <x v="606"/>
    <x v="4"/>
    <x v="11"/>
    <x v="697"/>
    <m/>
    <x v="110"/>
    <n v="40"/>
    <n v="549"/>
    <s v="883"/>
    <n v="25.791872600000001"/>
    <n v="-80.143163700000002"/>
    <n v="1.2380553619063377"/>
  </r>
  <r>
    <s v="Townhouse"/>
    <s v="1700 Meridian Ave #510"/>
    <x v="15"/>
    <s v="FL"/>
    <n v="33139"/>
    <x v="277"/>
    <x v="4"/>
    <x v="0"/>
    <x v="873"/>
    <m/>
    <x v="51"/>
    <n v="22"/>
    <n v="972"/>
    <s v="80"/>
    <n v="25.792542699999998"/>
    <n v="-80.1368832"/>
    <n v="1.1941009521730677"/>
  </r>
  <r>
    <s v="Townhouse"/>
    <s v="1800 Collins Ave Unit 11A"/>
    <x v="15"/>
    <s v="FL"/>
    <n v="33139"/>
    <x v="627"/>
    <x v="4"/>
    <x v="11"/>
    <x v="874"/>
    <m/>
    <x v="88"/>
    <n v="71"/>
    <n v="481"/>
    <s v="594"/>
    <n v="25.794199299999999"/>
    <n v="-80.129885299999998"/>
    <n v="1.3076406094269699"/>
  </r>
  <r>
    <s v="Townhouse"/>
    <s v="1800 Meridian Ave #2"/>
    <x v="15"/>
    <s v="FL"/>
    <n v="33139"/>
    <x v="260"/>
    <x v="4"/>
    <x v="2"/>
    <x v="838"/>
    <m/>
    <x v="32"/>
    <n v="22"/>
    <n v="707"/>
    <s v="385"/>
    <n v="25.793897000000001"/>
    <n v="-80.136984999999996"/>
    <n v="1.2878938662493635"/>
  </r>
  <r>
    <s v="Townhouse"/>
    <s v="1800 Sunset Harbour Dr #2403"/>
    <x v="15"/>
    <s v="FL"/>
    <n v="33139"/>
    <x v="562"/>
    <x v="4"/>
    <x v="0"/>
    <x v="714"/>
    <m/>
    <x v="11"/>
    <n v="10"/>
    <n v="884"/>
    <s v="1189"/>
    <n v="25.794487799999999"/>
    <n v="-80.144800900000007"/>
    <n v="1.4441387900808405"/>
  </r>
  <r>
    <s v="Townhouse"/>
    <s v="1800 Sunset Harbour Dr #907"/>
    <x v="15"/>
    <s v="FL"/>
    <n v="33139"/>
    <x v="45"/>
    <x v="2"/>
    <x v="3"/>
    <x v="33"/>
    <m/>
    <x v="11"/>
    <n v="56"/>
    <n v="706"/>
    <s v="1961"/>
    <n v="25.794487799999999"/>
    <n v="-80.144800900000007"/>
    <n v="1.4441387900808405"/>
  </r>
  <r>
    <s v="Townhouse"/>
    <s v="1816 Meridian Ave #18"/>
    <x v="15"/>
    <s v="FL"/>
    <n v="33139"/>
    <x v="570"/>
    <x v="1"/>
    <x v="2"/>
    <x v="875"/>
    <m/>
    <x v="32"/>
    <n v="16"/>
    <n v="493"/>
    <s v="900"/>
    <n v="25.794167000000002"/>
    <n v="-80.136859200000004"/>
    <n v="1.3060161122494018"/>
  </r>
  <r>
    <s v="Townhouse"/>
    <s v="1900 Meridian Ave #204"/>
    <x v="15"/>
    <s v="FL"/>
    <n v="33139"/>
    <x v="416"/>
    <x v="1"/>
    <x v="0"/>
    <x v="876"/>
    <m/>
    <x v="54"/>
    <n v="17"/>
    <n v="490"/>
    <s v="444"/>
    <n v="25.795116"/>
    <n v="-80.137057600000006"/>
    <n v="1.3722377299460453"/>
  </r>
  <r>
    <s v="Townhouse"/>
    <s v="1900 Sunset Harbour Dr #2111"/>
    <x v="15"/>
    <s v="FL"/>
    <n v="33139"/>
    <x v="628"/>
    <x v="1"/>
    <x v="0"/>
    <x v="629"/>
    <m/>
    <x v="19"/>
    <n v="48"/>
    <n v="858"/>
    <s v="1253"/>
    <n v="25.7950664"/>
    <n v="-80.144638400000005"/>
    <n v="1.4770488776833199"/>
  </r>
  <r>
    <s v="Townhouse"/>
    <s v="200 Ocean Dr Unit 5D"/>
    <x v="15"/>
    <s v="FL"/>
    <n v="33139"/>
    <x v="41"/>
    <x v="1"/>
    <x v="0"/>
    <x v="813"/>
    <m/>
    <x v="47"/>
    <n v="10"/>
    <n v="1350"/>
    <s v="1244"/>
    <n v="25.771029599999999"/>
    <n v="-80.1329238"/>
    <n v="0.33882001154730235"/>
  </r>
  <r>
    <s v="Townhouse"/>
    <s v="2001 Meridian Ave #505"/>
    <x v="15"/>
    <s v="FL"/>
    <n v="33139"/>
    <x v="394"/>
    <x v="1"/>
    <x v="3"/>
    <x v="236"/>
    <m/>
    <x v="51"/>
    <n v="15"/>
    <n v="1724"/>
    <s v="882"/>
    <n v="25.796470599999999"/>
    <n v="-80.136147699999995"/>
    <n v="1.4051255648424528"/>
  </r>
  <r>
    <s v="Townhouse"/>
    <s v="2001 Meridian Ave #514"/>
    <x v="15"/>
    <s v="FL"/>
    <n v="33139"/>
    <x v="629"/>
    <x v="2"/>
    <x v="3"/>
    <x v="877"/>
    <m/>
    <x v="51"/>
    <n v="42"/>
    <n v="1483"/>
    <s v="2751"/>
    <n v="25.796470599999999"/>
    <n v="-80.136147699999995"/>
    <n v="1.4051255648424528"/>
  </r>
  <r>
    <s v="Townhouse"/>
    <s v="2001 Meridian Ave Ph -05"/>
    <x v="15"/>
    <s v="FL"/>
    <n v="33139"/>
    <x v="394"/>
    <x v="1"/>
    <x v="3"/>
    <x v="236"/>
    <m/>
    <x v="51"/>
    <n v="2"/>
    <n v="1724"/>
    <s v="2080"/>
    <n v="25.796470599999999"/>
    <n v="-80.136147699999995"/>
    <n v="1.4051255648424528"/>
  </r>
  <r>
    <s v="Townhouse"/>
    <s v="2100 Park Ave Ph 508"/>
    <x v="15"/>
    <s v="FL"/>
    <n v="33139"/>
    <x v="0"/>
    <x v="1"/>
    <x v="0"/>
    <x v="325"/>
    <m/>
    <x v="41"/>
    <n v="15"/>
    <n v="1006"/>
    <s v="1731"/>
    <n v="25.797382800000001"/>
    <n v="-80.130932599999994"/>
    <n v="1.3727372039131838"/>
  </r>
  <r>
    <s v="Townhouse"/>
    <s v="2155 Washington Ct #202"/>
    <x v="15"/>
    <s v="FL"/>
    <n v="33139"/>
    <x v="603"/>
    <x v="4"/>
    <x v="2"/>
    <x v="878"/>
    <m/>
    <x v="41"/>
    <n v="6"/>
    <n v="742"/>
    <s v="850"/>
    <n v="25.7983118"/>
    <n v="-80.131168900000006"/>
    <n v="1.3068887933202515"/>
  </r>
  <r>
    <s v="Townhouse"/>
    <s v="2201 Collins Ave #1429"/>
    <x v="15"/>
    <s v="FL"/>
    <n v="33139"/>
    <x v="154"/>
    <x v="4"/>
    <x v="11"/>
    <x v="879"/>
    <m/>
    <x v="48"/>
    <n v="2"/>
    <n v="2846"/>
    <s v="3948"/>
    <n v="25.797901299999999"/>
    <n v="-80.127592399999997"/>
    <n v="1.3976338244754991"/>
  </r>
  <r>
    <s v="Townhouse"/>
    <s v="2201 Collins Ave #811"/>
    <x v="15"/>
    <s v="FL"/>
    <n v="33139"/>
    <x v="615"/>
    <x v="1"/>
    <x v="3"/>
    <x v="880"/>
    <m/>
    <x v="48"/>
    <n v="55"/>
    <n v="2498"/>
    <s v="3319"/>
    <n v="25.797901299999999"/>
    <n v="-80.127592399999997"/>
    <n v="1.3976338244754991"/>
  </r>
  <r>
    <s v="Townhouse"/>
    <s v="221 Meridian Ave #504"/>
    <x v="15"/>
    <s v="FL"/>
    <n v="33139"/>
    <x v="630"/>
    <x v="4"/>
    <x v="2"/>
    <x v="881"/>
    <m/>
    <x v="89"/>
    <n v="27"/>
    <n v="606"/>
    <s v="285"/>
    <n v="25.771675999999999"/>
    <n v="-80.135553200000004"/>
    <n v="0.25042658378976346"/>
  </r>
  <r>
    <s v="Townhouse"/>
    <s v="2301 Collins Ave #1126"/>
    <x v="15"/>
    <s v="FL"/>
    <n v="33139"/>
    <x v="404"/>
    <x v="2"/>
    <x v="0"/>
    <x v="362"/>
    <m/>
    <x v="79"/>
    <n v="38"/>
    <n v="1780"/>
    <s v="1171"/>
    <n v="25.798777999999999"/>
    <n v="-80.127190999999996"/>
    <n v="1.35067958386152"/>
  </r>
  <r>
    <s v="Townhouse"/>
    <s v="2301 Collins Ave #1534"/>
    <x v="15"/>
    <s v="FL"/>
    <n v="33139"/>
    <x v="48"/>
    <x v="4"/>
    <x v="2"/>
    <x v="275"/>
    <m/>
    <x v="79"/>
    <n v="34"/>
    <n v="1591"/>
    <s v="1152"/>
    <n v="25.798777999999999"/>
    <n v="-80.127190999999996"/>
    <n v="1.35067958386152"/>
  </r>
  <r>
    <s v="Townhouse"/>
    <s v="2301 Collins Ave #318"/>
    <x v="15"/>
    <s v="FL"/>
    <n v="33139"/>
    <x v="66"/>
    <x v="1"/>
    <x v="11"/>
    <x v="882"/>
    <m/>
    <x v="79"/>
    <n v="34"/>
    <n v="1768"/>
    <s v="1661"/>
    <n v="25.798777999999999"/>
    <n v="-80.127190999999996"/>
    <n v="1.35067958386152"/>
  </r>
  <r>
    <s v="Townhouse"/>
    <s v="2301 Collins Ave #326"/>
    <x v="15"/>
    <s v="FL"/>
    <n v="33139"/>
    <x v="631"/>
    <x v="2"/>
    <x v="0"/>
    <x v="362"/>
    <m/>
    <x v="79"/>
    <n v="38"/>
    <n v="1847"/>
    <s v="2000"/>
    <n v="25.798777999999999"/>
    <n v="-80.127190999999996"/>
    <n v="1.35067958386152"/>
  </r>
  <r>
    <s v="Townhouse"/>
    <s v="2301 Collins Ave #333"/>
    <x v="15"/>
    <s v="FL"/>
    <n v="33139"/>
    <x v="249"/>
    <x v="4"/>
    <x v="11"/>
    <x v="883"/>
    <m/>
    <x v="79"/>
    <n v="52"/>
    <n v="1016"/>
    <s v="1200"/>
    <n v="25.798777999999999"/>
    <n v="-80.127190999999996"/>
    <n v="1.35067958386152"/>
  </r>
  <r>
    <s v="Townhouse"/>
    <s v="2301 SE Collins Ave #1202"/>
    <x v="15"/>
    <s v="FL"/>
    <n v="33139"/>
    <x v="8"/>
    <x v="4"/>
    <x v="2"/>
    <x v="275"/>
    <m/>
    <x v="79"/>
    <n v="63"/>
    <n v="1699"/>
    <s v="1335"/>
    <n v="25.798777999999999"/>
    <n v="-80.127190999999996"/>
    <n v="1.35067958386152"/>
  </r>
  <r>
    <s v="Townhouse"/>
    <s v="234 Washington Ave Unit A"/>
    <x v="15"/>
    <s v="FL"/>
    <n v="33139"/>
    <x v="290"/>
    <x v="2"/>
    <x v="3"/>
    <x v="884"/>
    <m/>
    <x v="7"/>
    <n v="36"/>
    <n v="1853"/>
    <s v="1758"/>
    <n v="25.7718402"/>
    <n v="-80.135138499999996"/>
    <n v="0.24078234682364541"/>
  </r>
  <r>
    <s v="Townhouse"/>
    <s v="243 Meridian Ave #215"/>
    <x v="15"/>
    <s v="FL"/>
    <n v="33139"/>
    <x v="38"/>
    <x v="2"/>
    <x v="3"/>
    <x v="885"/>
    <m/>
    <x v="22"/>
    <n v="9"/>
    <n v="1255"/>
    <s v="1170"/>
    <n v="25.771902999999998"/>
    <n v="-80.135773299999997"/>
    <n v="0.23497205877327332"/>
  </r>
  <r>
    <s v="Townhouse"/>
    <s v="3 Island Ave Unit 04D"/>
    <x v="15"/>
    <s v="FL"/>
    <n v="33139"/>
    <x v="632"/>
    <x v="1"/>
    <x v="0"/>
    <x v="106"/>
    <m/>
    <x v="53"/>
    <n v="20"/>
    <n v="849"/>
    <s v="2001"/>
    <n v="25.7911225"/>
    <n v="-80.149618099999998"/>
    <n v="1.3985736405449398"/>
  </r>
  <r>
    <s v="Townhouse"/>
    <s v="300 S Pointe Dr #2306"/>
    <x v="15"/>
    <s v="FL"/>
    <n v="33139"/>
    <x v="633"/>
    <x v="2"/>
    <x v="3"/>
    <x v="886"/>
    <m/>
    <x v="111"/>
    <n v="23"/>
    <n v="1593"/>
    <s v="2950"/>
    <n v="25.767705500000002"/>
    <n v="-80.134876800000001"/>
    <n v="0.52668760774322143"/>
  </r>
  <r>
    <s v="Townhouse"/>
    <s v="300 S Pointe Dr #3402"/>
    <x v="15"/>
    <s v="FL"/>
    <n v="33139"/>
    <x v="634"/>
    <x v="1"/>
    <x v="3"/>
    <x v="731"/>
    <m/>
    <x v="111"/>
    <n v="1"/>
    <n v="1403"/>
    <s v="2809"/>
    <n v="25.767705500000002"/>
    <n v="-80.134876800000001"/>
    <n v="0.52668760774322143"/>
  </r>
  <r>
    <s v="Townhouse"/>
    <s v="300 S Pointe Dr #606"/>
    <x v="15"/>
    <s v="FL"/>
    <n v="33139"/>
    <x v="581"/>
    <x v="1"/>
    <x v="0"/>
    <x v="98"/>
    <m/>
    <x v="111"/>
    <n v="7"/>
    <n v="1124"/>
    <s v="2555"/>
    <n v="25.767705500000002"/>
    <n v="-80.134876800000001"/>
    <n v="0.52668760774322143"/>
  </r>
  <r>
    <s v="Townhouse"/>
    <s v="300 S Pointe Dr #909"/>
    <x v="15"/>
    <s v="FL"/>
    <n v="33139"/>
    <x v="458"/>
    <x v="4"/>
    <x v="11"/>
    <x v="434"/>
    <m/>
    <x v="111"/>
    <n v="40"/>
    <n v="1193"/>
    <s v="1571"/>
    <n v="25.767705500000002"/>
    <n v="-80.134876800000001"/>
    <n v="0.52668760774322143"/>
  </r>
  <r>
    <s v="Townhouse"/>
    <s v="312 Jefferson Ave #4"/>
    <x v="15"/>
    <s v="FL"/>
    <n v="33139"/>
    <x v="158"/>
    <x v="1"/>
    <x v="0"/>
    <x v="236"/>
    <m/>
    <x v="102"/>
    <n v="52"/>
    <n v="1345"/>
    <s v="1000"/>
    <n v="25.772610499999999"/>
    <n v="-80.137392000000006"/>
    <n v="0.21672334924939385"/>
  </r>
  <r>
    <s v="Townhouse"/>
    <s v="321 Ocean Dr Unit BH-201"/>
    <x v="15"/>
    <s v="FL"/>
    <n v="33139"/>
    <x v="356"/>
    <x v="3"/>
    <x v="6"/>
    <x v="742"/>
    <m/>
    <x v="16"/>
    <n v="8"/>
    <n v="3137"/>
    <s v="21442"/>
    <n v="25.772258999999998"/>
    <n v="-80.131726999999998"/>
    <n v="0.27807126448465946"/>
  </r>
  <r>
    <s v="Townhouse"/>
    <s v="325 N Meridian Ave #2"/>
    <x v="15"/>
    <s v="FL"/>
    <n v="33139"/>
    <x v="27"/>
    <x v="2"/>
    <x v="0"/>
    <x v="253"/>
    <m/>
    <x v="81"/>
    <n v="32"/>
    <n v="981"/>
    <s v="1780"/>
    <n v="25.772959700000001"/>
    <n v="-80.135671900000006"/>
    <n v="0.16177095838170263"/>
  </r>
  <r>
    <s v="Townhouse"/>
    <s v="325 Ocean Dr #405"/>
    <x v="15"/>
    <s v="FL"/>
    <n v="33139"/>
    <x v="242"/>
    <x v="4"/>
    <x v="2"/>
    <x v="846"/>
    <m/>
    <x v="52"/>
    <n v="34"/>
    <n v="810"/>
    <s v="472"/>
    <n v="25.772504999999999"/>
    <n v="-80.131801699999997"/>
    <n v="0.26867034156998448"/>
  </r>
  <r>
    <s v="Townhouse"/>
    <s v="328 Euclid Ave #103"/>
    <x v="15"/>
    <s v="FL"/>
    <n v="33139"/>
    <x v="635"/>
    <x v="4"/>
    <x v="2"/>
    <x v="887"/>
    <m/>
    <x v="15"/>
    <n v="2"/>
    <n v="655"/>
    <s v="495"/>
    <n v="25.7729629"/>
    <n v="-80.135224199999996"/>
    <n v="0.16317216204835883"/>
  </r>
  <r>
    <s v="Townhouse"/>
    <s v="334 Euclid Ave #203"/>
    <x v="15"/>
    <s v="FL"/>
    <n v="33139"/>
    <x v="416"/>
    <x v="4"/>
    <x v="2"/>
    <x v="888"/>
    <m/>
    <x v="78"/>
    <n v="38"/>
    <n v="957"/>
    <s v="561"/>
    <n v="25.773130200000001"/>
    <n v="-80.135180399999996"/>
    <n v="0.1521843129835041"/>
  </r>
  <r>
    <s v="Townhouse"/>
    <s v="335 Ocean Dr #228"/>
    <x v="15"/>
    <s v="FL"/>
    <n v="33139"/>
    <x v="540"/>
    <x v="4"/>
    <x v="2"/>
    <x v="889"/>
    <m/>
    <x v="15"/>
    <n v="2"/>
    <n v="1061"/>
    <s v="544"/>
    <n v="25.772620799999999"/>
    <n v="-80.131823499999996"/>
    <n v="0.26394256782991321"/>
  </r>
  <r>
    <s v="Townhouse"/>
    <s v="344 Meridian Ave Unit 2B"/>
    <x v="15"/>
    <s v="FL"/>
    <n v="33139"/>
    <x v="636"/>
    <x v="4"/>
    <x v="2"/>
    <x v="722"/>
    <m/>
    <x v="99"/>
    <n v="13"/>
    <n v="637"/>
    <s v="597"/>
    <n v="25.773182599999998"/>
    <n v="-80.136249699999993"/>
    <n v="0.15178969373517481"/>
  </r>
  <r>
    <s v="Townhouse"/>
    <s v="345 Ocean Dr #219"/>
    <x v="15"/>
    <s v="FL"/>
    <n v="33139"/>
    <x v="637"/>
    <x v="4"/>
    <x v="2"/>
    <x v="890"/>
    <m/>
    <x v="52"/>
    <n v="8"/>
    <n v="577"/>
    <s v="732"/>
    <n v="25.772883400000001"/>
    <n v="-80.131649100000004"/>
    <n v="0.24353895077711507"/>
  </r>
  <r>
    <s v="Townhouse"/>
    <s v="350 Collins Ave #306"/>
    <x v="15"/>
    <s v="FL"/>
    <n v="33139"/>
    <x v="638"/>
    <x v="4"/>
    <x v="2"/>
    <x v="838"/>
    <m/>
    <x v="31"/>
    <n v="2"/>
    <n v="413"/>
    <s v="417"/>
    <n v="25.773145899999999"/>
    <n v="-80.133527299999997"/>
    <n v="0.19694577300521199"/>
  </r>
  <r>
    <s v="Townhouse"/>
    <s v="350 Collins Ave #307"/>
    <x v="15"/>
    <s v="FL"/>
    <n v="33139"/>
    <x v="639"/>
    <x v="4"/>
    <x v="2"/>
    <x v="838"/>
    <m/>
    <x v="31"/>
    <n v="26"/>
    <n v="363"/>
    <s v="475"/>
    <n v="25.773145899999999"/>
    <n v="-80.133527299999997"/>
    <n v="0.19694577300521199"/>
  </r>
  <r>
    <s v="Townhouse"/>
    <s v="350 Meridian Ave #101"/>
    <x v="15"/>
    <s v="FL"/>
    <n v="33139"/>
    <x v="18"/>
    <x v="2"/>
    <x v="5"/>
    <x v="856"/>
    <m/>
    <x v="16"/>
    <n v="48"/>
    <n v="1331"/>
    <s v="1487"/>
    <n v="25.773319999999998"/>
    <n v="-80.136381600000007"/>
    <n v="0.1452002078462602"/>
  </r>
  <r>
    <s v="Townhouse"/>
    <s v="361 Collins Unit A10"/>
    <x v="15"/>
    <s v="FL"/>
    <n v="33139"/>
    <x v="640"/>
    <x v="2"/>
    <x v="1"/>
    <x v="241"/>
    <m/>
    <x v="46"/>
    <n v="52"/>
    <n v="933"/>
    <s v="1000"/>
    <n v="25.773232400000001"/>
    <n v="-80.132854699999996"/>
    <n v="0.22268996258396467"/>
  </r>
  <r>
    <s v="Townhouse"/>
    <s v="400 Alton Rd #1106"/>
    <x v="15"/>
    <s v="FL"/>
    <n v="33139"/>
    <x v="159"/>
    <x v="2"/>
    <x v="1"/>
    <x v="279"/>
    <m/>
    <x v="38"/>
    <n v="2"/>
    <n v="1729"/>
    <s v="2527"/>
    <n v="25.773137899999998"/>
    <n v="-80.140604300000007"/>
    <n v="0.34536851204531738"/>
  </r>
  <r>
    <s v="Townhouse"/>
    <s v="400 Alton Rd Unit TH-2M"/>
    <x v="15"/>
    <s v="FL"/>
    <n v="33139"/>
    <x v="54"/>
    <x v="4"/>
    <x v="11"/>
    <x v="734"/>
    <m/>
    <x v="38"/>
    <n v="4"/>
    <n v="1183"/>
    <s v="3334"/>
    <n v="25.773137899999998"/>
    <n v="-80.140604300000007"/>
    <n v="0.34536851204531738"/>
  </r>
  <r>
    <s v="Townhouse"/>
    <s v="400 S Pointe Dr #1905"/>
    <x v="15"/>
    <s v="FL"/>
    <n v="33139"/>
    <x v="641"/>
    <x v="1"/>
    <x v="0"/>
    <x v="891"/>
    <m/>
    <x v="44"/>
    <n v="28"/>
    <n v="1343"/>
    <s v="1566"/>
    <n v="25.767294499999998"/>
    <n v="-80.134184500000003"/>
    <n v="0.5601292336824919"/>
  </r>
  <r>
    <s v="Townhouse"/>
    <s v="400 S Pointe Dr #2104"/>
    <x v="15"/>
    <s v="FL"/>
    <n v="33139"/>
    <x v="92"/>
    <x v="2"/>
    <x v="1"/>
    <x v="892"/>
    <m/>
    <x v="44"/>
    <n v="55"/>
    <n v="1776"/>
    <s v="2648"/>
    <n v="25.767294499999998"/>
    <n v="-80.134184500000003"/>
    <n v="0.5601292336824919"/>
  </r>
  <r>
    <s v="Townhouse"/>
    <s v="401 Ocean Dr #1015"/>
    <x v="15"/>
    <s v="FL"/>
    <n v="33139"/>
    <x v="642"/>
    <x v="4"/>
    <x v="2"/>
    <x v="893"/>
    <m/>
    <x v="52"/>
    <n v="15"/>
    <n v="991"/>
    <s v="598"/>
    <n v="25.773531999999999"/>
    <n v="-80.132070999999996"/>
    <n v="0.23738067544056096"/>
  </r>
  <r>
    <s v="Townhouse"/>
    <s v="401 Ocean Dr #401"/>
    <x v="15"/>
    <s v="FL"/>
    <n v="33139"/>
    <x v="643"/>
    <x v="4"/>
    <x v="2"/>
    <x v="871"/>
    <m/>
    <x v="52"/>
    <n v="35"/>
    <n v="747"/>
    <s v="1196"/>
    <n v="25.773531999999999"/>
    <n v="-80.132070999999996"/>
    <n v="0.23738067544056096"/>
  </r>
  <r>
    <s v="Townhouse"/>
    <s v="401 Ocean Dr #924"/>
    <x v="15"/>
    <s v="FL"/>
    <n v="33139"/>
    <x v="268"/>
    <x v="4"/>
    <x v="2"/>
    <x v="893"/>
    <m/>
    <x v="52"/>
    <n v="43"/>
    <n v="838"/>
    <s v="598"/>
    <n v="25.773531999999999"/>
    <n v="-80.132070999999996"/>
    <n v="0.23738067544056096"/>
  </r>
  <r>
    <s v="Townhouse"/>
    <s v="435 21st St #114"/>
    <x v="15"/>
    <s v="FL"/>
    <n v="33139"/>
    <x v="413"/>
    <x v="4"/>
    <x v="2"/>
    <x v="747"/>
    <m/>
    <x v="102"/>
    <n v="4"/>
    <n v="637"/>
    <s v="808"/>
    <n v="25.797486899999999"/>
    <n v="-80.131302099999999"/>
    <n v="1.36100652908668"/>
  </r>
  <r>
    <s v="Townhouse"/>
    <s v="450 Alton Rd #3008"/>
    <x v="15"/>
    <s v="FL"/>
    <n v="33139"/>
    <x v="276"/>
    <x v="4"/>
    <x v="11"/>
    <x v="894"/>
    <m/>
    <x v="51"/>
    <n v="43"/>
    <n v="1287"/>
    <s v="1161"/>
    <n v="25.773659599999998"/>
    <n v="-80.141125500000001"/>
    <n v="0.36201674429607644"/>
  </r>
  <r>
    <s v="Townhouse"/>
    <s v="450 Alton Rd #3601"/>
    <x v="15"/>
    <s v="FL"/>
    <n v="33139"/>
    <x v="644"/>
    <x v="2"/>
    <x v="5"/>
    <x v="895"/>
    <m/>
    <x v="51"/>
    <n v="8"/>
    <n v="2168"/>
    <s v="2926"/>
    <n v="25.773659599999998"/>
    <n v="-80.141125500000001"/>
    <n v="0.36201674429607644"/>
  </r>
  <r>
    <s v="Townhouse"/>
    <s v="465 Ocean Dr #320"/>
    <x v="15"/>
    <s v="FL"/>
    <n v="33139"/>
    <x v="645"/>
    <x v="4"/>
    <x v="2"/>
    <x v="896"/>
    <m/>
    <x v="92"/>
    <n v="1"/>
    <n v="960"/>
    <s v="616"/>
    <n v="25.774420800000001"/>
    <n v="-80.1313873"/>
    <n v="0.17207065945372824"/>
  </r>
  <r>
    <s v="Townhouse"/>
    <s v="465 Ocean Dr #506"/>
    <x v="15"/>
    <s v="FL"/>
    <n v="33139"/>
    <x v="271"/>
    <x v="1"/>
    <x v="0"/>
    <x v="838"/>
    <m/>
    <x v="92"/>
    <n v="56"/>
    <n v="993"/>
    <s v="659"/>
    <n v="25.774420800000001"/>
    <n v="-80.1313873"/>
    <n v="0.17207065945372824"/>
  </r>
  <r>
    <s v="Townhouse"/>
    <s v="465 Ocean Dr #512"/>
    <x v="15"/>
    <s v="FL"/>
    <n v="33139"/>
    <x v="268"/>
    <x v="4"/>
    <x v="2"/>
    <x v="846"/>
    <m/>
    <x v="92"/>
    <n v="66"/>
    <n v="839"/>
    <s v="626"/>
    <n v="25.774420800000001"/>
    <n v="-80.1313873"/>
    <n v="0.17207065945372824"/>
  </r>
  <r>
    <s v="Townhouse"/>
    <s v="5 Island Ave Unit 10K"/>
    <x v="15"/>
    <s v="FL"/>
    <n v="33139"/>
    <x v="315"/>
    <x v="4"/>
    <x v="2"/>
    <x v="859"/>
    <m/>
    <x v="36"/>
    <n v="8"/>
    <n v="809"/>
    <s v="831"/>
    <n v="25.790561700000001"/>
    <n v="-80.149443700000006"/>
    <n v="1.3616066307319084"/>
  </r>
  <r>
    <s v="Townhouse"/>
    <s v="50 S Pointe Dr #601"/>
    <x v="15"/>
    <s v="FL"/>
    <n v="33139"/>
    <x v="152"/>
    <x v="4"/>
    <x v="2"/>
    <x v="897"/>
    <m/>
    <x v="40"/>
    <n v="54"/>
    <n v="2291"/>
    <s v="5390"/>
    <n v="25.767875"/>
    <n v="-80.132756000000001"/>
    <n v="0.54271286299151011"/>
  </r>
  <r>
    <s v="Townhouse"/>
    <s v="500 Alton Rd #1508"/>
    <x v="15"/>
    <s v="FL"/>
    <n v="33139"/>
    <x v="646"/>
    <x v="4"/>
    <x v="11"/>
    <x v="898"/>
    <m/>
    <x v="17"/>
    <n v="58"/>
    <n v="1617"/>
    <s v="3282"/>
    <n v="25.775127000000001"/>
    <n v="-80.141256999999996"/>
    <n v="0.35219762427919421"/>
  </r>
  <r>
    <s v="Townhouse"/>
    <s v="520 West Ave #1601"/>
    <x v="15"/>
    <s v="FL"/>
    <n v="33139"/>
    <x v="647"/>
    <x v="1"/>
    <x v="3"/>
    <x v="899"/>
    <m/>
    <x v="61"/>
    <n v="21"/>
    <n v="1330"/>
    <s v="3300"/>
    <n v="25.7753914"/>
    <n v="-80.142158199999997"/>
    <n v="0.40811835453990719"/>
  </r>
  <r>
    <s v="Townhouse"/>
    <s v="520 West Ave #603"/>
    <x v="15"/>
    <s v="FL"/>
    <n v="33139"/>
    <x v="283"/>
    <x v="4"/>
    <x v="2"/>
    <x v="603"/>
    <m/>
    <x v="61"/>
    <n v="23"/>
    <n v="966"/>
    <s v="1284"/>
    <n v="25.7753914"/>
    <n v="-80.142158199999997"/>
    <n v="0.40811835453990719"/>
  </r>
  <r>
    <s v="Townhouse"/>
    <s v="524 Washington Ave #202"/>
    <x v="15"/>
    <s v="FL"/>
    <n v="33139"/>
    <x v="439"/>
    <x v="4"/>
    <x v="2"/>
    <x v="814"/>
    <m/>
    <x v="36"/>
    <n v="21"/>
    <n v="621"/>
    <s v="343"/>
    <n v="25.7751777"/>
    <n v="-80.134440600000005"/>
    <n v="7.2634442907956398E-2"/>
  </r>
  <r>
    <s v="Townhouse"/>
    <s v="528 Meridian Ave Unit 302A"/>
    <x v="15"/>
    <s v="FL"/>
    <n v="33139"/>
    <x v="648"/>
    <x v="4"/>
    <x v="2"/>
    <x v="900"/>
    <m/>
    <x v="92"/>
    <n v="71"/>
    <n v="619"/>
    <s v="358"/>
    <n v="25.775125500000001"/>
    <n v="-80.136401800000002"/>
    <n v="5.1326652468929757E-2"/>
  </r>
  <r>
    <s v="Townhouse"/>
    <s v="540 15th St #202"/>
    <x v="15"/>
    <s v="FL"/>
    <n v="33139"/>
    <x v="649"/>
    <x v="4"/>
    <x v="2"/>
    <x v="901"/>
    <m/>
    <x v="12"/>
    <n v="20"/>
    <n v="520"/>
    <s v="450"/>
    <n v="25.7872922"/>
    <n v="-80.133793100000005"/>
    <n v="0.8362238975227787"/>
  </r>
  <r>
    <s v="Townhouse"/>
    <s v="540 West Ave #2211"/>
    <x v="15"/>
    <s v="FL"/>
    <n v="33139"/>
    <x v="83"/>
    <x v="1"/>
    <x v="0"/>
    <x v="902"/>
    <m/>
    <x v="22"/>
    <n v="26"/>
    <n v="1473"/>
    <s v="2074"/>
    <n v="25.775240199999999"/>
    <n v="-80.141944699999996"/>
    <n v="0.39480679765815485"/>
  </r>
  <r>
    <s v="Townhouse"/>
    <s v="557 Michigan Ave #213"/>
    <x v="15"/>
    <s v="FL"/>
    <n v="33139"/>
    <x v="650"/>
    <x v="4"/>
    <x v="2"/>
    <x v="903"/>
    <m/>
    <x v="26"/>
    <n v="31"/>
    <n v="575"/>
    <s v="425"/>
    <n v="25.7756255"/>
    <n v="-80.137995399999994"/>
    <n v="0.15073571906495853"/>
  </r>
  <r>
    <s v="Townhouse"/>
    <s v="600 15th St #4"/>
    <x v="15"/>
    <s v="FL"/>
    <n v="33139"/>
    <x v="651"/>
    <x v="1"/>
    <x v="0"/>
    <x v="904"/>
    <m/>
    <x v="3"/>
    <n v="46"/>
    <n v="529"/>
    <s v="650"/>
    <n v="25.7872764"/>
    <n v="-80.134378400000003"/>
    <n v="0.83102354012184088"/>
  </r>
  <r>
    <s v="Townhouse"/>
    <s v="605 Euclid Ave #207"/>
    <x v="15"/>
    <s v="FL"/>
    <n v="33139"/>
    <x v="650"/>
    <x v="4"/>
    <x v="2"/>
    <x v="900"/>
    <m/>
    <x v="108"/>
    <n v="10"/>
    <n v="690"/>
    <s v="329"/>
    <n v="25.775995000000002"/>
    <n v="-80.134687400000004"/>
    <n v="7.4368382181243975E-2"/>
  </r>
  <r>
    <s v="Townhouse"/>
    <s v="631 Euclid Ave #7"/>
    <x v="15"/>
    <s v="FL"/>
    <n v="33139"/>
    <x v="650"/>
    <x v="4"/>
    <x v="2"/>
    <x v="905"/>
    <m/>
    <x v="102"/>
    <n v="40"/>
    <n v="550"/>
    <s v="450"/>
    <n v="25.7764062"/>
    <n v="-80.134680500000002"/>
    <n v="9.547681090240201E-2"/>
  </r>
  <r>
    <s v="Townhouse"/>
    <s v="644 Meridian Ave #1"/>
    <x v="15"/>
    <s v="FL"/>
    <n v="33139"/>
    <x v="652"/>
    <x v="4"/>
    <x v="2"/>
    <x v="859"/>
    <m/>
    <x v="112"/>
    <n v="42"/>
    <n v="441"/>
    <s v="680"/>
    <n v="25.776651300000001"/>
    <n v="-80.136481000000003"/>
    <n v="0.10827402387824359"/>
  </r>
  <r>
    <s v="Townhouse"/>
    <s v="650 West Ave #1112"/>
    <x v="15"/>
    <s v="FL"/>
    <n v="33139"/>
    <x v="653"/>
    <x v="1"/>
    <x v="0"/>
    <x v="906"/>
    <m/>
    <x v="19"/>
    <n v="24"/>
    <n v="1016"/>
    <s v="1297"/>
    <n v="25.777010700000002"/>
    <n v="-80.142553100000001"/>
    <n v="0.44849569043283211"/>
  </r>
  <r>
    <s v="Townhouse"/>
    <s v="650 West Ave #1207"/>
    <x v="15"/>
    <s v="FL"/>
    <n v="33139"/>
    <x v="654"/>
    <x v="2"/>
    <x v="0"/>
    <x v="907"/>
    <m/>
    <x v="19"/>
    <n v="62"/>
    <n v="1264"/>
    <s v="1152"/>
    <n v="25.777010700000002"/>
    <n v="-80.142553100000001"/>
    <n v="0.44849569043283211"/>
  </r>
  <r>
    <s v="Townhouse"/>
    <s v="700 16th St #202"/>
    <x v="15"/>
    <s v="FL"/>
    <n v="33139"/>
    <x v="417"/>
    <x v="4"/>
    <x v="2"/>
    <x v="908"/>
    <m/>
    <x v="25"/>
    <n v="13"/>
    <n v="705"/>
    <s v="606"/>
    <n v="25.788885799999999"/>
    <n v="-80.135574700000006"/>
    <n v="0.93874729006433366"/>
  </r>
  <r>
    <s v="Townhouse"/>
    <s v="716 Michigan Ave #202"/>
    <x v="15"/>
    <s v="FL"/>
    <n v="33139"/>
    <x v="609"/>
    <x v="4"/>
    <x v="2"/>
    <x v="594"/>
    <m/>
    <x v="52"/>
    <n v="8"/>
    <n v="377"/>
    <s v="1004"/>
    <n v="25.777408999999999"/>
    <n v="-80.138751900000003"/>
    <n v="0.24433317793944398"/>
  </r>
  <r>
    <s v="Townhouse"/>
    <s v="720 Collins Ave #208"/>
    <x v="15"/>
    <s v="FL"/>
    <n v="33139"/>
    <x v="604"/>
    <x v="4"/>
    <x v="2"/>
    <x v="909"/>
    <m/>
    <x v="89"/>
    <n v="63"/>
    <n v="451"/>
    <s v="520"/>
    <n v="25.7774374"/>
    <n v="-80.132695900000002"/>
    <n v="0.23337620281373783"/>
  </r>
  <r>
    <s v="Townhouse"/>
    <s v="730 3rd St #207"/>
    <x v="15"/>
    <s v="FL"/>
    <n v="33139"/>
    <x v="127"/>
    <x v="1"/>
    <x v="3"/>
    <x v="910"/>
    <m/>
    <x v="19"/>
    <n v="20"/>
    <n v="1210"/>
    <s v="806"/>
    <n v="25.7721594"/>
    <n v="-80.135760000000005"/>
    <n v="0.21723613350028637"/>
  </r>
  <r>
    <s v="Townhouse"/>
    <s v="750 Collins Ave #201"/>
    <x v="15"/>
    <s v="FL"/>
    <n v="33139"/>
    <x v="315"/>
    <x v="1"/>
    <x v="2"/>
    <x v="911"/>
    <m/>
    <x v="108"/>
    <n v="67"/>
    <n v="812"/>
    <s v="400"/>
    <n v="25.777910299999999"/>
    <n v="-80.132586900000007"/>
    <n v="0.2601557231899061"/>
  </r>
  <r>
    <s v="Townhouse"/>
    <s v="800 S Pointe Dr #1404"/>
    <x v="15"/>
    <s v="FL"/>
    <n v="33139"/>
    <x v="655"/>
    <x v="0"/>
    <x v="5"/>
    <x v="912"/>
    <m/>
    <x v="40"/>
    <n v="16"/>
    <n v="3886"/>
    <s v="7723"/>
    <n v="25.7680133"/>
    <n v="-80.136310399999999"/>
    <n v="0.50543012499103623"/>
  </r>
  <r>
    <s v="Townhouse"/>
    <s v="800 West Ave #435"/>
    <x v="15"/>
    <s v="FL"/>
    <n v="33139"/>
    <x v="440"/>
    <x v="1"/>
    <x v="0"/>
    <x v="353"/>
    <m/>
    <x v="93"/>
    <n v="12"/>
    <n v="496"/>
    <s v="845"/>
    <n v="25.778011100000001"/>
    <n v="-80.142465799999997"/>
    <n v="0.46647227722088913"/>
  </r>
  <r>
    <s v="Townhouse"/>
    <s v="800 West Ave Ph 10"/>
    <x v="15"/>
    <s v="FL"/>
    <n v="33139"/>
    <x v="608"/>
    <x v="4"/>
    <x v="2"/>
    <x v="690"/>
    <m/>
    <x v="93"/>
    <n v="62"/>
    <n v="621"/>
    <s v="883"/>
    <n v="25.778011100000001"/>
    <n v="-80.142465799999997"/>
    <n v="0.46647227722088913"/>
  </r>
  <r>
    <s v="Townhouse"/>
    <s v="801 8th St #103"/>
    <x v="15"/>
    <s v="FL"/>
    <n v="33139"/>
    <x v="656"/>
    <x v="4"/>
    <x v="2"/>
    <x v="913"/>
    <m/>
    <x v="16"/>
    <n v="29"/>
    <n v="551"/>
    <s v="1154"/>
    <n v="25.778399199999999"/>
    <n v="-80.136517900000001"/>
    <n v="0.22163257602483211"/>
  </r>
  <r>
    <s v="Townhouse"/>
    <s v="820 15th St #104"/>
    <x v="15"/>
    <s v="FL"/>
    <n v="33139"/>
    <x v="657"/>
    <x v="4"/>
    <x v="2"/>
    <x v="487"/>
    <m/>
    <x v="30"/>
    <n v="13"/>
    <n v="608"/>
    <s v="470"/>
    <n v="25.787140399999998"/>
    <n v="-80.136967799999994"/>
    <n v="0.82255744775890238"/>
  </r>
  <r>
    <s v="Townhouse"/>
    <s v="834 Ocean Dr #205"/>
    <x v="15"/>
    <s v="FL"/>
    <n v="33139"/>
    <x v="608"/>
    <x v="4"/>
    <x v="11"/>
    <x v="850"/>
    <m/>
    <x v="64"/>
    <n v="41"/>
    <n v="808"/>
    <s v="928"/>
    <n v="25.778806100000001"/>
    <n v="-80.131300100000004"/>
    <n v="0.28790726617965934"/>
  </r>
  <r>
    <s v="Townhouse"/>
    <s v="834 Ocean Dr #212"/>
    <x v="15"/>
    <s v="FL"/>
    <n v="33139"/>
    <x v="443"/>
    <x v="4"/>
    <x v="2"/>
    <x v="600"/>
    <m/>
    <x v="64"/>
    <n v="22"/>
    <n v="694"/>
    <s v="913"/>
    <n v="25.778806100000001"/>
    <n v="-80.131300100000004"/>
    <n v="0.28790726617965934"/>
  </r>
  <r>
    <s v="Townhouse"/>
    <s v="9 Island Ave #1209"/>
    <x v="15"/>
    <s v="FL"/>
    <n v="33139"/>
    <x v="468"/>
    <x v="2"/>
    <x v="0"/>
    <x v="914"/>
    <m/>
    <x v="82"/>
    <n v="27"/>
    <n v="779"/>
    <s v="1942"/>
    <n v="25.790307200000001"/>
    <n v="-80.148508500000005"/>
    <n v="1.3116182383622095"/>
  </r>
  <r>
    <s v="Townhouse"/>
    <s v="9 Island Ave Unit T2"/>
    <x v="15"/>
    <s v="FL"/>
    <n v="33139"/>
    <x v="33"/>
    <x v="2"/>
    <x v="1"/>
    <x v="915"/>
    <m/>
    <x v="82"/>
    <n v="44"/>
    <n v="1922"/>
    <s v="6948"/>
    <n v="25.790307200000001"/>
    <n v="-80.148508500000005"/>
    <n v="1.3116182383622095"/>
  </r>
  <r>
    <s v="Townhouse"/>
    <s v="90 Alton Rd #2306"/>
    <x v="15"/>
    <s v="FL"/>
    <n v="33139"/>
    <x v="436"/>
    <x v="4"/>
    <x v="2"/>
    <x v="124"/>
    <m/>
    <x v="55"/>
    <n v="30"/>
    <n v="1205"/>
    <s v="936"/>
    <n v="25.769950999999999"/>
    <n v="-80.138277799999997"/>
    <n v="0.40542560735061306"/>
  </r>
  <r>
    <s v="Townhouse"/>
    <s v="910 Jefferson Ave Unit 4A"/>
    <x v="15"/>
    <s v="FL"/>
    <n v="33139"/>
    <x v="658"/>
    <x v="4"/>
    <x v="2"/>
    <x v="916"/>
    <m/>
    <x v="92"/>
    <n v="34"/>
    <n v="503"/>
    <s v="428"/>
    <n v="25.779653700000001"/>
    <n v="-80.137677999999994"/>
    <n v="0.3274391580598579"/>
  </r>
  <r>
    <s v="Townhouse"/>
    <s v="915 Jefferson Ave Unit 3C"/>
    <x v="15"/>
    <s v="FL"/>
    <n v="33139"/>
    <x v="659"/>
    <x v="4"/>
    <x v="2"/>
    <x v="917"/>
    <m/>
    <x v="92"/>
    <n v="22"/>
    <n v="360"/>
    <s v="375"/>
    <n v="25.779657400000001"/>
    <n v="-80.136971399999993"/>
    <n v="0.31294410404182194"/>
  </r>
  <r>
    <s v="Townhouse"/>
    <s v="920 Euclid Ave #6"/>
    <x v="15"/>
    <s v="FL"/>
    <n v="33139"/>
    <x v="660"/>
    <x v="4"/>
    <x v="2"/>
    <x v="918"/>
    <m/>
    <x v="108"/>
    <n v="66"/>
    <n v="550"/>
    <s v="342"/>
    <n v="25.779844199999999"/>
    <n v="-80.135438500000006"/>
    <n v="0.31415400594598775"/>
  </r>
  <r>
    <s v="Townhouse"/>
    <s v="927 Euclid Ave #8"/>
    <x v="15"/>
    <s v="FL"/>
    <n v="33139"/>
    <x v="443"/>
    <x v="1"/>
    <x v="3"/>
    <x v="919"/>
    <m/>
    <x v="105"/>
    <n v="48"/>
    <n v="556"/>
    <s v="609"/>
    <n v="25.779984599999999"/>
    <n v="-80.134775700000006"/>
    <n v="0.32773274025736732"/>
  </r>
  <r>
    <s v="Townhouse"/>
    <s v="950 Euclid Ave #202"/>
    <x v="15"/>
    <s v="FL"/>
    <n v="33139"/>
    <x v="597"/>
    <x v="4"/>
    <x v="11"/>
    <x v="850"/>
    <m/>
    <x v="88"/>
    <n v="7"/>
    <n v="384"/>
    <s v="283"/>
    <n v="25.780470600000001"/>
    <n v="-80.135539100000003"/>
    <n v="0.35729607094432758"/>
  </r>
  <r>
    <s v="Townhouse"/>
    <s v="2401 Collins Ave #1103"/>
    <x v="15"/>
    <s v="FL"/>
    <n v="33140"/>
    <x v="283"/>
    <x v="1"/>
    <x v="0"/>
    <x v="296"/>
    <m/>
    <x v="54"/>
    <n v="1"/>
    <n v="548"/>
    <s v="1151"/>
    <n v="25.800153600000002"/>
    <n v="-80.126414600000004"/>
    <n v="1.2843273608353885"/>
  </r>
  <r>
    <s v="Townhouse"/>
    <s v="2401 Collins Ave #1408"/>
    <x v="15"/>
    <s v="FL"/>
    <n v="33140"/>
    <x v="661"/>
    <x v="1"/>
    <x v="0"/>
    <x v="920"/>
    <m/>
    <x v="54"/>
    <n v="6"/>
    <n v="592"/>
    <s v="1265"/>
    <n v="25.800153600000002"/>
    <n v="-80.126414600000004"/>
    <n v="1.2843273608353885"/>
  </r>
  <r>
    <s v="Townhouse"/>
    <s v="2401 Collins Ave #404"/>
    <x v="15"/>
    <s v="FL"/>
    <n v="33140"/>
    <x v="259"/>
    <x v="1"/>
    <x v="0"/>
    <x v="880"/>
    <m/>
    <x v="54"/>
    <n v="35"/>
    <n v="647"/>
    <s v="1936"/>
    <n v="25.800153600000002"/>
    <n v="-80.126414600000004"/>
    <n v="1.2843273608353885"/>
  </r>
  <r>
    <s v="Townhouse"/>
    <s v="2401 E Collins Ave #1402"/>
    <x v="15"/>
    <s v="FL"/>
    <n v="33140"/>
    <x v="468"/>
    <x v="1"/>
    <x v="0"/>
    <x v="921"/>
    <m/>
    <x v="54"/>
    <n v="29"/>
    <n v="908"/>
    <s v="1150"/>
    <n v="25.800153600000002"/>
    <n v="-80.126414600000004"/>
    <n v="1.2843273608353885"/>
  </r>
  <r>
    <s v="Townhouse"/>
    <s v="2401 E Collins Ave #702"/>
    <x v="15"/>
    <s v="FL"/>
    <n v="33140"/>
    <x v="282"/>
    <x v="4"/>
    <x v="0"/>
    <x v="921"/>
    <m/>
    <x v="54"/>
    <n v="55"/>
    <n v="786"/>
    <s v="1072"/>
    <n v="25.800153600000002"/>
    <n v="-80.126414600000004"/>
    <n v="1.2843273608353885"/>
  </r>
  <r>
    <s v="Townhouse"/>
    <s v="2444 Flamingo Pl Unit 2A"/>
    <x v="15"/>
    <s v="FL"/>
    <n v="33140"/>
    <x v="494"/>
    <x v="1"/>
    <x v="0"/>
    <x v="922"/>
    <m/>
    <x v="108"/>
    <n v="39"/>
    <n v="351"/>
    <s v="428"/>
    <n v="25.801418900000002"/>
    <n v="-80.129146700000007"/>
    <n v="1.1360816893006938"/>
  </r>
  <r>
    <s v="Townhouse"/>
    <s v="2457 Collins Ave #306"/>
    <x v="15"/>
    <s v="FL"/>
    <n v="33140"/>
    <x v="260"/>
    <x v="4"/>
    <x v="11"/>
    <x v="575"/>
    <m/>
    <x v="50"/>
    <n v="52"/>
    <n v="507"/>
    <s v="681"/>
    <n v="25.800659499999998"/>
    <n v="-80.126084000000006"/>
    <n v="1.2626264346013489"/>
  </r>
  <r>
    <s v="Townhouse"/>
    <s v="2457 Collins Ave #508"/>
    <x v="15"/>
    <s v="FL"/>
    <n v="33140"/>
    <x v="286"/>
    <x v="1"/>
    <x v="0"/>
    <x v="923"/>
    <m/>
    <x v="50"/>
    <n v="51"/>
    <n v="526"/>
    <s v="845"/>
    <n v="25.800659499999998"/>
    <n v="-80.126084000000006"/>
    <n v="1.2626264346013489"/>
  </r>
  <r>
    <s v="Townhouse"/>
    <s v="2555 Collins Ave #1106"/>
    <x v="15"/>
    <s v="FL"/>
    <n v="33140"/>
    <x v="662"/>
    <x v="1"/>
    <x v="0"/>
    <x v="786"/>
    <m/>
    <x v="35"/>
    <n v="14"/>
    <n v="965"/>
    <s v="973"/>
    <n v="25.801679400000001"/>
    <n v="-80.125792099999998"/>
    <n v="1.2098856185635594"/>
  </r>
  <r>
    <s v="Townhouse"/>
    <s v="2555 Collins Ave #1206"/>
    <x v="15"/>
    <s v="FL"/>
    <n v="33140"/>
    <x v="301"/>
    <x v="1"/>
    <x v="0"/>
    <x v="786"/>
    <m/>
    <x v="35"/>
    <n v="20"/>
    <n v="1028"/>
    <s v="882"/>
    <n v="25.801680699999999"/>
    <n v="-80.125789699999999"/>
    <n v="1.2098833403600031"/>
  </r>
  <r>
    <s v="Townhouse"/>
    <s v="2555 E Collins Ave #403"/>
    <x v="15"/>
    <s v="FL"/>
    <n v="33140"/>
    <x v="299"/>
    <x v="1"/>
    <x v="0"/>
    <x v="924"/>
    <m/>
    <x v="35"/>
    <n v="161"/>
    <n v="954"/>
    <s v="1134"/>
    <n v="25.801680699999999"/>
    <n v="-80.125789699999999"/>
    <n v="1.2098833403600031"/>
  </r>
  <r>
    <s v="Townhouse"/>
    <s v="2600 Collins Ave #505"/>
    <x v="15"/>
    <s v="FL"/>
    <n v="33140"/>
    <x v="431"/>
    <x v="1"/>
    <x v="0"/>
    <x v="594"/>
    <m/>
    <x v="113"/>
    <n v="8"/>
    <n v="642"/>
    <s v="585"/>
    <n v="25.8026822"/>
    <n v="-80.1264173"/>
    <n v="1.130437833903849"/>
  </r>
  <r>
    <s v="Townhouse"/>
    <s v="2615 Collins Ave #7"/>
    <x v="15"/>
    <s v="FL"/>
    <n v="33140"/>
    <x v="663"/>
    <x v="4"/>
    <x v="2"/>
    <x v="925"/>
    <m/>
    <x v="108"/>
    <n v="170"/>
    <n v="779"/>
    <s v="810"/>
    <n v="25.802710000000001"/>
    <n v="-80.125738999999996"/>
    <n v="1.1507077442291465"/>
  </r>
  <r>
    <s v="Townhouse"/>
    <s v="2625 Collins Ave #809"/>
    <x v="15"/>
    <s v="FL"/>
    <n v="33140"/>
    <x v="412"/>
    <x v="4"/>
    <x v="11"/>
    <x v="592"/>
    <m/>
    <x v="54"/>
    <n v="9"/>
    <n v="492"/>
    <s v="744"/>
    <n v="25.802637499999999"/>
    <n v="-80.125280500000002"/>
    <n v="1.1703465498762051"/>
  </r>
  <r>
    <s v="Townhouse"/>
    <s v="2655 Collins Ave #2007"/>
    <x v="15"/>
    <s v="FL"/>
    <n v="33140"/>
    <x v="265"/>
    <x v="4"/>
    <x v="11"/>
    <x v="926"/>
    <m/>
    <x v="88"/>
    <n v="27"/>
    <n v="512"/>
    <s v="767"/>
    <n v="25.803191900000002"/>
    <n v="-80.125092499999994"/>
    <n v="1.1451426882602114"/>
  </r>
  <r>
    <s v="Townhouse"/>
    <s v="2655 Collins Ave #2301"/>
    <x v="15"/>
    <s v="FL"/>
    <n v="33140"/>
    <x v="411"/>
    <x v="1"/>
    <x v="0"/>
    <x v="927"/>
    <m/>
    <x v="88"/>
    <n v="28"/>
    <n v="669"/>
    <s v="1074"/>
    <n v="25.803191900000002"/>
    <n v="-80.125092499999994"/>
    <n v="1.1451426882602114"/>
  </r>
  <r>
    <s v="Townhouse"/>
    <s v="2655 Collins Ave #2410"/>
    <x v="15"/>
    <s v="FL"/>
    <n v="33140"/>
    <x v="664"/>
    <x v="4"/>
    <x v="11"/>
    <x v="154"/>
    <m/>
    <x v="88"/>
    <n v="17"/>
    <n v="471"/>
    <s v="808"/>
    <n v="25.803191900000002"/>
    <n v="-80.125092499999994"/>
    <n v="1.1451426882602114"/>
  </r>
  <r>
    <s v="Townhouse"/>
    <s v="2655 Collins Ave #2411"/>
    <x v="15"/>
    <s v="FL"/>
    <n v="33140"/>
    <x v="57"/>
    <x v="1"/>
    <x v="0"/>
    <x v="927"/>
    <m/>
    <x v="88"/>
    <n v="135"/>
    <n v="1033"/>
    <s v="1075"/>
    <n v="25.803191900000002"/>
    <n v="-80.125092499999994"/>
    <n v="1.1451426882602114"/>
  </r>
  <r>
    <s v="Townhouse"/>
    <s v="2655 Collins Ave #502"/>
    <x v="15"/>
    <s v="FL"/>
    <n v="33140"/>
    <x v="665"/>
    <x v="1"/>
    <x v="0"/>
    <x v="927"/>
    <m/>
    <x v="72"/>
    <n v="88"/>
    <n v="574"/>
    <s v="1075"/>
    <n v="25.803191900000002"/>
    <n v="-80.125092499999994"/>
    <n v="1.1451426882602114"/>
  </r>
  <r>
    <s v="Townhouse"/>
    <s v="2655 Collins Ave #706"/>
    <x v="15"/>
    <s v="FL"/>
    <n v="33140"/>
    <x v="309"/>
    <x v="1"/>
    <x v="0"/>
    <x v="926"/>
    <m/>
    <x v="88"/>
    <n v="16"/>
    <n v="495"/>
    <s v="767"/>
    <n v="25.803191900000002"/>
    <n v="-80.125092499999994"/>
    <n v="1.1451426882602114"/>
  </r>
  <r>
    <s v="Townhouse"/>
    <s v="2655 Collins Ave #905"/>
    <x v="15"/>
    <s v="FL"/>
    <n v="33140"/>
    <x v="420"/>
    <x v="4"/>
    <x v="0"/>
    <x v="926"/>
    <m/>
    <x v="72"/>
    <n v="50"/>
    <n v="504"/>
    <s v="767"/>
    <n v="25.803191900000002"/>
    <n v="-80.125092499999994"/>
    <n v="1.1451426882602114"/>
  </r>
  <r>
    <s v="Townhouse"/>
    <s v="2829 Indian Creek Dr #410"/>
    <x v="15"/>
    <s v="FL"/>
    <n v="33140"/>
    <x v="570"/>
    <x v="4"/>
    <x v="11"/>
    <x v="372"/>
    <m/>
    <x v="87"/>
    <n v="140"/>
    <n v="443"/>
    <s v="929"/>
    <n v="25.805063499999999"/>
    <n v="-80.125978399999994"/>
    <n v="1.0079029007475426"/>
  </r>
  <r>
    <s v="Townhouse"/>
    <s v="2829 Indian Creek Dr #706"/>
    <x v="15"/>
    <s v="FL"/>
    <n v="33140"/>
    <x v="666"/>
    <x v="4"/>
    <x v="0"/>
    <x v="786"/>
    <m/>
    <x v="87"/>
    <n v="45"/>
    <n v="310"/>
    <s v="920"/>
    <n v="25.805063499999999"/>
    <n v="-80.125978399999994"/>
    <n v="1.0079029007475426"/>
  </r>
  <r>
    <s v="Townhouse"/>
    <s v="2858 Pine Tree Dr #5"/>
    <x v="15"/>
    <s v="FL"/>
    <n v="33140"/>
    <x v="272"/>
    <x v="2"/>
    <x v="0"/>
    <x v="928"/>
    <m/>
    <x v="93"/>
    <n v="108"/>
    <n v="708"/>
    <s v="729"/>
    <n v="25.805974299999999"/>
    <n v="-80.128268500000004"/>
    <n v="0.87608674720431901"/>
  </r>
  <r>
    <s v="Townhouse"/>
    <s v="2899 Collins Ave #1212"/>
    <x v="15"/>
    <s v="FL"/>
    <n v="33140"/>
    <x v="308"/>
    <x v="1"/>
    <x v="0"/>
    <x v="653"/>
    <m/>
    <x v="93"/>
    <n v="14"/>
    <n v="486"/>
    <s v="950"/>
    <n v="25.804137900000001"/>
    <n v="-80.1251496"/>
    <n v="1.089983703913906"/>
  </r>
  <r>
    <s v="Townhouse"/>
    <s v="2899 Collins Ave #648"/>
    <x v="15"/>
    <s v="FL"/>
    <n v="33140"/>
    <x v="651"/>
    <x v="4"/>
    <x v="2"/>
    <x v="929"/>
    <m/>
    <x v="93"/>
    <n v="45"/>
    <n v="468"/>
    <s v="576"/>
    <n v="25.804137900000001"/>
    <n v="-80.1251496"/>
    <n v="1.089983703913906"/>
  </r>
  <r>
    <s v="Townhouse"/>
    <s v="2899 Collins Ave Ph F"/>
    <x v="15"/>
    <s v="FL"/>
    <n v="33140"/>
    <x v="249"/>
    <x v="1"/>
    <x v="3"/>
    <x v="738"/>
    <m/>
    <x v="93"/>
    <n v="142"/>
    <n v="613"/>
    <s v="1155"/>
    <n v="25.804137900000001"/>
    <n v="-80.1251496"/>
    <n v="1.089983703913906"/>
  </r>
  <r>
    <s v="Townhouse"/>
    <s v="2901 Collins Ave #1205"/>
    <x v="15"/>
    <s v="FL"/>
    <n v="33140"/>
    <x v="207"/>
    <x v="1"/>
    <x v="3"/>
    <x v="236"/>
    <m/>
    <x v="30"/>
    <n v="10"/>
    <n v="3445"/>
    <s v="3431"/>
    <n v="25.805541999999999"/>
    <n v="-80.124277199999995"/>
    <n v="1.0493811037610929"/>
  </r>
  <r>
    <s v="Townhouse"/>
    <s v="2939 Indian Creek Dr #307"/>
    <x v="15"/>
    <s v="FL"/>
    <n v="33140"/>
    <x v="515"/>
    <x v="1"/>
    <x v="0"/>
    <x v="736"/>
    <m/>
    <x v="82"/>
    <n v="33"/>
    <n v="431"/>
    <s v="355"/>
    <n v="25.806018300000002"/>
    <n v="-80.125669000000002"/>
    <n v="0.9677913383150949"/>
  </r>
  <r>
    <s v="Townhouse"/>
    <s v="3030 Collins Ave Unit 2H"/>
    <x v="15"/>
    <s v="FL"/>
    <n v="33140"/>
    <x v="337"/>
    <x v="1"/>
    <x v="2"/>
    <x v="836"/>
    <m/>
    <x v="25"/>
    <n v="29"/>
    <n v="663"/>
    <s v="511"/>
    <n v="25.806437599999999"/>
    <n v="-80.124603199999996"/>
    <n v="0.99024939014331137"/>
  </r>
  <r>
    <s v="Townhouse"/>
    <s v="3315 Collins Ave Unit 8C"/>
    <x v="15"/>
    <s v="FL"/>
    <n v="33140"/>
    <x v="667"/>
    <x v="1"/>
    <x v="3"/>
    <x v="96"/>
    <m/>
    <x v="16"/>
    <n v="29"/>
    <n v="3396"/>
    <s v="6555"/>
    <n v="25.807846900000001"/>
    <n v="-80.123231099999998"/>
    <n v="0.9872535018690678"/>
  </r>
  <r>
    <s v="Townhouse"/>
    <s v="340 W 42nd St #411"/>
    <x v="15"/>
    <s v="FL"/>
    <n v="33140"/>
    <x v="547"/>
    <x v="4"/>
    <x v="11"/>
    <x v="930"/>
    <m/>
    <x v="39"/>
    <n v="37"/>
    <n v="941"/>
    <s v="1212"/>
    <n v="25.814340000000001"/>
    <n v="-80.126948999999996"/>
    <n v="0.56431557007909849"/>
  </r>
  <r>
    <s v="Townhouse"/>
    <s v="3411 Indian Creek Dr #402"/>
    <x v="15"/>
    <s v="FL"/>
    <n v="33140"/>
    <x v="275"/>
    <x v="1"/>
    <x v="0"/>
    <x v="931"/>
    <m/>
    <x v="62"/>
    <n v="76"/>
    <n v="734"/>
    <s v="1252"/>
    <n v="25.808767899999999"/>
    <n v="-80.124298999999993"/>
    <n v="0.89564116793208104"/>
  </r>
  <r>
    <s v="Townhouse"/>
    <s v="3710 Collins Ave Unit N-109"/>
    <x v="15"/>
    <s v="FL"/>
    <n v="33140"/>
    <x v="524"/>
    <x v="4"/>
    <x v="0"/>
    <x v="932"/>
    <m/>
    <x v="12"/>
    <n v="16"/>
    <n v="681"/>
    <s v="1135"/>
    <n v="25.8106823"/>
    <n v="-80.123715899999993"/>
    <n v="0.85155180995602375"/>
  </r>
  <r>
    <s v="Townhouse"/>
    <s v="3737 Collins Ave Unit S-1401"/>
    <x v="15"/>
    <s v="FL"/>
    <n v="33140"/>
    <x v="118"/>
    <x v="2"/>
    <x v="3"/>
    <x v="330"/>
    <m/>
    <x v="40"/>
    <n v="3"/>
    <n v="2991"/>
    <s v="5445"/>
    <n v="25.810601900000002"/>
    <n v="-80.123143200000001"/>
    <n v="0.88532754706993377"/>
  </r>
  <r>
    <s v="Townhouse"/>
    <s v="3737 Collins Ave Unit S-1704"/>
    <x v="15"/>
    <s v="FL"/>
    <n v="33140"/>
    <x v="103"/>
    <x v="1"/>
    <x v="3"/>
    <x v="933"/>
    <m/>
    <x v="40"/>
    <n v="175"/>
    <n v="2006"/>
    <s v="2182"/>
    <n v="25.810601900000002"/>
    <n v="-80.123143200000001"/>
    <n v="0.88532754706993377"/>
  </r>
  <r>
    <s v="Townhouse"/>
    <s v="3801 Collins Ave #1003"/>
    <x v="15"/>
    <s v="FL"/>
    <n v="33140"/>
    <x v="615"/>
    <x v="1"/>
    <x v="0"/>
    <x v="934"/>
    <m/>
    <x v="22"/>
    <n v="47"/>
    <n v="2188"/>
    <s v="2710"/>
    <n v="25.811148800000002"/>
    <n v="-80.122663099999997"/>
    <n v="0.89444535716286078"/>
  </r>
  <r>
    <s v="Townhouse"/>
    <s v="3801 Collins Ave #903"/>
    <x v="15"/>
    <s v="FL"/>
    <n v="33140"/>
    <x v="59"/>
    <x v="1"/>
    <x v="0"/>
    <x v="934"/>
    <m/>
    <x v="22"/>
    <n v="27"/>
    <n v="1559"/>
    <s v="2082"/>
    <n v="25.811148800000002"/>
    <n v="-80.122663099999997"/>
    <n v="0.89444535716286078"/>
  </r>
  <r>
    <s v="Townhouse"/>
    <s v="4011 Meridian Ave #43"/>
    <x v="15"/>
    <s v="FL"/>
    <n v="33140"/>
    <x v="622"/>
    <x v="4"/>
    <x v="2"/>
    <x v="859"/>
    <m/>
    <x v="36"/>
    <n v="61"/>
    <n v="397"/>
    <s v="473"/>
    <n v="25.812726699999999"/>
    <n v="-80.133005499999996"/>
    <n v="0.32444045966457202"/>
  </r>
  <r>
    <s v="Townhouse"/>
    <s v="4101 Pine Tree Dr #1407"/>
    <x v="15"/>
    <s v="FL"/>
    <n v="33140"/>
    <x v="571"/>
    <x v="4"/>
    <x v="11"/>
    <x v="594"/>
    <m/>
    <x v="99"/>
    <n v="77"/>
    <n v="458"/>
    <s v="443"/>
    <n v="25.8140407"/>
    <n v="-80.1254986"/>
    <n v="0.65661533256547844"/>
  </r>
  <r>
    <s v="Townhouse"/>
    <s v="4101 Pine Tree Dr #1631"/>
    <x v="15"/>
    <s v="FL"/>
    <n v="33140"/>
    <x v="308"/>
    <x v="1"/>
    <x v="0"/>
    <x v="324"/>
    <m/>
    <x v="99"/>
    <n v="81"/>
    <n v="578"/>
    <s v="814"/>
    <n v="25.8140407"/>
    <n v="-80.1254986"/>
    <n v="0.65661533256547844"/>
  </r>
  <r>
    <s v="Townhouse"/>
    <s v="4101 Pine Tree Dr #1815"/>
    <x v="15"/>
    <s v="FL"/>
    <n v="33140"/>
    <x v="135"/>
    <x v="0"/>
    <x v="5"/>
    <x v="935"/>
    <m/>
    <x v="99"/>
    <n v="135"/>
    <n v="1342"/>
    <s v="1000"/>
    <n v="25.8140407"/>
    <n v="-80.1254986"/>
    <n v="0.65661533256547844"/>
  </r>
  <r>
    <s v="Townhouse"/>
    <s v="4101 Pine Tree Dr Unit 1803/1802"/>
    <x v="15"/>
    <s v="FL"/>
    <n v="33140"/>
    <x v="668"/>
    <x v="3"/>
    <x v="7"/>
    <x v="936"/>
    <m/>
    <x v="99"/>
    <n v="28"/>
    <n v="2280"/>
    <s v="1675"/>
    <n v="25.8140407"/>
    <n v="-80.1254986"/>
    <n v="0.65661533256547844"/>
  </r>
  <r>
    <s v="Townhouse"/>
    <s v="4142 N Jefferson Ave Unit 2C"/>
    <x v="15"/>
    <s v="FL"/>
    <n v="33140"/>
    <x v="616"/>
    <x v="1"/>
    <x v="0"/>
    <x v="448"/>
    <m/>
    <x v="93"/>
    <n v="72"/>
    <n v="519"/>
    <s v="628"/>
    <n v="25.8141657"/>
    <n v="-80.134618799999998"/>
    <n v="0.19198332928952744"/>
  </r>
  <r>
    <s v="Townhouse"/>
    <s v="4142 N Jefferson Ave Unit 4A"/>
    <x v="15"/>
    <s v="FL"/>
    <n v="33140"/>
    <x v="260"/>
    <x v="4"/>
    <x v="2"/>
    <x v="698"/>
    <m/>
    <x v="93"/>
    <n v="97"/>
    <n v="639"/>
    <s v="620"/>
    <n v="25.8141657"/>
    <n v="-80.134618799999998"/>
    <n v="0.19198332928952744"/>
  </r>
  <r>
    <s v="Townhouse"/>
    <s v="4301 Collins Ave #1001"/>
    <x v="15"/>
    <s v="FL"/>
    <n v="33140"/>
    <x v="490"/>
    <x v="1"/>
    <x v="0"/>
    <x v="937"/>
    <m/>
    <x v="82"/>
    <n v="48"/>
    <n v="772"/>
    <s v="1000"/>
    <n v="25.8146074"/>
    <n v="-80.122317499999994"/>
    <n v="0.8399689906328871"/>
  </r>
  <r>
    <s v="Townhouse"/>
    <s v="4401 Collins Ave Ph North"/>
    <x v="15"/>
    <s v="FL"/>
    <n v="33140"/>
    <x v="669"/>
    <x v="3"/>
    <x v="12"/>
    <x v="938"/>
    <m/>
    <x v="51"/>
    <n v="58"/>
    <n v="4889"/>
    <s v="7213"/>
    <n v="25.816663999999999"/>
    <n v="-80.122726"/>
    <n v="0.80083168969833229"/>
  </r>
  <r>
    <s v="Townhouse"/>
    <s v="4401 Collins Ave Unit 1015/1017"/>
    <x v="15"/>
    <s v="FL"/>
    <n v="33140"/>
    <x v="670"/>
    <x v="1"/>
    <x v="1"/>
    <x v="939"/>
    <m/>
    <x v="51"/>
    <n v="14"/>
    <n v="1410"/>
    <s v="1913"/>
    <n v="25.816663999999999"/>
    <n v="-80.122726"/>
    <n v="0.80083168969833229"/>
  </r>
  <r>
    <s v="Townhouse"/>
    <s v="4401 S Collins Ave #2712"/>
    <x v="15"/>
    <s v="FL"/>
    <n v="33140"/>
    <x v="14"/>
    <x v="4"/>
    <x v="0"/>
    <x v="940"/>
    <m/>
    <x v="51"/>
    <n v="2"/>
    <n v="1647"/>
    <s v="1121"/>
    <n v="25.816663999999999"/>
    <n v="-80.122726"/>
    <n v="0.80083168969833229"/>
  </r>
  <r>
    <s v="Townhouse"/>
    <s v="4701 N Meridian Ave #621"/>
    <x v="15"/>
    <s v="FL"/>
    <n v="33140"/>
    <x v="671"/>
    <x v="2"/>
    <x v="5"/>
    <x v="941"/>
    <m/>
    <x v="7"/>
    <n v="114"/>
    <n v="2513"/>
    <s v="9090"/>
    <n v="25.822761799999999"/>
    <n v="-80.132161600000003"/>
    <n v="0.46415346445700867"/>
  </r>
  <r>
    <s v="Townhouse"/>
    <s v="4701 N Meridian Ave Unit LPH02"/>
    <x v="15"/>
    <s v="FL"/>
    <n v="33140"/>
    <x v="672"/>
    <x v="0"/>
    <x v="4"/>
    <x v="942"/>
    <m/>
    <x v="7"/>
    <n v="98"/>
    <n v="1874"/>
    <s v="6995"/>
    <n v="25.822761799999999"/>
    <n v="-80.132161600000003"/>
    <n v="0.46415346445700867"/>
  </r>
  <r>
    <s v="Townhouse"/>
    <s v="4701 N Meridian Ave Unit LPH16"/>
    <x v="15"/>
    <s v="FL"/>
    <n v="33140"/>
    <x v="142"/>
    <x v="1"/>
    <x v="3"/>
    <x v="943"/>
    <m/>
    <x v="7"/>
    <n v="13"/>
    <n v="2079"/>
    <s v="6050"/>
    <n v="25.822761799999999"/>
    <n v="-80.132161600000003"/>
    <n v="0.46415346445700867"/>
  </r>
  <r>
    <s v="Townhouse"/>
    <s v="4710 Pine Tree Dr #40"/>
    <x v="15"/>
    <s v="FL"/>
    <n v="33140"/>
    <x v="445"/>
    <x v="4"/>
    <x v="2"/>
    <x v="683"/>
    <m/>
    <x v="0"/>
    <n v="41"/>
    <n v="393"/>
    <s v="836"/>
    <n v="25.822331299999998"/>
    <n v="-80.126161800000006"/>
    <n v="0.70050451327012708"/>
  </r>
  <r>
    <s v="Townhouse"/>
    <s v="4747 Collins Ave #401"/>
    <x v="15"/>
    <s v="FL"/>
    <n v="33140"/>
    <x v="504"/>
    <x v="4"/>
    <x v="0"/>
    <x v="944"/>
    <m/>
    <x v="53"/>
    <n v="16"/>
    <n v="539"/>
    <s v="907"/>
    <n v="25.821797400000001"/>
    <n v="-80.121746099999996"/>
    <n v="0.92832089556408914"/>
  </r>
  <r>
    <s v="Townhouse"/>
    <s v="4747 Collins Ave #708"/>
    <x v="15"/>
    <s v="FL"/>
    <n v="33140"/>
    <x v="337"/>
    <x v="4"/>
    <x v="2"/>
    <x v="710"/>
    <m/>
    <x v="53"/>
    <n v="8"/>
    <n v="563"/>
    <s v="820"/>
    <n v="25.821797400000001"/>
    <n v="-80.121746099999996"/>
    <n v="0.92832089556408914"/>
  </r>
  <r>
    <s v="Townhouse"/>
    <s v="4747 Collins Ave #807"/>
    <x v="15"/>
    <s v="FL"/>
    <n v="33140"/>
    <x v="268"/>
    <x v="1"/>
    <x v="0"/>
    <x v="945"/>
    <m/>
    <x v="53"/>
    <n v="34"/>
    <n v="484"/>
    <s v="2170"/>
    <n v="25.821797400000001"/>
    <n v="-80.121746099999996"/>
    <n v="0.92832089556408914"/>
  </r>
  <r>
    <s v="Townhouse"/>
    <s v="4775 Collins Ave #1401"/>
    <x v="15"/>
    <s v="FL"/>
    <n v="33140"/>
    <x v="357"/>
    <x v="2"/>
    <x v="1"/>
    <x v="745"/>
    <m/>
    <x v="47"/>
    <n v="71"/>
    <n v="1836"/>
    <s v="4156"/>
    <n v="25.822419499999999"/>
    <n v="-80.121616200000005"/>
    <n v="0.95252301712029963"/>
  </r>
  <r>
    <s v="Townhouse"/>
    <s v="4775 Collins Ave #1406"/>
    <x v="15"/>
    <s v="FL"/>
    <n v="33140"/>
    <x v="468"/>
    <x v="4"/>
    <x v="0"/>
    <x v="614"/>
    <m/>
    <x v="47"/>
    <n v="3"/>
    <n v="1045"/>
    <s v="1349"/>
    <n v="25.822419499999999"/>
    <n v="-80.121616200000005"/>
    <n v="0.95252301712029963"/>
  </r>
  <r>
    <s v="Townhouse"/>
    <s v="4775 Collins Ave #2108"/>
    <x v="15"/>
    <s v="FL"/>
    <n v="33140"/>
    <x v="478"/>
    <x v="1"/>
    <x v="0"/>
    <x v="365"/>
    <m/>
    <x v="47"/>
    <n v="71"/>
    <n v="1348"/>
    <s v="3436"/>
    <n v="25.822419499999999"/>
    <n v="-80.121616200000005"/>
    <n v="0.95252301712029963"/>
  </r>
  <r>
    <s v="Townhouse"/>
    <s v="4775 Collins Ave #2401"/>
    <x v="15"/>
    <s v="FL"/>
    <n v="33140"/>
    <x v="135"/>
    <x v="2"/>
    <x v="1"/>
    <x v="745"/>
    <m/>
    <x v="47"/>
    <n v="79"/>
    <n v="1492"/>
    <s v="2079"/>
    <n v="25.822419499999999"/>
    <n v="-80.121616200000005"/>
    <n v="0.95252301712029963"/>
  </r>
  <r>
    <s v="Townhouse"/>
    <s v="4779 Collins Ave #1805"/>
    <x v="15"/>
    <s v="FL"/>
    <n v="33140"/>
    <x v="83"/>
    <x v="1"/>
    <x v="0"/>
    <x v="57"/>
    <m/>
    <x v="47"/>
    <n v="78"/>
    <n v="1341"/>
    <s v="3140"/>
    <n v="25.823219999999999"/>
    <n v="-80.121531000000004"/>
    <n v="0.98109952842028081"/>
  </r>
  <r>
    <s v="Townhouse"/>
    <s v="4779 Collins Ave Ph 4301"/>
    <x v="15"/>
    <s v="FL"/>
    <n v="33140"/>
    <x v="673"/>
    <x v="2"/>
    <x v="1"/>
    <x v="946"/>
    <m/>
    <x v="47"/>
    <n v="41"/>
    <n v="1954"/>
    <s v="2029"/>
    <n v="25.823219999999999"/>
    <n v="-80.121531000000004"/>
    <n v="0.98109952842028081"/>
  </r>
  <r>
    <s v="Townhouse"/>
    <s v="4800 Pine Tree Dr #101"/>
    <x v="15"/>
    <s v="FL"/>
    <n v="33140"/>
    <x v="265"/>
    <x v="1"/>
    <x v="0"/>
    <x v="947"/>
    <m/>
    <x v="20"/>
    <n v="27"/>
    <n v="460"/>
    <s v="687"/>
    <n v="25.823629700000001"/>
    <n v="-80.125934099999995"/>
    <n v="0.7643035473347024"/>
  </r>
  <r>
    <s v="Townhouse"/>
    <s v="5001 Collins Ave Unit 1G"/>
    <x v="15"/>
    <s v="FL"/>
    <n v="33140"/>
    <x v="606"/>
    <x v="1"/>
    <x v="0"/>
    <x v="642"/>
    <m/>
    <x v="36"/>
    <n v="123"/>
    <n v="409"/>
    <s v="1300"/>
    <n v="25.8255731"/>
    <n v="-80.120918200000006"/>
    <n v="1.0960808105073825"/>
  </r>
  <r>
    <s v="Townhouse"/>
    <s v="5001 Collins Ave Unit 1-K"/>
    <x v="15"/>
    <s v="FL"/>
    <n v="33140"/>
    <x v="271"/>
    <x v="4"/>
    <x v="5"/>
    <x v="948"/>
    <m/>
    <x v="36"/>
    <n v="8"/>
    <n v="507"/>
    <s v="1510"/>
    <n v="25.8255731"/>
    <n v="-80.120918200000006"/>
    <n v="1.0960808105073825"/>
  </r>
  <r>
    <s v="Townhouse"/>
    <s v="5005 Collins Ave #1022"/>
    <x v="15"/>
    <s v="FL"/>
    <n v="33140"/>
    <x v="236"/>
    <x v="4"/>
    <x v="2"/>
    <x v="949"/>
    <m/>
    <x v="96"/>
    <n v="168"/>
    <n v="512"/>
    <s v="990"/>
    <n v="25.8265484"/>
    <n v="-80.121136300000003"/>
    <n v="1.1238509307800362"/>
  </r>
  <r>
    <s v="Townhouse"/>
    <s v="5005 Collins Ave #319"/>
    <x v="15"/>
    <s v="FL"/>
    <n v="33140"/>
    <x v="21"/>
    <x v="1"/>
    <x v="0"/>
    <x v="839"/>
    <m/>
    <x v="96"/>
    <n v="66"/>
    <n v="671"/>
    <s v="1402"/>
    <n v="25.8265484"/>
    <n v="-80.121136300000003"/>
    <n v="1.1238509307800362"/>
  </r>
  <r>
    <s v="Townhouse"/>
    <s v="5005 Collins Ave Ph 05"/>
    <x v="15"/>
    <s v="FL"/>
    <n v="33140"/>
    <x v="450"/>
    <x v="2"/>
    <x v="3"/>
    <x v="950"/>
    <m/>
    <x v="96"/>
    <n v="41"/>
    <n v="478"/>
    <s v="1700"/>
    <n v="25.8265484"/>
    <n v="-80.121136300000003"/>
    <n v="1.1238509307800362"/>
  </r>
  <r>
    <s v="Townhouse"/>
    <s v="5025 Collins Ave #1907"/>
    <x v="15"/>
    <s v="FL"/>
    <n v="33140"/>
    <x v="674"/>
    <x v="1"/>
    <x v="0"/>
    <x v="951"/>
    <m/>
    <x v="110"/>
    <n v="107"/>
    <n v="1137"/>
    <s v="2342"/>
    <n v="25.826951099999999"/>
    <n v="-80.121005400000001"/>
    <n v="1.1471764539595772"/>
  </r>
  <r>
    <s v="Townhouse"/>
    <s v="5025 Collins Ave #1908"/>
    <x v="15"/>
    <s v="FL"/>
    <n v="33140"/>
    <x v="675"/>
    <x v="1"/>
    <x v="3"/>
    <x v="713"/>
    <m/>
    <x v="110"/>
    <n v="115"/>
    <n v="1243"/>
    <s v="2509"/>
    <n v="25.826951099999999"/>
    <n v="-80.121005400000001"/>
    <n v="1.1471764539595772"/>
  </r>
  <r>
    <s v="Townhouse"/>
    <s v="5025 Collins Ave #903"/>
    <x v="15"/>
    <s v="FL"/>
    <n v="33140"/>
    <x v="393"/>
    <x v="2"/>
    <x v="1"/>
    <x v="729"/>
    <m/>
    <x v="110"/>
    <n v="91"/>
    <n v="1386"/>
    <s v="2187"/>
    <n v="25.826951099999999"/>
    <n v="-80.121005400000001"/>
    <n v="1.1471764539595772"/>
  </r>
  <r>
    <s v="Townhouse"/>
    <s v="5055 Collins Ave Unit 9J"/>
    <x v="15"/>
    <s v="FL"/>
    <n v="33140"/>
    <x v="284"/>
    <x v="1"/>
    <x v="3"/>
    <x v="729"/>
    <m/>
    <x v="29"/>
    <n v="133"/>
    <n v="572"/>
    <s v="2034"/>
    <n v="25.8275854"/>
    <n v="-80.120918200000006"/>
    <n v="1.1786817862731827"/>
  </r>
  <r>
    <s v="Townhouse"/>
    <s v="5055 Collins Unit 8A"/>
    <x v="15"/>
    <s v="FL"/>
    <n v="33140"/>
    <x v="515"/>
    <x v="4"/>
    <x v="11"/>
    <x v="368"/>
    <m/>
    <x v="29"/>
    <n v="107"/>
    <n v="417"/>
    <s v="1319"/>
    <n v="25.8275854"/>
    <n v="-80.120918200000006"/>
    <n v="1.1786817862731827"/>
  </r>
  <r>
    <s v="Townhouse"/>
    <s v="5151 Collins Ave #1027"/>
    <x v="15"/>
    <s v="FL"/>
    <n v="33140"/>
    <x v="471"/>
    <x v="4"/>
    <x v="11"/>
    <x v="574"/>
    <m/>
    <x v="93"/>
    <n v="63"/>
    <n v="681"/>
    <s v="801"/>
    <n v="25.829035099999999"/>
    <n v="-80.121148300000002"/>
    <n v="1.2339711756764447"/>
  </r>
  <r>
    <s v="Townhouse"/>
    <s v="5151 Collins Ave #1029"/>
    <x v="15"/>
    <s v="FL"/>
    <n v="33140"/>
    <x v="321"/>
    <x v="1"/>
    <x v="0"/>
    <x v="448"/>
    <m/>
    <x v="93"/>
    <n v="15"/>
    <n v="879"/>
    <s v="740"/>
    <n v="25.829035099999999"/>
    <n v="-80.121148300000002"/>
    <n v="1.2339711756764447"/>
  </r>
  <r>
    <s v="Townhouse"/>
    <s v="5151 Collins Ave #726"/>
    <x v="15"/>
    <s v="FL"/>
    <n v="33140"/>
    <x v="676"/>
    <x v="1"/>
    <x v="0"/>
    <x v="664"/>
    <m/>
    <x v="93"/>
    <n v="91"/>
    <n v="636"/>
    <s v="906"/>
    <n v="25.829052000000001"/>
    <n v="-80.121139999999997"/>
    <n v="1.235147321835403"/>
  </r>
  <r>
    <s v="Townhouse"/>
    <s v="5161 Collins Ave #1210"/>
    <x v="15"/>
    <s v="FL"/>
    <n v="33140"/>
    <x v="677"/>
    <x v="4"/>
    <x v="11"/>
    <x v="687"/>
    <m/>
    <x v="93"/>
    <n v="8"/>
    <n v="623"/>
    <s v="813"/>
    <n v="25.8287744"/>
    <n v="-80.120918200000006"/>
    <n v="1.2322688016228289"/>
  </r>
  <r>
    <s v="Townhouse"/>
    <s v="5161 Collins Ave #205"/>
    <x v="15"/>
    <s v="FL"/>
    <n v="33140"/>
    <x v="508"/>
    <x v="1"/>
    <x v="0"/>
    <x v="952"/>
    <m/>
    <x v="93"/>
    <n v="164"/>
    <n v="621"/>
    <s v="1009"/>
    <n v="25.8287744"/>
    <n v="-80.120918200000006"/>
    <n v="1.2322688016228289"/>
  </r>
  <r>
    <s v="Townhouse"/>
    <s v="5225 Collins Ave #1117"/>
    <x v="15"/>
    <s v="FL"/>
    <n v="33140"/>
    <x v="308"/>
    <x v="1"/>
    <x v="0"/>
    <x v="883"/>
    <m/>
    <x v="53"/>
    <n v="156"/>
    <n v="651"/>
    <s v="1477"/>
    <n v="25.829993200000001"/>
    <n v="-80.121354400000001"/>
    <n v="1.27126617185783"/>
  </r>
  <r>
    <s v="Townhouse"/>
    <s v="5225 Collins Ave #1216"/>
    <x v="15"/>
    <s v="FL"/>
    <n v="33140"/>
    <x v="418"/>
    <x v="1"/>
    <x v="0"/>
    <x v="883"/>
    <m/>
    <x v="53"/>
    <n v="120"/>
    <n v="802"/>
    <s v="1476"/>
    <n v="25.829993200000001"/>
    <n v="-80.121354400000001"/>
    <n v="1.27126617185783"/>
  </r>
  <r>
    <s v="Townhouse"/>
    <s v="5225 Collins Ave #1403"/>
    <x v="15"/>
    <s v="FL"/>
    <n v="33140"/>
    <x v="311"/>
    <x v="4"/>
    <x v="11"/>
    <x v="710"/>
    <m/>
    <x v="53"/>
    <n v="130"/>
    <n v="682"/>
    <s v="1125"/>
    <n v="25.829993200000001"/>
    <n v="-80.121354400000001"/>
    <n v="1.27126617185783"/>
  </r>
  <r>
    <s v="Townhouse"/>
    <s v="5225 Collins Ave Ph 10"/>
    <x v="15"/>
    <s v="FL"/>
    <n v="33140"/>
    <x v="409"/>
    <x v="7"/>
    <x v="12"/>
    <x v="953"/>
    <m/>
    <x v="53"/>
    <n v="3"/>
    <n v="3000"/>
    <s v="17130"/>
    <n v="25.829993200000001"/>
    <n v="-80.121354400000001"/>
    <n v="1.27126617185783"/>
  </r>
  <r>
    <s v="Townhouse"/>
    <s v="5225 Collins Ave Ph 2"/>
    <x v="15"/>
    <s v="FL"/>
    <n v="33140"/>
    <x v="7"/>
    <x v="1"/>
    <x v="0"/>
    <x v="362"/>
    <m/>
    <x v="53"/>
    <n v="100"/>
    <n v="1271"/>
    <s v="3498"/>
    <n v="25.829993200000001"/>
    <n v="-80.121354400000001"/>
    <n v="1.27126617185783"/>
  </r>
  <r>
    <s v="Townhouse"/>
    <s v="5255 Collins Ave Unit 10A"/>
    <x v="15"/>
    <s v="FL"/>
    <n v="33140"/>
    <x v="238"/>
    <x v="4"/>
    <x v="0"/>
    <x v="443"/>
    <m/>
    <x v="63"/>
    <n v="33"/>
    <n v="311"/>
    <s v="1887"/>
    <n v="25.830515500000001"/>
    <n v="-80.121017899999998"/>
    <n v="1.3117710723058513"/>
  </r>
  <r>
    <s v="Townhouse"/>
    <s v="5255 Collins Ave Unit 10J"/>
    <x v="15"/>
    <s v="FL"/>
    <n v="33140"/>
    <x v="51"/>
    <x v="0"/>
    <x v="1"/>
    <x v="954"/>
    <m/>
    <x v="63"/>
    <n v="164"/>
    <n v="536"/>
    <s v="2942"/>
    <n v="25.830515500000001"/>
    <n v="-80.121017899999998"/>
    <n v="1.3117710723058513"/>
  </r>
  <r>
    <s v="Townhouse"/>
    <s v="5255 Collins Ave Unit 2D"/>
    <x v="15"/>
    <s v="FL"/>
    <n v="33140"/>
    <x v="45"/>
    <x v="1"/>
    <x v="3"/>
    <x v="955"/>
    <m/>
    <x v="63"/>
    <n v="122"/>
    <n v="493"/>
    <s v="252"/>
    <n v="25.830515500000001"/>
    <n v="-80.121017899999998"/>
    <n v="1.3117710723058513"/>
  </r>
  <r>
    <s v="Townhouse"/>
    <s v="5333 Collins Ave #1503"/>
    <x v="15"/>
    <s v="FL"/>
    <n v="33140"/>
    <x v="678"/>
    <x v="1"/>
    <x v="3"/>
    <x v="956"/>
    <m/>
    <x v="101"/>
    <n v="16"/>
    <n v="2371"/>
    <s v="4789"/>
    <n v="25.831976699999998"/>
    <n v="-80.120263800000004"/>
    <n v="1.4175954020797654"/>
  </r>
  <r>
    <s v="Townhouse"/>
    <s v="5333 Collins Ave #402"/>
    <x v="15"/>
    <s v="FL"/>
    <n v="33140"/>
    <x v="679"/>
    <x v="2"/>
    <x v="5"/>
    <x v="957"/>
    <m/>
    <x v="101"/>
    <n v="118"/>
    <n v="2254"/>
    <s v="7110"/>
    <n v="25.831976699999998"/>
    <n v="-80.120263800000004"/>
    <n v="1.4175954020797654"/>
  </r>
  <r>
    <s v="Townhouse"/>
    <s v="5333 Collins Ave #704"/>
    <x v="15"/>
    <s v="FL"/>
    <n v="33140"/>
    <x v="680"/>
    <x v="1"/>
    <x v="3"/>
    <x v="958"/>
    <m/>
    <x v="39"/>
    <n v="118"/>
    <n v="2287"/>
    <s v="4528"/>
    <n v="25.831976699999998"/>
    <n v="-80.120263800000004"/>
    <n v="1.4175954020797654"/>
  </r>
  <r>
    <s v="Townhouse"/>
    <s v="5333 Collins Ave #906"/>
    <x v="15"/>
    <s v="FL"/>
    <n v="33140"/>
    <x v="359"/>
    <x v="0"/>
    <x v="6"/>
    <x v="959"/>
    <m/>
    <x v="101"/>
    <n v="118"/>
    <n v="3611"/>
    <s v="8489"/>
    <n v="25.831976699999998"/>
    <n v="-80.120263800000004"/>
    <n v="1.4175954020797654"/>
  </r>
  <r>
    <s v="Townhouse"/>
    <s v="5401 Collins Ave #1014"/>
    <x v="15"/>
    <s v="FL"/>
    <n v="33140"/>
    <x v="431"/>
    <x v="2"/>
    <x v="11"/>
    <x v="837"/>
    <m/>
    <x v="36"/>
    <n v="34"/>
    <n v="485"/>
    <s v="745"/>
    <n v="25.832696500000001"/>
    <n v="-80.120089300000004"/>
    <n v="1.4619105600158548"/>
  </r>
  <r>
    <s v="Townhouse"/>
    <s v="5401 Collins Ave #102"/>
    <x v="15"/>
    <s v="FL"/>
    <n v="33140"/>
    <x v="681"/>
    <x v="1"/>
    <x v="3"/>
    <x v="459"/>
    <m/>
    <x v="36"/>
    <n v="78"/>
    <n v="552"/>
    <s v="1434"/>
    <n v="25.832696500000001"/>
    <n v="-80.120089300000004"/>
    <n v="1.4619105600158548"/>
  </r>
  <r>
    <s v="Townhouse"/>
    <s v="5401 Collins Ave #112"/>
    <x v="15"/>
    <s v="FL"/>
    <n v="33140"/>
    <x v="431"/>
    <x v="1"/>
    <x v="0"/>
    <x v="837"/>
    <m/>
    <x v="36"/>
    <n v="166"/>
    <n v="485"/>
    <s v="1100"/>
    <n v="25.832696500000001"/>
    <n v="-80.120089300000004"/>
    <n v="1.4619105600158548"/>
  </r>
  <r>
    <s v="Townhouse"/>
    <s v="5401 Collins Ave #601"/>
    <x v="15"/>
    <s v="FL"/>
    <n v="33140"/>
    <x v="468"/>
    <x v="1"/>
    <x v="3"/>
    <x v="459"/>
    <m/>
    <x v="36"/>
    <n v="145"/>
    <n v="804"/>
    <s v="1433"/>
    <n v="25.832696500000001"/>
    <n v="-80.120089300000004"/>
    <n v="1.4619105600158548"/>
  </r>
  <r>
    <s v="Townhouse"/>
    <s v="5401 Collins Ave #919"/>
    <x v="15"/>
    <s v="FL"/>
    <n v="33140"/>
    <x v="444"/>
    <x v="2"/>
    <x v="0"/>
    <x v="729"/>
    <m/>
    <x v="36"/>
    <n v="113"/>
    <n v="527"/>
    <s v="1544"/>
    <n v="25.832696500000001"/>
    <n v="-80.120089300000004"/>
    <n v="1.4619105600158548"/>
  </r>
  <r>
    <s v="Townhouse"/>
    <s v="5401 Collins Ave #934"/>
    <x v="15"/>
    <s v="FL"/>
    <n v="33140"/>
    <x v="45"/>
    <x v="2"/>
    <x v="1"/>
    <x v="241"/>
    <m/>
    <x v="36"/>
    <n v="133"/>
    <n v="676"/>
    <s v="515"/>
    <n v="25.832696500000001"/>
    <n v="-80.120089300000004"/>
    <n v="1.4619105600158548"/>
  </r>
  <r>
    <s v="Townhouse"/>
    <s v="5445 Collins Ave Unit BTH6"/>
    <x v="15"/>
    <s v="FL"/>
    <n v="33140"/>
    <x v="486"/>
    <x v="1"/>
    <x v="3"/>
    <x v="688"/>
    <m/>
    <x v="93"/>
    <n v="117"/>
    <n v="1406"/>
    <s v="592"/>
    <n v="25.834374100000002"/>
    <n v="-80.120211600000005"/>
    <n v="1.546169123171123"/>
  </r>
  <r>
    <s v="Townhouse"/>
    <s v="5500 Collins Ave #1402"/>
    <x v="15"/>
    <s v="FL"/>
    <n v="33140"/>
    <x v="41"/>
    <x v="2"/>
    <x v="3"/>
    <x v="960"/>
    <m/>
    <x v="99"/>
    <n v="98"/>
    <n v="530"/>
    <s v="3495"/>
    <n v="25.834377499999999"/>
    <n v="-80.121267200000005"/>
    <n v="1.5066000576483258"/>
  </r>
  <r>
    <s v="Townhouse"/>
    <s v="5500 Collins Ave #701"/>
    <x v="15"/>
    <s v="FL"/>
    <n v="33140"/>
    <x v="187"/>
    <x v="2"/>
    <x v="7"/>
    <x v="961"/>
    <m/>
    <x v="99"/>
    <n v="142"/>
    <n v="767"/>
    <s v="4106"/>
    <n v="25.834377499999999"/>
    <n v="-80.121267200000005"/>
    <n v="1.5066000576483258"/>
  </r>
  <r>
    <s v="Townhouse"/>
    <s v="5555 Collins Ave Unit 16V"/>
    <x v="15"/>
    <s v="FL"/>
    <n v="33140"/>
    <x v="412"/>
    <x v="1"/>
    <x v="0"/>
    <x v="417"/>
    <m/>
    <x v="36"/>
    <n v="160"/>
    <n v="505"/>
    <s v="1131"/>
    <n v="25.835480400000002"/>
    <n v="-80.120133699999997"/>
    <n v="1.6097902638977284"/>
  </r>
  <r>
    <s v="Townhouse"/>
    <s v="5555 Collins Ave Unit 3C"/>
    <x v="15"/>
    <s v="FL"/>
    <n v="33140"/>
    <x v="494"/>
    <x v="4"/>
    <x v="11"/>
    <x v="962"/>
    <m/>
    <x v="36"/>
    <n v="149"/>
    <n v="415"/>
    <s v="941"/>
    <n v="25.835480400000002"/>
    <n v="-80.120133699999997"/>
    <n v="1.6097902638977284"/>
  </r>
  <r>
    <s v="Townhouse"/>
    <s v="5555 Collins Ave Unit 5T"/>
    <x v="15"/>
    <s v="FL"/>
    <n v="33140"/>
    <x v="477"/>
    <x v="1"/>
    <x v="0"/>
    <x v="963"/>
    <m/>
    <x v="36"/>
    <n v="45"/>
    <n v="489"/>
    <s v="1131"/>
    <n v="25.835480400000002"/>
    <n v="-80.120133699999997"/>
    <n v="1.6097902638977284"/>
  </r>
  <r>
    <s v="Townhouse"/>
    <s v="5600 Collins Ave Unit 12L"/>
    <x v="15"/>
    <s v="FL"/>
    <n v="33140"/>
    <x v="682"/>
    <x v="4"/>
    <x v="2"/>
    <x v="687"/>
    <m/>
    <x v="36"/>
    <n v="67"/>
    <n v="525"/>
    <s v="827"/>
    <n v="25.8356639"/>
    <n v="-80.121354400000001"/>
    <n v="1.5760754903113281"/>
  </r>
  <r>
    <s v="Townhouse"/>
    <s v="5600 Collins Ave Unit 17H"/>
    <x v="15"/>
    <s v="FL"/>
    <n v="33140"/>
    <x v="473"/>
    <x v="1"/>
    <x v="0"/>
    <x v="154"/>
    <m/>
    <x v="36"/>
    <n v="78"/>
    <n v="651"/>
    <s v="1150"/>
    <n v="25.8356639"/>
    <n v="-80.121354400000001"/>
    <n v="1.5760754903113281"/>
  </r>
  <r>
    <s v="Townhouse"/>
    <s v="5600 Collins Ave Unit 7A"/>
    <x v="15"/>
    <s v="FL"/>
    <n v="33140"/>
    <x v="630"/>
    <x v="4"/>
    <x v="2"/>
    <x v="687"/>
    <m/>
    <x v="36"/>
    <n v="59"/>
    <n v="419"/>
    <s v="807"/>
    <n v="25.8356639"/>
    <n v="-80.121354400000001"/>
    <n v="1.5760754903113281"/>
  </r>
  <r>
    <s v="Townhouse"/>
    <s v="5600 Collins Ave Unit 7f"/>
    <x v="15"/>
    <s v="FL"/>
    <n v="33140"/>
    <x v="665"/>
    <x v="1"/>
    <x v="0"/>
    <x v="951"/>
    <m/>
    <x v="36"/>
    <n v="175"/>
    <n v="540"/>
    <s v="1584"/>
    <n v="25.8356639"/>
    <n v="-80.121354400000001"/>
    <n v="1.5760754903113281"/>
  </r>
  <r>
    <s v="Townhouse"/>
    <s v="5601 Collins Ave #1720"/>
    <x v="15"/>
    <s v="FL"/>
    <n v="33140"/>
    <x v="587"/>
    <x v="1"/>
    <x v="0"/>
    <x v="964"/>
    <m/>
    <x v="87"/>
    <n v="171"/>
    <n v="774"/>
    <s v="754"/>
    <n v="25.8368872"/>
    <n v="-80.120313400000001"/>
    <n v="1.6823875538380415"/>
  </r>
  <r>
    <s v="Townhouse"/>
    <s v="5601 Collins Ave #504"/>
    <x v="15"/>
    <s v="FL"/>
    <n v="33140"/>
    <x v="312"/>
    <x v="4"/>
    <x v="11"/>
    <x v="687"/>
    <m/>
    <x v="87"/>
    <n v="45"/>
    <n v="844"/>
    <s v="849"/>
    <n v="25.8368872"/>
    <n v="-80.120313400000001"/>
    <n v="1.6823875538380415"/>
  </r>
  <r>
    <s v="Townhouse"/>
    <s v="5601 Collins Ave #509"/>
    <x v="15"/>
    <s v="FL"/>
    <n v="33140"/>
    <x v="418"/>
    <x v="4"/>
    <x v="0"/>
    <x v="687"/>
    <m/>
    <x v="87"/>
    <n v="1"/>
    <n v="828"/>
    <s v="858"/>
    <n v="25.8368872"/>
    <n v="-80.120313400000001"/>
    <n v="1.6823875538380415"/>
  </r>
  <r>
    <s v="Townhouse"/>
    <s v="5640 Collins Ave Unit 7B"/>
    <x v="15"/>
    <s v="FL"/>
    <n v="33140"/>
    <x v="1"/>
    <x v="1"/>
    <x v="0"/>
    <x v="965"/>
    <m/>
    <x v="36"/>
    <n v="64"/>
    <n v="618"/>
    <s v="1250"/>
    <n v="25.836962100000001"/>
    <n v="-80.121532999999999"/>
    <n v="1.6450947275977812"/>
  </r>
  <r>
    <s v="Townhouse"/>
    <s v="5660 Collins Ave Unit 11C"/>
    <x v="15"/>
    <s v="FL"/>
    <n v="33140"/>
    <x v="262"/>
    <x v="1"/>
    <x v="3"/>
    <x v="966"/>
    <m/>
    <x v="52"/>
    <n v="35"/>
    <n v="384"/>
    <s v="2338"/>
    <n v="25.837471799999999"/>
    <n v="-80.121439300000006"/>
    <n v="1.6780751197550337"/>
  </r>
  <r>
    <s v="Townhouse"/>
    <s v="5660 Collins Ave Unit 2A"/>
    <x v="15"/>
    <s v="FL"/>
    <n v="33140"/>
    <x v="228"/>
    <x v="2"/>
    <x v="1"/>
    <x v="539"/>
    <m/>
    <x v="52"/>
    <n v="3"/>
    <n v="612"/>
    <s v="2339"/>
    <n v="25.837471799999999"/>
    <n v="-80.121439300000006"/>
    <n v="1.6780751197550337"/>
  </r>
  <r>
    <s v="Townhouse"/>
    <s v="5660 Collins Ave Unit 5E"/>
    <x v="15"/>
    <s v="FL"/>
    <n v="33140"/>
    <x v="593"/>
    <x v="2"/>
    <x v="4"/>
    <x v="967"/>
    <m/>
    <x v="52"/>
    <n v="71"/>
    <n v="500"/>
    <s v="3040"/>
    <n v="25.837471799999999"/>
    <n v="-80.121439300000006"/>
    <n v="1.6780751197550337"/>
  </r>
  <r>
    <s v="Townhouse"/>
    <s v="5700 Collins Ave Unit 10G"/>
    <x v="15"/>
    <s v="FL"/>
    <n v="33140"/>
    <x v="280"/>
    <x v="1"/>
    <x v="0"/>
    <x v="59"/>
    <m/>
    <x v="87"/>
    <n v="73"/>
    <n v="577"/>
    <s v="1355"/>
    <n v="25.838324400000001"/>
    <n v="-80.121444100000005"/>
    <n v="1.7053271722835719"/>
  </r>
  <r>
    <s v="Townhouse"/>
    <s v="5700 Collins Ave Unit 4L"/>
    <x v="15"/>
    <s v="FL"/>
    <n v="33140"/>
    <x v="519"/>
    <x v="1"/>
    <x v="3"/>
    <x v="946"/>
    <m/>
    <x v="87"/>
    <n v="22"/>
    <n v="534"/>
    <s v="2400"/>
    <n v="25.838324400000001"/>
    <n v="-80.121444100000005"/>
    <n v="1.7053271722835719"/>
  </r>
  <r>
    <s v="Townhouse"/>
    <s v="5700 Collins Ave Unit 4M"/>
    <x v="15"/>
    <s v="FL"/>
    <n v="33140"/>
    <x v="683"/>
    <x v="4"/>
    <x v="11"/>
    <x v="872"/>
    <m/>
    <x v="87"/>
    <n v="26"/>
    <n v="354"/>
    <s v="1351"/>
    <n v="25.838324400000001"/>
    <n v="-80.121444100000005"/>
    <n v="1.7053271722835719"/>
  </r>
  <r>
    <s v="Townhouse"/>
    <s v="5700 Collins Ave Unit 6L"/>
    <x v="15"/>
    <s v="FL"/>
    <n v="33140"/>
    <x v="450"/>
    <x v="1"/>
    <x v="3"/>
    <x v="946"/>
    <m/>
    <x v="87"/>
    <n v="151"/>
    <n v="515"/>
    <s v="249394"/>
    <n v="25.838324400000001"/>
    <n v="-80.121444100000005"/>
    <n v="1.7053271722835719"/>
  </r>
  <r>
    <s v="Townhouse"/>
    <s v="5701 Collins Ave #817"/>
    <x v="15"/>
    <s v="FL"/>
    <n v="33140"/>
    <x v="448"/>
    <x v="1"/>
    <x v="0"/>
    <x v="968"/>
    <m/>
    <x v="92"/>
    <n v="16"/>
    <n v="562"/>
    <s v="1200"/>
    <n v="25.8378303"/>
    <n v="-80.120263800000004"/>
    <n v="1.7382291010426933"/>
  </r>
  <r>
    <s v="Townhouse"/>
    <s v="5750 Collins Ave Unit 9A"/>
    <x v="15"/>
    <s v="FL"/>
    <n v="33140"/>
    <x v="684"/>
    <x v="1"/>
    <x v="0"/>
    <x v="468"/>
    <m/>
    <x v="87"/>
    <n v="98"/>
    <n v="410"/>
    <s v="1017"/>
    <n v="25.8391965"/>
    <n v="-80.121487999999999"/>
    <n v="1.6465982910007753"/>
  </r>
  <r>
    <s v="Townhouse"/>
    <s v="5757 Collins Ave #1207"/>
    <x v="15"/>
    <s v="FL"/>
    <n v="33140"/>
    <x v="74"/>
    <x v="2"/>
    <x v="0"/>
    <x v="969"/>
    <m/>
    <x v="62"/>
    <n v="27"/>
    <n v="745"/>
    <s v="1180"/>
    <n v="25.8385073"/>
    <n v="-80.120132900000002"/>
    <n v="1.7169783113517072"/>
  </r>
  <r>
    <s v="Townhouse"/>
    <s v="5757 Collins Ave #2003"/>
    <x v="15"/>
    <s v="FL"/>
    <n v="33140"/>
    <x v="486"/>
    <x v="1"/>
    <x v="0"/>
    <x v="952"/>
    <m/>
    <x v="62"/>
    <n v="45"/>
    <n v="662"/>
    <s v="1244"/>
    <n v="25.8385073"/>
    <n v="-80.120132900000002"/>
    <n v="1.7169783113517072"/>
  </r>
  <r>
    <s v="Townhouse"/>
    <s v="5757 Collins Ave #605"/>
    <x v="15"/>
    <s v="FL"/>
    <n v="33140"/>
    <x v="293"/>
    <x v="2"/>
    <x v="3"/>
    <x v="970"/>
    <m/>
    <x v="62"/>
    <n v="89"/>
    <n v="871"/>
    <s v="1806"/>
    <n v="25.8385073"/>
    <n v="-80.120132900000002"/>
    <n v="1.7169783113517072"/>
  </r>
  <r>
    <s v="Townhouse"/>
    <s v="5775 Collins Ave #1005"/>
    <x v="15"/>
    <s v="FL"/>
    <n v="33140"/>
    <x v="289"/>
    <x v="1"/>
    <x v="3"/>
    <x v="971"/>
    <m/>
    <x v="9"/>
    <n v="135"/>
    <n v="2647"/>
    <s v="5828"/>
    <n v="25.839256800000001"/>
    <n v="-80.120394700000006"/>
    <n v="1.6626967677702422"/>
  </r>
  <r>
    <s v="Townhouse"/>
    <s v="5775 Collins Ave #303"/>
    <x v="15"/>
    <s v="FL"/>
    <n v="33140"/>
    <x v="353"/>
    <x v="0"/>
    <x v="3"/>
    <x v="972"/>
    <m/>
    <x v="9"/>
    <n v="2"/>
    <n v="3272"/>
    <s v="7023"/>
    <n v="25.839256800000001"/>
    <n v="-80.120394700000006"/>
    <n v="1.6626967677702422"/>
  </r>
  <r>
    <s v="Townhouse"/>
    <s v="5838 Collins Ave Unit 15C"/>
    <x v="15"/>
    <s v="FL"/>
    <n v="33140"/>
    <x v="314"/>
    <x v="1"/>
    <x v="0"/>
    <x v="726"/>
    <m/>
    <x v="52"/>
    <n v="110"/>
    <n v="521"/>
    <s v="830"/>
    <n v="25.8404217"/>
    <n v="-80.121686699999998"/>
    <n v="1.5618613758395852"/>
  </r>
  <r>
    <s v="Townhouse"/>
    <s v="5838 Collins Ave Unit 2D"/>
    <x v="15"/>
    <s v="FL"/>
    <n v="33140"/>
    <x v="604"/>
    <x v="4"/>
    <x v="11"/>
    <x v="973"/>
    <m/>
    <x v="52"/>
    <n v="128"/>
    <n v="380"/>
    <s v="567"/>
    <n v="25.8404217"/>
    <n v="-80.121686699999998"/>
    <n v="1.5618613758395852"/>
  </r>
  <r>
    <s v="Townhouse"/>
    <s v="5838 Collins Ave Unit 4F"/>
    <x v="15"/>
    <s v="FL"/>
    <n v="33140"/>
    <x v="683"/>
    <x v="4"/>
    <x v="0"/>
    <x v="882"/>
    <m/>
    <x v="52"/>
    <n v="74"/>
    <n v="451"/>
    <s v="629"/>
    <n v="25.8404217"/>
    <n v="-80.121686699999998"/>
    <n v="1.5618613758395852"/>
  </r>
  <r>
    <s v="Townhouse"/>
    <s v="5838 Collins Ave Unit PHB"/>
    <x v="15"/>
    <s v="FL"/>
    <n v="33140"/>
    <x v="642"/>
    <x v="1"/>
    <x v="0"/>
    <x v="726"/>
    <m/>
    <x v="52"/>
    <n v="17"/>
    <n v="537"/>
    <s v="830"/>
    <n v="25.8404217"/>
    <n v="-80.121686699999998"/>
    <n v="1.5618613758395852"/>
  </r>
  <r>
    <s v="Townhouse"/>
    <s v="5845 Collins Ave #201"/>
    <x v="15"/>
    <s v="FL"/>
    <n v="33140"/>
    <x v="451"/>
    <x v="2"/>
    <x v="0"/>
    <x v="974"/>
    <m/>
    <x v="35"/>
    <n v="79"/>
    <n v="775"/>
    <s v="1150"/>
    <n v="25.8405433"/>
    <n v="-80.120481900000001"/>
    <n v="1.5767683671795509"/>
  </r>
  <r>
    <s v="Townhouse"/>
    <s v="5845 Collins Ave Unit 306/305"/>
    <x v="15"/>
    <s v="FL"/>
    <n v="33140"/>
    <x v="388"/>
    <x v="5"/>
    <x v="7"/>
    <x v="975"/>
    <m/>
    <x v="35"/>
    <n v="29"/>
    <n v="967"/>
    <s v="5088"/>
    <n v="25.8405433"/>
    <n v="-80.120481900000001"/>
    <n v="1.5767683671795509"/>
  </r>
  <r>
    <s v="Townhouse"/>
    <s v="5875 Collins Ave #1606"/>
    <x v="15"/>
    <s v="FL"/>
    <n v="33140"/>
    <x v="328"/>
    <x v="4"/>
    <x v="11"/>
    <x v="976"/>
    <m/>
    <x v="40"/>
    <n v="35"/>
    <n v="1465"/>
    <s v="1722"/>
    <n v="25.840891200000002"/>
    <n v="-80.120220200000006"/>
    <n v="1.5595710064518471"/>
  </r>
  <r>
    <s v="Townhouse"/>
    <s v="5875 Collins Ave #2001"/>
    <x v="15"/>
    <s v="FL"/>
    <n v="33140"/>
    <x v="685"/>
    <x v="1"/>
    <x v="3"/>
    <x v="621"/>
    <m/>
    <x v="40"/>
    <n v="134"/>
    <n v="2250"/>
    <s v="5302"/>
    <n v="25.840891200000002"/>
    <n v="-80.120220200000006"/>
    <n v="1.5595710064518471"/>
  </r>
  <r>
    <s v="Townhouse"/>
    <s v="5875 Collins Ave #604"/>
    <x v="15"/>
    <s v="FL"/>
    <n v="33140"/>
    <x v="480"/>
    <x v="4"/>
    <x v="11"/>
    <x v="661"/>
    <m/>
    <x v="40"/>
    <n v="168"/>
    <n v="1028"/>
    <s v="1596"/>
    <n v="25.840891200000002"/>
    <n v="-80.120220200000006"/>
    <n v="1.5595710064518471"/>
  </r>
  <r>
    <s v="Townhouse"/>
    <s v="5875 Collins Ave Ph 6"/>
    <x v="15"/>
    <s v="FL"/>
    <n v="33140"/>
    <x v="47"/>
    <x v="1"/>
    <x v="3"/>
    <x v="977"/>
    <m/>
    <x v="40"/>
    <n v="108"/>
    <n v="1462"/>
    <s v="3309"/>
    <n v="25.840891200000002"/>
    <n v="-80.120220200000006"/>
    <n v="1.5595710064518471"/>
  </r>
  <r>
    <s v="Townhouse"/>
    <s v="5880 Collins Ave #1207"/>
    <x v="15"/>
    <s v="FL"/>
    <n v="33140"/>
    <x v="286"/>
    <x v="1"/>
    <x v="0"/>
    <x v="978"/>
    <m/>
    <x v="100"/>
    <n v="38"/>
    <n v="625"/>
    <s v="931"/>
    <n v="25.840907000000001"/>
    <n v="-80.121790700000005"/>
    <n v="1.5278729832357105"/>
  </r>
  <r>
    <s v="Townhouse"/>
    <s v="5900 Collins Ave #1506"/>
    <x v="15"/>
    <s v="FL"/>
    <n v="33140"/>
    <x v="686"/>
    <x v="1"/>
    <x v="0"/>
    <x v="868"/>
    <m/>
    <x v="11"/>
    <n v="47"/>
    <n v="628"/>
    <s v="1360"/>
    <n v="25.841539999999998"/>
    <n v="-80.121843499999997"/>
    <n v="1.4850440517790182"/>
  </r>
  <r>
    <s v="Townhouse"/>
    <s v="5959 Collins Ave #1802"/>
    <x v="15"/>
    <s v="FL"/>
    <n v="33140"/>
    <x v="363"/>
    <x v="2"/>
    <x v="4"/>
    <x v="979"/>
    <m/>
    <x v="51"/>
    <n v="21"/>
    <n v="1905"/>
    <s v="7372"/>
    <n v="25.8418797"/>
    <n v="-80.120968899999994"/>
    <n v="1.4796022053690001"/>
  </r>
  <r>
    <s v="Townhouse"/>
    <s v="5959 Collins Ave #3002"/>
    <x v="15"/>
    <s v="FL"/>
    <n v="33140"/>
    <x v="687"/>
    <x v="0"/>
    <x v="9"/>
    <x v="980"/>
    <m/>
    <x v="49"/>
    <n v="1"/>
    <n v="3236"/>
    <s v="12704"/>
    <n v="25.8418797"/>
    <n v="-80.120968899999994"/>
    <n v="1.4796022053690001"/>
  </r>
  <r>
    <s v="Townhouse"/>
    <s v="5959 Collins Ave Ph -2004"/>
    <x v="15"/>
    <s v="FL"/>
    <n v="33140"/>
    <x v="688"/>
    <x v="2"/>
    <x v="5"/>
    <x v="981"/>
    <m/>
    <x v="51"/>
    <n v="1"/>
    <n v="2229"/>
    <s v="602115"/>
    <n v="25.8418797"/>
    <n v="-80.120968899999994"/>
    <n v="1.4796022053690001"/>
  </r>
  <r>
    <s v="Townhouse"/>
    <s v="6000 Collins Ave #121"/>
    <x v="15"/>
    <s v="FL"/>
    <n v="33140"/>
    <x v="689"/>
    <x v="1"/>
    <x v="0"/>
    <x v="269"/>
    <m/>
    <x v="24"/>
    <n v="13"/>
    <n v="550"/>
    <s v="1366"/>
    <n v="25.843101399999998"/>
    <n v="-80.121050699999998"/>
    <n v="1.3984024246514088"/>
  </r>
  <r>
    <s v="Townhouse"/>
    <s v="6000 Collins Ave #527"/>
    <x v="15"/>
    <s v="FL"/>
    <n v="33140"/>
    <x v="313"/>
    <x v="4"/>
    <x v="2"/>
    <x v="364"/>
    <m/>
    <x v="24"/>
    <n v="183"/>
    <n v="816"/>
    <s v="863"/>
    <n v="25.843101399999998"/>
    <n v="-80.121050699999998"/>
    <n v="1.3984024246514088"/>
  </r>
  <r>
    <s v="Townhouse"/>
    <s v="6000 E Collins Ave #316"/>
    <x v="15"/>
    <s v="FL"/>
    <n v="33140"/>
    <x v="239"/>
    <x v="1"/>
    <x v="0"/>
    <x v="269"/>
    <m/>
    <x v="24"/>
    <n v="120"/>
    <n v="491"/>
    <s v="1380"/>
    <n v="25.843101399999998"/>
    <n v="-80.121050699999998"/>
    <n v="1.3984024246514088"/>
  </r>
  <r>
    <s v="Townhouse"/>
    <s v="6000 Indian Creek Dr Unit 17B"/>
    <x v="15"/>
    <s v="FL"/>
    <n v="33140"/>
    <x v="2"/>
    <x v="1"/>
    <x v="3"/>
    <x v="253"/>
    <m/>
    <x v="22"/>
    <n v="16"/>
    <n v="1346"/>
    <s v="1550"/>
    <n v="25.8432207"/>
    <n v="-80.121861199999998"/>
    <n v="1.374017110135624"/>
  </r>
  <r>
    <s v="Townhouse"/>
    <s v="6039 Collins Ave #1205"/>
    <x v="15"/>
    <s v="FL"/>
    <n v="33140"/>
    <x v="468"/>
    <x v="1"/>
    <x v="0"/>
    <x v="982"/>
    <m/>
    <x v="91"/>
    <n v="99"/>
    <n v="905"/>
    <s v="800"/>
    <n v="25.843183700000001"/>
    <n v="-80.120307400000002"/>
    <n v="1.4097202420497064"/>
  </r>
  <r>
    <s v="Townhouse"/>
    <s v="6080 Collins Ave #312"/>
    <x v="15"/>
    <s v="FL"/>
    <n v="33140"/>
    <x v="428"/>
    <x v="4"/>
    <x v="2"/>
    <x v="983"/>
    <m/>
    <x v="7"/>
    <n v="168"/>
    <n v="938"/>
    <s v="1116"/>
    <n v="25.843953800000001"/>
    <n v="-80.121038100000007"/>
    <n v="1.343544865984994"/>
  </r>
  <r>
    <s v="Townhouse"/>
    <s v="6080 Collins Ave #511"/>
    <x v="15"/>
    <s v="FL"/>
    <n v="33140"/>
    <x v="570"/>
    <x v="4"/>
    <x v="2"/>
    <x v="983"/>
    <m/>
    <x v="7"/>
    <n v="23"/>
    <n v="913"/>
    <s v="1111"/>
    <n v="25.843953800000001"/>
    <n v="-80.121038100000007"/>
    <n v="1.343544865984994"/>
  </r>
  <r>
    <s v="Townhouse"/>
    <s v="201 Aqua Ave Ph 4"/>
    <x v="15"/>
    <s v="FL"/>
    <n v="33141"/>
    <x v="384"/>
    <x v="1"/>
    <x v="5"/>
    <x v="984"/>
    <m/>
    <x v="61"/>
    <n v="28"/>
    <n v="989"/>
    <s v="4145"/>
    <n v="25.843792199999999"/>
    <n v="-80.123110199999999"/>
    <n v="1.3135693639831503"/>
  </r>
  <r>
    <s v="Townhouse"/>
    <s v="6003 S Laguna Path S #6003"/>
    <x v="15"/>
    <s v="FL"/>
    <n v="33141"/>
    <x v="690"/>
    <x v="3"/>
    <x v="6"/>
    <x v="985"/>
    <m/>
    <x v="51"/>
    <n v="135"/>
    <n v="1355"/>
    <s v="1665"/>
    <n v="25.8422482"/>
    <n v="-80.123584100000002"/>
    <n v="1.4095343262348243"/>
  </r>
  <r>
    <s v="Townhouse"/>
    <s v="6101 Aqua Ave #403"/>
    <x v="15"/>
    <s v="FL"/>
    <n v="33141"/>
    <x v="59"/>
    <x v="2"/>
    <x v="1"/>
    <x v="986"/>
    <m/>
    <x v="61"/>
    <n v="6"/>
    <n v="1071"/>
    <s v="3601"/>
    <n v="25.842790300000001"/>
    <n v="-80.122820399999995"/>
    <n v="1.3850945110169399"/>
  </r>
  <r>
    <s v="Townhouse"/>
    <s v="6101 Aqua Ave #701"/>
    <x v="15"/>
    <s v="FL"/>
    <n v="33141"/>
    <x v="388"/>
    <x v="2"/>
    <x v="5"/>
    <x v="20"/>
    <m/>
    <x v="61"/>
    <n v="50"/>
    <n v="1600"/>
    <s v="4152"/>
    <n v="25.842790300000001"/>
    <n v="-80.122820399999995"/>
    <n v="1.3850945110169399"/>
  </r>
  <r>
    <s v="Townhouse"/>
    <s v="6103 Aqua Ave #403"/>
    <x v="15"/>
    <s v="FL"/>
    <n v="33141"/>
    <x v="114"/>
    <x v="2"/>
    <x v="5"/>
    <x v="987"/>
    <m/>
    <x v="61"/>
    <n v="157"/>
    <n v="1259"/>
    <s v="3614"/>
    <n v="25.843248899999999"/>
    <n v="-80.122909000000007"/>
    <n v="1.3530941134042747"/>
  </r>
  <r>
    <s v="Townhouse"/>
    <s v="6103 Aqua Ave #805"/>
    <x v="15"/>
    <s v="FL"/>
    <n v="33141"/>
    <x v="54"/>
    <x v="1"/>
    <x v="3"/>
    <x v="988"/>
    <m/>
    <x v="61"/>
    <n v="30"/>
    <n v="874"/>
    <s v="2734"/>
    <n v="25.843248899999999"/>
    <n v="-80.122909000000007"/>
    <n v="1.3530941134042747"/>
  </r>
  <r>
    <s v="Townhouse"/>
    <s v="6120 Aqua Ave"/>
    <x v="15"/>
    <s v="FL"/>
    <n v="33141"/>
    <x v="382"/>
    <x v="3"/>
    <x v="12"/>
    <x v="989"/>
    <m/>
    <x v="51"/>
    <n v="113"/>
    <n v="911"/>
    <s v="882"/>
    <n v="25.843360199999999"/>
    <n v="-80.123503299999996"/>
    <n v="1.336105986437258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0844E1-4BD7-4066-B88F-3AC3973D90D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ity">
  <location ref="A23:E40" firstHeaderRow="0" firstDataRow="1" firstDataCol="1"/>
  <pivotFields count="17">
    <pivotField showAll="0"/>
    <pivotField showAll="0"/>
    <pivotField axis="axisRow" showAll="0">
      <items count="17">
        <item x="13"/>
        <item x="0"/>
        <item x="1"/>
        <item x="2"/>
        <item x="3"/>
        <item x="4"/>
        <item x="5"/>
        <item x="6"/>
        <item x="14"/>
        <item x="15"/>
        <item x="7"/>
        <item x="8"/>
        <item x="9"/>
        <item x="10"/>
        <item x="11"/>
        <item x="12"/>
        <item t="default"/>
      </items>
    </pivotField>
    <pivotField showAll="0"/>
    <pivotField showAll="0"/>
    <pivotField showAll="0">
      <items count="1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t="default"/>
      </items>
    </pivotField>
    <pivotField showAll="0"/>
    <pivotField showAll="0"/>
    <pivotField dataField="1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Filled SQUARE FEET" fld="8" subtotal="average" baseField="0" baseItem="0"/>
    <dataField name="StdDev of Filled SQUARE FEET" fld="8" subtotal="stdDev" baseField="2" baseItem="0"/>
    <dataField name="Min of Filled SQUARE FEET" fld="8" subtotal="min" baseField="0" baseItem="0"/>
    <dataField name="Max of Filled SQUARE FEET" fld="8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31AD1B-A886-41D2-96F5-7E3F46E41318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ity">
  <location ref="A42:E59" firstHeaderRow="0" firstDataRow="1" firstDataCol="1"/>
  <pivotFields count="17">
    <pivotField showAll="0"/>
    <pivotField showAll="0"/>
    <pivotField axis="axisRow" showAll="0">
      <items count="17">
        <item x="13"/>
        <item x="0"/>
        <item x="1"/>
        <item x="2"/>
        <item x="3"/>
        <item x="4"/>
        <item x="5"/>
        <item x="6"/>
        <item x="14"/>
        <item x="15"/>
        <item x="7"/>
        <item x="8"/>
        <item x="9"/>
        <item x="10"/>
        <item x="11"/>
        <item x="12"/>
        <item t="default"/>
      </items>
    </pivotField>
    <pivotField showAll="0"/>
    <pivotField showAll="0"/>
    <pivotField showAll="0">
      <items count="1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t="default"/>
      </items>
    </pivotField>
    <pivotField dataField="1" showAll="0"/>
    <pivotField showAll="0"/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BEDS" fld="6" subtotal="average" baseField="0" baseItem="0"/>
    <dataField name="StdDev of BEDS" fld="6" subtotal="stdDev" baseField="2" baseItem="0"/>
    <dataField name="Min of BEDS" fld="6" subtotal="min" baseField="0" baseItem="0"/>
    <dataField name="Max of BEDS" fld="6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E0D9A4-431E-405C-B396-1EA6438324F3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ity">
  <location ref="A61:E78" firstHeaderRow="0" firstDataRow="1" firstDataCol="1"/>
  <pivotFields count="17">
    <pivotField showAll="0"/>
    <pivotField showAll="0"/>
    <pivotField axis="axisRow" showAll="0">
      <items count="17">
        <item x="13"/>
        <item x="0"/>
        <item x="1"/>
        <item x="2"/>
        <item x="3"/>
        <item x="4"/>
        <item x="5"/>
        <item x="6"/>
        <item x="14"/>
        <item x="15"/>
        <item x="7"/>
        <item x="8"/>
        <item x="9"/>
        <item x="10"/>
        <item x="11"/>
        <item x="12"/>
        <item t="default"/>
      </items>
    </pivotField>
    <pivotField showAll="0"/>
    <pivotField showAll="0"/>
    <pivotField showAll="0">
      <items count="1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t="default"/>
      </items>
    </pivotField>
    <pivotField showAll="0"/>
    <pivotField dataField="1" showAll="0"/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BATHS" fld="7" subtotal="average" baseField="0" baseItem="0"/>
    <dataField name="StdDev of BATHS" fld="7" subtotal="stdDev" baseField="2" baseItem="0"/>
    <dataField name="Min of BATHS" fld="7" subtotal="min" baseField="0" baseItem="0"/>
    <dataField name="Max of BATHS" fld="7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B8273D-3152-45FF-BCFE-F95B0175062A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ity">
  <location ref="A80:E97" firstHeaderRow="0" firstDataRow="1" firstDataCol="1"/>
  <pivotFields count="17">
    <pivotField showAll="0"/>
    <pivotField showAll="0"/>
    <pivotField axis="axisRow" showAll="0">
      <items count="17">
        <item x="13"/>
        <item x="0"/>
        <item x="1"/>
        <item x="2"/>
        <item x="3"/>
        <item x="4"/>
        <item x="5"/>
        <item x="6"/>
        <item x="14"/>
        <item x="15"/>
        <item x="7"/>
        <item x="8"/>
        <item x="9"/>
        <item x="10"/>
        <item x="11"/>
        <item x="12"/>
        <item t="default"/>
      </items>
    </pivotField>
    <pivotField showAll="0"/>
    <pivotField showAll="0"/>
    <pivotField showAll="0">
      <items count="1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t="default"/>
      </items>
    </pivotField>
    <pivotField showAll="0"/>
    <pivotField showAll="0"/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YEAR BUILT" fld="10" subtotal="average" baseField="0" baseItem="0"/>
    <dataField name="StdDev of YEAR BUILT" fld="10" subtotal="stdDev" baseField="2" baseItem="0"/>
    <dataField name="Min of YEAR BUILT" fld="10" subtotal="min" baseField="0" baseItem="0"/>
    <dataField name="Max of YEAR BUILT" fld="10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C79291-5136-49F4-81C4-2029092730D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City">
  <location ref="A3:E20" firstHeaderRow="0" firstDataRow="1" firstDataCol="1"/>
  <pivotFields count="17">
    <pivotField showAll="0"/>
    <pivotField showAll="0"/>
    <pivotField axis="axisRow" showAll="0">
      <items count="17">
        <item x="13"/>
        <item x="0"/>
        <item x="1"/>
        <item x="2"/>
        <item x="3"/>
        <item x="4"/>
        <item x="5"/>
        <item x="6"/>
        <item x="14"/>
        <item x="15"/>
        <item x="7"/>
        <item x="8"/>
        <item x="9"/>
        <item x="10"/>
        <item x="11"/>
        <item x="12"/>
        <item t="default"/>
      </items>
    </pivotField>
    <pivotField showAll="0"/>
    <pivotField showAll="0"/>
    <pivotField dataField="1" showAll="0">
      <items count="1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t="default"/>
      </items>
    </pivotField>
    <pivotField showAll="0">
      <items count="12">
        <item x="4"/>
        <item x="1"/>
        <item x="2"/>
        <item x="0"/>
        <item x="3"/>
        <item x="5"/>
        <item x="7"/>
        <item x="8"/>
        <item x="9"/>
        <item x="10"/>
        <item x="6"/>
        <item t="default"/>
      </items>
    </pivotField>
    <pivotField showAll="0">
      <items count="21">
        <item x="2"/>
        <item x="11"/>
        <item x="0"/>
        <item x="3"/>
        <item x="1"/>
        <item x="5"/>
        <item x="7"/>
        <item x="4"/>
        <item x="9"/>
        <item x="6"/>
        <item x="12"/>
        <item x="8"/>
        <item x="10"/>
        <item x="16"/>
        <item x="14"/>
        <item x="17"/>
        <item x="15"/>
        <item x="18"/>
        <item x="19"/>
        <item x="13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>
      <items count="115">
        <item x="71"/>
        <item x="70"/>
        <item x="77"/>
        <item x="85"/>
        <item x="73"/>
        <item x="67"/>
        <item x="57"/>
        <item x="69"/>
        <item x="68"/>
        <item x="76"/>
        <item x="75"/>
        <item x="64"/>
        <item x="78"/>
        <item x="105"/>
        <item x="79"/>
        <item x="65"/>
        <item x="84"/>
        <item x="66"/>
        <item x="103"/>
        <item x="94"/>
        <item x="104"/>
        <item x="106"/>
        <item x="109"/>
        <item x="108"/>
        <item x="102"/>
        <item x="46"/>
        <item x="12"/>
        <item x="15"/>
        <item x="3"/>
        <item x="25"/>
        <item x="8"/>
        <item x="18"/>
        <item x="13"/>
        <item x="26"/>
        <item x="27"/>
        <item x="6"/>
        <item x="10"/>
        <item x="4"/>
        <item x="0"/>
        <item x="2"/>
        <item x="1"/>
        <item x="20"/>
        <item x="56"/>
        <item x="14"/>
        <item x="32"/>
        <item x="42"/>
        <item x="23"/>
        <item x="34"/>
        <item x="31"/>
        <item x="29"/>
        <item x="53"/>
        <item x="63"/>
        <item x="96"/>
        <item x="112"/>
        <item x="93"/>
        <item x="36"/>
        <item x="87"/>
        <item x="92"/>
        <item x="52"/>
        <item x="91"/>
        <item x="89"/>
        <item x="72"/>
        <item x="99"/>
        <item x="88"/>
        <item x="74"/>
        <item x="28"/>
        <item x="86"/>
        <item x="21"/>
        <item x="54"/>
        <item x="82"/>
        <item x="35"/>
        <item x="50"/>
        <item x="90"/>
        <item x="59"/>
        <item x="58"/>
        <item x="44"/>
        <item x="45"/>
        <item x="100"/>
        <item x="95"/>
        <item x="62"/>
        <item x="113"/>
        <item x="81"/>
        <item x="110"/>
        <item x="111"/>
        <item x="19"/>
        <item x="11"/>
        <item x="55"/>
        <item x="47"/>
        <item x="97"/>
        <item x="60"/>
        <item x="38"/>
        <item x="61"/>
        <item x="51"/>
        <item x="22"/>
        <item x="49"/>
        <item x="40"/>
        <item x="48"/>
        <item x="24"/>
        <item x="41"/>
        <item x="80"/>
        <item x="43"/>
        <item x="30"/>
        <item x="16"/>
        <item x="83"/>
        <item x="5"/>
        <item x="33"/>
        <item x="7"/>
        <item x="37"/>
        <item x="9"/>
        <item x="98"/>
        <item x="17"/>
        <item x="39"/>
        <item x="107"/>
        <item x="10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PRICE" fld="5" subtotal="average" baseField="2" baseItem="0" numFmtId="164"/>
    <dataField name="StdDev of PRICE( No $)" fld="5" subtotal="stdDev" baseField="2" baseItem="0"/>
    <dataField name="Min of PRICE( No $)" fld="5" subtotal="min" baseField="0" baseItem="0"/>
    <dataField name="Max of PRICE( No $)2" fld="5" subtotal="max" baseField="0" baseItem="0"/>
  </dataFields>
  <formats count="1">
    <format dxfId="45">
      <pivotArea outline="0" collapsedLevelsAreSubtotals="1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7FC1F7-8D03-4427-A270-8A7B64553E5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City">
  <location ref="A3:C67" firstHeaderRow="0" firstDataRow="1" firstDataCol="1"/>
  <pivotFields count="17">
    <pivotField showAll="0"/>
    <pivotField showAll="0"/>
    <pivotField axis="axisRow" multipleItemSelectionAllowed="1" showAll="0">
      <items count="17">
        <item h="1" x="13"/>
        <item h="1" x="0"/>
        <item h="1" sd="0" x="1"/>
        <item h="1" x="2"/>
        <item h="1" x="3"/>
        <item h="1" x="4"/>
        <item h="1" x="5"/>
        <item h="1" x="6"/>
        <item h="1" x="14"/>
        <item x="15"/>
        <item h="1" x="7"/>
        <item h="1" x="8"/>
        <item h="1" x="9"/>
        <item h="1" x="10"/>
        <item h="1" x="11"/>
        <item h="1" x="12"/>
        <item t="default"/>
      </items>
    </pivotField>
    <pivotField showAll="0"/>
    <pivotField showAll="0"/>
    <pivotField axis="axisRow" dataField="1" showAll="0">
      <items count="1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t="default"/>
      </items>
    </pivotField>
    <pivotField showAll="0"/>
    <pivotField showAll="0"/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5"/>
  </rowFields>
  <rowItems count="64">
    <i>
      <x v="9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8"/>
    </i>
    <i r="1">
      <x v="40"/>
    </i>
    <i r="1">
      <x v="42"/>
    </i>
    <i r="1">
      <x v="43"/>
    </i>
    <i r="1">
      <x v="47"/>
    </i>
    <i r="1">
      <x v="48"/>
    </i>
    <i r="1">
      <x v="51"/>
    </i>
    <i r="1">
      <x v="55"/>
    </i>
    <i r="1">
      <x v="56"/>
    </i>
    <i r="1">
      <x v="58"/>
    </i>
    <i r="1">
      <x v="59"/>
    </i>
    <i r="1">
      <x v="60"/>
    </i>
    <i r="1">
      <x v="63"/>
    </i>
    <i r="1">
      <x v="64"/>
    </i>
    <i r="1">
      <x v="72"/>
    </i>
    <i r="1">
      <x v="73"/>
    </i>
    <i r="1">
      <x v="74"/>
    </i>
    <i r="1">
      <x v="75"/>
    </i>
    <i r="1">
      <x v="87"/>
    </i>
    <i r="1">
      <x v="88"/>
    </i>
    <i r="1">
      <x v="94"/>
    </i>
    <i r="1">
      <x v="99"/>
    </i>
    <i r="1">
      <x v="106"/>
    </i>
    <i r="1">
      <x v="122"/>
    </i>
    <i r="1">
      <x v="140"/>
    </i>
    <i r="1">
      <x v="152"/>
    </i>
    <i r="1">
      <x v="154"/>
    </i>
    <i r="1">
      <x v="168"/>
    </i>
    <i r="1">
      <x v="172"/>
    </i>
    <i r="1">
      <x v="19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PRICE( No $)" fld="5" subtotal="count" baseField="0" baseItem="0"/>
    <dataField name="Rel Cum Frequency" fld="5" subtotal="countNums" baseField="5" baseItem="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64EE3E-909D-4251-A457-F83B00B701D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City">
  <location ref="A3:C8" firstHeaderRow="0" firstDataRow="1" firstDataCol="1"/>
  <pivotFields count="17">
    <pivotField showAll="0"/>
    <pivotField showAll="0"/>
    <pivotField axis="axisRow" showAll="0">
      <items count="17">
        <item h="1" x="13"/>
        <item x="0"/>
        <item h="1" x="1"/>
        <item h="1" x="2"/>
        <item h="1" x="3"/>
        <item h="1" x="4"/>
        <item h="1" x="5"/>
        <item h="1" x="6"/>
        <item h="1" x="14"/>
        <item h="1" x="15"/>
        <item h="1" x="7"/>
        <item h="1" x="8"/>
        <item h="1" x="9"/>
        <item h="1" x="10"/>
        <item h="1" x="11"/>
        <item h="1" x="12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8"/>
  </rowFields>
  <rowItems count="5">
    <i>
      <x v="1"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Filled SQUARE FEET" fld="8" subtotal="count" baseField="8" baseItem="66"/>
    <dataField name="Rel Cum Frequency" fld="8" baseField="8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B508E6-4903-4631-A889-B2E91BEF1BF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City">
  <location ref="A3:C10" firstHeaderRow="0" firstDataRow="1" firstDataCol="1"/>
  <pivotFields count="17">
    <pivotField showAll="0"/>
    <pivotField showAll="0"/>
    <pivotField axis="axisRow" showAll="0">
      <items count="17">
        <item h="1" x="13"/>
        <item x="0"/>
        <item h="1" x="1"/>
        <item h="1" x="2"/>
        <item h="1" x="3"/>
        <item h="1" x="4"/>
        <item h="1" x="5"/>
        <item h="1" x="6"/>
        <item h="1" x="14"/>
        <item h="1" x="15"/>
        <item h="1" x="7"/>
        <item h="1" x="8"/>
        <item h="1" x="9"/>
        <item h="1" x="10"/>
        <item h="1" x="11"/>
        <item h="1" x="12"/>
        <item t="default"/>
      </items>
    </pivotField>
    <pivotField showAll="0"/>
    <pivotField showAll="0"/>
    <pivotField showAll="0"/>
    <pivotField axis="axisRow" dataField="1" showAll="0">
      <items count="12">
        <item x="4"/>
        <item x="1"/>
        <item x="2"/>
        <item x="0"/>
        <item x="3"/>
        <item x="5"/>
        <item x="7"/>
        <item x="8"/>
        <item x="9"/>
        <item x="1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6"/>
  </rowFields>
  <rowItems count="7">
    <i>
      <x v="1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BEDS" fld="6" subtotal="count" baseField="0" baseItem="0"/>
    <dataField name="Rel Cum Frequency" fld="6" subtotal="count" baseField="6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0B54B3-87D7-4E22-9705-C88F9CC2EB93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City">
  <location ref="A3:C13" firstHeaderRow="0" firstDataRow="1" firstDataCol="1"/>
  <pivotFields count="17">
    <pivotField showAll="0"/>
    <pivotField showAll="0"/>
    <pivotField axis="axisRow" showAll="0">
      <items count="17">
        <item h="1" x="13"/>
        <item x="0"/>
        <item h="1" x="1"/>
        <item h="1" x="2"/>
        <item h="1" x="3"/>
        <item h="1" x="4"/>
        <item h="1" x="5"/>
        <item h="1" x="6"/>
        <item h="1" x="14"/>
        <item h="1" x="15"/>
        <item h="1" x="7"/>
        <item h="1" x="8"/>
        <item h="1" x="9"/>
        <item h="1" x="10"/>
        <item h="1" x="11"/>
        <item h="1" x="12"/>
        <item t="default"/>
      </items>
    </pivotField>
    <pivotField showAll="0"/>
    <pivotField showAll="0"/>
    <pivotField showAll="0"/>
    <pivotField showAll="0"/>
    <pivotField axis="axisRow" dataField="1" showAll="0">
      <items count="21">
        <item x="2"/>
        <item x="11"/>
        <item x="0"/>
        <item x="3"/>
        <item x="1"/>
        <item x="5"/>
        <item x="7"/>
        <item x="4"/>
        <item x="9"/>
        <item x="6"/>
        <item x="12"/>
        <item x="8"/>
        <item x="10"/>
        <item x="16"/>
        <item x="14"/>
        <item x="17"/>
        <item x="15"/>
        <item x="18"/>
        <item x="19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7"/>
  </rowFields>
  <rowItems count="10"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BATHS" fld="7" subtotal="count" baseField="0" baseItem="0"/>
    <dataField name="Rel Cum Frequency" fld="7" subtotal="count" baseField="7" baseItem="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3AB3D7-DEC1-4400-8D60-42957838150E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City">
  <location ref="A3:C26" firstHeaderRow="0" firstDataRow="1" firstDataCol="1"/>
  <pivotFields count="17">
    <pivotField showAll="0"/>
    <pivotField showAll="0"/>
    <pivotField axis="axisRow" showAll="0">
      <items count="17">
        <item h="1" x="13"/>
        <item x="0"/>
        <item h="1" x="1"/>
        <item h="1" x="2"/>
        <item h="1" x="3"/>
        <item h="1" x="4"/>
        <item h="1" x="5"/>
        <item h="1" x="6"/>
        <item h="1" x="14"/>
        <item h="1" x="15"/>
        <item h="1" x="7"/>
        <item h="1" x="8"/>
        <item h="1" x="9"/>
        <item h="1" x="10"/>
        <item h="1" x="11"/>
        <item h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15">
        <item x="71"/>
        <item x="70"/>
        <item x="77"/>
        <item x="85"/>
        <item x="73"/>
        <item x="67"/>
        <item x="57"/>
        <item x="69"/>
        <item x="68"/>
        <item x="76"/>
        <item x="75"/>
        <item x="64"/>
        <item x="78"/>
        <item x="105"/>
        <item x="79"/>
        <item x="65"/>
        <item x="84"/>
        <item x="66"/>
        <item x="103"/>
        <item x="94"/>
        <item x="104"/>
        <item x="106"/>
        <item x="109"/>
        <item x="108"/>
        <item x="102"/>
        <item x="46"/>
        <item x="12"/>
        <item x="15"/>
        <item x="3"/>
        <item x="25"/>
        <item x="8"/>
        <item x="18"/>
        <item x="13"/>
        <item x="26"/>
        <item x="27"/>
        <item x="6"/>
        <item x="10"/>
        <item x="4"/>
        <item x="0"/>
        <item x="2"/>
        <item x="1"/>
        <item x="20"/>
        <item x="56"/>
        <item x="14"/>
        <item x="32"/>
        <item x="42"/>
        <item x="23"/>
        <item x="34"/>
        <item x="31"/>
        <item x="29"/>
        <item x="53"/>
        <item x="63"/>
        <item x="96"/>
        <item x="112"/>
        <item x="93"/>
        <item x="36"/>
        <item x="87"/>
        <item x="92"/>
        <item x="52"/>
        <item x="91"/>
        <item x="89"/>
        <item x="72"/>
        <item x="99"/>
        <item x="88"/>
        <item x="74"/>
        <item x="28"/>
        <item x="86"/>
        <item x="21"/>
        <item x="54"/>
        <item x="82"/>
        <item x="35"/>
        <item x="50"/>
        <item x="90"/>
        <item x="59"/>
        <item x="58"/>
        <item x="44"/>
        <item x="45"/>
        <item x="100"/>
        <item x="95"/>
        <item x="62"/>
        <item x="113"/>
        <item x="81"/>
        <item x="110"/>
        <item x="111"/>
        <item x="19"/>
        <item x="11"/>
        <item x="55"/>
        <item x="47"/>
        <item x="97"/>
        <item x="60"/>
        <item x="38"/>
        <item x="61"/>
        <item x="51"/>
        <item x="22"/>
        <item x="49"/>
        <item x="40"/>
        <item x="48"/>
        <item x="24"/>
        <item x="41"/>
        <item x="80"/>
        <item x="43"/>
        <item x="30"/>
        <item x="16"/>
        <item x="83"/>
        <item x="5"/>
        <item x="33"/>
        <item x="7"/>
        <item x="37"/>
        <item x="9"/>
        <item x="98"/>
        <item x="17"/>
        <item x="39"/>
        <item x="107"/>
        <item x="10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2"/>
    <field x="10"/>
  </rowFields>
  <rowItems count="23">
    <i>
      <x v="1"/>
    </i>
    <i r="1">
      <x v="28"/>
    </i>
    <i r="1">
      <x v="30"/>
    </i>
    <i r="1">
      <x v="35"/>
    </i>
    <i r="1">
      <x v="37"/>
    </i>
    <i r="1">
      <x v="38"/>
    </i>
    <i r="1">
      <x v="39"/>
    </i>
    <i r="1">
      <x v="40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3"/>
    </i>
    <i r="1">
      <x v="72"/>
    </i>
    <i r="1">
      <x v="76"/>
    </i>
    <i r="1">
      <x v="84"/>
    </i>
    <i r="1">
      <x v="104"/>
    </i>
    <i r="1">
      <x v="106"/>
    </i>
    <i r="1">
      <x v="10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YEAR BUILT" fld="10" subtotal="count" baseField="0" baseItem="0"/>
    <dataField name="Rel Cum Frequency" fld="10" subtotal="count" baseField="10" baseItem="38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2FBDAC-0699-4327-A441-1BA305E739ED}" autoFormatId="16" applyNumberFormats="0" applyBorderFormats="0" applyFontFormats="0" applyPatternFormats="0" applyAlignmentFormats="0" applyWidthHeightFormats="0">
  <queryTableRefresh nextId="18">
    <queryTableFields count="17">
      <queryTableField id="1" name="PROPERTY TYPE" tableColumnId="1"/>
      <queryTableField id="2" name="ADDRESS" tableColumnId="2"/>
      <queryTableField id="3" name="Fixed City" tableColumnId="3"/>
      <queryTableField id="4" name="STATE OR PROVINCE" tableColumnId="4"/>
      <queryTableField id="5" name="ZIP (No Extension)" tableColumnId="5"/>
      <queryTableField id="6" name="PRICE( No $)" tableColumnId="6"/>
      <queryTableField id="7" name="BEDS" tableColumnId="7"/>
      <queryTableField id="8" name="BATHS" tableColumnId="8"/>
      <queryTableField id="9" name="Filled SQUARE FEET" tableColumnId="9"/>
      <queryTableField id="10" name="Filled LOT SIZE" tableColumnId="10"/>
      <queryTableField id="11" name="YEAR BUILT" tableColumnId="11"/>
      <queryTableField id="12" name="Filled DAYS ON MARKET" tableColumnId="12"/>
      <queryTableField id="13" name="Fixed $/SQUARE FEET" tableColumnId="13"/>
      <queryTableField id="14" name="Filled HOA/MONTH" tableColumnId="14"/>
      <queryTableField id="15" name="Fixed LATITUDE" tableColumnId="15"/>
      <queryTableField id="16" name="Fixed LONGITUDE" tableColumnId="16"/>
      <queryTableField id="17" name="Distance To ocean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220F8A4-ECDB-435B-A635-40867EE12D7F}" autoFormatId="16" applyNumberFormats="0" applyBorderFormats="0" applyFontFormats="0" applyPatternFormats="0" applyAlignmentFormats="0" applyWidthHeightFormats="0">
  <queryTableRefresh nextId="29">
    <queryTableFields count="27">
      <queryTableField id="1" name="PROPERTY TYPE" tableColumnId="1"/>
      <queryTableField id="2" name="ADDRESS" tableColumnId="2"/>
      <queryTableField id="3" name="Fixed City" tableColumnId="3"/>
      <queryTableField id="4" name="STATE OR PROVINCE" tableColumnId="4"/>
      <queryTableField id="5" name="ZIP (No Extension)" tableColumnId="5"/>
      <queryTableField id="6" name="PRICE( No $)" tableColumnId="6"/>
      <queryTableField id="18" dataBound="0" tableColumnId="18"/>
      <queryTableField id="24" dataBound="0" tableColumnId="24"/>
      <queryTableField id="7" name="BEDS" tableColumnId="7"/>
      <queryTableField id="20" dataBound="0" tableColumnId="20"/>
      <queryTableField id="25" dataBound="0" tableColumnId="25"/>
      <queryTableField id="8" name="BATHS" tableColumnId="8"/>
      <queryTableField id="21" dataBound="0" tableColumnId="21"/>
      <queryTableField id="26" dataBound="0" tableColumnId="26"/>
      <queryTableField id="9" name="Filled SQUARE FEET" tableColumnId="9"/>
      <queryTableField id="22" dataBound="0" tableColumnId="22"/>
      <queryTableField id="27" dataBound="0" tableColumnId="27"/>
      <queryTableField id="10" name="Filled LOT SIZE" tableColumnId="10"/>
      <queryTableField id="11" name="YEAR BUILT" tableColumnId="11"/>
      <queryTableField id="23" dataBound="0" tableColumnId="23"/>
      <queryTableField id="28" dataBound="0" tableColumnId="28"/>
      <queryTableField id="12" name="Filled DAYS ON MARKET" tableColumnId="12"/>
      <queryTableField id="13" name="Fixed $/SQUARE FEET" tableColumnId="13"/>
      <queryTableField id="14" name="Filled HOA/MONTH" tableColumnId="14"/>
      <queryTableField id="15" name="Fixed LATITUDE" tableColumnId="15"/>
      <queryTableField id="16" name="Fixed LONGITUDE" tableColumnId="16"/>
      <queryTableField id="17" name="Distance To ocean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906677D-A8F6-45BF-AB29-832D3A690C91}" autoFormatId="16" applyNumberFormats="0" applyBorderFormats="0" applyFontFormats="0" applyPatternFormats="0" applyAlignmentFormats="0" applyWidthHeightFormats="0">
  <queryTableRefresh nextId="29">
    <queryTableFields count="17">
      <queryTableField id="1" name="PROPERTY TYPE" tableColumnId="1"/>
      <queryTableField id="2" name="ADDRESS" tableColumnId="2"/>
      <queryTableField id="3" name="Fixed City" tableColumnId="3"/>
      <queryTableField id="4" name="STATE OR PROVINCE" tableColumnId="4"/>
      <queryTableField id="5" name="ZIP (No Extension)" tableColumnId="5"/>
      <queryTableField id="6" name="PRICE( No $)" tableColumnId="6"/>
      <queryTableField id="7" name="BEDS" tableColumnId="7"/>
      <queryTableField id="8" name="BATHS" tableColumnId="8"/>
      <queryTableField id="9" name="Filled SQUARE FEET" tableColumnId="9"/>
      <queryTableField id="10" name="Filled LOT SIZE" tableColumnId="10"/>
      <queryTableField id="11" name="YEAR BUILT" tableColumnId="11"/>
      <queryTableField id="12" name="Filled DAYS ON MARKET" tableColumnId="12"/>
      <queryTableField id="13" name="Fixed $/SQUARE FEET" tableColumnId="13"/>
      <queryTableField id="14" name="Filled HOA/MONTH" tableColumnId="14"/>
      <queryTableField id="15" name="Fixed LATITUDE" tableColumnId="15"/>
      <queryTableField id="16" name="Fixed LONGITUDE" tableColumnId="16"/>
      <queryTableField id="17" name="Distance To ocean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6EAE93-F7C3-4167-A549-454D575EF0C4}" name="Cleaned_Master_Data_XXIII" displayName="Cleaned_Master_Data_XXIII" ref="A1:Q1415" tableType="queryTable" totalsRowShown="0">
  <autoFilter ref="A1:Q1415" xr:uid="{906EAE93-F7C3-4167-A549-454D575EF0C4}"/>
  <tableColumns count="17">
    <tableColumn id="1" xr3:uid="{120A7C82-BA07-4FEF-8507-6A1B5279C832}" uniqueName="1" name="PROPERTY TYPE" queryTableFieldId="1" dataDxfId="50"/>
    <tableColumn id="2" xr3:uid="{A703C90C-5E0C-42BE-A25B-6F89F1ABC037}" uniqueName="2" name="ADDRESS" queryTableFieldId="2" dataDxfId="49"/>
    <tableColumn id="3" xr3:uid="{6787AB28-0E27-41FB-A40A-86A93133E7B7}" uniqueName="3" name="Fixed City" queryTableFieldId="3" dataDxfId="48"/>
    <tableColumn id="4" xr3:uid="{2B86B182-67FD-48AC-B0B4-3E9F09B3FBE5}" uniqueName="4" name="STATE OR PROVINCE" queryTableFieldId="4" dataDxfId="47"/>
    <tableColumn id="5" xr3:uid="{6933396B-B395-4E25-95D3-BC2DB11281AA}" uniqueName="5" name="ZIP (No Extension)" queryTableFieldId="5"/>
    <tableColumn id="6" xr3:uid="{C4162C26-A0FB-4F21-9F3D-1A7ACBDF460B}" uniqueName="6" name="PRICE( No $)" queryTableFieldId="6"/>
    <tableColumn id="7" xr3:uid="{468BB70F-F343-4B7C-A1CE-097B553AA4BA}" uniqueName="7" name="BEDS" queryTableFieldId="7"/>
    <tableColumn id="8" xr3:uid="{FCA6D430-1648-48A3-94B2-84324DA30D35}" uniqueName="8" name="BATHS" queryTableFieldId="8"/>
    <tableColumn id="9" xr3:uid="{C501D44C-D7A8-41D5-A5EF-60AAF313E1C2}" uniqueName="9" name="Filled SQUARE FEET" queryTableFieldId="9"/>
    <tableColumn id="10" xr3:uid="{B63A339E-FEB0-4A12-9B18-777A842DF6E9}" uniqueName="10" name="Filled LOT SIZE" queryTableFieldId="10"/>
    <tableColumn id="11" xr3:uid="{6150A42A-2C53-4F4B-AB19-D39A1A8E063A}" uniqueName="11" name="YEAR BUILT" queryTableFieldId="11"/>
    <tableColumn id="12" xr3:uid="{DC665194-5690-4F8B-8EC4-3BCCDCB40811}" uniqueName="12" name="Filled DAYS ON MARKET" queryTableFieldId="12"/>
    <tableColumn id="13" xr3:uid="{EFAA22BE-B0B9-4068-A095-A96FB49D5F91}" uniqueName="13" name="Fixed $/SQUARE FEET" queryTableFieldId="13"/>
    <tableColumn id="14" xr3:uid="{A7937DB4-93FB-43D0-B514-A39C63A08E62}" uniqueName="14" name="Filled HOA/MONTH" queryTableFieldId="14" dataDxfId="46"/>
    <tableColumn id="15" xr3:uid="{85665170-31C1-41D7-B406-672FEDC1631B}" uniqueName="15" name="Fixed LATITUDE" queryTableFieldId="15"/>
    <tableColumn id="16" xr3:uid="{441CE34A-481A-4C92-9D3A-FF04B386A363}" uniqueName="16" name="Fixed LONGITUDE" queryTableFieldId="16"/>
    <tableColumn id="17" xr3:uid="{35B7B3B9-C9ED-40C3-BE4C-DC28AF3F37D0}" uniqueName="17" name="Distance To ocean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92B098-2B23-4AFD-801A-78C345C8B861}" name="Cleaned_Master_Data_XXIII3" displayName="Cleaned_Master_Data_XXIII3" ref="A1:AA1415" tableType="queryTable" totalsRowShown="0">
  <autoFilter ref="A1:AA1415" xr:uid="{7D92B098-2B23-4AFD-801A-78C345C8B861}"/>
  <sortState xmlns:xlrd2="http://schemas.microsoft.com/office/spreadsheetml/2017/richdata2" ref="A2:AA1415">
    <sortCondition sortBy="cellColor" ref="H2:H1415" dxfId="44"/>
    <sortCondition sortBy="cellColor" ref="K2:K1415" dxfId="43"/>
    <sortCondition sortBy="cellColor" ref="N2:N1415" dxfId="42"/>
    <sortCondition sortBy="cellColor" ref="Q2:Q1415" dxfId="41"/>
    <sortCondition sortBy="cellColor" ref="U2:U1415" dxfId="40"/>
    <sortCondition sortBy="cellColor" ref="G2:G1415" dxfId="39"/>
    <sortCondition sortBy="cellColor" ref="J2:J1415" dxfId="38"/>
    <sortCondition sortBy="cellColor" ref="M2:M1415" dxfId="37"/>
    <sortCondition sortBy="cellColor" ref="P2:P1415" dxfId="36"/>
    <sortCondition sortBy="cellColor" ref="T2:T1415" dxfId="35"/>
  </sortState>
  <tableColumns count="27">
    <tableColumn id="1" xr3:uid="{DD361792-70C4-4D91-A258-91E93A946354}" uniqueName="1" name="PROPERTY TYPE" queryTableFieldId="1" dataDxfId="34"/>
    <tableColumn id="2" xr3:uid="{33F934CE-07EC-4D45-9775-9976D0FF032E}" uniqueName="2" name="ADDRESS" queryTableFieldId="2" dataDxfId="33"/>
    <tableColumn id="3" xr3:uid="{CEF8F120-BE43-460B-B36C-00AE5F1395B1}" uniqueName="3" name="Fixed City" queryTableFieldId="3" dataDxfId="32"/>
    <tableColumn id="4" xr3:uid="{F1CA6EB8-D0C4-4149-9365-BF970187FBD1}" uniqueName="4" name="STATE OR PROVINCE" queryTableFieldId="4" dataDxfId="31"/>
    <tableColumn id="5" xr3:uid="{7401ECA3-F130-4142-AC8F-7979708703F9}" uniqueName="5" name="ZIP (No Extension)" queryTableFieldId="5"/>
    <tableColumn id="6" xr3:uid="{F2F08AAA-A34E-4529-A787-0A392126F3E6}" uniqueName="6" name="PRICE( No $)" queryTableFieldId="6"/>
    <tableColumn id="18" xr3:uid="{27EBD803-FE81-49BF-9E6E-6B20A15F3A93}" uniqueName="18" name="PRICE Outlier" queryTableFieldId="18" dataDxfId="30">
      <calculatedColumnFormula array="1">IF(OR(VLOOKUP($C2,Price_LookUp_tbl,11,FALSE)&gt;$F2,VLOOKUP($C2,Price_LookUp_tbl,12,FALSE)&lt;$F2),"Yes","No")</calculatedColumnFormula>
    </tableColumn>
    <tableColumn id="24" xr3:uid="{BD2FD3E8-6774-48F3-B7F5-A1E9663A66AD}" uniqueName="24" name="PRICE Z-Score" queryTableFieldId="24" dataDxfId="29">
      <calculatedColumnFormula>STANDARDIZE($F2,VLOOKUP($C2,Price_LookUp_tbl,2,FALSE),VLOOKUP($C2,Price_LookUp_tbl,3,FALSE))</calculatedColumnFormula>
    </tableColumn>
    <tableColumn id="7" xr3:uid="{FEC01B0E-8C99-40E1-9145-51773716BB07}" uniqueName="7" name="BEDS" queryTableFieldId="7"/>
    <tableColumn id="20" xr3:uid="{6A451747-7206-40BA-BB35-08F150641AE0}" uniqueName="20" name="BEDS Outlier" queryTableFieldId="20" dataDxfId="28">
      <calculatedColumnFormula>IF(OR(VLOOKUP($C2,Beds_LookUp_tbl,11,FALSE)&gt;$I2,VLOOKUP($C2,Beds_LookUp_tbl,12,FALSE)&lt;$I2),"Yes","No")</calculatedColumnFormula>
    </tableColumn>
    <tableColumn id="25" xr3:uid="{A53DD696-C417-437E-A6F3-0A498C744ED2}" uniqueName="25" name="BEDS Z-Score" queryTableFieldId="25" dataDxfId="27">
      <calculatedColumnFormula>STANDARDIZE($I2,VLOOKUP($C2,Beds_LookUp_tbl,2,FALSE),VLOOKUP($C2,Beds_LookUp_tbl,3,FALSE))</calculatedColumnFormula>
    </tableColumn>
    <tableColumn id="8" xr3:uid="{FC06832B-9574-4037-8D29-A317E23D2038}" uniqueName="8" name="BATHS" queryTableFieldId="8"/>
    <tableColumn id="21" xr3:uid="{F4A483EC-79C2-4E41-ADFE-2E57EC070F99}" uniqueName="21" name="BATHS Outliers" queryTableFieldId="21" dataDxfId="26">
      <calculatedColumnFormula>IF(OR(VLOOKUP($C2,Baths_LookUp_tbl,11,FALSE)&gt;$L2,VLOOKUP($C2,Baths_LookUp_tbl,12,FALSE)&lt;$L2),"Yes","No")</calculatedColumnFormula>
    </tableColumn>
    <tableColumn id="26" xr3:uid="{17489F95-F8FF-4A63-8EB7-834F420DE19C}" uniqueName="26" name="BATHS Z-Score" queryTableFieldId="26" dataDxfId="25">
      <calculatedColumnFormula>STANDARDIZE($L2,VLOOKUP($C2,Baths_LookUp_tbl,2,FALSE),VLOOKUP($C2,Baths_LookUp_tbl,3,FALSE))</calculatedColumnFormula>
    </tableColumn>
    <tableColumn id="9" xr3:uid="{AE3F1D25-EFA9-4CD1-A74D-EF1AC05BE304}" uniqueName="9" name="Filled SQUARE FEET" queryTableFieldId="9"/>
    <tableColumn id="22" xr3:uid="{245E237F-85E2-4276-B565-8D58984A17ED}" uniqueName="22" name="SQUARE FEET Outlier" queryTableFieldId="22" dataDxfId="24">
      <calculatedColumnFormula>IF(OR(VLOOKUP($C2,Square_Feet_LookUp_tbl,11,FALSE)&gt;$O2,VLOOKUP($C2,Square_Feet_LookUp_tbl,12,FALSE)&lt;$O2),"Yes","No")</calculatedColumnFormula>
    </tableColumn>
    <tableColumn id="27" xr3:uid="{FFB730B8-EB92-4CC4-BC88-2F8C80FB81C7}" uniqueName="27" name="SQUARE FEET Z-Score" queryTableFieldId="27" dataDxfId="23">
      <calculatedColumnFormula>STANDARDIZE($O2,VLOOKUP($C2,Square_Feet_LookUp_tbl,2,FALSE),VLOOKUP($C2,Square_Feet_LookUp_tbl,3,FALSE))</calculatedColumnFormula>
    </tableColumn>
    <tableColumn id="10" xr3:uid="{C4FD207F-F075-4709-9861-50F1802A6C2C}" uniqueName="10" name="Filled LOT SIZE" queryTableFieldId="10"/>
    <tableColumn id="11" xr3:uid="{34142181-712C-4D88-889A-B07B7AF70986}" uniqueName="11" name="YEAR BUILT" queryTableFieldId="11"/>
    <tableColumn id="23" xr3:uid="{0FB88B7E-1E38-4213-8472-461ACA5C68C4}" uniqueName="23" name="YEAR BUILT Outlier" queryTableFieldId="23" dataDxfId="22">
      <calculatedColumnFormula>IF(OR(VLOOKUP($C2,Year_Built_LookUp_tbl,11,FALSE)&gt;$S2,VLOOKUP($C2,Year_Built_LookUp_tbl,12,FALSE)&lt;$S2),"Yes","No")</calculatedColumnFormula>
    </tableColumn>
    <tableColumn id="28" xr3:uid="{31C0EE70-F190-4AFA-A2AC-18D158283A25}" uniqueName="28" name="YEAR BUILT Z-Score" queryTableFieldId="28" dataDxfId="21">
      <calculatedColumnFormula>STANDARDIZE($S2,VLOOKUP($C2,Year_Built_LookUp_tbl,2,FALSE),VLOOKUP($C2,Year_Built_LookUp_tbl,3,FALSE))</calculatedColumnFormula>
    </tableColumn>
    <tableColumn id="12" xr3:uid="{D1AE930B-1539-4481-B28F-7E98C2811B3B}" uniqueName="12" name="Filled DAYS ON MARKET" queryTableFieldId="12"/>
    <tableColumn id="13" xr3:uid="{8FC32733-8ABD-41E9-AB4B-109E72527F1E}" uniqueName="13" name="Fixed $/SQUARE FEET" queryTableFieldId="13"/>
    <tableColumn id="14" xr3:uid="{0FBD43AD-819A-4E9E-8873-AEB9C27E84AD}" uniqueName="14" name="Filled HOA/MONTH" queryTableFieldId="14" dataDxfId="20"/>
    <tableColumn id="15" xr3:uid="{05C18610-8A3F-45A4-BB36-CDD8B6D64201}" uniqueName="15" name="Fixed LATITUDE" queryTableFieldId="15"/>
    <tableColumn id="16" xr3:uid="{EBD1C6F2-6246-45BB-A46A-396C39264823}" uniqueName="16" name="Fixed LONGITUDE" queryTableFieldId="16"/>
    <tableColumn id="17" xr3:uid="{075BB07E-908D-4104-87C4-D9A19ADC45F7}" uniqueName="17" name="Distance To ocean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DC47F3-CE95-45A2-AEBA-6C2E6D4FAE37}" name="Cleaned_Master_Data_XXIII35" displayName="Cleaned_Master_Data_XXIII35" ref="A1:Q1194" tableType="queryTable" totalsRowShown="0">
  <autoFilter ref="A1:Q1194" xr:uid="{7D92B098-2B23-4AFD-801A-78C345C8B861}">
    <filterColumn colId="2">
      <filters>
        <filter val="Manhattan Beach"/>
      </filters>
    </filterColumn>
  </autoFilter>
  <tableColumns count="17">
    <tableColumn id="1" xr3:uid="{6D02A27A-E8E0-4A10-9F85-9DD35FB582A8}" uniqueName="1" name="PROPERTY TYPE" queryTableFieldId="1" dataDxfId="19"/>
    <tableColumn id="2" xr3:uid="{35E7C0A7-DEDC-4DD8-862B-46E9E991D9F6}" uniqueName="2" name="ADDRESS" queryTableFieldId="2" dataDxfId="18"/>
    <tableColumn id="3" xr3:uid="{65EF8FA9-9E33-4BA3-8FD4-7ECD510A07A5}" uniqueName="3" name="City" queryTableFieldId="3" dataDxfId="17"/>
    <tableColumn id="4" xr3:uid="{CA5A18E0-47CD-41B0-B18B-F2E0BFE5EF4C}" uniqueName="4" name="STATE OR PROVINCE" queryTableFieldId="4" dataDxfId="16"/>
    <tableColumn id="5" xr3:uid="{F7CC40E4-7BCD-4751-9288-D491DA78C628}" uniqueName="5" name="ZIP" queryTableFieldId="5"/>
    <tableColumn id="6" xr3:uid="{1EADC823-C426-46B4-98EF-DE1456D49676}" uniqueName="6" name="PRICE" queryTableFieldId="6"/>
    <tableColumn id="7" xr3:uid="{63F477CB-5A67-458C-A35F-418604CBD55A}" uniqueName="7" name="BEDS" queryTableFieldId="7"/>
    <tableColumn id="8" xr3:uid="{3EA0CF98-D911-4341-82C9-A0AF4E82F18A}" uniqueName="8" name="BATHS" queryTableFieldId="8"/>
    <tableColumn id="9" xr3:uid="{E5513B41-C33B-4134-9300-F15C122F4543}" uniqueName="9" name="SQUARE FEET" queryTableFieldId="9"/>
    <tableColumn id="10" xr3:uid="{E9915310-5421-4CDE-A19B-7BD4AE966607}" uniqueName="10" name="LOT SIZE" queryTableFieldId="10"/>
    <tableColumn id="11" xr3:uid="{04B62B71-1C90-40AE-8303-407029FE292C}" uniqueName="11" name="YEAR BUILT" queryTableFieldId="11"/>
    <tableColumn id="12" xr3:uid="{9E8F5CB9-49C7-4CBE-BDC9-E3722350A7AE}" uniqueName="12" name="DAYS ON MARKET" queryTableFieldId="12"/>
    <tableColumn id="13" xr3:uid="{3DB68C93-E742-4B14-BBDE-9A3AFE94F692}" uniqueName="13" name="$/SQUARE FEET" queryTableFieldId="13"/>
    <tableColumn id="14" xr3:uid="{1DD7F086-5575-491C-9B9F-91C76DE5F73D}" uniqueName="14" name="HOA/MONTH" queryTableFieldId="14" dataDxfId="15"/>
    <tableColumn id="15" xr3:uid="{F4912503-5130-4866-A2EC-43173E026980}" uniqueName="15" name="LATITUDE" queryTableFieldId="15"/>
    <tableColumn id="16" xr3:uid="{FBFC5845-12B7-4791-A103-D920A50E736C}" uniqueName="16" name="LONGITUDE" queryTableFieldId="16"/>
    <tableColumn id="17" xr3:uid="{44549136-AE05-4478-BA2E-DBFD2287AEFB}" uniqueName="17" name="Distance To ocean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870A-E28F-4380-805C-F5EB9CEA52EC}">
  <dimension ref="A1:Q1415"/>
  <sheetViews>
    <sheetView tabSelected="1" topLeftCell="A2" workbookViewId="0">
      <selection activeCell="B2" sqref="B2"/>
    </sheetView>
  </sheetViews>
  <sheetFormatPr defaultRowHeight="14.4" x14ac:dyDescent="0.3"/>
  <cols>
    <col min="1" max="1" width="20.88671875" bestFit="1" customWidth="1"/>
    <col min="2" max="2" width="38.109375" bestFit="1" customWidth="1"/>
    <col min="3" max="3" width="15.5546875" bestFit="1" customWidth="1"/>
    <col min="4" max="4" width="20.77734375" bestFit="1" customWidth="1"/>
    <col min="5" max="5" width="18.77734375" bestFit="1" customWidth="1"/>
    <col min="6" max="6" width="13.77734375" bestFit="1" customWidth="1"/>
    <col min="7" max="7" width="7.5546875" bestFit="1" customWidth="1"/>
    <col min="8" max="8" width="8.77734375" bestFit="1" customWidth="1"/>
    <col min="9" max="9" width="19.5546875" bestFit="1" customWidth="1"/>
    <col min="10" max="10" width="15.33203125" bestFit="1" customWidth="1"/>
    <col min="11" max="11" width="12.88671875" bestFit="1" customWidth="1"/>
    <col min="12" max="12" width="23.5546875" bestFit="1" customWidth="1"/>
    <col min="13" max="13" width="21.44140625" bestFit="1" customWidth="1"/>
    <col min="14" max="14" width="19.5546875" bestFit="1" customWidth="1"/>
    <col min="15" max="15" width="16.33203125" bestFit="1" customWidth="1"/>
    <col min="16" max="16" width="18" bestFit="1" customWidth="1"/>
    <col min="17" max="17" width="18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>
        <v>90066</v>
      </c>
      <c r="F2">
        <v>1595000</v>
      </c>
      <c r="G2">
        <v>4</v>
      </c>
      <c r="H2">
        <v>2</v>
      </c>
      <c r="I2">
        <v>1673</v>
      </c>
      <c r="J2">
        <v>9709</v>
      </c>
      <c r="K2">
        <v>1950</v>
      </c>
      <c r="L2">
        <v>52</v>
      </c>
      <c r="M2">
        <v>953</v>
      </c>
      <c r="N2" t="s">
        <v>21</v>
      </c>
      <c r="O2">
        <v>33.997822999999997</v>
      </c>
      <c r="P2">
        <v>-118.4270125</v>
      </c>
      <c r="Q2">
        <v>3.191126399698784</v>
      </c>
    </row>
    <row r="3" spans="1:17" x14ac:dyDescent="0.3">
      <c r="A3" t="s">
        <v>17</v>
      </c>
      <c r="C3" t="s">
        <v>19</v>
      </c>
      <c r="D3" t="s">
        <v>20</v>
      </c>
      <c r="E3">
        <v>90066</v>
      </c>
      <c r="F3">
        <v>1195000</v>
      </c>
      <c r="G3">
        <v>2</v>
      </c>
      <c r="H3">
        <v>2</v>
      </c>
      <c r="I3">
        <v>1170</v>
      </c>
      <c r="J3">
        <v>5503</v>
      </c>
      <c r="K3">
        <v>1952</v>
      </c>
      <c r="L3">
        <v>9</v>
      </c>
      <c r="M3">
        <v>1021</v>
      </c>
      <c r="N3" t="s">
        <v>21</v>
      </c>
      <c r="O3">
        <v>34.006372300000002</v>
      </c>
      <c r="P3">
        <v>-118.4156029</v>
      </c>
      <c r="Q3">
        <v>3.8771126915764818</v>
      </c>
    </row>
    <row r="4" spans="1:17" x14ac:dyDescent="0.3">
      <c r="A4" t="s">
        <v>17</v>
      </c>
      <c r="B4" t="s">
        <v>22</v>
      </c>
      <c r="C4" t="s">
        <v>19</v>
      </c>
      <c r="D4" t="s">
        <v>20</v>
      </c>
      <c r="E4">
        <v>90230</v>
      </c>
      <c r="F4">
        <v>1750000</v>
      </c>
      <c r="G4">
        <v>4</v>
      </c>
      <c r="H4">
        <v>3</v>
      </c>
      <c r="I4">
        <v>2161</v>
      </c>
      <c r="J4">
        <v>4991</v>
      </c>
      <c r="K4">
        <v>1951</v>
      </c>
      <c r="L4">
        <v>7</v>
      </c>
      <c r="M4">
        <v>810</v>
      </c>
      <c r="N4" t="s">
        <v>21</v>
      </c>
      <c r="O4">
        <v>33.997059200000002</v>
      </c>
      <c r="P4">
        <v>-118.39234829999999</v>
      </c>
      <c r="Q4">
        <v>4.4546664910964573</v>
      </c>
    </row>
    <row r="5" spans="1:17" x14ac:dyDescent="0.3">
      <c r="A5" t="s">
        <v>17</v>
      </c>
      <c r="B5" t="s">
        <v>23</v>
      </c>
      <c r="C5" t="s">
        <v>19</v>
      </c>
      <c r="D5" t="s">
        <v>20</v>
      </c>
      <c r="E5">
        <v>90230</v>
      </c>
      <c r="F5">
        <v>1599900</v>
      </c>
      <c r="G5">
        <v>4</v>
      </c>
      <c r="H5">
        <v>2</v>
      </c>
      <c r="I5">
        <v>1445</v>
      </c>
      <c r="J5">
        <v>4865</v>
      </c>
      <c r="K5">
        <v>1940</v>
      </c>
      <c r="L5">
        <v>31</v>
      </c>
      <c r="M5">
        <v>1107</v>
      </c>
      <c r="N5" t="s">
        <v>21</v>
      </c>
      <c r="O5">
        <v>34.007170899999998</v>
      </c>
      <c r="P5">
        <v>-118.4033256</v>
      </c>
      <c r="Q5">
        <v>4.5816766694481252</v>
      </c>
    </row>
    <row r="6" spans="1:17" x14ac:dyDescent="0.3">
      <c r="A6" t="s">
        <v>17</v>
      </c>
      <c r="B6" t="s">
        <v>24</v>
      </c>
      <c r="C6" t="s">
        <v>19</v>
      </c>
      <c r="D6" t="s">
        <v>20</v>
      </c>
      <c r="E6">
        <v>90230</v>
      </c>
      <c r="F6">
        <v>1999999</v>
      </c>
      <c r="G6">
        <v>4</v>
      </c>
      <c r="H6">
        <v>3</v>
      </c>
      <c r="I6">
        <v>2678</v>
      </c>
      <c r="J6">
        <v>5995</v>
      </c>
      <c r="K6">
        <v>1950</v>
      </c>
      <c r="L6">
        <v>18</v>
      </c>
      <c r="M6">
        <v>747</v>
      </c>
      <c r="N6" t="s">
        <v>21</v>
      </c>
      <c r="O6">
        <v>34.000119599999998</v>
      </c>
      <c r="P6">
        <v>-118.39634220000001</v>
      </c>
      <c r="Q6">
        <v>4.4677214800637781</v>
      </c>
    </row>
    <row r="7" spans="1:17" x14ac:dyDescent="0.3">
      <c r="A7" t="s">
        <v>17</v>
      </c>
      <c r="B7" t="s">
        <v>25</v>
      </c>
      <c r="C7" t="s">
        <v>19</v>
      </c>
      <c r="D7" t="s">
        <v>20</v>
      </c>
      <c r="E7">
        <v>90230</v>
      </c>
      <c r="F7">
        <v>1259000</v>
      </c>
      <c r="G7">
        <v>3</v>
      </c>
      <c r="H7">
        <v>1</v>
      </c>
      <c r="I7">
        <v>1066</v>
      </c>
      <c r="J7">
        <v>5446</v>
      </c>
      <c r="K7">
        <v>1950</v>
      </c>
      <c r="L7">
        <v>39</v>
      </c>
      <c r="M7">
        <v>1181</v>
      </c>
      <c r="N7" t="s">
        <v>21</v>
      </c>
      <c r="O7">
        <v>33.994877799999998</v>
      </c>
      <c r="P7">
        <v>-118.3973007</v>
      </c>
      <c r="Q7">
        <v>4.1535654238442099</v>
      </c>
    </row>
    <row r="8" spans="1:17" x14ac:dyDescent="0.3">
      <c r="A8" t="s">
        <v>17</v>
      </c>
      <c r="B8" t="s">
        <v>26</v>
      </c>
      <c r="C8" t="s">
        <v>19</v>
      </c>
      <c r="D8" t="s">
        <v>20</v>
      </c>
      <c r="E8">
        <v>90230</v>
      </c>
      <c r="F8">
        <v>1749000</v>
      </c>
      <c r="G8">
        <v>3</v>
      </c>
      <c r="H8">
        <v>2.5</v>
      </c>
      <c r="I8">
        <v>1933</v>
      </c>
      <c r="J8">
        <v>5005</v>
      </c>
      <c r="K8">
        <v>1949</v>
      </c>
      <c r="L8">
        <v>14</v>
      </c>
      <c r="M8">
        <v>905</v>
      </c>
      <c r="N8" t="s">
        <v>21</v>
      </c>
      <c r="O8">
        <v>34.013264993931578</v>
      </c>
      <c r="P8">
        <v>-118.40862</v>
      </c>
      <c r="Q8">
        <v>4.3563055357519138</v>
      </c>
    </row>
    <row r="9" spans="1:17" x14ac:dyDescent="0.3">
      <c r="A9" t="s">
        <v>17</v>
      </c>
      <c r="B9" t="s">
        <v>27</v>
      </c>
      <c r="C9" t="s">
        <v>19</v>
      </c>
      <c r="D9" t="s">
        <v>20</v>
      </c>
      <c r="E9">
        <v>90230</v>
      </c>
      <c r="F9">
        <v>1500000</v>
      </c>
      <c r="G9">
        <v>3</v>
      </c>
      <c r="H9">
        <v>2.5</v>
      </c>
      <c r="I9">
        <v>1914</v>
      </c>
      <c r="J9">
        <v>1044</v>
      </c>
      <c r="K9">
        <v>2017</v>
      </c>
      <c r="L9">
        <v>11</v>
      </c>
      <c r="M9">
        <v>784</v>
      </c>
      <c r="N9" t="s">
        <v>21</v>
      </c>
      <c r="O9">
        <v>33.989259500000003</v>
      </c>
      <c r="P9">
        <v>-118.4108002</v>
      </c>
      <c r="Q9">
        <v>3.3703733856029476</v>
      </c>
    </row>
    <row r="10" spans="1:17" x14ac:dyDescent="0.3">
      <c r="A10" t="s">
        <v>17</v>
      </c>
      <c r="B10" t="s">
        <v>28</v>
      </c>
      <c r="C10" t="s">
        <v>19</v>
      </c>
      <c r="D10" t="s">
        <v>20</v>
      </c>
      <c r="E10">
        <v>90230</v>
      </c>
      <c r="F10">
        <v>1495000</v>
      </c>
      <c r="G10">
        <v>5</v>
      </c>
      <c r="H10">
        <v>2</v>
      </c>
      <c r="I10">
        <v>2054</v>
      </c>
      <c r="J10">
        <v>4587</v>
      </c>
      <c r="K10">
        <v>1951</v>
      </c>
      <c r="L10">
        <v>7</v>
      </c>
      <c r="M10">
        <v>728</v>
      </c>
      <c r="N10" t="s">
        <v>21</v>
      </c>
      <c r="O10">
        <v>33.990815900000001</v>
      </c>
      <c r="P10">
        <v>-118.4135035</v>
      </c>
      <c r="Q10">
        <v>3.3742309855010291</v>
      </c>
    </row>
    <row r="11" spans="1:17" x14ac:dyDescent="0.3">
      <c r="A11" t="s">
        <v>17</v>
      </c>
      <c r="B11" t="s">
        <v>29</v>
      </c>
      <c r="C11" t="s">
        <v>19</v>
      </c>
      <c r="D11" t="s">
        <v>20</v>
      </c>
      <c r="E11">
        <v>90230</v>
      </c>
      <c r="F11">
        <v>1398000</v>
      </c>
      <c r="G11">
        <v>2</v>
      </c>
      <c r="H11">
        <v>2</v>
      </c>
      <c r="I11">
        <v>1482</v>
      </c>
      <c r="J11">
        <v>2501</v>
      </c>
      <c r="K11">
        <v>1950</v>
      </c>
      <c r="L11">
        <v>17</v>
      </c>
      <c r="M11">
        <v>943</v>
      </c>
      <c r="N11" t="s">
        <v>21</v>
      </c>
      <c r="O11">
        <v>33.989425599999997</v>
      </c>
      <c r="P11">
        <v>-118.4132639</v>
      </c>
      <c r="Q11">
        <v>3.300630610830638</v>
      </c>
    </row>
    <row r="12" spans="1:17" x14ac:dyDescent="0.3">
      <c r="A12" t="s">
        <v>17</v>
      </c>
      <c r="B12" t="s">
        <v>30</v>
      </c>
      <c r="C12" t="s">
        <v>19</v>
      </c>
      <c r="D12" t="s">
        <v>20</v>
      </c>
      <c r="E12">
        <v>90230</v>
      </c>
      <c r="F12">
        <v>1299900</v>
      </c>
      <c r="G12">
        <v>3</v>
      </c>
      <c r="H12">
        <v>2</v>
      </c>
      <c r="I12">
        <v>1142</v>
      </c>
      <c r="J12">
        <v>4962</v>
      </c>
      <c r="K12">
        <v>1947</v>
      </c>
      <c r="L12">
        <v>31</v>
      </c>
      <c r="M12">
        <v>1138</v>
      </c>
      <c r="N12" t="s">
        <v>21</v>
      </c>
      <c r="O12">
        <v>33.999578900000003</v>
      </c>
      <c r="P12">
        <v>-118.4046254</v>
      </c>
      <c r="Q12">
        <v>4.1587193202436685</v>
      </c>
    </row>
    <row r="13" spans="1:17" x14ac:dyDescent="0.3">
      <c r="A13" t="s">
        <v>17</v>
      </c>
      <c r="B13" t="s">
        <v>31</v>
      </c>
      <c r="C13" t="s">
        <v>19</v>
      </c>
      <c r="D13" t="s">
        <v>20</v>
      </c>
      <c r="E13">
        <v>90230</v>
      </c>
      <c r="F13">
        <v>2895000</v>
      </c>
      <c r="G13">
        <v>4</v>
      </c>
      <c r="H13">
        <v>4.5</v>
      </c>
      <c r="I13">
        <v>3059</v>
      </c>
      <c r="J13">
        <v>5212</v>
      </c>
      <c r="K13">
        <v>2019</v>
      </c>
      <c r="L13">
        <v>18</v>
      </c>
      <c r="M13">
        <v>946</v>
      </c>
      <c r="N13" t="s">
        <v>21</v>
      </c>
      <c r="O13">
        <v>33.999153399999997</v>
      </c>
      <c r="P13">
        <v>-118.3971638</v>
      </c>
      <c r="Q13">
        <v>4.3861640576892409</v>
      </c>
    </row>
    <row r="14" spans="1:17" x14ac:dyDescent="0.3">
      <c r="A14" t="s">
        <v>17</v>
      </c>
      <c r="B14" t="s">
        <v>32</v>
      </c>
      <c r="C14" t="s">
        <v>19</v>
      </c>
      <c r="D14" t="s">
        <v>20</v>
      </c>
      <c r="E14">
        <v>90230</v>
      </c>
      <c r="F14">
        <v>1199000</v>
      </c>
      <c r="G14">
        <v>3</v>
      </c>
      <c r="H14">
        <v>2</v>
      </c>
      <c r="I14">
        <v>1875</v>
      </c>
      <c r="J14">
        <v>6243</v>
      </c>
      <c r="K14">
        <v>1951</v>
      </c>
      <c r="L14">
        <v>3</v>
      </c>
      <c r="M14">
        <v>639</v>
      </c>
      <c r="N14" t="s">
        <v>21</v>
      </c>
      <c r="O14">
        <v>33.990052200000001</v>
      </c>
      <c r="P14">
        <v>-118.4041015</v>
      </c>
      <c r="Q14">
        <v>3.6473107078039599</v>
      </c>
    </row>
    <row r="15" spans="1:17" x14ac:dyDescent="0.3">
      <c r="A15" t="s">
        <v>17</v>
      </c>
      <c r="B15" t="s">
        <v>33</v>
      </c>
      <c r="C15" t="s">
        <v>19</v>
      </c>
      <c r="D15" t="s">
        <v>20</v>
      </c>
      <c r="E15">
        <v>90232</v>
      </c>
      <c r="F15">
        <v>1795000</v>
      </c>
      <c r="G15">
        <v>3</v>
      </c>
      <c r="H15">
        <v>2</v>
      </c>
      <c r="I15">
        <v>1512</v>
      </c>
      <c r="J15">
        <v>7504</v>
      </c>
      <c r="K15">
        <v>1947</v>
      </c>
      <c r="L15">
        <v>21</v>
      </c>
      <c r="M15">
        <v>1187</v>
      </c>
      <c r="N15" t="s">
        <v>21</v>
      </c>
      <c r="O15">
        <v>34.0149428</v>
      </c>
      <c r="P15">
        <v>-118.4121997</v>
      </c>
      <c r="Q15">
        <v>4.1858027138297524</v>
      </c>
    </row>
    <row r="16" spans="1:17" x14ac:dyDescent="0.3">
      <c r="A16" t="s">
        <v>17</v>
      </c>
      <c r="B16" t="s">
        <v>34</v>
      </c>
      <c r="C16" t="s">
        <v>19</v>
      </c>
      <c r="D16" t="s">
        <v>20</v>
      </c>
      <c r="E16">
        <v>90232</v>
      </c>
      <c r="F16">
        <v>1650000</v>
      </c>
      <c r="G16">
        <v>2</v>
      </c>
      <c r="H16">
        <v>1</v>
      </c>
      <c r="I16">
        <v>973</v>
      </c>
      <c r="J16">
        <v>6114</v>
      </c>
      <c r="K16">
        <v>1942</v>
      </c>
      <c r="L16">
        <v>58</v>
      </c>
      <c r="M16">
        <v>1696</v>
      </c>
      <c r="N16" t="s">
        <v>21</v>
      </c>
      <c r="O16">
        <v>34.010672800000002</v>
      </c>
      <c r="P16">
        <v>-118.4122969</v>
      </c>
      <c r="Q16">
        <v>4.1126423308414344</v>
      </c>
    </row>
    <row r="17" spans="1:17" x14ac:dyDescent="0.3">
      <c r="A17" t="s">
        <v>17</v>
      </c>
      <c r="B17" t="s">
        <v>35</v>
      </c>
      <c r="C17" t="s">
        <v>36</v>
      </c>
      <c r="D17" t="s">
        <v>20</v>
      </c>
      <c r="E17">
        <v>90245</v>
      </c>
      <c r="F17">
        <v>1495000</v>
      </c>
      <c r="G17">
        <v>2</v>
      </c>
      <c r="H17">
        <v>1</v>
      </c>
      <c r="I17">
        <v>888</v>
      </c>
      <c r="J17">
        <v>6624</v>
      </c>
      <c r="K17">
        <v>1950</v>
      </c>
      <c r="L17">
        <v>46</v>
      </c>
      <c r="M17">
        <v>1684</v>
      </c>
      <c r="N17" t="s">
        <v>21</v>
      </c>
      <c r="O17">
        <v>33.926213300000001</v>
      </c>
      <c r="P17">
        <v>-118.4168829</v>
      </c>
      <c r="Q17">
        <v>1.5032559100398075</v>
      </c>
    </row>
    <row r="18" spans="1:17" x14ac:dyDescent="0.3">
      <c r="A18" t="s">
        <v>17</v>
      </c>
      <c r="B18" t="s">
        <v>37</v>
      </c>
      <c r="C18" t="s">
        <v>36</v>
      </c>
      <c r="D18" t="s">
        <v>20</v>
      </c>
      <c r="E18">
        <v>90245</v>
      </c>
      <c r="F18">
        <v>1875000</v>
      </c>
      <c r="G18">
        <v>1</v>
      </c>
      <c r="H18">
        <v>1</v>
      </c>
      <c r="I18">
        <v>11188</v>
      </c>
      <c r="J18">
        <v>11188</v>
      </c>
      <c r="K18">
        <v>2021</v>
      </c>
      <c r="L18">
        <v>28</v>
      </c>
      <c r="M18">
        <v>168</v>
      </c>
      <c r="N18" t="s">
        <v>21</v>
      </c>
      <c r="O18">
        <v>33.927731199999997</v>
      </c>
      <c r="P18">
        <v>-118.40062709999999</v>
      </c>
      <c r="Q18">
        <v>2.0728835443903764</v>
      </c>
    </row>
    <row r="19" spans="1:17" x14ac:dyDescent="0.3">
      <c r="A19" t="s">
        <v>17</v>
      </c>
      <c r="B19" t="s">
        <v>38</v>
      </c>
      <c r="C19" t="s">
        <v>36</v>
      </c>
      <c r="D19" t="s">
        <v>20</v>
      </c>
      <c r="E19">
        <v>90245</v>
      </c>
      <c r="F19">
        <v>1895000</v>
      </c>
      <c r="G19">
        <v>4</v>
      </c>
      <c r="H19">
        <v>3</v>
      </c>
      <c r="I19">
        <v>2095</v>
      </c>
      <c r="J19">
        <v>5351</v>
      </c>
      <c r="K19">
        <v>1952</v>
      </c>
      <c r="L19">
        <v>7</v>
      </c>
      <c r="M19">
        <v>905</v>
      </c>
      <c r="N19" t="s">
        <v>21</v>
      </c>
      <c r="O19">
        <v>33.923834900000003</v>
      </c>
      <c r="P19">
        <v>-118.39967420000001</v>
      </c>
      <c r="Q19">
        <v>1.9228580322367206</v>
      </c>
    </row>
    <row r="20" spans="1:17" x14ac:dyDescent="0.3">
      <c r="A20" t="s">
        <v>17</v>
      </c>
      <c r="B20" t="s">
        <v>39</v>
      </c>
      <c r="C20" t="s">
        <v>36</v>
      </c>
      <c r="D20" t="s">
        <v>20</v>
      </c>
      <c r="E20">
        <v>90245</v>
      </c>
      <c r="F20">
        <v>1450000</v>
      </c>
      <c r="G20">
        <v>3</v>
      </c>
      <c r="H20">
        <v>2</v>
      </c>
      <c r="I20">
        <v>1085</v>
      </c>
      <c r="J20">
        <v>4001</v>
      </c>
      <c r="K20">
        <v>1948</v>
      </c>
      <c r="L20">
        <v>4</v>
      </c>
      <c r="M20">
        <v>1336</v>
      </c>
      <c r="N20" t="s">
        <v>21</v>
      </c>
      <c r="O20">
        <v>33.923809499999997</v>
      </c>
      <c r="P20">
        <v>-118.40436605091539</v>
      </c>
      <c r="Q20">
        <v>1.7282912910706698</v>
      </c>
    </row>
    <row r="21" spans="1:17" x14ac:dyDescent="0.3">
      <c r="A21" t="s">
        <v>17</v>
      </c>
      <c r="B21" t="s">
        <v>40</v>
      </c>
      <c r="C21" t="s">
        <v>36</v>
      </c>
      <c r="D21" t="s">
        <v>20</v>
      </c>
      <c r="E21">
        <v>90245</v>
      </c>
      <c r="F21">
        <v>2995000</v>
      </c>
      <c r="G21">
        <v>5</v>
      </c>
      <c r="H21">
        <v>3.5</v>
      </c>
      <c r="I21">
        <v>3257</v>
      </c>
      <c r="J21">
        <v>10057</v>
      </c>
      <c r="K21">
        <v>1998</v>
      </c>
      <c r="L21">
        <v>44</v>
      </c>
      <c r="M21">
        <v>920</v>
      </c>
      <c r="N21" t="s">
        <v>21</v>
      </c>
      <c r="O21">
        <v>33.927152499999998</v>
      </c>
      <c r="P21">
        <v>-118.4231103</v>
      </c>
      <c r="Q21">
        <v>1.4996508887866553</v>
      </c>
    </row>
    <row r="22" spans="1:17" x14ac:dyDescent="0.3">
      <c r="A22" t="s">
        <v>17</v>
      </c>
      <c r="B22" t="s">
        <v>41</v>
      </c>
      <c r="C22" t="s">
        <v>36</v>
      </c>
      <c r="D22" t="s">
        <v>20</v>
      </c>
      <c r="E22">
        <v>90245</v>
      </c>
      <c r="F22">
        <v>1988000</v>
      </c>
      <c r="G22">
        <v>3</v>
      </c>
      <c r="H22">
        <v>2.5</v>
      </c>
      <c r="I22">
        <v>2156</v>
      </c>
      <c r="J22">
        <v>5796</v>
      </c>
      <c r="K22">
        <v>1938</v>
      </c>
      <c r="L22">
        <v>18</v>
      </c>
      <c r="M22">
        <v>922</v>
      </c>
      <c r="N22" t="s">
        <v>21</v>
      </c>
      <c r="O22">
        <v>33.930009200000001</v>
      </c>
      <c r="P22">
        <v>-118.4192996</v>
      </c>
      <c r="Q22">
        <v>1.7237036470341791</v>
      </c>
    </row>
    <row r="23" spans="1:17" x14ac:dyDescent="0.3">
      <c r="A23" t="s">
        <v>17</v>
      </c>
      <c r="B23" t="s">
        <v>42</v>
      </c>
      <c r="C23" t="s">
        <v>43</v>
      </c>
      <c r="D23" t="s">
        <v>20</v>
      </c>
      <c r="E23">
        <v>90302</v>
      </c>
      <c r="F23">
        <v>726000</v>
      </c>
      <c r="G23">
        <v>4</v>
      </c>
      <c r="H23">
        <v>3</v>
      </c>
      <c r="I23">
        <v>1470</v>
      </c>
      <c r="J23">
        <v>4390</v>
      </c>
      <c r="K23">
        <v>1949</v>
      </c>
      <c r="L23">
        <v>52</v>
      </c>
      <c r="M23">
        <v>494</v>
      </c>
      <c r="N23" t="s">
        <v>21</v>
      </c>
      <c r="O23">
        <v>33.970620400000001</v>
      </c>
      <c r="P23">
        <v>-118.3621514</v>
      </c>
      <c r="Q23">
        <v>4.9529931015815603</v>
      </c>
    </row>
    <row r="24" spans="1:17" x14ac:dyDescent="0.3">
      <c r="A24" t="s">
        <v>17</v>
      </c>
      <c r="B24" t="s">
        <v>44</v>
      </c>
      <c r="C24" t="s">
        <v>43</v>
      </c>
      <c r="D24" t="s">
        <v>20</v>
      </c>
      <c r="E24">
        <v>90302</v>
      </c>
      <c r="F24">
        <v>899000</v>
      </c>
      <c r="G24">
        <v>3</v>
      </c>
      <c r="H24">
        <v>1</v>
      </c>
      <c r="I24">
        <v>1022</v>
      </c>
      <c r="J24">
        <v>6994</v>
      </c>
      <c r="K24">
        <v>1944</v>
      </c>
      <c r="L24">
        <v>3</v>
      </c>
      <c r="M24">
        <v>880</v>
      </c>
      <c r="N24" t="s">
        <v>21</v>
      </c>
      <c r="O24">
        <v>33.9791946</v>
      </c>
      <c r="P24">
        <v>-118.3696384</v>
      </c>
      <c r="Q24">
        <v>4.7689381904285231</v>
      </c>
    </row>
    <row r="25" spans="1:17" x14ac:dyDescent="0.3">
      <c r="A25" t="s">
        <v>17</v>
      </c>
      <c r="B25" t="s">
        <v>45</v>
      </c>
      <c r="C25" t="s">
        <v>46</v>
      </c>
      <c r="D25" t="s">
        <v>20</v>
      </c>
      <c r="E25">
        <v>90034</v>
      </c>
      <c r="F25">
        <v>1899999</v>
      </c>
      <c r="G25">
        <v>4</v>
      </c>
      <c r="H25">
        <v>3</v>
      </c>
      <c r="I25">
        <v>2002</v>
      </c>
      <c r="J25">
        <v>5200</v>
      </c>
      <c r="K25">
        <v>1947</v>
      </c>
      <c r="L25">
        <v>13</v>
      </c>
      <c r="M25">
        <v>949</v>
      </c>
      <c r="N25" t="s">
        <v>21</v>
      </c>
      <c r="O25">
        <v>34.022568</v>
      </c>
      <c r="P25">
        <v>-118.4129102</v>
      </c>
      <c r="Q25">
        <v>4.3163546936179573</v>
      </c>
    </row>
    <row r="26" spans="1:17" x14ac:dyDescent="0.3">
      <c r="A26" t="s">
        <v>17</v>
      </c>
      <c r="B26" t="s">
        <v>47</v>
      </c>
      <c r="C26" t="s">
        <v>46</v>
      </c>
      <c r="D26" t="s">
        <v>20</v>
      </c>
      <c r="E26">
        <v>90034</v>
      </c>
      <c r="F26">
        <v>1649000</v>
      </c>
      <c r="G26">
        <v>4</v>
      </c>
      <c r="H26">
        <v>2.5</v>
      </c>
      <c r="I26">
        <v>1629</v>
      </c>
      <c r="J26">
        <v>5206</v>
      </c>
      <c r="K26">
        <v>1955</v>
      </c>
      <c r="L26">
        <v>39</v>
      </c>
      <c r="M26">
        <v>1012</v>
      </c>
      <c r="N26" t="s">
        <v>21</v>
      </c>
      <c r="O26">
        <v>34.0213568</v>
      </c>
      <c r="P26">
        <v>-118.4126363</v>
      </c>
      <c r="Q26">
        <v>4.3001442867422401</v>
      </c>
    </row>
    <row r="27" spans="1:17" x14ac:dyDescent="0.3">
      <c r="A27" t="s">
        <v>17</v>
      </c>
      <c r="B27" t="s">
        <v>48</v>
      </c>
      <c r="C27" t="s">
        <v>46</v>
      </c>
      <c r="D27" t="s">
        <v>20</v>
      </c>
      <c r="E27">
        <v>90034</v>
      </c>
      <c r="F27">
        <v>3275000</v>
      </c>
      <c r="G27">
        <v>5</v>
      </c>
      <c r="H27">
        <v>5.5</v>
      </c>
      <c r="I27">
        <v>3326</v>
      </c>
      <c r="J27">
        <v>6443</v>
      </c>
      <c r="K27">
        <v>2021</v>
      </c>
      <c r="L27">
        <v>11</v>
      </c>
      <c r="M27">
        <v>985</v>
      </c>
      <c r="N27" t="s">
        <v>21</v>
      </c>
      <c r="O27">
        <v>34.0265798</v>
      </c>
      <c r="P27">
        <v>-118.4229273</v>
      </c>
      <c r="Q27">
        <v>3.9181963078947142</v>
      </c>
    </row>
    <row r="28" spans="1:17" x14ac:dyDescent="0.3">
      <c r="A28" t="s">
        <v>17</v>
      </c>
      <c r="B28" t="s">
        <v>49</v>
      </c>
      <c r="C28" t="s">
        <v>46</v>
      </c>
      <c r="D28" t="s">
        <v>20</v>
      </c>
      <c r="E28">
        <v>90034</v>
      </c>
      <c r="F28">
        <v>1724877</v>
      </c>
      <c r="G28">
        <v>4</v>
      </c>
      <c r="H28">
        <v>3</v>
      </c>
      <c r="I28">
        <v>1728</v>
      </c>
      <c r="J28">
        <v>6195</v>
      </c>
      <c r="K28">
        <v>1939</v>
      </c>
      <c r="L28">
        <v>19</v>
      </c>
      <c r="M28">
        <v>998</v>
      </c>
      <c r="N28" t="s">
        <v>21</v>
      </c>
      <c r="O28">
        <v>34.023164600000001</v>
      </c>
      <c r="P28">
        <v>-118.4178107</v>
      </c>
      <c r="Q28">
        <v>4.0745003202640779</v>
      </c>
    </row>
    <row r="29" spans="1:17" x14ac:dyDescent="0.3">
      <c r="A29" t="s">
        <v>17</v>
      </c>
      <c r="B29" t="s">
        <v>50</v>
      </c>
      <c r="C29" t="s">
        <v>46</v>
      </c>
      <c r="D29" t="s">
        <v>20</v>
      </c>
      <c r="E29">
        <v>90034</v>
      </c>
      <c r="F29">
        <v>1620000</v>
      </c>
      <c r="G29">
        <v>4</v>
      </c>
      <c r="H29">
        <v>3</v>
      </c>
      <c r="I29">
        <v>1842</v>
      </c>
      <c r="J29">
        <v>5257</v>
      </c>
      <c r="K29">
        <v>1952</v>
      </c>
      <c r="L29">
        <v>6</v>
      </c>
      <c r="M29">
        <v>879</v>
      </c>
      <c r="N29" t="s">
        <v>21</v>
      </c>
      <c r="O29">
        <v>34.018574800000003</v>
      </c>
      <c r="P29">
        <v>-118.4224485</v>
      </c>
      <c r="Q29">
        <v>3.7067068092189182</v>
      </c>
    </row>
    <row r="30" spans="1:17" x14ac:dyDescent="0.3">
      <c r="A30" t="s">
        <v>17</v>
      </c>
      <c r="B30" t="s">
        <v>51</v>
      </c>
      <c r="C30" t="s">
        <v>46</v>
      </c>
      <c r="D30" t="s">
        <v>20</v>
      </c>
      <c r="E30">
        <v>90045</v>
      </c>
      <c r="F30">
        <v>1275000</v>
      </c>
      <c r="G30">
        <v>4</v>
      </c>
      <c r="H30">
        <v>2</v>
      </c>
      <c r="I30">
        <v>1508</v>
      </c>
      <c r="J30">
        <v>8400</v>
      </c>
      <c r="K30">
        <v>1951</v>
      </c>
      <c r="L30">
        <v>17</v>
      </c>
      <c r="M30">
        <v>845</v>
      </c>
      <c r="N30" t="s">
        <v>21</v>
      </c>
      <c r="O30">
        <v>33.970200599999998</v>
      </c>
      <c r="P30">
        <v>-118.3727883</v>
      </c>
      <c r="Q30">
        <v>4.3647989503421174</v>
      </c>
    </row>
    <row r="31" spans="1:17" x14ac:dyDescent="0.3">
      <c r="A31" t="s">
        <v>17</v>
      </c>
      <c r="B31" t="s">
        <v>52</v>
      </c>
      <c r="C31" t="s">
        <v>46</v>
      </c>
      <c r="D31" t="s">
        <v>20</v>
      </c>
      <c r="E31">
        <v>90045</v>
      </c>
      <c r="F31">
        <v>1494900</v>
      </c>
      <c r="G31">
        <v>4</v>
      </c>
      <c r="H31">
        <v>4</v>
      </c>
      <c r="I31">
        <v>1774</v>
      </c>
      <c r="J31">
        <v>8401</v>
      </c>
      <c r="K31">
        <v>1950</v>
      </c>
      <c r="L31">
        <v>12</v>
      </c>
      <c r="M31">
        <v>843</v>
      </c>
      <c r="N31" t="s">
        <v>21</v>
      </c>
      <c r="O31">
        <v>33.9706239</v>
      </c>
      <c r="P31">
        <v>-118.37365560000001</v>
      </c>
      <c r="Q31">
        <v>4.3277100550244061</v>
      </c>
    </row>
    <row r="32" spans="1:17" x14ac:dyDescent="0.3">
      <c r="A32" t="s">
        <v>17</v>
      </c>
      <c r="B32" t="s">
        <v>53</v>
      </c>
      <c r="C32" t="s">
        <v>46</v>
      </c>
      <c r="D32" t="s">
        <v>20</v>
      </c>
      <c r="E32">
        <v>90045</v>
      </c>
      <c r="F32">
        <v>1199000</v>
      </c>
      <c r="G32">
        <v>3</v>
      </c>
      <c r="H32">
        <v>2</v>
      </c>
      <c r="I32">
        <v>1379</v>
      </c>
      <c r="J32">
        <v>5637</v>
      </c>
      <c r="K32">
        <v>1950</v>
      </c>
      <c r="L32">
        <v>4</v>
      </c>
      <c r="M32">
        <v>869</v>
      </c>
      <c r="N32" t="s">
        <v>21</v>
      </c>
      <c r="O32">
        <v>33.965765400000002</v>
      </c>
      <c r="P32">
        <v>-118.3770832</v>
      </c>
      <c r="Q32">
        <v>4.0369408505186035</v>
      </c>
    </row>
    <row r="33" spans="1:17" x14ac:dyDescent="0.3">
      <c r="A33" t="s">
        <v>17</v>
      </c>
      <c r="B33" t="s">
        <v>54</v>
      </c>
      <c r="C33" t="s">
        <v>46</v>
      </c>
      <c r="D33" t="s">
        <v>20</v>
      </c>
      <c r="E33">
        <v>90045</v>
      </c>
      <c r="F33">
        <v>1799000</v>
      </c>
      <c r="G33">
        <v>4</v>
      </c>
      <c r="H33">
        <v>3</v>
      </c>
      <c r="I33">
        <v>2184</v>
      </c>
      <c r="J33">
        <v>7841</v>
      </c>
      <c r="K33">
        <v>1947</v>
      </c>
      <c r="L33">
        <v>1</v>
      </c>
      <c r="M33">
        <v>824</v>
      </c>
      <c r="N33" t="s">
        <v>21</v>
      </c>
      <c r="O33">
        <v>33.971636099999998</v>
      </c>
      <c r="P33">
        <v>-118.380814</v>
      </c>
      <c r="Q33">
        <v>3.9706920036113358</v>
      </c>
    </row>
    <row r="34" spans="1:17" x14ac:dyDescent="0.3">
      <c r="A34" t="s">
        <v>17</v>
      </c>
      <c r="B34" t="s">
        <v>55</v>
      </c>
      <c r="C34" t="s">
        <v>46</v>
      </c>
      <c r="D34" t="s">
        <v>20</v>
      </c>
      <c r="E34">
        <v>90045</v>
      </c>
      <c r="F34">
        <v>1593000</v>
      </c>
      <c r="G34">
        <v>3</v>
      </c>
      <c r="H34">
        <v>2</v>
      </c>
      <c r="I34">
        <v>2215</v>
      </c>
      <c r="J34">
        <v>6234</v>
      </c>
      <c r="K34">
        <v>1950</v>
      </c>
      <c r="L34">
        <v>50</v>
      </c>
      <c r="M34">
        <v>719</v>
      </c>
      <c r="N34" t="s">
        <v>21</v>
      </c>
      <c r="O34">
        <v>33.971151900000002</v>
      </c>
      <c r="P34">
        <v>-118.3830593</v>
      </c>
      <c r="Q34">
        <v>3.839145301439542</v>
      </c>
    </row>
    <row r="35" spans="1:17" x14ac:dyDescent="0.3">
      <c r="A35" t="s">
        <v>17</v>
      </c>
      <c r="B35" t="s">
        <v>56</v>
      </c>
      <c r="C35" t="s">
        <v>46</v>
      </c>
      <c r="D35" t="s">
        <v>20</v>
      </c>
      <c r="E35">
        <v>90045</v>
      </c>
      <c r="F35">
        <v>1999000</v>
      </c>
      <c r="G35">
        <v>4</v>
      </c>
      <c r="H35">
        <v>2</v>
      </c>
      <c r="I35">
        <v>1770</v>
      </c>
      <c r="J35">
        <v>9552</v>
      </c>
      <c r="K35">
        <v>1952</v>
      </c>
      <c r="L35">
        <v>5</v>
      </c>
      <c r="M35">
        <v>1129</v>
      </c>
      <c r="N35" t="s">
        <v>21</v>
      </c>
      <c r="O35">
        <v>33.968659700000003</v>
      </c>
      <c r="P35">
        <v>-118.3882534</v>
      </c>
      <c r="Q35">
        <v>3.4981032828371479</v>
      </c>
    </row>
    <row r="36" spans="1:17" x14ac:dyDescent="0.3">
      <c r="A36" t="s">
        <v>17</v>
      </c>
      <c r="B36" t="s">
        <v>57</v>
      </c>
      <c r="C36" t="s">
        <v>46</v>
      </c>
      <c r="D36" t="s">
        <v>20</v>
      </c>
      <c r="E36">
        <v>90045</v>
      </c>
      <c r="F36">
        <v>4795000</v>
      </c>
      <c r="G36">
        <v>6</v>
      </c>
      <c r="H36">
        <v>6.5</v>
      </c>
      <c r="I36">
        <v>5463</v>
      </c>
      <c r="J36">
        <v>13837</v>
      </c>
      <c r="K36">
        <v>2015</v>
      </c>
      <c r="L36">
        <v>143</v>
      </c>
      <c r="M36">
        <v>878</v>
      </c>
      <c r="N36" t="s">
        <v>21</v>
      </c>
      <c r="O36">
        <v>33.971353299999997</v>
      </c>
      <c r="P36">
        <v>-118.38754</v>
      </c>
      <c r="Q36">
        <v>3.6100721319853513</v>
      </c>
    </row>
    <row r="37" spans="1:17" x14ac:dyDescent="0.3">
      <c r="A37" t="s">
        <v>17</v>
      </c>
      <c r="B37" t="s">
        <v>58</v>
      </c>
      <c r="C37" t="s">
        <v>46</v>
      </c>
      <c r="D37" t="s">
        <v>20</v>
      </c>
      <c r="E37">
        <v>90045</v>
      </c>
      <c r="F37">
        <v>3995000</v>
      </c>
      <c r="G37">
        <v>5</v>
      </c>
      <c r="H37">
        <v>5</v>
      </c>
      <c r="I37">
        <v>4427</v>
      </c>
      <c r="J37">
        <v>6701</v>
      </c>
      <c r="K37">
        <v>2023</v>
      </c>
      <c r="L37">
        <v>83</v>
      </c>
      <c r="M37">
        <v>902</v>
      </c>
      <c r="N37" t="s">
        <v>21</v>
      </c>
      <c r="O37">
        <v>33.972164599999999</v>
      </c>
      <c r="P37">
        <v>-118.38876999999999</v>
      </c>
      <c r="Q37">
        <v>3.5705535353294802</v>
      </c>
    </row>
    <row r="38" spans="1:17" x14ac:dyDescent="0.3">
      <c r="A38" t="s">
        <v>17</v>
      </c>
      <c r="B38" t="s">
        <v>59</v>
      </c>
      <c r="C38" t="s">
        <v>46</v>
      </c>
      <c r="D38" t="s">
        <v>20</v>
      </c>
      <c r="E38">
        <v>90045</v>
      </c>
      <c r="F38">
        <v>1498000</v>
      </c>
      <c r="G38">
        <v>3</v>
      </c>
      <c r="H38">
        <v>2.5</v>
      </c>
      <c r="I38">
        <v>1732</v>
      </c>
      <c r="J38">
        <v>9819</v>
      </c>
      <c r="K38">
        <v>1947</v>
      </c>
      <c r="L38">
        <v>13</v>
      </c>
      <c r="M38">
        <v>865</v>
      </c>
      <c r="N38" t="s">
        <v>21</v>
      </c>
      <c r="O38">
        <v>33.972410199999999</v>
      </c>
      <c r="P38">
        <v>-118.3914609</v>
      </c>
      <c r="Q38">
        <v>3.4405848785069191</v>
      </c>
    </row>
    <row r="39" spans="1:17" x14ac:dyDescent="0.3">
      <c r="A39" t="s">
        <v>17</v>
      </c>
      <c r="B39" t="s">
        <v>60</v>
      </c>
      <c r="C39" t="s">
        <v>46</v>
      </c>
      <c r="D39" t="s">
        <v>20</v>
      </c>
      <c r="E39">
        <v>90045</v>
      </c>
      <c r="F39">
        <v>1775000</v>
      </c>
      <c r="G39">
        <v>4</v>
      </c>
      <c r="H39">
        <v>2.5</v>
      </c>
      <c r="I39">
        <v>2327</v>
      </c>
      <c r="J39">
        <v>7801</v>
      </c>
      <c r="K39">
        <v>1942</v>
      </c>
      <c r="L39">
        <v>24</v>
      </c>
      <c r="M39">
        <v>763</v>
      </c>
      <c r="N39" t="s">
        <v>21</v>
      </c>
      <c r="O39">
        <v>33.963827799999997</v>
      </c>
      <c r="P39">
        <v>-118.39169</v>
      </c>
      <c r="Q39">
        <v>3.1975815403074477</v>
      </c>
    </row>
    <row r="40" spans="1:17" x14ac:dyDescent="0.3">
      <c r="A40" t="s">
        <v>17</v>
      </c>
      <c r="B40" t="s">
        <v>61</v>
      </c>
      <c r="C40" t="s">
        <v>46</v>
      </c>
      <c r="D40" t="s">
        <v>20</v>
      </c>
      <c r="E40">
        <v>90045</v>
      </c>
      <c r="F40">
        <v>3995000</v>
      </c>
      <c r="G40">
        <v>5</v>
      </c>
      <c r="H40">
        <v>7</v>
      </c>
      <c r="I40">
        <v>4100</v>
      </c>
      <c r="J40">
        <v>11859</v>
      </c>
      <c r="K40">
        <v>1951</v>
      </c>
      <c r="L40">
        <v>111</v>
      </c>
      <c r="M40">
        <v>974</v>
      </c>
      <c r="N40" t="s">
        <v>21</v>
      </c>
      <c r="O40">
        <v>33.971215299999997</v>
      </c>
      <c r="P40">
        <v>-118.39798999999999</v>
      </c>
      <c r="Q40">
        <v>3.0722274973935693</v>
      </c>
    </row>
    <row r="41" spans="1:17" x14ac:dyDescent="0.3">
      <c r="A41" t="s">
        <v>17</v>
      </c>
      <c r="B41" t="s">
        <v>62</v>
      </c>
      <c r="C41" t="s">
        <v>46</v>
      </c>
      <c r="D41" t="s">
        <v>20</v>
      </c>
      <c r="E41">
        <v>90045</v>
      </c>
      <c r="F41">
        <v>2899000</v>
      </c>
      <c r="G41">
        <v>6</v>
      </c>
      <c r="H41">
        <v>5</v>
      </c>
      <c r="I41">
        <v>3182</v>
      </c>
      <c r="J41">
        <v>10891</v>
      </c>
      <c r="K41">
        <v>1951</v>
      </c>
      <c r="L41">
        <v>19</v>
      </c>
      <c r="M41">
        <v>911</v>
      </c>
      <c r="N41" t="s">
        <v>21</v>
      </c>
      <c r="O41">
        <v>33.969543600000002</v>
      </c>
      <c r="P41">
        <v>-118.3983379</v>
      </c>
      <c r="Q41">
        <v>2.9995786330243246</v>
      </c>
    </row>
    <row r="42" spans="1:17" x14ac:dyDescent="0.3">
      <c r="A42" t="s">
        <v>17</v>
      </c>
      <c r="B42" t="s">
        <v>63</v>
      </c>
      <c r="C42" t="s">
        <v>46</v>
      </c>
      <c r="D42" t="s">
        <v>20</v>
      </c>
      <c r="E42">
        <v>90045</v>
      </c>
      <c r="F42">
        <v>1697000</v>
      </c>
      <c r="G42">
        <v>3</v>
      </c>
      <c r="H42">
        <v>2.5</v>
      </c>
      <c r="I42">
        <v>1573</v>
      </c>
      <c r="J42">
        <v>8913</v>
      </c>
      <c r="K42">
        <v>1949</v>
      </c>
      <c r="L42">
        <v>83</v>
      </c>
      <c r="M42">
        <v>1079</v>
      </c>
      <c r="N42" t="s">
        <v>21</v>
      </c>
      <c r="O42">
        <v>33.9695982</v>
      </c>
      <c r="P42">
        <v>-118.39955999999999</v>
      </c>
      <c r="Q42">
        <v>2.9395033437662734</v>
      </c>
    </row>
    <row r="43" spans="1:17" x14ac:dyDescent="0.3">
      <c r="A43" t="s">
        <v>17</v>
      </c>
      <c r="B43" t="s">
        <v>64</v>
      </c>
      <c r="C43" t="s">
        <v>46</v>
      </c>
      <c r="D43" t="s">
        <v>20</v>
      </c>
      <c r="E43">
        <v>90045</v>
      </c>
      <c r="F43">
        <v>2345000</v>
      </c>
      <c r="G43">
        <v>4</v>
      </c>
      <c r="H43">
        <v>4</v>
      </c>
      <c r="I43">
        <v>2742</v>
      </c>
      <c r="J43">
        <v>6091</v>
      </c>
      <c r="K43">
        <v>2023</v>
      </c>
      <c r="L43">
        <v>12</v>
      </c>
      <c r="M43">
        <v>855</v>
      </c>
      <c r="N43" t="s">
        <v>21</v>
      </c>
      <c r="O43">
        <v>33.962764999999997</v>
      </c>
      <c r="P43">
        <v>-118.3993273</v>
      </c>
      <c r="Q43">
        <v>2.759602776390258</v>
      </c>
    </row>
    <row r="44" spans="1:17" x14ac:dyDescent="0.3">
      <c r="A44" t="s">
        <v>17</v>
      </c>
      <c r="B44" t="s">
        <v>65</v>
      </c>
      <c r="C44" t="s">
        <v>46</v>
      </c>
      <c r="D44" t="s">
        <v>20</v>
      </c>
      <c r="E44">
        <v>90045</v>
      </c>
      <c r="F44">
        <v>3495000</v>
      </c>
      <c r="G44">
        <v>5</v>
      </c>
      <c r="H44">
        <v>4.5</v>
      </c>
      <c r="I44">
        <v>3534</v>
      </c>
      <c r="J44">
        <v>6111</v>
      </c>
      <c r="K44">
        <v>2023</v>
      </c>
      <c r="L44">
        <v>20</v>
      </c>
      <c r="M44">
        <v>989</v>
      </c>
      <c r="N44" t="s">
        <v>21</v>
      </c>
      <c r="O44">
        <v>33.964448400000002</v>
      </c>
      <c r="P44">
        <v>-118.39965890000001</v>
      </c>
      <c r="Q44">
        <v>2.7830125202832363</v>
      </c>
    </row>
    <row r="45" spans="1:17" x14ac:dyDescent="0.3">
      <c r="A45" t="s">
        <v>17</v>
      </c>
      <c r="B45" t="s">
        <v>66</v>
      </c>
      <c r="C45" t="s">
        <v>46</v>
      </c>
      <c r="D45" t="s">
        <v>20</v>
      </c>
      <c r="E45">
        <v>90045</v>
      </c>
      <c r="F45">
        <v>3699000</v>
      </c>
      <c r="G45">
        <v>5</v>
      </c>
      <c r="H45">
        <v>5</v>
      </c>
      <c r="I45">
        <v>3121</v>
      </c>
      <c r="J45">
        <v>15005</v>
      </c>
      <c r="K45">
        <v>1951</v>
      </c>
      <c r="L45">
        <v>20</v>
      </c>
      <c r="M45">
        <v>1185</v>
      </c>
      <c r="N45" t="s">
        <v>21</v>
      </c>
      <c r="O45">
        <v>33.979844900000003</v>
      </c>
      <c r="P45">
        <v>-118.39951000000001</v>
      </c>
      <c r="Q45">
        <v>3.3365101972494422</v>
      </c>
    </row>
    <row r="46" spans="1:17" x14ac:dyDescent="0.3">
      <c r="A46" t="s">
        <v>17</v>
      </c>
      <c r="B46" t="s">
        <v>67</v>
      </c>
      <c r="C46" t="s">
        <v>46</v>
      </c>
      <c r="D46" t="s">
        <v>20</v>
      </c>
      <c r="E46">
        <v>90045</v>
      </c>
      <c r="F46">
        <v>1499000</v>
      </c>
      <c r="G46">
        <v>3</v>
      </c>
      <c r="H46">
        <v>2</v>
      </c>
      <c r="I46">
        <v>1921</v>
      </c>
      <c r="J46">
        <v>6333</v>
      </c>
      <c r="K46">
        <v>1944</v>
      </c>
      <c r="L46">
        <v>61</v>
      </c>
      <c r="M46">
        <v>780</v>
      </c>
      <c r="N46" t="s">
        <v>21</v>
      </c>
      <c r="O46">
        <v>33.957595900000001</v>
      </c>
      <c r="P46">
        <v>-118.4015455</v>
      </c>
      <c r="Q46">
        <v>2.5374399304752506</v>
      </c>
    </row>
    <row r="47" spans="1:17" x14ac:dyDescent="0.3">
      <c r="A47" t="s">
        <v>17</v>
      </c>
      <c r="B47" t="s">
        <v>68</v>
      </c>
      <c r="C47" t="s">
        <v>46</v>
      </c>
      <c r="D47" t="s">
        <v>20</v>
      </c>
      <c r="E47">
        <v>90045</v>
      </c>
      <c r="F47">
        <v>1399000</v>
      </c>
      <c r="G47">
        <v>4</v>
      </c>
      <c r="H47">
        <v>2</v>
      </c>
      <c r="I47">
        <v>1296</v>
      </c>
      <c r="J47">
        <v>5251</v>
      </c>
      <c r="K47">
        <v>1944</v>
      </c>
      <c r="L47">
        <v>1</v>
      </c>
      <c r="M47">
        <v>1079</v>
      </c>
      <c r="N47" t="s">
        <v>21</v>
      </c>
      <c r="O47">
        <v>33.958015500000002</v>
      </c>
      <c r="P47">
        <v>-118.40196539999999</v>
      </c>
      <c r="Q47">
        <v>2.5206694570682089</v>
      </c>
    </row>
    <row r="48" spans="1:17" x14ac:dyDescent="0.3">
      <c r="A48" t="s">
        <v>17</v>
      </c>
      <c r="B48" t="s">
        <v>69</v>
      </c>
      <c r="C48" t="s">
        <v>46</v>
      </c>
      <c r="D48" t="s">
        <v>20</v>
      </c>
      <c r="E48">
        <v>90045</v>
      </c>
      <c r="F48">
        <v>1195000</v>
      </c>
      <c r="G48">
        <v>3</v>
      </c>
      <c r="H48">
        <v>1</v>
      </c>
      <c r="I48">
        <v>1061</v>
      </c>
      <c r="J48">
        <v>5847</v>
      </c>
      <c r="K48">
        <v>1944</v>
      </c>
      <c r="L48">
        <v>19</v>
      </c>
      <c r="M48">
        <v>1126</v>
      </c>
      <c r="N48" t="s">
        <v>21</v>
      </c>
      <c r="O48">
        <v>33.958418700000003</v>
      </c>
      <c r="P48">
        <v>-118.40255999999999</v>
      </c>
      <c r="Q48">
        <v>2.4943751110894947</v>
      </c>
    </row>
    <row r="49" spans="1:17" x14ac:dyDescent="0.3">
      <c r="A49" t="s">
        <v>17</v>
      </c>
      <c r="B49" t="s">
        <v>70</v>
      </c>
      <c r="C49" t="s">
        <v>46</v>
      </c>
      <c r="D49" t="s">
        <v>20</v>
      </c>
      <c r="E49">
        <v>90045</v>
      </c>
      <c r="F49">
        <v>1195000</v>
      </c>
      <c r="G49">
        <v>3</v>
      </c>
      <c r="H49">
        <v>2</v>
      </c>
      <c r="I49">
        <v>1278</v>
      </c>
      <c r="J49">
        <v>6206</v>
      </c>
      <c r="K49">
        <v>1944</v>
      </c>
      <c r="L49">
        <v>11</v>
      </c>
      <c r="M49">
        <v>935</v>
      </c>
      <c r="N49" t="s">
        <v>21</v>
      </c>
      <c r="O49">
        <v>33.958785300000002</v>
      </c>
      <c r="P49">
        <v>-118.40255399999999</v>
      </c>
      <c r="Q49">
        <v>2.5011509968618681</v>
      </c>
    </row>
    <row r="50" spans="1:17" x14ac:dyDescent="0.3">
      <c r="A50" t="s">
        <v>17</v>
      </c>
      <c r="B50" t="s">
        <v>71</v>
      </c>
      <c r="C50" t="s">
        <v>46</v>
      </c>
      <c r="D50" t="s">
        <v>20</v>
      </c>
      <c r="E50">
        <v>90045</v>
      </c>
      <c r="F50">
        <v>1895000</v>
      </c>
      <c r="G50">
        <v>4</v>
      </c>
      <c r="H50">
        <v>3</v>
      </c>
      <c r="I50">
        <v>2144</v>
      </c>
      <c r="J50">
        <v>6087</v>
      </c>
      <c r="K50">
        <v>1943</v>
      </c>
      <c r="L50">
        <v>11</v>
      </c>
      <c r="M50">
        <v>884</v>
      </c>
      <c r="N50" t="s">
        <v>21</v>
      </c>
      <c r="O50">
        <v>33.961460099999996</v>
      </c>
      <c r="P50">
        <v>-118.4026075</v>
      </c>
      <c r="Q50">
        <v>2.5523797931305103</v>
      </c>
    </row>
    <row r="51" spans="1:17" x14ac:dyDescent="0.3">
      <c r="A51" t="s">
        <v>17</v>
      </c>
      <c r="B51" t="s">
        <v>72</v>
      </c>
      <c r="C51" t="s">
        <v>46</v>
      </c>
      <c r="D51" t="s">
        <v>20</v>
      </c>
      <c r="E51">
        <v>90045</v>
      </c>
      <c r="F51">
        <v>2350000</v>
      </c>
      <c r="G51">
        <v>4</v>
      </c>
      <c r="H51">
        <v>3.5</v>
      </c>
      <c r="I51">
        <v>3167</v>
      </c>
      <c r="J51">
        <v>6047</v>
      </c>
      <c r="K51">
        <v>1944</v>
      </c>
      <c r="L51">
        <v>101</v>
      </c>
      <c r="M51">
        <v>742</v>
      </c>
      <c r="N51" t="s">
        <v>21</v>
      </c>
      <c r="O51">
        <v>33.962232</v>
      </c>
      <c r="P51">
        <v>-118.40376929999999</v>
      </c>
      <c r="Q51">
        <v>2.5078826987541785</v>
      </c>
    </row>
    <row r="52" spans="1:17" x14ac:dyDescent="0.3">
      <c r="A52" t="s">
        <v>17</v>
      </c>
      <c r="B52" t="s">
        <v>73</v>
      </c>
      <c r="C52" t="s">
        <v>46</v>
      </c>
      <c r="D52" t="s">
        <v>20</v>
      </c>
      <c r="E52">
        <v>90045</v>
      </c>
      <c r="F52">
        <v>905000</v>
      </c>
      <c r="G52">
        <v>2</v>
      </c>
      <c r="H52">
        <v>1</v>
      </c>
      <c r="I52">
        <v>1157</v>
      </c>
      <c r="J52">
        <v>5766</v>
      </c>
      <c r="K52">
        <v>1943</v>
      </c>
      <c r="L52">
        <v>18</v>
      </c>
      <c r="M52">
        <v>782</v>
      </c>
      <c r="N52" t="s">
        <v>21</v>
      </c>
      <c r="O52">
        <v>33.960952399999996</v>
      </c>
      <c r="P52">
        <v>-118.40396459999999</v>
      </c>
      <c r="Q52">
        <v>2.4674258891470906</v>
      </c>
    </row>
    <row r="53" spans="1:17" x14ac:dyDescent="0.3">
      <c r="A53" t="s">
        <v>17</v>
      </c>
      <c r="B53" t="s">
        <v>74</v>
      </c>
      <c r="C53" t="s">
        <v>46</v>
      </c>
      <c r="D53" t="s">
        <v>20</v>
      </c>
      <c r="E53">
        <v>90045</v>
      </c>
      <c r="F53">
        <v>1250000</v>
      </c>
      <c r="G53">
        <v>3</v>
      </c>
      <c r="H53">
        <v>1</v>
      </c>
      <c r="I53">
        <v>1211</v>
      </c>
      <c r="J53">
        <v>5698</v>
      </c>
      <c r="K53">
        <v>1947</v>
      </c>
      <c r="L53">
        <v>14</v>
      </c>
      <c r="M53">
        <v>1032</v>
      </c>
      <c r="N53" t="s">
        <v>21</v>
      </c>
      <c r="O53">
        <v>33.965841099999999</v>
      </c>
      <c r="P53">
        <v>-118.4047405</v>
      </c>
      <c r="Q53">
        <v>2.5564836647897886</v>
      </c>
    </row>
    <row r="54" spans="1:17" x14ac:dyDescent="0.3">
      <c r="A54" t="s">
        <v>17</v>
      </c>
      <c r="B54" t="s">
        <v>75</v>
      </c>
      <c r="C54" t="s">
        <v>46</v>
      </c>
      <c r="D54" t="s">
        <v>20</v>
      </c>
      <c r="E54">
        <v>90045</v>
      </c>
      <c r="F54">
        <v>2998000</v>
      </c>
      <c r="G54">
        <v>5</v>
      </c>
      <c r="H54">
        <v>5</v>
      </c>
      <c r="I54">
        <v>3232</v>
      </c>
      <c r="J54">
        <v>6153</v>
      </c>
      <c r="K54">
        <v>2023</v>
      </c>
      <c r="L54">
        <v>39</v>
      </c>
      <c r="M54">
        <v>928</v>
      </c>
      <c r="N54" t="s">
        <v>21</v>
      </c>
      <c r="O54">
        <v>33.964559700000002</v>
      </c>
      <c r="P54">
        <v>-118.40524000000001</v>
      </c>
      <c r="Q54">
        <v>2.4923972455192001</v>
      </c>
    </row>
    <row r="55" spans="1:17" x14ac:dyDescent="0.3">
      <c r="A55" t="s">
        <v>17</v>
      </c>
      <c r="B55" t="s">
        <v>76</v>
      </c>
      <c r="C55" t="s">
        <v>46</v>
      </c>
      <c r="D55" t="s">
        <v>20</v>
      </c>
      <c r="E55">
        <v>90045</v>
      </c>
      <c r="F55">
        <v>2495000</v>
      </c>
      <c r="G55">
        <v>5</v>
      </c>
      <c r="H55">
        <v>5</v>
      </c>
      <c r="I55">
        <v>3459</v>
      </c>
      <c r="J55">
        <v>5500</v>
      </c>
      <c r="K55">
        <v>1997</v>
      </c>
      <c r="L55">
        <v>116</v>
      </c>
      <c r="M55">
        <v>721</v>
      </c>
      <c r="N55" t="s">
        <v>21</v>
      </c>
      <c r="O55">
        <v>33.974305100000002</v>
      </c>
      <c r="P55">
        <v>-118.40905359999999</v>
      </c>
      <c r="Q55">
        <v>2.6711208311925612</v>
      </c>
    </row>
    <row r="56" spans="1:17" x14ac:dyDescent="0.3">
      <c r="A56" t="s">
        <v>17</v>
      </c>
      <c r="B56" t="s">
        <v>77</v>
      </c>
      <c r="C56" t="s">
        <v>46</v>
      </c>
      <c r="D56" t="s">
        <v>20</v>
      </c>
      <c r="E56">
        <v>90045</v>
      </c>
      <c r="F56">
        <v>1499000</v>
      </c>
      <c r="G56">
        <v>3</v>
      </c>
      <c r="H56">
        <v>2</v>
      </c>
      <c r="I56">
        <v>1466</v>
      </c>
      <c r="J56">
        <v>6068</v>
      </c>
      <c r="K56">
        <v>1951</v>
      </c>
      <c r="L56">
        <v>22</v>
      </c>
      <c r="M56">
        <v>1023</v>
      </c>
      <c r="N56" t="s">
        <v>21</v>
      </c>
      <c r="O56">
        <v>33.971470099999998</v>
      </c>
      <c r="P56">
        <v>-118.37156</v>
      </c>
      <c r="Q56">
        <v>4.4605230575056174</v>
      </c>
    </row>
    <row r="57" spans="1:17" x14ac:dyDescent="0.3">
      <c r="A57" t="s">
        <v>17</v>
      </c>
      <c r="B57" t="s">
        <v>78</v>
      </c>
      <c r="C57" t="s">
        <v>46</v>
      </c>
      <c r="D57" t="s">
        <v>20</v>
      </c>
      <c r="E57">
        <v>90045</v>
      </c>
      <c r="F57">
        <v>1400000</v>
      </c>
      <c r="G57">
        <v>3</v>
      </c>
      <c r="H57">
        <v>2</v>
      </c>
      <c r="I57">
        <v>1373</v>
      </c>
      <c r="J57">
        <v>12498</v>
      </c>
      <c r="K57">
        <v>1950</v>
      </c>
      <c r="L57">
        <v>70</v>
      </c>
      <c r="M57">
        <v>1020</v>
      </c>
      <c r="N57" t="s">
        <v>21</v>
      </c>
      <c r="O57">
        <v>33.970416</v>
      </c>
      <c r="P57">
        <v>-118.37161</v>
      </c>
      <c r="Q57">
        <v>4.4334665466306014</v>
      </c>
    </row>
    <row r="58" spans="1:17" x14ac:dyDescent="0.3">
      <c r="A58" t="s">
        <v>17</v>
      </c>
      <c r="B58" t="s">
        <v>79</v>
      </c>
      <c r="C58" t="s">
        <v>46</v>
      </c>
      <c r="D58" t="s">
        <v>20</v>
      </c>
      <c r="E58">
        <v>90045</v>
      </c>
      <c r="F58">
        <v>1799000</v>
      </c>
      <c r="G58">
        <v>5</v>
      </c>
      <c r="H58">
        <v>3</v>
      </c>
      <c r="I58">
        <v>2605</v>
      </c>
      <c r="J58">
        <v>7078</v>
      </c>
      <c r="K58">
        <v>1953</v>
      </c>
      <c r="L58">
        <v>19</v>
      </c>
      <c r="M58">
        <v>691</v>
      </c>
      <c r="N58" t="s">
        <v>21</v>
      </c>
      <c r="O58">
        <v>33.957169499999999</v>
      </c>
      <c r="P58">
        <v>-118.4196077</v>
      </c>
      <c r="Q58">
        <v>1.5351226596225407</v>
      </c>
    </row>
    <row r="59" spans="1:17" x14ac:dyDescent="0.3">
      <c r="A59" t="s">
        <v>17</v>
      </c>
      <c r="B59" t="s">
        <v>80</v>
      </c>
      <c r="C59" t="s">
        <v>46</v>
      </c>
      <c r="D59" t="s">
        <v>20</v>
      </c>
      <c r="E59">
        <v>90045</v>
      </c>
      <c r="F59">
        <v>1350000</v>
      </c>
      <c r="G59">
        <v>3</v>
      </c>
      <c r="H59">
        <v>1</v>
      </c>
      <c r="I59">
        <v>1380</v>
      </c>
      <c r="J59">
        <v>6601</v>
      </c>
      <c r="K59">
        <v>1952</v>
      </c>
      <c r="L59">
        <v>32</v>
      </c>
      <c r="M59">
        <v>978</v>
      </c>
      <c r="N59" t="s">
        <v>21</v>
      </c>
      <c r="O59">
        <v>33.954991100000001</v>
      </c>
      <c r="P59">
        <v>-118.42028000000001</v>
      </c>
      <c r="Q59">
        <v>1.4520122779677385</v>
      </c>
    </row>
    <row r="60" spans="1:17" x14ac:dyDescent="0.3">
      <c r="A60" t="s">
        <v>17</v>
      </c>
      <c r="B60" t="s">
        <v>81</v>
      </c>
      <c r="C60" t="s">
        <v>46</v>
      </c>
      <c r="D60" t="s">
        <v>20</v>
      </c>
      <c r="E60">
        <v>90045</v>
      </c>
      <c r="F60">
        <v>2590000</v>
      </c>
      <c r="G60">
        <v>5</v>
      </c>
      <c r="H60">
        <v>2.5</v>
      </c>
      <c r="I60">
        <v>3351</v>
      </c>
      <c r="J60">
        <v>13652</v>
      </c>
      <c r="K60">
        <v>1953</v>
      </c>
      <c r="L60">
        <v>24</v>
      </c>
      <c r="M60">
        <v>773</v>
      </c>
      <c r="N60" t="s">
        <v>21</v>
      </c>
      <c r="O60">
        <v>33.974649200000002</v>
      </c>
      <c r="P60">
        <v>-118.39554339999999</v>
      </c>
      <c r="Q60">
        <v>3.3136499777404733</v>
      </c>
    </row>
    <row r="61" spans="1:17" x14ac:dyDescent="0.3">
      <c r="A61" t="s">
        <v>17</v>
      </c>
      <c r="B61" t="s">
        <v>82</v>
      </c>
      <c r="C61" t="s">
        <v>46</v>
      </c>
      <c r="D61" t="s">
        <v>20</v>
      </c>
      <c r="E61">
        <v>90045</v>
      </c>
      <c r="F61">
        <v>1299000</v>
      </c>
      <c r="G61">
        <v>3</v>
      </c>
      <c r="H61">
        <v>2</v>
      </c>
      <c r="I61">
        <v>1040</v>
      </c>
      <c r="J61">
        <v>6581</v>
      </c>
      <c r="K61">
        <v>1952</v>
      </c>
      <c r="L61">
        <v>140</v>
      </c>
      <c r="M61">
        <v>1249</v>
      </c>
      <c r="N61" t="s">
        <v>21</v>
      </c>
      <c r="O61">
        <v>33.954645599999999</v>
      </c>
      <c r="P61">
        <v>-118.42095999999999</v>
      </c>
      <c r="Q61">
        <v>1.4081493584833658</v>
      </c>
    </row>
    <row r="62" spans="1:17" x14ac:dyDescent="0.3">
      <c r="A62" t="s">
        <v>17</v>
      </c>
      <c r="B62" t="s">
        <v>83</v>
      </c>
      <c r="C62" t="s">
        <v>46</v>
      </c>
      <c r="D62" t="s">
        <v>20</v>
      </c>
      <c r="E62">
        <v>90045</v>
      </c>
      <c r="F62">
        <v>1599000</v>
      </c>
      <c r="G62">
        <v>4</v>
      </c>
      <c r="H62">
        <v>3</v>
      </c>
      <c r="I62">
        <v>2103</v>
      </c>
      <c r="J62">
        <v>6601</v>
      </c>
      <c r="K62">
        <v>1952</v>
      </c>
      <c r="L62">
        <v>61</v>
      </c>
      <c r="M62">
        <v>760</v>
      </c>
      <c r="N62" t="s">
        <v>21</v>
      </c>
      <c r="O62">
        <v>33.955844900000002</v>
      </c>
      <c r="P62">
        <v>-118.42031</v>
      </c>
      <c r="Q62">
        <v>1.4671651728447743</v>
      </c>
    </row>
    <row r="63" spans="1:17" x14ac:dyDescent="0.3">
      <c r="A63" t="s">
        <v>17</v>
      </c>
      <c r="B63" t="s">
        <v>84</v>
      </c>
      <c r="C63" t="s">
        <v>46</v>
      </c>
      <c r="D63" t="s">
        <v>20</v>
      </c>
      <c r="E63">
        <v>90045</v>
      </c>
      <c r="F63">
        <v>1899000</v>
      </c>
      <c r="G63">
        <v>5</v>
      </c>
      <c r="H63">
        <v>3</v>
      </c>
      <c r="I63">
        <v>2732</v>
      </c>
      <c r="J63">
        <v>6150</v>
      </c>
      <c r="K63">
        <v>1950</v>
      </c>
      <c r="L63">
        <v>46</v>
      </c>
      <c r="M63">
        <v>695</v>
      </c>
      <c r="N63" t="s">
        <v>21</v>
      </c>
      <c r="O63">
        <v>33.975246599999998</v>
      </c>
      <c r="P63">
        <v>-118.3977115</v>
      </c>
      <c r="Q63">
        <v>3.231302265319373</v>
      </c>
    </row>
    <row r="64" spans="1:17" x14ac:dyDescent="0.3">
      <c r="A64" t="s">
        <v>17</v>
      </c>
      <c r="B64" t="s">
        <v>85</v>
      </c>
      <c r="C64" t="s">
        <v>46</v>
      </c>
      <c r="D64" t="s">
        <v>20</v>
      </c>
      <c r="E64">
        <v>90045</v>
      </c>
      <c r="F64">
        <v>1550000</v>
      </c>
      <c r="G64">
        <v>3</v>
      </c>
      <c r="H64">
        <v>2</v>
      </c>
      <c r="I64">
        <v>1708</v>
      </c>
      <c r="J64">
        <v>6078</v>
      </c>
      <c r="K64">
        <v>1947</v>
      </c>
      <c r="L64">
        <v>49</v>
      </c>
      <c r="M64">
        <v>907</v>
      </c>
      <c r="N64" t="s">
        <v>21</v>
      </c>
      <c r="O64">
        <v>33.962434399999999</v>
      </c>
      <c r="P64">
        <v>-118.42507000000001</v>
      </c>
      <c r="Q64">
        <v>1.4411670952843225</v>
      </c>
    </row>
    <row r="65" spans="1:17" x14ac:dyDescent="0.3">
      <c r="A65" t="s">
        <v>17</v>
      </c>
      <c r="B65" t="s">
        <v>86</v>
      </c>
      <c r="C65" t="s">
        <v>46</v>
      </c>
      <c r="D65" t="s">
        <v>20</v>
      </c>
      <c r="E65">
        <v>90045</v>
      </c>
      <c r="F65">
        <v>1595000</v>
      </c>
      <c r="G65">
        <v>3</v>
      </c>
      <c r="H65">
        <v>2.5</v>
      </c>
      <c r="I65">
        <v>1809</v>
      </c>
      <c r="J65">
        <v>5372</v>
      </c>
      <c r="K65">
        <v>1942</v>
      </c>
      <c r="L65">
        <v>29</v>
      </c>
      <c r="M65">
        <v>882</v>
      </c>
      <c r="N65" t="s">
        <v>21</v>
      </c>
      <c r="O65">
        <v>33.9604292</v>
      </c>
      <c r="P65">
        <v>-118.4242765</v>
      </c>
      <c r="Q65">
        <v>1.3967884716658825</v>
      </c>
    </row>
    <row r="66" spans="1:17" x14ac:dyDescent="0.3">
      <c r="A66" t="s">
        <v>17</v>
      </c>
      <c r="B66" t="s">
        <v>87</v>
      </c>
      <c r="C66" t="s">
        <v>46</v>
      </c>
      <c r="D66" t="s">
        <v>20</v>
      </c>
      <c r="E66">
        <v>90045</v>
      </c>
      <c r="F66">
        <v>2600000</v>
      </c>
      <c r="G66">
        <v>5</v>
      </c>
      <c r="H66">
        <v>4</v>
      </c>
      <c r="I66">
        <v>3184</v>
      </c>
      <c r="J66">
        <v>6301</v>
      </c>
      <c r="K66">
        <v>1979</v>
      </c>
      <c r="L66">
        <v>49</v>
      </c>
      <c r="M66">
        <v>817</v>
      </c>
      <c r="N66" t="s">
        <v>21</v>
      </c>
      <c r="O66">
        <v>33.975310700000001</v>
      </c>
      <c r="P66">
        <v>-118.39973999999999</v>
      </c>
      <c r="Q66">
        <v>3.1376020806715599</v>
      </c>
    </row>
    <row r="67" spans="1:17" x14ac:dyDescent="0.3">
      <c r="A67" t="s">
        <v>17</v>
      </c>
      <c r="B67" t="s">
        <v>88</v>
      </c>
      <c r="C67" t="s">
        <v>46</v>
      </c>
      <c r="D67" t="s">
        <v>20</v>
      </c>
      <c r="E67">
        <v>90045</v>
      </c>
      <c r="F67">
        <v>3199000</v>
      </c>
      <c r="G67">
        <v>5</v>
      </c>
      <c r="H67">
        <v>5</v>
      </c>
      <c r="I67">
        <v>4201</v>
      </c>
      <c r="J67">
        <v>9398</v>
      </c>
      <c r="K67">
        <v>2006</v>
      </c>
      <c r="L67">
        <v>20</v>
      </c>
      <c r="M67">
        <v>761</v>
      </c>
      <c r="N67" t="s">
        <v>21</v>
      </c>
      <c r="O67">
        <v>33.9640111</v>
      </c>
      <c r="P67">
        <v>-118.4274128</v>
      </c>
      <c r="Q67">
        <v>1.4145480254300811</v>
      </c>
    </row>
    <row r="68" spans="1:17" x14ac:dyDescent="0.3">
      <c r="A68" t="s">
        <v>17</v>
      </c>
      <c r="B68" t="s">
        <v>89</v>
      </c>
      <c r="C68" t="s">
        <v>46</v>
      </c>
      <c r="D68" t="s">
        <v>20</v>
      </c>
      <c r="E68">
        <v>90045</v>
      </c>
      <c r="F68">
        <v>1699000</v>
      </c>
      <c r="G68">
        <v>3</v>
      </c>
      <c r="H68">
        <v>2.5</v>
      </c>
      <c r="I68">
        <v>1839</v>
      </c>
      <c r="J68">
        <v>6047</v>
      </c>
      <c r="K68">
        <v>1951</v>
      </c>
      <c r="L68">
        <v>1</v>
      </c>
      <c r="M68">
        <v>924</v>
      </c>
      <c r="N68" t="s">
        <v>21</v>
      </c>
      <c r="O68">
        <v>33.9750424</v>
      </c>
      <c r="P68">
        <v>-118.401627</v>
      </c>
      <c r="Q68">
        <v>3.0385727946968459</v>
      </c>
    </row>
    <row r="69" spans="1:17" x14ac:dyDescent="0.3">
      <c r="A69" t="s">
        <v>17</v>
      </c>
      <c r="B69" t="s">
        <v>90</v>
      </c>
      <c r="C69" t="s">
        <v>46</v>
      </c>
      <c r="D69" t="s">
        <v>20</v>
      </c>
      <c r="E69">
        <v>90045</v>
      </c>
      <c r="F69">
        <v>1899000</v>
      </c>
      <c r="G69">
        <v>4</v>
      </c>
      <c r="H69">
        <v>3</v>
      </c>
      <c r="I69">
        <v>2438</v>
      </c>
      <c r="J69">
        <v>7701</v>
      </c>
      <c r="K69">
        <v>1955</v>
      </c>
      <c r="L69">
        <v>82</v>
      </c>
      <c r="M69">
        <v>779</v>
      </c>
      <c r="N69" t="s">
        <v>21</v>
      </c>
      <c r="O69">
        <v>33.954666000000003</v>
      </c>
      <c r="P69">
        <v>-118.427286</v>
      </c>
      <c r="Q69">
        <v>1.0623717136717397</v>
      </c>
    </row>
    <row r="70" spans="1:17" x14ac:dyDescent="0.3">
      <c r="A70" t="s">
        <v>17</v>
      </c>
      <c r="B70" t="s">
        <v>91</v>
      </c>
      <c r="C70" t="s">
        <v>46</v>
      </c>
      <c r="D70" t="s">
        <v>20</v>
      </c>
      <c r="E70">
        <v>90045</v>
      </c>
      <c r="F70">
        <v>2345000</v>
      </c>
      <c r="G70">
        <v>5</v>
      </c>
      <c r="H70">
        <v>5</v>
      </c>
      <c r="I70">
        <v>2767</v>
      </c>
      <c r="J70">
        <v>6226</v>
      </c>
      <c r="K70">
        <v>1958</v>
      </c>
      <c r="L70">
        <v>11</v>
      </c>
      <c r="M70">
        <v>847</v>
      </c>
      <c r="N70" t="s">
        <v>21</v>
      </c>
      <c r="O70">
        <v>33.957707999999997</v>
      </c>
      <c r="P70">
        <v>-118.42568869999999</v>
      </c>
      <c r="Q70">
        <v>1.2316169832344044</v>
      </c>
    </row>
    <row r="71" spans="1:17" x14ac:dyDescent="0.3">
      <c r="A71" t="s">
        <v>17</v>
      </c>
      <c r="B71" t="s">
        <v>92</v>
      </c>
      <c r="C71" t="s">
        <v>46</v>
      </c>
      <c r="D71" t="s">
        <v>20</v>
      </c>
      <c r="E71">
        <v>90045</v>
      </c>
      <c r="F71">
        <v>2995000</v>
      </c>
      <c r="G71">
        <v>5</v>
      </c>
      <c r="H71">
        <v>4.5</v>
      </c>
      <c r="I71">
        <v>3729</v>
      </c>
      <c r="J71">
        <v>5997</v>
      </c>
      <c r="K71">
        <v>1950</v>
      </c>
      <c r="L71">
        <v>26</v>
      </c>
      <c r="M71">
        <v>803</v>
      </c>
      <c r="N71" t="s">
        <v>21</v>
      </c>
      <c r="O71">
        <v>33.972547200000001</v>
      </c>
      <c r="P71">
        <v>-118.40816</v>
      </c>
      <c r="Q71">
        <v>2.6350594456985892</v>
      </c>
    </row>
    <row r="72" spans="1:17" x14ac:dyDescent="0.3">
      <c r="A72" t="s">
        <v>17</v>
      </c>
      <c r="B72" t="s">
        <v>93</v>
      </c>
      <c r="C72" t="s">
        <v>46</v>
      </c>
      <c r="D72" t="s">
        <v>20</v>
      </c>
      <c r="E72">
        <v>90045</v>
      </c>
      <c r="F72">
        <v>1899000</v>
      </c>
      <c r="G72">
        <v>5</v>
      </c>
      <c r="H72">
        <v>3.5</v>
      </c>
      <c r="I72">
        <v>2637</v>
      </c>
      <c r="J72">
        <v>6638</v>
      </c>
      <c r="K72">
        <v>1958</v>
      </c>
      <c r="L72">
        <v>53</v>
      </c>
      <c r="M72">
        <v>720</v>
      </c>
      <c r="N72" t="s">
        <v>21</v>
      </c>
      <c r="O72">
        <v>33.956505800000002</v>
      </c>
      <c r="P72">
        <v>-118.4267771</v>
      </c>
      <c r="Q72">
        <v>1.138579661375444</v>
      </c>
    </row>
    <row r="73" spans="1:17" x14ac:dyDescent="0.3">
      <c r="A73" t="s">
        <v>17</v>
      </c>
      <c r="B73" t="s">
        <v>94</v>
      </c>
      <c r="C73" t="s">
        <v>46</v>
      </c>
      <c r="D73" t="s">
        <v>20</v>
      </c>
      <c r="E73">
        <v>90045</v>
      </c>
      <c r="F73">
        <v>3695000</v>
      </c>
      <c r="G73">
        <v>5</v>
      </c>
      <c r="H73">
        <v>4</v>
      </c>
      <c r="I73">
        <v>3593</v>
      </c>
      <c r="J73">
        <v>6723</v>
      </c>
      <c r="K73">
        <v>2019</v>
      </c>
      <c r="L73">
        <v>24</v>
      </c>
      <c r="M73">
        <v>1028</v>
      </c>
      <c r="N73" t="s">
        <v>21</v>
      </c>
      <c r="O73">
        <v>33.969371799999998</v>
      </c>
      <c r="P73">
        <v>-118.38203</v>
      </c>
      <c r="Q73">
        <v>3.8477223218938001</v>
      </c>
    </row>
    <row r="74" spans="1:17" x14ac:dyDescent="0.3">
      <c r="A74" t="s">
        <v>17</v>
      </c>
      <c r="B74" t="s">
        <v>95</v>
      </c>
      <c r="C74" t="s">
        <v>46</v>
      </c>
      <c r="D74" t="s">
        <v>20</v>
      </c>
      <c r="E74">
        <v>90045</v>
      </c>
      <c r="F74">
        <v>1995000</v>
      </c>
      <c r="G74">
        <v>4</v>
      </c>
      <c r="H74">
        <v>3</v>
      </c>
      <c r="I74">
        <v>2166</v>
      </c>
      <c r="J74">
        <v>7519</v>
      </c>
      <c r="K74">
        <v>1951</v>
      </c>
      <c r="L74">
        <v>12</v>
      </c>
      <c r="M74">
        <v>921</v>
      </c>
      <c r="N74" t="s">
        <v>21</v>
      </c>
      <c r="O74">
        <v>33.971552799999998</v>
      </c>
      <c r="P74">
        <v>-118.40446660000001</v>
      </c>
      <c r="Q74">
        <v>2.7676473148255472</v>
      </c>
    </row>
    <row r="75" spans="1:17" x14ac:dyDescent="0.3">
      <c r="A75" t="s">
        <v>17</v>
      </c>
      <c r="B75" t="s">
        <v>96</v>
      </c>
      <c r="C75" t="s">
        <v>46</v>
      </c>
      <c r="D75" t="s">
        <v>20</v>
      </c>
      <c r="E75">
        <v>90045</v>
      </c>
      <c r="F75">
        <v>1200000</v>
      </c>
      <c r="G75">
        <v>3</v>
      </c>
      <c r="H75">
        <v>1</v>
      </c>
      <c r="I75">
        <v>1118</v>
      </c>
      <c r="J75">
        <v>5265</v>
      </c>
      <c r="K75">
        <v>1948</v>
      </c>
      <c r="L75">
        <v>10</v>
      </c>
      <c r="M75">
        <v>1073</v>
      </c>
      <c r="N75" t="s">
        <v>21</v>
      </c>
      <c r="O75">
        <v>33.970519000000003</v>
      </c>
      <c r="P75">
        <v>-118.407158</v>
      </c>
      <c r="Q75">
        <v>2.5997699587615739</v>
      </c>
    </row>
    <row r="76" spans="1:17" x14ac:dyDescent="0.3">
      <c r="A76" t="s">
        <v>17</v>
      </c>
      <c r="B76" t="s">
        <v>97</v>
      </c>
      <c r="C76" t="s">
        <v>46</v>
      </c>
      <c r="D76" t="s">
        <v>20</v>
      </c>
      <c r="E76">
        <v>90045</v>
      </c>
      <c r="F76">
        <v>2249995</v>
      </c>
      <c r="G76">
        <v>4</v>
      </c>
      <c r="H76">
        <v>4.5</v>
      </c>
      <c r="I76">
        <v>2685</v>
      </c>
      <c r="J76">
        <v>5801</v>
      </c>
      <c r="K76">
        <v>2023</v>
      </c>
      <c r="L76">
        <v>14</v>
      </c>
      <c r="M76">
        <v>838</v>
      </c>
      <c r="N76" t="s">
        <v>21</v>
      </c>
      <c r="O76">
        <v>33.966464000000002</v>
      </c>
      <c r="P76">
        <v>-118.3759501</v>
      </c>
      <c r="Q76">
        <v>4.1128848906820412</v>
      </c>
    </row>
    <row r="77" spans="1:17" x14ac:dyDescent="0.3">
      <c r="A77" t="s">
        <v>17</v>
      </c>
      <c r="B77" t="s">
        <v>98</v>
      </c>
      <c r="C77" t="s">
        <v>46</v>
      </c>
      <c r="D77" t="s">
        <v>20</v>
      </c>
      <c r="E77">
        <v>90045</v>
      </c>
      <c r="F77">
        <v>1799000</v>
      </c>
      <c r="G77">
        <v>4</v>
      </c>
      <c r="H77">
        <v>2</v>
      </c>
      <c r="I77">
        <v>2002</v>
      </c>
      <c r="J77">
        <v>5601</v>
      </c>
      <c r="K77">
        <v>1948</v>
      </c>
      <c r="L77">
        <v>1</v>
      </c>
      <c r="M77">
        <v>899</v>
      </c>
      <c r="N77" t="s">
        <v>21</v>
      </c>
      <c r="O77">
        <v>33.970009500000003</v>
      </c>
      <c r="P77">
        <v>-118.40838770000001</v>
      </c>
      <c r="Q77">
        <v>2.5217093019734258</v>
      </c>
    </row>
    <row r="78" spans="1:17" x14ac:dyDescent="0.3">
      <c r="A78" t="s">
        <v>17</v>
      </c>
      <c r="B78" t="s">
        <v>99</v>
      </c>
      <c r="C78" t="s">
        <v>46</v>
      </c>
      <c r="D78" t="s">
        <v>20</v>
      </c>
      <c r="E78">
        <v>90045</v>
      </c>
      <c r="F78">
        <v>1795000</v>
      </c>
      <c r="G78">
        <v>4</v>
      </c>
      <c r="H78">
        <v>3</v>
      </c>
      <c r="I78">
        <v>1813</v>
      </c>
      <c r="J78">
        <v>5775</v>
      </c>
      <c r="K78">
        <v>1948</v>
      </c>
      <c r="L78">
        <v>6</v>
      </c>
      <c r="M78">
        <v>990</v>
      </c>
      <c r="N78" t="s">
        <v>21</v>
      </c>
      <c r="O78">
        <v>33.969914500000002</v>
      </c>
      <c r="P78">
        <v>-118.40829909999999</v>
      </c>
      <c r="Q78">
        <v>2.5222074995304116</v>
      </c>
    </row>
    <row r="79" spans="1:17" x14ac:dyDescent="0.3">
      <c r="A79" t="s">
        <v>17</v>
      </c>
      <c r="B79" t="s">
        <v>100</v>
      </c>
      <c r="C79" t="s">
        <v>46</v>
      </c>
      <c r="D79" t="s">
        <v>20</v>
      </c>
      <c r="E79">
        <v>90045</v>
      </c>
      <c r="F79">
        <v>1995000</v>
      </c>
      <c r="G79">
        <v>4</v>
      </c>
      <c r="H79">
        <v>3</v>
      </c>
      <c r="I79">
        <v>1918</v>
      </c>
      <c r="J79">
        <v>5723</v>
      </c>
      <c r="K79">
        <v>1948</v>
      </c>
      <c r="L79">
        <v>13</v>
      </c>
      <c r="M79">
        <v>1040</v>
      </c>
      <c r="N79" t="s">
        <v>21</v>
      </c>
      <c r="O79">
        <v>33.969614</v>
      </c>
      <c r="P79">
        <v>-118.40917</v>
      </c>
      <c r="Q79">
        <v>2.4692805757485057</v>
      </c>
    </row>
    <row r="80" spans="1:17" x14ac:dyDescent="0.3">
      <c r="A80" t="s">
        <v>17</v>
      </c>
      <c r="B80" t="s">
        <v>101</v>
      </c>
      <c r="C80" t="s">
        <v>46</v>
      </c>
      <c r="D80" t="s">
        <v>20</v>
      </c>
      <c r="E80">
        <v>90045</v>
      </c>
      <c r="F80">
        <v>971750</v>
      </c>
      <c r="G80">
        <v>2</v>
      </c>
      <c r="H80">
        <v>1</v>
      </c>
      <c r="I80">
        <v>804</v>
      </c>
      <c r="J80">
        <v>5609</v>
      </c>
      <c r="K80">
        <v>1950</v>
      </c>
      <c r="L80">
        <v>26</v>
      </c>
      <c r="M80">
        <v>1209</v>
      </c>
      <c r="N80" t="s">
        <v>21</v>
      </c>
      <c r="O80">
        <v>33.965518400000001</v>
      </c>
      <c r="P80">
        <v>-118.37343</v>
      </c>
      <c r="Q80">
        <v>4.2338247934995143</v>
      </c>
    </row>
    <row r="81" spans="1:17" x14ac:dyDescent="0.3">
      <c r="A81" t="s">
        <v>17</v>
      </c>
      <c r="B81" t="s">
        <v>102</v>
      </c>
      <c r="C81" t="s">
        <v>46</v>
      </c>
      <c r="D81" t="s">
        <v>20</v>
      </c>
      <c r="E81">
        <v>90045</v>
      </c>
      <c r="F81">
        <v>1795000</v>
      </c>
      <c r="G81">
        <v>4</v>
      </c>
      <c r="H81">
        <v>3</v>
      </c>
      <c r="I81">
        <v>2548</v>
      </c>
      <c r="J81">
        <v>8041</v>
      </c>
      <c r="K81">
        <v>1950</v>
      </c>
      <c r="L81">
        <v>8</v>
      </c>
      <c r="M81">
        <v>704</v>
      </c>
      <c r="N81" t="s">
        <v>21</v>
      </c>
      <c r="O81">
        <v>33.970280700000004</v>
      </c>
      <c r="P81">
        <v>-118.40467200000001</v>
      </c>
      <c r="Q81">
        <v>2.7100614899047319</v>
      </c>
    </row>
    <row r="82" spans="1:17" x14ac:dyDescent="0.3">
      <c r="A82" t="s">
        <v>17</v>
      </c>
      <c r="B82" t="s">
        <v>103</v>
      </c>
      <c r="C82" t="s">
        <v>46</v>
      </c>
      <c r="D82" t="s">
        <v>20</v>
      </c>
      <c r="E82">
        <v>90045</v>
      </c>
      <c r="F82">
        <v>1195000</v>
      </c>
      <c r="G82">
        <v>4</v>
      </c>
      <c r="H82">
        <v>2</v>
      </c>
      <c r="I82">
        <v>1563</v>
      </c>
      <c r="J82">
        <v>6001</v>
      </c>
      <c r="K82">
        <v>1944</v>
      </c>
      <c r="L82">
        <v>34</v>
      </c>
      <c r="M82">
        <v>765</v>
      </c>
      <c r="N82" t="s">
        <v>21</v>
      </c>
      <c r="O82">
        <v>33.968929899999999</v>
      </c>
      <c r="P82">
        <v>-118.39516999999999</v>
      </c>
      <c r="Q82">
        <v>3.1431004960712539</v>
      </c>
    </row>
    <row r="83" spans="1:17" x14ac:dyDescent="0.3">
      <c r="A83" t="s">
        <v>17</v>
      </c>
      <c r="B83" t="s">
        <v>104</v>
      </c>
      <c r="C83" t="s">
        <v>46</v>
      </c>
      <c r="D83" t="s">
        <v>20</v>
      </c>
      <c r="E83">
        <v>90045</v>
      </c>
      <c r="F83">
        <v>1749000</v>
      </c>
      <c r="G83">
        <v>3</v>
      </c>
      <c r="H83">
        <v>2</v>
      </c>
      <c r="I83">
        <v>1488</v>
      </c>
      <c r="J83">
        <v>6311</v>
      </c>
      <c r="K83">
        <v>1949</v>
      </c>
      <c r="L83">
        <v>12</v>
      </c>
      <c r="M83">
        <v>1175</v>
      </c>
      <c r="N83" t="s">
        <v>21</v>
      </c>
      <c r="O83">
        <v>33.971013399999997</v>
      </c>
      <c r="P83">
        <v>-118.40106</v>
      </c>
      <c r="Q83">
        <v>2.9130180866506539</v>
      </c>
    </row>
    <row r="84" spans="1:17" x14ac:dyDescent="0.3">
      <c r="A84" t="s">
        <v>17</v>
      </c>
      <c r="B84" t="s">
        <v>105</v>
      </c>
      <c r="C84" t="s">
        <v>46</v>
      </c>
      <c r="D84" t="s">
        <v>20</v>
      </c>
      <c r="E84">
        <v>90045</v>
      </c>
      <c r="F84">
        <v>1395000</v>
      </c>
      <c r="G84">
        <v>3</v>
      </c>
      <c r="H84">
        <v>2</v>
      </c>
      <c r="I84">
        <v>1407</v>
      </c>
      <c r="J84">
        <v>7086</v>
      </c>
      <c r="K84">
        <v>1944</v>
      </c>
      <c r="L84">
        <v>10</v>
      </c>
      <c r="M84">
        <v>991</v>
      </c>
      <c r="N84" t="s">
        <v>21</v>
      </c>
      <c r="O84">
        <v>33.968371500000003</v>
      </c>
      <c r="P84">
        <v>-118.39530000000001</v>
      </c>
      <c r="Q84">
        <v>3.1199747177357815</v>
      </c>
    </row>
    <row r="85" spans="1:17" x14ac:dyDescent="0.3">
      <c r="A85" t="s">
        <v>17</v>
      </c>
      <c r="B85" t="s">
        <v>106</v>
      </c>
      <c r="C85" t="s">
        <v>46</v>
      </c>
      <c r="D85" t="s">
        <v>20</v>
      </c>
      <c r="E85">
        <v>90045</v>
      </c>
      <c r="F85">
        <v>1595000</v>
      </c>
      <c r="G85">
        <v>3</v>
      </c>
      <c r="H85">
        <v>2</v>
      </c>
      <c r="I85">
        <v>1456</v>
      </c>
      <c r="J85">
        <v>6041</v>
      </c>
      <c r="K85">
        <v>1944</v>
      </c>
      <c r="L85">
        <v>18</v>
      </c>
      <c r="M85">
        <v>1095</v>
      </c>
      <c r="N85" t="s">
        <v>21</v>
      </c>
      <c r="O85">
        <v>33.967611099999999</v>
      </c>
      <c r="P85">
        <v>-118.3949923</v>
      </c>
      <c r="Q85">
        <v>3.1144005770364176</v>
      </c>
    </row>
    <row r="86" spans="1:17" x14ac:dyDescent="0.3">
      <c r="A86" t="s">
        <v>17</v>
      </c>
      <c r="B86" t="s">
        <v>107</v>
      </c>
      <c r="C86" t="s">
        <v>46</v>
      </c>
      <c r="D86" t="s">
        <v>20</v>
      </c>
      <c r="E86">
        <v>90045</v>
      </c>
      <c r="F86">
        <v>1638000</v>
      </c>
      <c r="G86">
        <v>4</v>
      </c>
      <c r="H86">
        <v>3</v>
      </c>
      <c r="I86">
        <v>1817</v>
      </c>
      <c r="J86">
        <v>5798</v>
      </c>
      <c r="K86">
        <v>1947</v>
      </c>
      <c r="L86">
        <v>8</v>
      </c>
      <c r="M86">
        <v>901</v>
      </c>
      <c r="N86" t="s">
        <v>21</v>
      </c>
      <c r="O86">
        <v>33.966718999999998</v>
      </c>
      <c r="P86">
        <v>-118.3825468</v>
      </c>
      <c r="Q86">
        <v>3.7578130994722567</v>
      </c>
    </row>
    <row r="87" spans="1:17" x14ac:dyDescent="0.3">
      <c r="A87" t="s">
        <v>17</v>
      </c>
      <c r="B87" t="s">
        <v>108</v>
      </c>
      <c r="C87" t="s">
        <v>46</v>
      </c>
      <c r="D87" t="s">
        <v>20</v>
      </c>
      <c r="E87">
        <v>90045</v>
      </c>
      <c r="F87">
        <v>2399000</v>
      </c>
      <c r="G87">
        <v>4</v>
      </c>
      <c r="H87">
        <v>3</v>
      </c>
      <c r="I87">
        <v>2700</v>
      </c>
      <c r="J87">
        <v>5869</v>
      </c>
      <c r="K87">
        <v>2010</v>
      </c>
      <c r="L87">
        <v>139</v>
      </c>
      <c r="M87">
        <v>889</v>
      </c>
      <c r="N87" t="s">
        <v>21</v>
      </c>
      <c r="O87">
        <v>33.966116100000001</v>
      </c>
      <c r="P87">
        <v>-118.4212848</v>
      </c>
      <c r="Q87">
        <v>1.7706133649525286</v>
      </c>
    </row>
    <row r="88" spans="1:17" x14ac:dyDescent="0.3">
      <c r="A88" t="s">
        <v>17</v>
      </c>
      <c r="B88" t="s">
        <v>109</v>
      </c>
      <c r="C88" t="s">
        <v>46</v>
      </c>
      <c r="D88" t="s">
        <v>20</v>
      </c>
      <c r="E88">
        <v>90045</v>
      </c>
      <c r="F88">
        <v>1899000</v>
      </c>
      <c r="G88">
        <v>3</v>
      </c>
      <c r="H88">
        <v>2</v>
      </c>
      <c r="I88">
        <v>1900</v>
      </c>
      <c r="J88">
        <v>5899</v>
      </c>
      <c r="K88">
        <v>1948</v>
      </c>
      <c r="L88">
        <v>4</v>
      </c>
      <c r="M88">
        <v>999</v>
      </c>
      <c r="N88" t="s">
        <v>21</v>
      </c>
      <c r="O88">
        <v>33.967471199999999</v>
      </c>
      <c r="P88">
        <v>-118.4134131</v>
      </c>
      <c r="Q88">
        <v>2.185065268395455</v>
      </c>
    </row>
    <row r="89" spans="1:17" x14ac:dyDescent="0.3">
      <c r="A89" t="s">
        <v>17</v>
      </c>
      <c r="B89" t="s">
        <v>110</v>
      </c>
      <c r="C89" t="s">
        <v>46</v>
      </c>
      <c r="D89" t="s">
        <v>20</v>
      </c>
      <c r="E89">
        <v>90045</v>
      </c>
      <c r="F89">
        <v>1499000</v>
      </c>
      <c r="G89">
        <v>4</v>
      </c>
      <c r="H89">
        <v>2</v>
      </c>
      <c r="I89">
        <v>1522</v>
      </c>
      <c r="J89">
        <v>4801</v>
      </c>
      <c r="K89">
        <v>1944</v>
      </c>
      <c r="L89">
        <v>5</v>
      </c>
      <c r="M89">
        <v>985</v>
      </c>
      <c r="N89" t="s">
        <v>21</v>
      </c>
      <c r="O89">
        <v>33.965628299999999</v>
      </c>
      <c r="P89">
        <v>-118.41596800000001</v>
      </c>
      <c r="Q89">
        <v>1.9922561775706542</v>
      </c>
    </row>
    <row r="90" spans="1:17" x14ac:dyDescent="0.3">
      <c r="A90" t="s">
        <v>17</v>
      </c>
      <c r="B90" t="s">
        <v>111</v>
      </c>
      <c r="C90" t="s">
        <v>46</v>
      </c>
      <c r="D90" t="s">
        <v>20</v>
      </c>
      <c r="E90">
        <v>90045</v>
      </c>
      <c r="F90">
        <v>1485000</v>
      </c>
      <c r="G90">
        <v>2</v>
      </c>
      <c r="H90">
        <v>2</v>
      </c>
      <c r="I90">
        <v>1288</v>
      </c>
      <c r="J90">
        <v>5506</v>
      </c>
      <c r="K90">
        <v>1941</v>
      </c>
      <c r="L90">
        <v>25</v>
      </c>
      <c r="M90">
        <v>1153</v>
      </c>
      <c r="N90" t="s">
        <v>21</v>
      </c>
      <c r="O90">
        <v>33.964117799999997</v>
      </c>
      <c r="P90">
        <v>-118.42198999999999</v>
      </c>
      <c r="Q90">
        <v>1.6517748884607197</v>
      </c>
    </row>
    <row r="91" spans="1:17" x14ac:dyDescent="0.3">
      <c r="A91" t="s">
        <v>17</v>
      </c>
      <c r="B91" t="s">
        <v>112</v>
      </c>
      <c r="C91" t="s">
        <v>46</v>
      </c>
      <c r="D91" t="s">
        <v>20</v>
      </c>
      <c r="E91">
        <v>90045</v>
      </c>
      <c r="F91">
        <v>2495000</v>
      </c>
      <c r="G91">
        <v>5</v>
      </c>
      <c r="H91">
        <v>3</v>
      </c>
      <c r="I91">
        <v>2920</v>
      </c>
      <c r="J91">
        <v>10637</v>
      </c>
      <c r="K91">
        <v>1950</v>
      </c>
      <c r="L91">
        <v>15</v>
      </c>
      <c r="M91">
        <v>854</v>
      </c>
      <c r="N91" t="s">
        <v>21</v>
      </c>
      <c r="O91">
        <v>33.9686576</v>
      </c>
      <c r="P91">
        <v>-118.40029</v>
      </c>
      <c r="Q91">
        <v>2.8720791511836117</v>
      </c>
    </row>
    <row r="92" spans="1:17" x14ac:dyDescent="0.3">
      <c r="A92" t="s">
        <v>17</v>
      </c>
      <c r="B92" t="s">
        <v>113</v>
      </c>
      <c r="C92" t="s">
        <v>46</v>
      </c>
      <c r="D92" t="s">
        <v>20</v>
      </c>
      <c r="E92">
        <v>90045</v>
      </c>
      <c r="F92">
        <v>1795000</v>
      </c>
      <c r="G92">
        <v>2</v>
      </c>
      <c r="H92">
        <v>2.5</v>
      </c>
      <c r="I92">
        <v>1888</v>
      </c>
      <c r="J92">
        <v>7309</v>
      </c>
      <c r="K92">
        <v>1950</v>
      </c>
      <c r="L92">
        <v>7</v>
      </c>
      <c r="M92">
        <v>951</v>
      </c>
      <c r="N92" t="s">
        <v>21</v>
      </c>
      <c r="O92">
        <v>33.9685585</v>
      </c>
      <c r="P92">
        <v>-118.40065</v>
      </c>
      <c r="Q92">
        <v>2.8506257108551898</v>
      </c>
    </row>
    <row r="93" spans="1:17" x14ac:dyDescent="0.3">
      <c r="A93" t="s">
        <v>17</v>
      </c>
      <c r="B93" t="s">
        <v>114</v>
      </c>
      <c r="C93" t="s">
        <v>46</v>
      </c>
      <c r="D93" t="s">
        <v>20</v>
      </c>
      <c r="E93">
        <v>90045</v>
      </c>
      <c r="F93">
        <v>2995000</v>
      </c>
      <c r="G93">
        <v>4</v>
      </c>
      <c r="H93">
        <v>4</v>
      </c>
      <c r="I93">
        <v>2979</v>
      </c>
      <c r="J93">
        <v>5713</v>
      </c>
      <c r="K93">
        <v>2023</v>
      </c>
      <c r="L93">
        <v>14</v>
      </c>
      <c r="M93">
        <v>1005</v>
      </c>
      <c r="N93" t="s">
        <v>21</v>
      </c>
      <c r="O93">
        <v>33.966465399999997</v>
      </c>
      <c r="P93">
        <v>-118.40787829999999</v>
      </c>
      <c r="Q93">
        <v>2.4174501002236393</v>
      </c>
    </row>
    <row r="94" spans="1:17" x14ac:dyDescent="0.3">
      <c r="A94" t="s">
        <v>17</v>
      </c>
      <c r="B94" t="s">
        <v>115</v>
      </c>
      <c r="C94" t="s">
        <v>46</v>
      </c>
      <c r="D94" t="s">
        <v>20</v>
      </c>
      <c r="E94">
        <v>90045</v>
      </c>
      <c r="F94">
        <v>3195000</v>
      </c>
      <c r="G94">
        <v>5</v>
      </c>
      <c r="H94">
        <v>4.5</v>
      </c>
      <c r="I94">
        <v>4000</v>
      </c>
      <c r="J94">
        <v>6862</v>
      </c>
      <c r="K94">
        <v>2006</v>
      </c>
      <c r="L94">
        <v>18</v>
      </c>
      <c r="M94">
        <v>799</v>
      </c>
      <c r="N94" t="s">
        <v>21</v>
      </c>
      <c r="O94">
        <v>33.963757000000001</v>
      </c>
      <c r="P94">
        <v>-118.4248673</v>
      </c>
      <c r="Q94">
        <v>1.508704061531454</v>
      </c>
    </row>
    <row r="95" spans="1:17" x14ac:dyDescent="0.3">
      <c r="A95" t="s">
        <v>17</v>
      </c>
      <c r="B95" t="s">
        <v>116</v>
      </c>
      <c r="C95" t="s">
        <v>46</v>
      </c>
      <c r="D95" t="s">
        <v>20</v>
      </c>
      <c r="E95">
        <v>90045</v>
      </c>
      <c r="F95">
        <v>1400000</v>
      </c>
      <c r="G95">
        <v>3</v>
      </c>
      <c r="H95">
        <v>2</v>
      </c>
      <c r="I95">
        <v>1502</v>
      </c>
      <c r="J95">
        <v>6072</v>
      </c>
      <c r="K95">
        <v>1945</v>
      </c>
      <c r="L95">
        <v>1</v>
      </c>
      <c r="M95">
        <v>932</v>
      </c>
      <c r="N95" t="s">
        <v>21</v>
      </c>
      <c r="O95">
        <v>33.965828999999999</v>
      </c>
      <c r="P95">
        <v>-118.40861959999999</v>
      </c>
      <c r="Q95">
        <v>2.358984701383493</v>
      </c>
    </row>
    <row r="96" spans="1:17" x14ac:dyDescent="0.3">
      <c r="A96" t="s">
        <v>17</v>
      </c>
      <c r="B96" t="s">
        <v>117</v>
      </c>
      <c r="C96" t="s">
        <v>46</v>
      </c>
      <c r="D96" t="s">
        <v>20</v>
      </c>
      <c r="E96">
        <v>90045</v>
      </c>
      <c r="F96">
        <v>2099000</v>
      </c>
      <c r="G96">
        <v>4</v>
      </c>
      <c r="H96">
        <v>3.5</v>
      </c>
      <c r="I96">
        <v>2280</v>
      </c>
      <c r="J96">
        <v>6000</v>
      </c>
      <c r="K96">
        <v>1941</v>
      </c>
      <c r="L96">
        <v>19</v>
      </c>
      <c r="M96">
        <v>921</v>
      </c>
      <c r="N96" t="s">
        <v>21</v>
      </c>
      <c r="O96">
        <v>33.964875900000003</v>
      </c>
      <c r="P96">
        <v>-118.3947022</v>
      </c>
      <c r="Q96">
        <v>3.0585683788928915</v>
      </c>
    </row>
    <row r="97" spans="1:17" x14ac:dyDescent="0.3">
      <c r="A97" t="s">
        <v>17</v>
      </c>
      <c r="B97" t="s">
        <v>118</v>
      </c>
      <c r="C97" t="s">
        <v>46</v>
      </c>
      <c r="D97" t="s">
        <v>20</v>
      </c>
      <c r="E97">
        <v>90045</v>
      </c>
      <c r="F97">
        <v>1525000</v>
      </c>
      <c r="G97">
        <v>3</v>
      </c>
      <c r="H97">
        <v>2</v>
      </c>
      <c r="I97">
        <v>1400</v>
      </c>
      <c r="J97">
        <v>5249</v>
      </c>
      <c r="K97">
        <v>1950</v>
      </c>
      <c r="L97">
        <v>13</v>
      </c>
      <c r="M97">
        <v>1089</v>
      </c>
      <c r="N97" t="s">
        <v>21</v>
      </c>
      <c r="O97">
        <v>33.963599100000003</v>
      </c>
      <c r="P97">
        <v>-118.4133666</v>
      </c>
      <c r="Q97">
        <v>2.0463705762890605</v>
      </c>
    </row>
    <row r="98" spans="1:17" x14ac:dyDescent="0.3">
      <c r="A98" t="s">
        <v>17</v>
      </c>
      <c r="B98" t="s">
        <v>119</v>
      </c>
      <c r="C98" t="s">
        <v>46</v>
      </c>
      <c r="D98" t="s">
        <v>20</v>
      </c>
      <c r="E98">
        <v>90045</v>
      </c>
      <c r="F98">
        <v>1795000</v>
      </c>
      <c r="G98">
        <v>4</v>
      </c>
      <c r="H98">
        <v>2</v>
      </c>
      <c r="I98">
        <v>1705</v>
      </c>
      <c r="J98">
        <v>6029</v>
      </c>
      <c r="K98">
        <v>1946</v>
      </c>
      <c r="L98">
        <v>5</v>
      </c>
      <c r="M98">
        <v>1053</v>
      </c>
      <c r="N98" t="s">
        <v>21</v>
      </c>
      <c r="O98">
        <v>33.963809300000001</v>
      </c>
      <c r="P98">
        <v>-118.4095226</v>
      </c>
      <c r="Q98">
        <v>2.2485926886723542</v>
      </c>
    </row>
    <row r="99" spans="1:17" x14ac:dyDescent="0.3">
      <c r="A99" t="s">
        <v>17</v>
      </c>
      <c r="B99" t="s">
        <v>120</v>
      </c>
      <c r="C99" t="s">
        <v>46</v>
      </c>
      <c r="D99" t="s">
        <v>20</v>
      </c>
      <c r="E99">
        <v>90045</v>
      </c>
      <c r="F99">
        <v>1795000</v>
      </c>
      <c r="G99">
        <v>5</v>
      </c>
      <c r="H99">
        <v>4</v>
      </c>
      <c r="I99">
        <v>2238</v>
      </c>
      <c r="J99">
        <v>6792</v>
      </c>
      <c r="K99">
        <v>1944</v>
      </c>
      <c r="L99">
        <v>83</v>
      </c>
      <c r="M99">
        <v>802</v>
      </c>
      <c r="N99" t="s">
        <v>21</v>
      </c>
      <c r="O99">
        <v>33.964065099999999</v>
      </c>
      <c r="P99">
        <v>-118.39668</v>
      </c>
      <c r="Q99">
        <v>2.9328208079620155</v>
      </c>
    </row>
    <row r="100" spans="1:17" x14ac:dyDescent="0.3">
      <c r="A100" t="s">
        <v>17</v>
      </c>
      <c r="B100" t="s">
        <v>121</v>
      </c>
      <c r="C100" t="s">
        <v>46</v>
      </c>
      <c r="D100" t="s">
        <v>20</v>
      </c>
      <c r="E100">
        <v>90045</v>
      </c>
      <c r="F100">
        <v>1399000</v>
      </c>
      <c r="G100">
        <v>3</v>
      </c>
      <c r="H100">
        <v>2</v>
      </c>
      <c r="I100">
        <v>1484</v>
      </c>
      <c r="J100">
        <v>6017</v>
      </c>
      <c r="K100">
        <v>1947</v>
      </c>
      <c r="L100">
        <v>5</v>
      </c>
      <c r="M100">
        <v>943</v>
      </c>
      <c r="N100" t="s">
        <v>21</v>
      </c>
      <c r="O100">
        <v>33.964037400000002</v>
      </c>
      <c r="P100">
        <v>-118.3835263</v>
      </c>
      <c r="Q100">
        <v>3.6490557209038186</v>
      </c>
    </row>
    <row r="101" spans="1:17" x14ac:dyDescent="0.3">
      <c r="A101" t="s">
        <v>17</v>
      </c>
      <c r="B101" t="s">
        <v>122</v>
      </c>
      <c r="C101" t="s">
        <v>46</v>
      </c>
      <c r="D101" t="s">
        <v>20</v>
      </c>
      <c r="E101">
        <v>90045</v>
      </c>
      <c r="F101">
        <v>1549000</v>
      </c>
      <c r="G101">
        <v>3</v>
      </c>
      <c r="H101">
        <v>3</v>
      </c>
      <c r="I101">
        <v>1780</v>
      </c>
      <c r="J101">
        <v>6003</v>
      </c>
      <c r="K101">
        <v>1946</v>
      </c>
      <c r="L101">
        <v>19</v>
      </c>
      <c r="M101">
        <v>870</v>
      </c>
      <c r="N101" t="s">
        <v>21</v>
      </c>
      <c r="O101">
        <v>33.964037099999999</v>
      </c>
      <c r="P101">
        <v>-118.38097</v>
      </c>
      <c r="Q101">
        <v>3.7900384975608978</v>
      </c>
    </row>
    <row r="102" spans="1:17" x14ac:dyDescent="0.3">
      <c r="A102" t="s">
        <v>17</v>
      </c>
      <c r="B102" t="s">
        <v>123</v>
      </c>
      <c r="C102" t="s">
        <v>46</v>
      </c>
      <c r="D102" t="s">
        <v>20</v>
      </c>
      <c r="E102">
        <v>90045</v>
      </c>
      <c r="F102">
        <v>1349000</v>
      </c>
      <c r="G102">
        <v>2</v>
      </c>
      <c r="H102">
        <v>2</v>
      </c>
      <c r="I102">
        <v>1182</v>
      </c>
      <c r="J102">
        <v>5002</v>
      </c>
      <c r="K102">
        <v>1942</v>
      </c>
      <c r="L102">
        <v>10</v>
      </c>
      <c r="M102">
        <v>1141</v>
      </c>
      <c r="N102" t="s">
        <v>21</v>
      </c>
      <c r="O102">
        <v>33.9617699</v>
      </c>
      <c r="P102">
        <v>-118.4224535</v>
      </c>
      <c r="Q102">
        <v>1.5350259403839241</v>
      </c>
    </row>
    <row r="103" spans="1:17" x14ac:dyDescent="0.3">
      <c r="A103" t="s">
        <v>17</v>
      </c>
      <c r="B103" t="s">
        <v>124</v>
      </c>
      <c r="C103" t="s">
        <v>46</v>
      </c>
      <c r="D103" t="s">
        <v>20</v>
      </c>
      <c r="E103">
        <v>90045</v>
      </c>
      <c r="F103">
        <v>1240000</v>
      </c>
      <c r="G103">
        <v>3</v>
      </c>
      <c r="H103">
        <v>2</v>
      </c>
      <c r="I103">
        <v>1380</v>
      </c>
      <c r="J103">
        <v>6079</v>
      </c>
      <c r="K103">
        <v>1947</v>
      </c>
      <c r="L103">
        <v>8</v>
      </c>
      <c r="M103">
        <v>899</v>
      </c>
      <c r="N103" t="s">
        <v>21</v>
      </c>
      <c r="O103">
        <v>33.962728200000001</v>
      </c>
      <c r="P103">
        <v>-118.41118350000001</v>
      </c>
      <c r="Q103">
        <v>2.130319531462975</v>
      </c>
    </row>
    <row r="104" spans="1:17" x14ac:dyDescent="0.3">
      <c r="A104" t="s">
        <v>17</v>
      </c>
      <c r="B104" t="s">
        <v>125</v>
      </c>
      <c r="C104" t="s">
        <v>46</v>
      </c>
      <c r="D104" t="s">
        <v>20</v>
      </c>
      <c r="E104">
        <v>90045</v>
      </c>
      <c r="F104">
        <v>1299000</v>
      </c>
      <c r="G104">
        <v>2</v>
      </c>
      <c r="H104">
        <v>2</v>
      </c>
      <c r="I104">
        <v>1049</v>
      </c>
      <c r="J104">
        <v>4999</v>
      </c>
      <c r="K104">
        <v>1941</v>
      </c>
      <c r="L104">
        <v>31</v>
      </c>
      <c r="M104">
        <v>1238</v>
      </c>
      <c r="N104" t="s">
        <v>21</v>
      </c>
      <c r="O104">
        <v>33.962375799999997</v>
      </c>
      <c r="P104">
        <v>-118.4205204</v>
      </c>
      <c r="Q104">
        <v>1.6505829043761568</v>
      </c>
    </row>
    <row r="105" spans="1:17" x14ac:dyDescent="0.3">
      <c r="A105" t="s">
        <v>17</v>
      </c>
      <c r="B105" t="s">
        <v>126</v>
      </c>
      <c r="C105" t="s">
        <v>46</v>
      </c>
      <c r="D105" t="s">
        <v>20</v>
      </c>
      <c r="E105">
        <v>90045</v>
      </c>
      <c r="F105">
        <v>1698326</v>
      </c>
      <c r="G105">
        <v>5</v>
      </c>
      <c r="H105">
        <v>3</v>
      </c>
      <c r="I105">
        <v>2638</v>
      </c>
      <c r="J105">
        <v>6724</v>
      </c>
      <c r="K105">
        <v>1943</v>
      </c>
      <c r="L105">
        <v>25</v>
      </c>
      <c r="M105">
        <v>644</v>
      </c>
      <c r="N105" t="s">
        <v>21</v>
      </c>
      <c r="O105">
        <v>33.962621300000002</v>
      </c>
      <c r="P105">
        <v>-118.3902715</v>
      </c>
      <c r="Q105">
        <v>3.2505405636905578</v>
      </c>
    </row>
    <row r="106" spans="1:17" x14ac:dyDescent="0.3">
      <c r="A106" t="s">
        <v>17</v>
      </c>
      <c r="B106" t="s">
        <v>127</v>
      </c>
      <c r="C106" t="s">
        <v>46</v>
      </c>
      <c r="D106" t="s">
        <v>20</v>
      </c>
      <c r="E106">
        <v>90045</v>
      </c>
      <c r="F106">
        <v>1050000</v>
      </c>
      <c r="G106">
        <v>2</v>
      </c>
      <c r="H106">
        <v>1.5</v>
      </c>
      <c r="I106">
        <v>1164</v>
      </c>
      <c r="J106">
        <v>5003</v>
      </c>
      <c r="K106">
        <v>1948</v>
      </c>
      <c r="L106">
        <v>14</v>
      </c>
      <c r="M106">
        <v>902</v>
      </c>
      <c r="N106" t="s">
        <v>21</v>
      </c>
      <c r="O106">
        <v>33.9621882</v>
      </c>
      <c r="P106">
        <v>-118.4190301</v>
      </c>
      <c r="Q106">
        <v>1.7162141951199124</v>
      </c>
    </row>
    <row r="107" spans="1:17" x14ac:dyDescent="0.3">
      <c r="A107" t="s">
        <v>17</v>
      </c>
      <c r="B107" t="s">
        <v>128</v>
      </c>
      <c r="C107" t="s">
        <v>46</v>
      </c>
      <c r="D107" t="s">
        <v>20</v>
      </c>
      <c r="E107">
        <v>90045</v>
      </c>
      <c r="F107">
        <v>1800000</v>
      </c>
      <c r="G107">
        <v>5</v>
      </c>
      <c r="H107">
        <v>3.5</v>
      </c>
      <c r="I107">
        <v>2811</v>
      </c>
      <c r="J107">
        <v>5458</v>
      </c>
      <c r="K107">
        <v>1941</v>
      </c>
      <c r="L107">
        <v>11</v>
      </c>
      <c r="M107">
        <v>640</v>
      </c>
      <c r="N107" t="s">
        <v>21</v>
      </c>
      <c r="O107">
        <v>33.962052100000001</v>
      </c>
      <c r="P107">
        <v>-118.4202274</v>
      </c>
      <c r="Q107">
        <v>1.6527705208974883</v>
      </c>
    </row>
    <row r="108" spans="1:17" x14ac:dyDescent="0.3">
      <c r="A108" t="s">
        <v>17</v>
      </c>
      <c r="B108" t="s">
        <v>129</v>
      </c>
      <c r="C108" t="s">
        <v>46</v>
      </c>
      <c r="D108" t="s">
        <v>20</v>
      </c>
      <c r="E108">
        <v>90045</v>
      </c>
      <c r="F108">
        <v>1599000</v>
      </c>
      <c r="G108">
        <v>3</v>
      </c>
      <c r="H108">
        <v>2</v>
      </c>
      <c r="I108">
        <v>1840</v>
      </c>
      <c r="J108">
        <v>5000</v>
      </c>
      <c r="K108">
        <v>1943</v>
      </c>
      <c r="L108">
        <v>11</v>
      </c>
      <c r="M108">
        <v>869</v>
      </c>
      <c r="N108" t="s">
        <v>21</v>
      </c>
      <c r="O108">
        <v>33.961024100000003</v>
      </c>
      <c r="P108">
        <v>-118.41817</v>
      </c>
      <c r="Q108">
        <v>1.7196580632112126</v>
      </c>
    </row>
    <row r="109" spans="1:17" x14ac:dyDescent="0.3">
      <c r="A109" t="s">
        <v>17</v>
      </c>
      <c r="B109" t="s">
        <v>130</v>
      </c>
      <c r="C109" t="s">
        <v>46</v>
      </c>
      <c r="D109" t="s">
        <v>20</v>
      </c>
      <c r="E109">
        <v>90045</v>
      </c>
      <c r="F109">
        <v>999000</v>
      </c>
      <c r="G109">
        <v>3</v>
      </c>
      <c r="H109">
        <v>2</v>
      </c>
      <c r="I109">
        <v>1458</v>
      </c>
      <c r="J109">
        <v>4800</v>
      </c>
      <c r="K109">
        <v>1947</v>
      </c>
      <c r="L109">
        <v>8</v>
      </c>
      <c r="M109">
        <v>685</v>
      </c>
      <c r="N109" t="s">
        <v>21</v>
      </c>
      <c r="O109">
        <v>33.960966999999997</v>
      </c>
      <c r="P109">
        <v>-118.41436</v>
      </c>
      <c r="Q109">
        <v>1.913811356045666</v>
      </c>
    </row>
    <row r="110" spans="1:17" x14ac:dyDescent="0.3">
      <c r="A110" t="s">
        <v>17</v>
      </c>
      <c r="B110" t="s">
        <v>131</v>
      </c>
      <c r="C110" t="s">
        <v>46</v>
      </c>
      <c r="D110" t="s">
        <v>20</v>
      </c>
      <c r="E110">
        <v>90045</v>
      </c>
      <c r="F110">
        <v>1198000</v>
      </c>
      <c r="G110">
        <v>2</v>
      </c>
      <c r="H110">
        <v>2</v>
      </c>
      <c r="I110">
        <v>1401</v>
      </c>
      <c r="J110">
        <v>5169</v>
      </c>
      <c r="K110">
        <v>1943</v>
      </c>
      <c r="L110">
        <v>11</v>
      </c>
      <c r="M110">
        <v>855</v>
      </c>
      <c r="N110" t="s">
        <v>21</v>
      </c>
      <c r="O110">
        <v>33.961293300000001</v>
      </c>
      <c r="P110">
        <v>-118.3910588</v>
      </c>
      <c r="Q110">
        <v>3.1823625335419043</v>
      </c>
    </row>
    <row r="111" spans="1:17" x14ac:dyDescent="0.3">
      <c r="A111" t="s">
        <v>17</v>
      </c>
      <c r="B111" t="s">
        <v>132</v>
      </c>
      <c r="C111" t="s">
        <v>46</v>
      </c>
      <c r="D111" t="s">
        <v>20</v>
      </c>
      <c r="E111">
        <v>90045</v>
      </c>
      <c r="F111">
        <v>1275000</v>
      </c>
      <c r="G111">
        <v>3</v>
      </c>
      <c r="H111">
        <v>2</v>
      </c>
      <c r="I111">
        <v>1461</v>
      </c>
      <c r="J111">
        <v>8568</v>
      </c>
      <c r="K111">
        <v>1943</v>
      </c>
      <c r="L111">
        <v>17</v>
      </c>
      <c r="M111">
        <v>873</v>
      </c>
      <c r="N111" t="s">
        <v>21</v>
      </c>
      <c r="O111">
        <v>33.957682499999997</v>
      </c>
      <c r="P111">
        <v>-118.38721</v>
      </c>
      <c r="Q111">
        <v>3.3444158704517122</v>
      </c>
    </row>
    <row r="112" spans="1:17" x14ac:dyDescent="0.3">
      <c r="A112" t="s">
        <v>17</v>
      </c>
      <c r="B112" t="s">
        <v>133</v>
      </c>
      <c r="C112" t="s">
        <v>46</v>
      </c>
      <c r="D112" t="s">
        <v>20</v>
      </c>
      <c r="E112">
        <v>90045</v>
      </c>
      <c r="F112">
        <v>1699000</v>
      </c>
      <c r="G112">
        <v>4</v>
      </c>
      <c r="H112">
        <v>2</v>
      </c>
      <c r="I112">
        <v>2033</v>
      </c>
      <c r="J112">
        <v>6128</v>
      </c>
      <c r="K112">
        <v>1942</v>
      </c>
      <c r="L112">
        <v>10</v>
      </c>
      <c r="M112">
        <v>836</v>
      </c>
      <c r="N112" t="s">
        <v>21</v>
      </c>
      <c r="O112">
        <v>33.9563196</v>
      </c>
      <c r="P112">
        <v>-118.3908192</v>
      </c>
      <c r="Q112">
        <v>3.125039275085598</v>
      </c>
    </row>
    <row r="113" spans="1:17" x14ac:dyDescent="0.3">
      <c r="A113" t="s">
        <v>17</v>
      </c>
      <c r="B113" t="s">
        <v>134</v>
      </c>
      <c r="C113" t="s">
        <v>46</v>
      </c>
      <c r="D113" t="s">
        <v>20</v>
      </c>
      <c r="E113">
        <v>90045</v>
      </c>
      <c r="F113">
        <v>1396000</v>
      </c>
      <c r="G113">
        <v>3</v>
      </c>
      <c r="H113">
        <v>3</v>
      </c>
      <c r="I113">
        <v>1624</v>
      </c>
      <c r="J113">
        <v>5912</v>
      </c>
      <c r="K113">
        <v>1942</v>
      </c>
      <c r="L113">
        <v>27</v>
      </c>
      <c r="M113">
        <v>860</v>
      </c>
      <c r="N113" t="s">
        <v>21</v>
      </c>
      <c r="O113">
        <v>33.956285600000001</v>
      </c>
      <c r="P113">
        <v>-118.39287</v>
      </c>
      <c r="Q113">
        <v>3.0085609192713667</v>
      </c>
    </row>
    <row r="114" spans="1:17" x14ac:dyDescent="0.3">
      <c r="A114" t="s">
        <v>17</v>
      </c>
      <c r="B114" t="s">
        <v>135</v>
      </c>
      <c r="C114" t="s">
        <v>46</v>
      </c>
      <c r="D114" t="s">
        <v>20</v>
      </c>
      <c r="E114">
        <v>90056</v>
      </c>
      <c r="F114">
        <v>1755000</v>
      </c>
      <c r="G114">
        <v>4</v>
      </c>
      <c r="H114">
        <v>3</v>
      </c>
      <c r="I114">
        <v>3415</v>
      </c>
      <c r="J114">
        <v>17708</v>
      </c>
      <c r="K114">
        <v>1997</v>
      </c>
      <c r="L114">
        <v>20</v>
      </c>
      <c r="M114">
        <v>514</v>
      </c>
      <c r="N114" t="s">
        <v>21</v>
      </c>
      <c r="O114">
        <v>33.993310299999997</v>
      </c>
      <c r="P114">
        <v>-118.3698466</v>
      </c>
      <c r="Q114">
        <v>5.2540036091328348</v>
      </c>
    </row>
    <row r="115" spans="1:17" x14ac:dyDescent="0.3">
      <c r="A115" t="s">
        <v>17</v>
      </c>
      <c r="B115" t="s">
        <v>136</v>
      </c>
      <c r="C115" t="s">
        <v>46</v>
      </c>
      <c r="D115" t="s">
        <v>20</v>
      </c>
      <c r="E115">
        <v>90056</v>
      </c>
      <c r="F115">
        <v>1630000</v>
      </c>
      <c r="G115">
        <v>3</v>
      </c>
      <c r="H115">
        <v>3</v>
      </c>
      <c r="I115">
        <v>3097</v>
      </c>
      <c r="J115">
        <v>7777</v>
      </c>
      <c r="K115">
        <v>1977</v>
      </c>
      <c r="L115">
        <v>62</v>
      </c>
      <c r="M115">
        <v>526</v>
      </c>
      <c r="N115" t="s">
        <v>21</v>
      </c>
      <c r="O115">
        <v>33.991811599999998</v>
      </c>
      <c r="P115">
        <v>-118.3778326</v>
      </c>
      <c r="Q115">
        <v>4.8239686478809531</v>
      </c>
    </row>
    <row r="116" spans="1:17" x14ac:dyDescent="0.3">
      <c r="A116" t="s">
        <v>17</v>
      </c>
      <c r="B116" t="s">
        <v>137</v>
      </c>
      <c r="C116" t="s">
        <v>46</v>
      </c>
      <c r="D116" t="s">
        <v>20</v>
      </c>
      <c r="E116">
        <v>90056</v>
      </c>
      <c r="F116">
        <v>1479000</v>
      </c>
      <c r="G116">
        <v>4</v>
      </c>
      <c r="H116">
        <v>3</v>
      </c>
      <c r="I116">
        <v>3323</v>
      </c>
      <c r="J116">
        <v>9196</v>
      </c>
      <c r="K116">
        <v>1961</v>
      </c>
      <c r="L116">
        <v>47</v>
      </c>
      <c r="M116">
        <v>445</v>
      </c>
      <c r="N116" t="s">
        <v>21</v>
      </c>
      <c r="O116">
        <v>33.983697999999997</v>
      </c>
      <c r="P116">
        <v>-118.3782963</v>
      </c>
      <c r="Q116">
        <v>4.4830273052187231</v>
      </c>
    </row>
    <row r="117" spans="1:17" x14ac:dyDescent="0.3">
      <c r="A117" t="s">
        <v>17</v>
      </c>
      <c r="B117" t="s">
        <v>138</v>
      </c>
      <c r="C117" t="s">
        <v>46</v>
      </c>
      <c r="D117" t="s">
        <v>20</v>
      </c>
      <c r="E117">
        <v>90056</v>
      </c>
      <c r="F117">
        <v>1799000</v>
      </c>
      <c r="G117">
        <v>4</v>
      </c>
      <c r="H117">
        <v>4</v>
      </c>
      <c r="I117">
        <v>3025</v>
      </c>
      <c r="J117">
        <v>9058</v>
      </c>
      <c r="K117">
        <v>1961</v>
      </c>
      <c r="L117">
        <v>21</v>
      </c>
      <c r="M117">
        <v>595</v>
      </c>
      <c r="N117" t="s">
        <v>21</v>
      </c>
      <c r="O117">
        <v>33.983144199999998</v>
      </c>
      <c r="P117">
        <v>-118.3772848</v>
      </c>
      <c r="Q117">
        <v>4.5124548179513289</v>
      </c>
    </row>
    <row r="118" spans="1:17" x14ac:dyDescent="0.3">
      <c r="A118" t="s">
        <v>17</v>
      </c>
      <c r="B118" t="s">
        <v>139</v>
      </c>
      <c r="C118" t="s">
        <v>46</v>
      </c>
      <c r="D118" t="s">
        <v>20</v>
      </c>
      <c r="E118">
        <v>90066</v>
      </c>
      <c r="F118">
        <v>1599000</v>
      </c>
      <c r="G118">
        <v>4</v>
      </c>
      <c r="H118">
        <v>3.5</v>
      </c>
      <c r="I118">
        <v>2123</v>
      </c>
      <c r="J118">
        <v>1507</v>
      </c>
      <c r="K118">
        <v>2021</v>
      </c>
      <c r="L118">
        <v>14</v>
      </c>
      <c r="M118">
        <v>753</v>
      </c>
      <c r="N118" t="s">
        <v>21</v>
      </c>
      <c r="O118">
        <v>34.018002000000003</v>
      </c>
      <c r="P118">
        <v>-118.43458080000001</v>
      </c>
      <c r="Q118">
        <v>3.0529709846065307</v>
      </c>
    </row>
    <row r="119" spans="1:17" x14ac:dyDescent="0.3">
      <c r="A119" t="s">
        <v>17</v>
      </c>
      <c r="B119" t="s">
        <v>140</v>
      </c>
      <c r="C119" t="s">
        <v>46</v>
      </c>
      <c r="D119" t="s">
        <v>20</v>
      </c>
      <c r="E119">
        <v>90066</v>
      </c>
      <c r="F119">
        <v>1349000</v>
      </c>
      <c r="G119">
        <v>3</v>
      </c>
      <c r="H119">
        <v>3</v>
      </c>
      <c r="I119">
        <v>1653</v>
      </c>
      <c r="J119">
        <v>1236</v>
      </c>
      <c r="K119">
        <v>2014</v>
      </c>
      <c r="L119">
        <v>7</v>
      </c>
      <c r="M119">
        <v>816</v>
      </c>
      <c r="N119" t="s">
        <v>21</v>
      </c>
      <c r="O119">
        <v>34.0032949</v>
      </c>
      <c r="P119">
        <v>-118.4224968</v>
      </c>
      <c r="Q119">
        <v>3.4614085014053648</v>
      </c>
    </row>
    <row r="120" spans="1:17" x14ac:dyDescent="0.3">
      <c r="A120" t="s">
        <v>17</v>
      </c>
      <c r="B120" t="s">
        <v>141</v>
      </c>
      <c r="C120" t="s">
        <v>46</v>
      </c>
      <c r="D120" t="s">
        <v>20</v>
      </c>
      <c r="E120">
        <v>90066</v>
      </c>
      <c r="F120">
        <v>2695000</v>
      </c>
      <c r="G120">
        <v>4</v>
      </c>
      <c r="H120">
        <v>3</v>
      </c>
      <c r="I120">
        <v>3094</v>
      </c>
      <c r="J120">
        <v>5274</v>
      </c>
      <c r="K120">
        <v>1951</v>
      </c>
      <c r="L120">
        <v>53</v>
      </c>
      <c r="M120">
        <v>871</v>
      </c>
      <c r="N120" t="s">
        <v>21</v>
      </c>
      <c r="O120">
        <v>34.009785999999998</v>
      </c>
      <c r="P120">
        <v>-118.4314943</v>
      </c>
      <c r="Q120">
        <v>3.0263455606253316</v>
      </c>
    </row>
    <row r="121" spans="1:17" x14ac:dyDescent="0.3">
      <c r="A121" t="s">
        <v>17</v>
      </c>
      <c r="B121" t="s">
        <v>142</v>
      </c>
      <c r="C121" t="s">
        <v>46</v>
      </c>
      <c r="D121" t="s">
        <v>20</v>
      </c>
      <c r="E121">
        <v>90066</v>
      </c>
      <c r="F121">
        <v>1749000</v>
      </c>
      <c r="G121">
        <v>2</v>
      </c>
      <c r="H121">
        <v>2</v>
      </c>
      <c r="I121">
        <v>1461</v>
      </c>
      <c r="J121">
        <v>5500</v>
      </c>
      <c r="K121">
        <v>1948</v>
      </c>
      <c r="L121">
        <v>5</v>
      </c>
      <c r="M121">
        <v>1197</v>
      </c>
      <c r="N121" t="s">
        <v>21</v>
      </c>
      <c r="O121">
        <v>34.017604400000003</v>
      </c>
      <c r="P121">
        <v>-118.4384153</v>
      </c>
      <c r="Q121">
        <v>2.843728277791536</v>
      </c>
    </row>
    <row r="122" spans="1:17" x14ac:dyDescent="0.3">
      <c r="A122" t="s">
        <v>17</v>
      </c>
      <c r="B122" t="s">
        <v>143</v>
      </c>
      <c r="C122" t="s">
        <v>46</v>
      </c>
      <c r="D122" t="s">
        <v>20</v>
      </c>
      <c r="E122">
        <v>90066</v>
      </c>
      <c r="F122">
        <v>1599000</v>
      </c>
      <c r="G122">
        <v>2</v>
      </c>
      <c r="H122">
        <v>2</v>
      </c>
      <c r="I122">
        <v>1296</v>
      </c>
      <c r="J122">
        <v>5625</v>
      </c>
      <c r="K122">
        <v>1952</v>
      </c>
      <c r="L122">
        <v>65</v>
      </c>
      <c r="M122">
        <v>1234</v>
      </c>
      <c r="N122" t="s">
        <v>21</v>
      </c>
      <c r="O122">
        <v>33.989087400000003</v>
      </c>
      <c r="P122">
        <v>-118.4207143</v>
      </c>
      <c r="Q122">
        <v>3.0674900175606226</v>
      </c>
    </row>
    <row r="123" spans="1:17" x14ac:dyDescent="0.3">
      <c r="A123" t="s">
        <v>17</v>
      </c>
      <c r="B123" t="s">
        <v>144</v>
      </c>
      <c r="C123" t="s">
        <v>46</v>
      </c>
      <c r="D123" t="s">
        <v>20</v>
      </c>
      <c r="E123">
        <v>90066</v>
      </c>
      <c r="F123">
        <v>1850000</v>
      </c>
      <c r="G123">
        <v>3</v>
      </c>
      <c r="H123">
        <v>2</v>
      </c>
      <c r="I123">
        <v>1367</v>
      </c>
      <c r="J123">
        <v>6311</v>
      </c>
      <c r="K123">
        <v>1950</v>
      </c>
      <c r="L123">
        <v>19</v>
      </c>
      <c r="M123">
        <v>1353</v>
      </c>
      <c r="N123" t="s">
        <v>21</v>
      </c>
      <c r="O123">
        <v>34.013137200000003</v>
      </c>
      <c r="P123">
        <v>-118.4455392</v>
      </c>
      <c r="Q123">
        <v>2.3420301326450517</v>
      </c>
    </row>
    <row r="124" spans="1:17" x14ac:dyDescent="0.3">
      <c r="A124" t="s">
        <v>17</v>
      </c>
      <c r="B124" t="s">
        <v>145</v>
      </c>
      <c r="C124" t="s">
        <v>46</v>
      </c>
      <c r="D124" t="s">
        <v>20</v>
      </c>
      <c r="E124">
        <v>90066</v>
      </c>
      <c r="F124">
        <v>1350000</v>
      </c>
      <c r="G124">
        <v>3</v>
      </c>
      <c r="H124">
        <v>2</v>
      </c>
      <c r="I124">
        <v>1458</v>
      </c>
      <c r="J124">
        <v>4563</v>
      </c>
      <c r="K124">
        <v>1952</v>
      </c>
      <c r="L124">
        <v>67</v>
      </c>
      <c r="M124">
        <v>926</v>
      </c>
      <c r="N124" t="s">
        <v>21</v>
      </c>
      <c r="O124">
        <v>33.987707700000001</v>
      </c>
      <c r="P124">
        <v>-118.4297617</v>
      </c>
      <c r="Q124">
        <v>2.7819541225694344</v>
      </c>
    </row>
    <row r="125" spans="1:17" x14ac:dyDescent="0.3">
      <c r="A125" t="s">
        <v>17</v>
      </c>
      <c r="B125" t="s">
        <v>146</v>
      </c>
      <c r="C125" t="s">
        <v>46</v>
      </c>
      <c r="D125" t="s">
        <v>20</v>
      </c>
      <c r="E125">
        <v>90066</v>
      </c>
      <c r="F125">
        <v>1825000</v>
      </c>
      <c r="G125">
        <v>3</v>
      </c>
      <c r="H125">
        <v>2</v>
      </c>
      <c r="I125">
        <v>1708</v>
      </c>
      <c r="J125">
        <v>5134</v>
      </c>
      <c r="K125">
        <v>1960</v>
      </c>
      <c r="L125">
        <v>29</v>
      </c>
      <c r="M125">
        <v>1069</v>
      </c>
      <c r="N125" t="s">
        <v>21</v>
      </c>
      <c r="O125">
        <v>34.009182299999999</v>
      </c>
      <c r="P125">
        <v>-118.45606069999999</v>
      </c>
      <c r="Q125">
        <v>1.6803342355251538</v>
      </c>
    </row>
    <row r="126" spans="1:17" x14ac:dyDescent="0.3">
      <c r="A126" t="s">
        <v>17</v>
      </c>
      <c r="B126" t="s">
        <v>147</v>
      </c>
      <c r="C126" t="s">
        <v>46</v>
      </c>
      <c r="D126" t="s">
        <v>20</v>
      </c>
      <c r="E126">
        <v>90066</v>
      </c>
      <c r="F126">
        <v>1595000</v>
      </c>
      <c r="G126">
        <v>2</v>
      </c>
      <c r="H126">
        <v>2</v>
      </c>
      <c r="I126">
        <v>1232</v>
      </c>
      <c r="J126">
        <v>5942</v>
      </c>
      <c r="K126">
        <v>1949</v>
      </c>
      <c r="L126">
        <v>4</v>
      </c>
      <c r="M126">
        <v>1295</v>
      </c>
      <c r="N126" t="s">
        <v>21</v>
      </c>
      <c r="O126">
        <v>34.006760200000002</v>
      </c>
      <c r="P126">
        <v>-118.45388939999999</v>
      </c>
      <c r="Q126">
        <v>1.7352693989316161</v>
      </c>
    </row>
    <row r="127" spans="1:17" x14ac:dyDescent="0.3">
      <c r="A127" t="s">
        <v>17</v>
      </c>
      <c r="B127" t="s">
        <v>148</v>
      </c>
      <c r="C127" t="s">
        <v>46</v>
      </c>
      <c r="D127" t="s">
        <v>20</v>
      </c>
      <c r="E127">
        <v>90066</v>
      </c>
      <c r="F127">
        <v>1875000</v>
      </c>
      <c r="G127">
        <v>3</v>
      </c>
      <c r="H127">
        <v>2</v>
      </c>
      <c r="I127">
        <v>2242</v>
      </c>
      <c r="J127">
        <v>7261</v>
      </c>
      <c r="K127">
        <v>1956</v>
      </c>
      <c r="L127">
        <v>5</v>
      </c>
      <c r="M127">
        <v>836</v>
      </c>
      <c r="N127" t="s">
        <v>21</v>
      </c>
      <c r="O127">
        <v>34.011844500000002</v>
      </c>
      <c r="P127">
        <v>-118.4475013</v>
      </c>
      <c r="Q127">
        <v>2.2029084140499382</v>
      </c>
    </row>
    <row r="128" spans="1:17" x14ac:dyDescent="0.3">
      <c r="A128" t="s">
        <v>17</v>
      </c>
      <c r="B128" t="s">
        <v>149</v>
      </c>
      <c r="C128" t="s">
        <v>46</v>
      </c>
      <c r="D128" t="s">
        <v>20</v>
      </c>
      <c r="E128">
        <v>90066</v>
      </c>
      <c r="F128">
        <v>3795000</v>
      </c>
      <c r="G128">
        <v>5</v>
      </c>
      <c r="H128">
        <v>4.5</v>
      </c>
      <c r="I128">
        <v>3721</v>
      </c>
      <c r="J128">
        <v>5870</v>
      </c>
      <c r="K128">
        <v>1947</v>
      </c>
      <c r="L128">
        <v>25</v>
      </c>
      <c r="M128">
        <v>1020</v>
      </c>
      <c r="N128" t="s">
        <v>21</v>
      </c>
      <c r="O128">
        <v>34.004780500000003</v>
      </c>
      <c r="P128">
        <v>-118.4431574</v>
      </c>
      <c r="Q128">
        <v>2.3000733519794387</v>
      </c>
    </row>
    <row r="129" spans="1:17" x14ac:dyDescent="0.3">
      <c r="A129" t="s">
        <v>17</v>
      </c>
      <c r="B129" t="s">
        <v>150</v>
      </c>
      <c r="C129" t="s">
        <v>46</v>
      </c>
      <c r="D129" t="s">
        <v>20</v>
      </c>
      <c r="E129">
        <v>90066</v>
      </c>
      <c r="F129">
        <v>3099000</v>
      </c>
      <c r="G129">
        <v>5</v>
      </c>
      <c r="H129">
        <v>4</v>
      </c>
      <c r="I129">
        <v>3048</v>
      </c>
      <c r="J129">
        <v>6255</v>
      </c>
      <c r="K129">
        <v>2019</v>
      </c>
      <c r="L129">
        <v>5</v>
      </c>
      <c r="M129">
        <v>1017</v>
      </c>
      <c r="N129" t="s">
        <v>21</v>
      </c>
      <c r="O129">
        <v>34.003760300000003</v>
      </c>
      <c r="P129">
        <v>-118.43828379999999</v>
      </c>
      <c r="Q129">
        <v>2.5654915432145335</v>
      </c>
    </row>
    <row r="130" spans="1:17" x14ac:dyDescent="0.3">
      <c r="A130" t="s">
        <v>17</v>
      </c>
      <c r="B130" t="s">
        <v>151</v>
      </c>
      <c r="C130" t="s">
        <v>46</v>
      </c>
      <c r="D130" t="s">
        <v>20</v>
      </c>
      <c r="E130">
        <v>90066</v>
      </c>
      <c r="F130">
        <v>1995000</v>
      </c>
      <c r="G130">
        <v>4</v>
      </c>
      <c r="H130">
        <v>3.5</v>
      </c>
      <c r="I130">
        <v>2280</v>
      </c>
      <c r="J130">
        <v>5714</v>
      </c>
      <c r="K130">
        <v>1939</v>
      </c>
      <c r="L130">
        <v>17</v>
      </c>
      <c r="M130">
        <v>875</v>
      </c>
      <c r="N130" t="s">
        <v>21</v>
      </c>
      <c r="O130">
        <v>34.001443500000001</v>
      </c>
      <c r="P130">
        <v>-118.4422538</v>
      </c>
      <c r="Q130">
        <v>2.3230777639978388</v>
      </c>
    </row>
    <row r="131" spans="1:17" x14ac:dyDescent="0.3">
      <c r="A131" t="s">
        <v>17</v>
      </c>
      <c r="B131" t="s">
        <v>152</v>
      </c>
      <c r="C131" t="s">
        <v>46</v>
      </c>
      <c r="D131" t="s">
        <v>20</v>
      </c>
      <c r="E131">
        <v>90066</v>
      </c>
      <c r="F131">
        <v>1595000</v>
      </c>
      <c r="G131">
        <v>3</v>
      </c>
      <c r="H131">
        <v>2</v>
      </c>
      <c r="I131">
        <v>1654</v>
      </c>
      <c r="J131">
        <v>5628</v>
      </c>
      <c r="K131">
        <v>1939</v>
      </c>
      <c r="L131">
        <v>10</v>
      </c>
      <c r="M131">
        <v>964</v>
      </c>
      <c r="N131" t="s">
        <v>21</v>
      </c>
      <c r="O131">
        <v>34.000844499999999</v>
      </c>
      <c r="P131">
        <v>-118.4406566</v>
      </c>
      <c r="Q131">
        <v>2.4118069682919967</v>
      </c>
    </row>
    <row r="132" spans="1:17" x14ac:dyDescent="0.3">
      <c r="A132" t="s">
        <v>17</v>
      </c>
      <c r="B132" t="s">
        <v>153</v>
      </c>
      <c r="C132" t="s">
        <v>46</v>
      </c>
      <c r="D132" t="s">
        <v>20</v>
      </c>
      <c r="E132">
        <v>90066</v>
      </c>
      <c r="F132">
        <v>1499000</v>
      </c>
      <c r="G132">
        <v>3</v>
      </c>
      <c r="H132">
        <v>2</v>
      </c>
      <c r="I132">
        <v>1397</v>
      </c>
      <c r="J132">
        <v>5704</v>
      </c>
      <c r="K132">
        <v>1947</v>
      </c>
      <c r="L132">
        <v>8</v>
      </c>
      <c r="M132">
        <v>1073</v>
      </c>
      <c r="N132" t="s">
        <v>21</v>
      </c>
      <c r="O132">
        <v>34.008758200000003</v>
      </c>
      <c r="P132">
        <v>-118.42171829999999</v>
      </c>
      <c r="Q132">
        <v>3.5576267502286476</v>
      </c>
    </row>
    <row r="133" spans="1:17" x14ac:dyDescent="0.3">
      <c r="A133" t="s">
        <v>17</v>
      </c>
      <c r="B133" t="s">
        <v>154</v>
      </c>
      <c r="C133" t="s">
        <v>46</v>
      </c>
      <c r="D133" t="s">
        <v>20</v>
      </c>
      <c r="E133">
        <v>90066</v>
      </c>
      <c r="F133">
        <v>1195000</v>
      </c>
      <c r="G133">
        <v>2</v>
      </c>
      <c r="H133">
        <v>1</v>
      </c>
      <c r="I133">
        <v>780</v>
      </c>
      <c r="J133">
        <v>5473</v>
      </c>
      <c r="K133">
        <v>1940</v>
      </c>
      <c r="L133">
        <v>45</v>
      </c>
      <c r="M133">
        <v>1532</v>
      </c>
      <c r="N133" t="s">
        <v>21</v>
      </c>
      <c r="O133">
        <v>33.998849</v>
      </c>
      <c r="P133">
        <v>-118.434091</v>
      </c>
      <c r="Q133">
        <v>2.784596755747843</v>
      </c>
    </row>
    <row r="134" spans="1:17" x14ac:dyDescent="0.3">
      <c r="A134" t="s">
        <v>17</v>
      </c>
      <c r="B134" t="s">
        <v>155</v>
      </c>
      <c r="C134" t="s">
        <v>46</v>
      </c>
      <c r="D134" t="s">
        <v>20</v>
      </c>
      <c r="E134">
        <v>90066</v>
      </c>
      <c r="F134">
        <v>1249000</v>
      </c>
      <c r="G134">
        <v>3</v>
      </c>
      <c r="H134">
        <v>1</v>
      </c>
      <c r="I134">
        <v>1125</v>
      </c>
      <c r="J134">
        <v>4403</v>
      </c>
      <c r="K134">
        <v>1947</v>
      </c>
      <c r="L134">
        <v>6</v>
      </c>
      <c r="M134">
        <v>1110</v>
      </c>
      <c r="N134" t="s">
        <v>21</v>
      </c>
      <c r="O134">
        <v>33.993604699999999</v>
      </c>
      <c r="P134">
        <v>-118.44001780000001</v>
      </c>
      <c r="Q134">
        <v>2.4733913800458187</v>
      </c>
    </row>
    <row r="135" spans="1:17" x14ac:dyDescent="0.3">
      <c r="A135" t="s">
        <v>17</v>
      </c>
      <c r="B135" t="s">
        <v>156</v>
      </c>
      <c r="C135" t="s">
        <v>46</v>
      </c>
      <c r="D135" t="s">
        <v>20</v>
      </c>
      <c r="E135">
        <v>90066</v>
      </c>
      <c r="F135">
        <v>2289000</v>
      </c>
      <c r="G135">
        <v>4</v>
      </c>
      <c r="H135">
        <v>3</v>
      </c>
      <c r="I135">
        <v>2229</v>
      </c>
      <c r="J135">
        <v>4952</v>
      </c>
      <c r="K135">
        <v>2018</v>
      </c>
      <c r="L135">
        <v>17</v>
      </c>
      <c r="M135">
        <v>1027</v>
      </c>
      <c r="N135" t="s">
        <v>21</v>
      </c>
      <c r="O135">
        <v>33.9943782</v>
      </c>
      <c r="P135">
        <v>-118.4364585</v>
      </c>
      <c r="Q135">
        <v>2.6682047795707327</v>
      </c>
    </row>
    <row r="136" spans="1:17" x14ac:dyDescent="0.3">
      <c r="A136" t="s">
        <v>17</v>
      </c>
      <c r="B136" t="s">
        <v>157</v>
      </c>
      <c r="C136" t="s">
        <v>46</v>
      </c>
      <c r="D136" t="s">
        <v>20</v>
      </c>
      <c r="E136">
        <v>90066</v>
      </c>
      <c r="F136">
        <v>2199000</v>
      </c>
      <c r="G136">
        <v>4</v>
      </c>
      <c r="H136">
        <v>3</v>
      </c>
      <c r="I136">
        <v>2366</v>
      </c>
      <c r="J136">
        <v>5506</v>
      </c>
      <c r="K136">
        <v>1959</v>
      </c>
      <c r="L136">
        <v>4</v>
      </c>
      <c r="M136">
        <v>929</v>
      </c>
      <c r="N136" t="s">
        <v>21</v>
      </c>
      <c r="O136">
        <v>33.991691600000003</v>
      </c>
      <c r="P136">
        <v>-118.4375993</v>
      </c>
      <c r="Q136">
        <v>2.6326008095886229</v>
      </c>
    </row>
    <row r="137" spans="1:17" x14ac:dyDescent="0.3">
      <c r="A137" t="s">
        <v>17</v>
      </c>
      <c r="B137" t="s">
        <v>158</v>
      </c>
      <c r="C137" t="s">
        <v>46</v>
      </c>
      <c r="D137" t="s">
        <v>20</v>
      </c>
      <c r="E137">
        <v>90066</v>
      </c>
      <c r="F137">
        <v>1450000</v>
      </c>
      <c r="G137">
        <v>3</v>
      </c>
      <c r="H137">
        <v>2</v>
      </c>
      <c r="I137">
        <v>1327</v>
      </c>
      <c r="J137">
        <v>4398</v>
      </c>
      <c r="K137">
        <v>1948</v>
      </c>
      <c r="L137">
        <v>45</v>
      </c>
      <c r="M137">
        <v>1093</v>
      </c>
      <c r="N137" t="s">
        <v>21</v>
      </c>
      <c r="O137">
        <v>33.990584599999998</v>
      </c>
      <c r="P137">
        <v>-118.4343593</v>
      </c>
      <c r="Q137">
        <v>2.8297314482345639</v>
      </c>
    </row>
    <row r="138" spans="1:17" x14ac:dyDescent="0.3">
      <c r="A138" t="s">
        <v>17</v>
      </c>
      <c r="B138" t="s">
        <v>159</v>
      </c>
      <c r="C138" t="s">
        <v>46</v>
      </c>
      <c r="D138" t="s">
        <v>20</v>
      </c>
      <c r="E138">
        <v>90066</v>
      </c>
      <c r="F138">
        <v>1149000</v>
      </c>
      <c r="G138">
        <v>3</v>
      </c>
      <c r="H138">
        <v>2</v>
      </c>
      <c r="I138">
        <v>1408</v>
      </c>
      <c r="J138">
        <v>3500</v>
      </c>
      <c r="K138">
        <v>1952</v>
      </c>
      <c r="L138">
        <v>32</v>
      </c>
      <c r="M138">
        <v>816</v>
      </c>
      <c r="N138" t="s">
        <v>21</v>
      </c>
      <c r="O138">
        <v>33.984711400000002</v>
      </c>
      <c r="P138">
        <v>-118.4126363</v>
      </c>
      <c r="Q138">
        <v>3.0544307773077053</v>
      </c>
    </row>
    <row r="139" spans="1:17" x14ac:dyDescent="0.3">
      <c r="A139" t="s">
        <v>17</v>
      </c>
      <c r="B139" t="s">
        <v>160</v>
      </c>
      <c r="C139" t="s">
        <v>46</v>
      </c>
      <c r="D139" t="s">
        <v>20</v>
      </c>
      <c r="E139">
        <v>90094</v>
      </c>
      <c r="F139">
        <v>4950000</v>
      </c>
      <c r="G139">
        <v>2</v>
      </c>
      <c r="H139">
        <v>6</v>
      </c>
      <c r="I139">
        <v>4544</v>
      </c>
      <c r="J139">
        <v>3425</v>
      </c>
      <c r="K139">
        <v>2017</v>
      </c>
      <c r="L139">
        <v>30</v>
      </c>
      <c r="M139">
        <v>1089</v>
      </c>
      <c r="N139" t="s">
        <v>21</v>
      </c>
      <c r="O139">
        <v>33.975954999999999</v>
      </c>
      <c r="P139">
        <v>-118.414665</v>
      </c>
      <c r="Q139">
        <v>2.5158826768474682</v>
      </c>
    </row>
    <row r="140" spans="1:17" x14ac:dyDescent="0.3">
      <c r="A140" t="s">
        <v>17</v>
      </c>
      <c r="B140" t="s">
        <v>161</v>
      </c>
      <c r="C140" t="s">
        <v>162</v>
      </c>
      <c r="D140" t="s">
        <v>20</v>
      </c>
      <c r="E140">
        <v>90266</v>
      </c>
      <c r="F140">
        <v>3200000</v>
      </c>
      <c r="G140">
        <v>4</v>
      </c>
      <c r="H140">
        <v>3</v>
      </c>
      <c r="I140">
        <v>3058</v>
      </c>
      <c r="J140">
        <v>10748</v>
      </c>
      <c r="K140">
        <v>1982</v>
      </c>
      <c r="L140">
        <v>2</v>
      </c>
      <c r="M140">
        <v>1046</v>
      </c>
      <c r="N140" t="s">
        <v>21</v>
      </c>
      <c r="O140">
        <v>33.896024099999998</v>
      </c>
      <c r="P140">
        <v>-118.39010620000001</v>
      </c>
      <c r="Q140">
        <v>1.9320924187178383</v>
      </c>
    </row>
    <row r="141" spans="1:17" x14ac:dyDescent="0.3">
      <c r="A141" t="s">
        <v>17</v>
      </c>
      <c r="B141" t="s">
        <v>163</v>
      </c>
      <c r="C141" t="s">
        <v>162</v>
      </c>
      <c r="D141" t="s">
        <v>20</v>
      </c>
      <c r="E141">
        <v>90266</v>
      </c>
      <c r="F141">
        <v>7499000</v>
      </c>
      <c r="G141">
        <v>3</v>
      </c>
      <c r="H141">
        <v>3</v>
      </c>
      <c r="I141">
        <v>2701</v>
      </c>
      <c r="J141">
        <v>1344</v>
      </c>
      <c r="K141">
        <v>2019</v>
      </c>
      <c r="L141">
        <v>56</v>
      </c>
      <c r="M141">
        <v>2776</v>
      </c>
      <c r="N141" t="s">
        <v>21</v>
      </c>
      <c r="O141">
        <v>33.891015899999999</v>
      </c>
      <c r="P141">
        <v>-118.41482929999999</v>
      </c>
      <c r="Q141">
        <v>1.1555248944226051</v>
      </c>
    </row>
    <row r="142" spans="1:17" x14ac:dyDescent="0.3">
      <c r="A142" t="s">
        <v>17</v>
      </c>
      <c r="B142" t="s">
        <v>164</v>
      </c>
      <c r="C142" t="s">
        <v>162</v>
      </c>
      <c r="D142" t="s">
        <v>20</v>
      </c>
      <c r="E142">
        <v>90266</v>
      </c>
      <c r="F142">
        <v>9600000</v>
      </c>
      <c r="G142">
        <v>5</v>
      </c>
      <c r="H142">
        <v>6</v>
      </c>
      <c r="I142">
        <v>6400</v>
      </c>
      <c r="J142">
        <v>6753</v>
      </c>
      <c r="K142">
        <v>2006</v>
      </c>
      <c r="L142">
        <v>168</v>
      </c>
      <c r="M142">
        <v>1500</v>
      </c>
      <c r="N142" t="s">
        <v>21</v>
      </c>
      <c r="O142">
        <v>33.879916199999997</v>
      </c>
      <c r="P142">
        <v>-118.400085</v>
      </c>
      <c r="Q142">
        <v>0.72094913590880538</v>
      </c>
    </row>
    <row r="143" spans="1:17" x14ac:dyDescent="0.3">
      <c r="A143" t="s">
        <v>17</v>
      </c>
      <c r="B143" t="s">
        <v>165</v>
      </c>
      <c r="C143" t="s">
        <v>162</v>
      </c>
      <c r="D143" t="s">
        <v>20</v>
      </c>
      <c r="E143">
        <v>90266</v>
      </c>
      <c r="F143">
        <v>3900000</v>
      </c>
      <c r="G143">
        <v>4</v>
      </c>
      <c r="H143">
        <v>3</v>
      </c>
      <c r="I143">
        <v>2946</v>
      </c>
      <c r="J143">
        <v>4467</v>
      </c>
      <c r="K143">
        <v>2021</v>
      </c>
      <c r="L143">
        <v>169</v>
      </c>
      <c r="M143">
        <v>1324</v>
      </c>
      <c r="N143" t="s">
        <v>21</v>
      </c>
      <c r="O143">
        <v>33.887870300000003</v>
      </c>
      <c r="P143">
        <v>-118.39890920000001</v>
      </c>
      <c r="Q143">
        <v>1.1820481791376158</v>
      </c>
    </row>
    <row r="144" spans="1:17" x14ac:dyDescent="0.3">
      <c r="A144" t="s">
        <v>17</v>
      </c>
      <c r="B144" t="s">
        <v>166</v>
      </c>
      <c r="C144" t="s">
        <v>162</v>
      </c>
      <c r="D144" t="s">
        <v>20</v>
      </c>
      <c r="E144">
        <v>90266</v>
      </c>
      <c r="F144">
        <v>2150000</v>
      </c>
      <c r="G144">
        <v>4</v>
      </c>
      <c r="H144">
        <v>3</v>
      </c>
      <c r="I144">
        <v>1737</v>
      </c>
      <c r="J144">
        <v>5342</v>
      </c>
      <c r="K144">
        <v>1953</v>
      </c>
      <c r="L144">
        <v>47</v>
      </c>
      <c r="M144">
        <v>1238</v>
      </c>
      <c r="N144" t="s">
        <v>21</v>
      </c>
      <c r="O144">
        <v>33.874620700000001</v>
      </c>
      <c r="P144">
        <v>-118.3942694</v>
      </c>
      <c r="Q144">
        <v>0.90067511749576723</v>
      </c>
    </row>
    <row r="145" spans="1:17" x14ac:dyDescent="0.3">
      <c r="A145" t="s">
        <v>17</v>
      </c>
      <c r="B145" t="s">
        <v>167</v>
      </c>
      <c r="C145" t="s">
        <v>162</v>
      </c>
      <c r="D145" t="s">
        <v>20</v>
      </c>
      <c r="E145">
        <v>90266</v>
      </c>
      <c r="F145">
        <v>3795000</v>
      </c>
      <c r="G145">
        <v>4</v>
      </c>
      <c r="H145">
        <v>4</v>
      </c>
      <c r="I145">
        <v>3598</v>
      </c>
      <c r="J145">
        <v>5088</v>
      </c>
      <c r="K145">
        <v>2023</v>
      </c>
      <c r="L145">
        <v>21</v>
      </c>
      <c r="M145">
        <v>1055</v>
      </c>
      <c r="N145" t="s">
        <v>21</v>
      </c>
      <c r="O145">
        <v>33.888424999999998</v>
      </c>
      <c r="P145">
        <v>-118.37979799999999</v>
      </c>
      <c r="Q145">
        <v>2.0148573578983937</v>
      </c>
    </row>
    <row r="146" spans="1:17" x14ac:dyDescent="0.3">
      <c r="A146" t="s">
        <v>17</v>
      </c>
      <c r="B146" t="s">
        <v>168</v>
      </c>
      <c r="C146" t="s">
        <v>162</v>
      </c>
      <c r="D146" t="s">
        <v>20</v>
      </c>
      <c r="E146">
        <v>90266</v>
      </c>
      <c r="F146">
        <v>2450000</v>
      </c>
      <c r="G146">
        <v>3</v>
      </c>
      <c r="H146">
        <v>2</v>
      </c>
      <c r="I146">
        <v>1674</v>
      </c>
      <c r="J146">
        <v>5102</v>
      </c>
      <c r="K146">
        <v>1950</v>
      </c>
      <c r="L146">
        <v>14</v>
      </c>
      <c r="M146">
        <v>1464</v>
      </c>
      <c r="N146" t="s">
        <v>21</v>
      </c>
      <c r="O146">
        <v>33.888430900000003</v>
      </c>
      <c r="P146">
        <v>-118.3794987</v>
      </c>
      <c r="Q146">
        <v>2.029799702108261</v>
      </c>
    </row>
    <row r="147" spans="1:17" x14ac:dyDescent="0.3">
      <c r="A147" t="s">
        <v>17</v>
      </c>
      <c r="B147" t="s">
        <v>169</v>
      </c>
      <c r="C147" t="s">
        <v>162</v>
      </c>
      <c r="D147" t="s">
        <v>20</v>
      </c>
      <c r="E147">
        <v>90266</v>
      </c>
      <c r="F147">
        <v>3824000</v>
      </c>
      <c r="G147">
        <v>5</v>
      </c>
      <c r="H147">
        <v>5.5</v>
      </c>
      <c r="I147">
        <v>3344</v>
      </c>
      <c r="J147">
        <v>4908</v>
      </c>
      <c r="K147">
        <v>2023</v>
      </c>
      <c r="L147">
        <v>50</v>
      </c>
      <c r="M147">
        <v>1144</v>
      </c>
      <c r="N147" t="s">
        <v>21</v>
      </c>
      <c r="O147">
        <v>33.8885194</v>
      </c>
      <c r="P147">
        <v>-118.3919705</v>
      </c>
      <c r="Q147">
        <v>1.4660421807397033</v>
      </c>
    </row>
    <row r="148" spans="1:17" x14ac:dyDescent="0.3">
      <c r="A148" t="s">
        <v>17</v>
      </c>
      <c r="B148" t="s">
        <v>170</v>
      </c>
      <c r="C148" t="s">
        <v>162</v>
      </c>
      <c r="D148" t="s">
        <v>20</v>
      </c>
      <c r="E148">
        <v>90266</v>
      </c>
      <c r="F148">
        <v>7999000</v>
      </c>
      <c r="G148">
        <v>5</v>
      </c>
      <c r="H148">
        <v>5.5</v>
      </c>
      <c r="I148">
        <v>5400</v>
      </c>
      <c r="J148">
        <v>3000</v>
      </c>
      <c r="K148">
        <v>2019</v>
      </c>
      <c r="L148">
        <v>1</v>
      </c>
      <c r="M148">
        <v>1481</v>
      </c>
      <c r="N148" t="s">
        <v>21</v>
      </c>
      <c r="O148">
        <v>33.887206599999999</v>
      </c>
      <c r="P148">
        <v>-118.40736510000001</v>
      </c>
      <c r="Q148">
        <v>0.96502157478905626</v>
      </c>
    </row>
    <row r="149" spans="1:17" x14ac:dyDescent="0.3">
      <c r="A149" t="s">
        <v>17</v>
      </c>
      <c r="B149" t="s">
        <v>171</v>
      </c>
      <c r="C149" t="s">
        <v>162</v>
      </c>
      <c r="D149" t="s">
        <v>20</v>
      </c>
      <c r="E149">
        <v>90266</v>
      </c>
      <c r="F149">
        <v>7299999</v>
      </c>
      <c r="G149">
        <v>6</v>
      </c>
      <c r="H149">
        <v>4.5</v>
      </c>
      <c r="I149">
        <v>5700</v>
      </c>
      <c r="J149">
        <v>5432</v>
      </c>
      <c r="K149">
        <v>2015</v>
      </c>
      <c r="L149">
        <v>28</v>
      </c>
      <c r="M149">
        <v>1281</v>
      </c>
      <c r="N149" t="s">
        <v>21</v>
      </c>
      <c r="O149">
        <v>33.889581700000001</v>
      </c>
      <c r="P149">
        <v>-118.4040518</v>
      </c>
      <c r="Q149">
        <v>1.1673601197052579</v>
      </c>
    </row>
    <row r="150" spans="1:17" x14ac:dyDescent="0.3">
      <c r="A150" t="s">
        <v>17</v>
      </c>
      <c r="B150" t="s">
        <v>172</v>
      </c>
      <c r="C150" t="s">
        <v>162</v>
      </c>
      <c r="D150" t="s">
        <v>20</v>
      </c>
      <c r="E150">
        <v>90266</v>
      </c>
      <c r="F150">
        <v>2750000</v>
      </c>
      <c r="G150">
        <v>4</v>
      </c>
      <c r="H150">
        <v>3</v>
      </c>
      <c r="I150">
        <v>2803</v>
      </c>
      <c r="J150">
        <v>7497</v>
      </c>
      <c r="K150">
        <v>1949</v>
      </c>
      <c r="L150">
        <v>28</v>
      </c>
      <c r="M150">
        <v>981</v>
      </c>
      <c r="N150" t="s">
        <v>21</v>
      </c>
      <c r="O150">
        <v>33.8935709</v>
      </c>
      <c r="P150">
        <v>-118.3892218</v>
      </c>
      <c r="Q150">
        <v>1.8301775453826754</v>
      </c>
    </row>
    <row r="151" spans="1:17" x14ac:dyDescent="0.3">
      <c r="A151" t="s">
        <v>17</v>
      </c>
      <c r="B151" t="s">
        <v>173</v>
      </c>
      <c r="C151" t="s">
        <v>162</v>
      </c>
      <c r="D151" t="s">
        <v>20</v>
      </c>
      <c r="E151">
        <v>90266</v>
      </c>
      <c r="F151">
        <v>3999500</v>
      </c>
      <c r="G151">
        <v>4</v>
      </c>
      <c r="H151">
        <v>4.5</v>
      </c>
      <c r="I151">
        <v>4180</v>
      </c>
      <c r="J151">
        <v>7499</v>
      </c>
      <c r="K151">
        <v>1998</v>
      </c>
      <c r="L151">
        <v>14</v>
      </c>
      <c r="M151">
        <v>957</v>
      </c>
      <c r="N151" t="s">
        <v>21</v>
      </c>
      <c r="O151">
        <v>33.883980700000002</v>
      </c>
      <c r="P151">
        <v>-118.38886189999999</v>
      </c>
      <c r="Q151">
        <v>1.4110479795047719</v>
      </c>
    </row>
    <row r="152" spans="1:17" x14ac:dyDescent="0.3">
      <c r="A152" t="s">
        <v>17</v>
      </c>
      <c r="B152" t="s">
        <v>174</v>
      </c>
      <c r="C152" t="s">
        <v>162</v>
      </c>
      <c r="D152" t="s">
        <v>20</v>
      </c>
      <c r="E152">
        <v>90266</v>
      </c>
      <c r="F152">
        <v>2850000</v>
      </c>
      <c r="G152">
        <v>5</v>
      </c>
      <c r="H152">
        <v>3</v>
      </c>
      <c r="I152">
        <v>2816</v>
      </c>
      <c r="J152">
        <v>6643</v>
      </c>
      <c r="K152">
        <v>1967</v>
      </c>
      <c r="L152">
        <v>12</v>
      </c>
      <c r="M152">
        <v>1012</v>
      </c>
      <c r="N152" t="s">
        <v>21</v>
      </c>
      <c r="O152">
        <v>33.880739699999999</v>
      </c>
      <c r="P152">
        <v>-118.3879939</v>
      </c>
      <c r="Q152">
        <v>1.3551693831828326</v>
      </c>
    </row>
    <row r="153" spans="1:17" x14ac:dyDescent="0.3">
      <c r="A153" t="s">
        <v>17</v>
      </c>
      <c r="B153" t="s">
        <v>175</v>
      </c>
      <c r="C153" t="s">
        <v>162</v>
      </c>
      <c r="D153" t="s">
        <v>20</v>
      </c>
      <c r="E153">
        <v>90266</v>
      </c>
      <c r="F153">
        <v>2725000</v>
      </c>
      <c r="G153">
        <v>4</v>
      </c>
      <c r="H153">
        <v>4</v>
      </c>
      <c r="I153">
        <v>2636</v>
      </c>
      <c r="J153">
        <v>7511</v>
      </c>
      <c r="K153">
        <v>1952</v>
      </c>
      <c r="L153">
        <v>84</v>
      </c>
      <c r="M153">
        <v>1034</v>
      </c>
      <c r="N153" t="s">
        <v>21</v>
      </c>
      <c r="O153">
        <v>33.881149700000002</v>
      </c>
      <c r="P153">
        <v>-118.3869735</v>
      </c>
      <c r="Q153">
        <v>1.4200591152683288</v>
      </c>
    </row>
    <row r="154" spans="1:17" x14ac:dyDescent="0.3">
      <c r="A154" t="s">
        <v>17</v>
      </c>
      <c r="B154" t="s">
        <v>176</v>
      </c>
      <c r="C154" t="s">
        <v>162</v>
      </c>
      <c r="D154" t="s">
        <v>20</v>
      </c>
      <c r="E154">
        <v>90266</v>
      </c>
      <c r="F154">
        <v>3995000</v>
      </c>
      <c r="G154">
        <v>5</v>
      </c>
      <c r="H154">
        <v>4</v>
      </c>
      <c r="I154">
        <v>3383</v>
      </c>
      <c r="J154">
        <v>4863</v>
      </c>
      <c r="K154">
        <v>2006</v>
      </c>
      <c r="L154">
        <v>20</v>
      </c>
      <c r="M154">
        <v>1181</v>
      </c>
      <c r="N154" t="s">
        <v>21</v>
      </c>
      <c r="O154">
        <v>33.889773099999999</v>
      </c>
      <c r="P154">
        <v>-118.3935208</v>
      </c>
      <c r="Q154">
        <v>1.470627353214907</v>
      </c>
    </row>
    <row r="155" spans="1:17" x14ac:dyDescent="0.3">
      <c r="A155" t="s">
        <v>17</v>
      </c>
      <c r="B155" t="s">
        <v>177</v>
      </c>
      <c r="C155" t="s">
        <v>162</v>
      </c>
      <c r="D155" t="s">
        <v>20</v>
      </c>
      <c r="E155">
        <v>90266</v>
      </c>
      <c r="F155">
        <v>5100000</v>
      </c>
      <c r="G155">
        <v>5</v>
      </c>
      <c r="H155">
        <v>4.5</v>
      </c>
      <c r="I155">
        <v>3558</v>
      </c>
      <c r="J155">
        <v>4485</v>
      </c>
      <c r="K155">
        <v>2020</v>
      </c>
      <c r="L155">
        <v>7</v>
      </c>
      <c r="M155">
        <v>1433</v>
      </c>
      <c r="N155" t="s">
        <v>21</v>
      </c>
      <c r="O155">
        <v>33.890970500000002</v>
      </c>
      <c r="P155">
        <v>-118.3993224</v>
      </c>
      <c r="Q155">
        <v>1.3572618984796907</v>
      </c>
    </row>
    <row r="156" spans="1:17" x14ac:dyDescent="0.3">
      <c r="A156" t="s">
        <v>17</v>
      </c>
      <c r="B156" t="s">
        <v>178</v>
      </c>
      <c r="C156" t="s">
        <v>162</v>
      </c>
      <c r="D156" t="s">
        <v>20</v>
      </c>
      <c r="E156">
        <v>90266</v>
      </c>
      <c r="F156">
        <v>4400000</v>
      </c>
      <c r="G156">
        <v>5</v>
      </c>
      <c r="H156">
        <v>5.5</v>
      </c>
      <c r="I156">
        <v>3150</v>
      </c>
      <c r="J156">
        <v>4480</v>
      </c>
      <c r="K156">
        <v>2023</v>
      </c>
      <c r="L156">
        <v>34</v>
      </c>
      <c r="M156">
        <v>1397</v>
      </c>
      <c r="N156" t="s">
        <v>21</v>
      </c>
      <c r="O156">
        <v>33.891722000000001</v>
      </c>
      <c r="P156">
        <v>-118.3998065</v>
      </c>
      <c r="Q156">
        <v>1.3921246905685463</v>
      </c>
    </row>
    <row r="157" spans="1:17" x14ac:dyDescent="0.3">
      <c r="A157" t="s">
        <v>17</v>
      </c>
      <c r="B157" t="s">
        <v>179</v>
      </c>
      <c r="C157" t="s">
        <v>162</v>
      </c>
      <c r="D157" t="s">
        <v>20</v>
      </c>
      <c r="E157">
        <v>90266</v>
      </c>
      <c r="F157">
        <v>3599900</v>
      </c>
      <c r="G157">
        <v>5</v>
      </c>
      <c r="H157">
        <v>4.5</v>
      </c>
      <c r="I157">
        <v>3724</v>
      </c>
      <c r="J157">
        <v>7502</v>
      </c>
      <c r="K157">
        <v>2003</v>
      </c>
      <c r="L157">
        <v>35</v>
      </c>
      <c r="M157">
        <v>967</v>
      </c>
      <c r="N157" t="s">
        <v>21</v>
      </c>
      <c r="O157">
        <v>33.886298600000003</v>
      </c>
      <c r="P157">
        <v>-118.3796687</v>
      </c>
      <c r="Q157">
        <v>1.9498470195489905</v>
      </c>
    </row>
    <row r="158" spans="1:17" x14ac:dyDescent="0.3">
      <c r="A158" t="s">
        <v>17</v>
      </c>
      <c r="B158" t="s">
        <v>180</v>
      </c>
      <c r="C158" t="s">
        <v>162</v>
      </c>
      <c r="D158" t="s">
        <v>20</v>
      </c>
      <c r="E158">
        <v>90266</v>
      </c>
      <c r="F158">
        <v>1975000</v>
      </c>
      <c r="G158">
        <v>3</v>
      </c>
      <c r="H158">
        <v>2</v>
      </c>
      <c r="I158">
        <v>1175</v>
      </c>
      <c r="J158">
        <v>4485</v>
      </c>
      <c r="K158">
        <v>1948</v>
      </c>
      <c r="L158">
        <v>14</v>
      </c>
      <c r="M158">
        <v>1681</v>
      </c>
      <c r="N158" t="s">
        <v>21</v>
      </c>
      <c r="O158">
        <v>33.893414200000002</v>
      </c>
      <c r="P158">
        <v>-118.3972095</v>
      </c>
      <c r="Q158">
        <v>1.5628297011665344</v>
      </c>
    </row>
    <row r="159" spans="1:17" x14ac:dyDescent="0.3">
      <c r="A159" t="s">
        <v>17</v>
      </c>
      <c r="B159" t="s">
        <v>181</v>
      </c>
      <c r="C159" t="s">
        <v>162</v>
      </c>
      <c r="D159" t="s">
        <v>20</v>
      </c>
      <c r="E159">
        <v>90266</v>
      </c>
      <c r="F159">
        <v>6850000</v>
      </c>
      <c r="G159">
        <v>4</v>
      </c>
      <c r="H159">
        <v>5</v>
      </c>
      <c r="I159">
        <v>3597</v>
      </c>
      <c r="J159">
        <v>2251</v>
      </c>
      <c r="K159">
        <v>2024</v>
      </c>
      <c r="L159">
        <v>38</v>
      </c>
      <c r="M159">
        <v>1904</v>
      </c>
      <c r="N159" t="s">
        <v>21</v>
      </c>
      <c r="O159">
        <v>33.895744000000001</v>
      </c>
      <c r="P159">
        <v>-118.4158518</v>
      </c>
      <c r="Q159">
        <v>0.85071607676031991</v>
      </c>
    </row>
    <row r="160" spans="1:17" x14ac:dyDescent="0.3">
      <c r="A160" t="s">
        <v>17</v>
      </c>
      <c r="B160" t="s">
        <v>182</v>
      </c>
      <c r="C160" t="s">
        <v>162</v>
      </c>
      <c r="D160" t="s">
        <v>20</v>
      </c>
      <c r="E160">
        <v>90266</v>
      </c>
      <c r="F160">
        <v>8500000</v>
      </c>
      <c r="G160">
        <v>5</v>
      </c>
      <c r="H160">
        <v>4.5</v>
      </c>
      <c r="I160">
        <v>4230</v>
      </c>
      <c r="J160">
        <v>2689</v>
      </c>
      <c r="K160">
        <v>2008</v>
      </c>
      <c r="L160">
        <v>21</v>
      </c>
      <c r="M160">
        <v>2009</v>
      </c>
      <c r="N160" t="s">
        <v>21</v>
      </c>
      <c r="O160">
        <v>33.893064299999999</v>
      </c>
      <c r="P160">
        <v>-118.4145303</v>
      </c>
      <c r="Q160">
        <v>1.0450149307890586</v>
      </c>
    </row>
    <row r="161" spans="1:17" x14ac:dyDescent="0.3">
      <c r="A161" t="s">
        <v>17</v>
      </c>
      <c r="B161" t="s">
        <v>183</v>
      </c>
      <c r="C161" t="s">
        <v>162</v>
      </c>
      <c r="D161" t="s">
        <v>20</v>
      </c>
      <c r="E161">
        <v>90266</v>
      </c>
      <c r="F161">
        <v>2450000</v>
      </c>
      <c r="G161">
        <v>5</v>
      </c>
      <c r="H161">
        <v>3</v>
      </c>
      <c r="I161">
        <v>2808</v>
      </c>
      <c r="J161">
        <v>5588</v>
      </c>
      <c r="K161">
        <v>1961</v>
      </c>
      <c r="L161">
        <v>107</v>
      </c>
      <c r="M161">
        <v>873</v>
      </c>
      <c r="N161" t="s">
        <v>21</v>
      </c>
      <c r="O161">
        <v>33.8944774</v>
      </c>
      <c r="P161">
        <v>-118.4010323</v>
      </c>
      <c r="Q161">
        <v>1.5426741329699312</v>
      </c>
    </row>
    <row r="162" spans="1:17" x14ac:dyDescent="0.3">
      <c r="A162" t="s">
        <v>17</v>
      </c>
      <c r="B162" t="s">
        <v>184</v>
      </c>
      <c r="C162" t="s">
        <v>162</v>
      </c>
      <c r="D162" t="s">
        <v>20</v>
      </c>
      <c r="E162">
        <v>90266</v>
      </c>
      <c r="F162">
        <v>3899000</v>
      </c>
      <c r="G162">
        <v>5</v>
      </c>
      <c r="H162">
        <v>4.5</v>
      </c>
      <c r="I162">
        <v>3347</v>
      </c>
      <c r="J162">
        <v>4481</v>
      </c>
      <c r="K162">
        <v>2011</v>
      </c>
      <c r="L162">
        <v>83</v>
      </c>
      <c r="M162">
        <v>1165</v>
      </c>
      <c r="N162" t="s">
        <v>21</v>
      </c>
      <c r="O162">
        <v>33.895185099999999</v>
      </c>
      <c r="P162">
        <v>-118.39844720000001</v>
      </c>
      <c r="Q162">
        <v>1.6424122914277517</v>
      </c>
    </row>
    <row r="163" spans="1:17" x14ac:dyDescent="0.3">
      <c r="A163" t="s">
        <v>17</v>
      </c>
      <c r="B163" t="s">
        <v>185</v>
      </c>
      <c r="C163" t="s">
        <v>162</v>
      </c>
      <c r="D163" t="s">
        <v>20</v>
      </c>
      <c r="E163">
        <v>90266</v>
      </c>
      <c r="F163">
        <v>2295000</v>
      </c>
      <c r="G163">
        <v>3</v>
      </c>
      <c r="H163">
        <v>2</v>
      </c>
      <c r="I163">
        <v>1190</v>
      </c>
      <c r="J163">
        <v>4109</v>
      </c>
      <c r="K163">
        <v>1956</v>
      </c>
      <c r="L163">
        <v>1</v>
      </c>
      <c r="M163">
        <v>1929</v>
      </c>
      <c r="N163" t="s">
        <v>21</v>
      </c>
      <c r="O163">
        <v>33.895401300000003</v>
      </c>
      <c r="P163">
        <v>-118.4006327</v>
      </c>
      <c r="Q163">
        <v>1.5568989947606025</v>
      </c>
    </row>
    <row r="164" spans="1:17" x14ac:dyDescent="0.3">
      <c r="A164" t="s">
        <v>17</v>
      </c>
      <c r="B164" t="s">
        <v>186</v>
      </c>
      <c r="C164" t="s">
        <v>162</v>
      </c>
      <c r="D164" t="s">
        <v>20</v>
      </c>
      <c r="E164">
        <v>90266</v>
      </c>
      <c r="F164">
        <v>1865000</v>
      </c>
      <c r="G164">
        <v>2</v>
      </c>
      <c r="H164">
        <v>1</v>
      </c>
      <c r="I164">
        <v>965</v>
      </c>
      <c r="J164">
        <v>2453</v>
      </c>
      <c r="K164">
        <v>1951</v>
      </c>
      <c r="L164">
        <v>64</v>
      </c>
      <c r="M164">
        <v>1933</v>
      </c>
      <c r="N164" t="s">
        <v>21</v>
      </c>
      <c r="O164">
        <v>33.896628999999997</v>
      </c>
      <c r="P164">
        <v>-118.4005666</v>
      </c>
      <c r="Q164">
        <v>1.5242308728972656</v>
      </c>
    </row>
    <row r="165" spans="1:17" x14ac:dyDescent="0.3">
      <c r="A165" t="s">
        <v>17</v>
      </c>
      <c r="B165" t="s">
        <v>187</v>
      </c>
      <c r="C165" t="s">
        <v>162</v>
      </c>
      <c r="D165" t="s">
        <v>20</v>
      </c>
      <c r="E165">
        <v>90266</v>
      </c>
      <c r="F165">
        <v>2950000</v>
      </c>
      <c r="G165">
        <v>2</v>
      </c>
      <c r="H165">
        <v>2</v>
      </c>
      <c r="I165">
        <v>1375</v>
      </c>
      <c r="J165">
        <v>1473</v>
      </c>
      <c r="K165">
        <v>1940</v>
      </c>
      <c r="L165">
        <v>1</v>
      </c>
      <c r="M165">
        <v>2145</v>
      </c>
      <c r="N165" t="s">
        <v>21</v>
      </c>
      <c r="O165">
        <v>33.878732499999998</v>
      </c>
      <c r="P165">
        <v>-118.4061189</v>
      </c>
      <c r="Q165">
        <v>0.42757049416455351</v>
      </c>
    </row>
    <row r="166" spans="1:17" x14ac:dyDescent="0.3">
      <c r="A166" t="s">
        <v>17</v>
      </c>
      <c r="B166" t="s">
        <v>188</v>
      </c>
      <c r="C166" t="s">
        <v>162</v>
      </c>
      <c r="D166" t="s">
        <v>20</v>
      </c>
      <c r="E166">
        <v>90266</v>
      </c>
      <c r="F166">
        <v>3050000</v>
      </c>
      <c r="G166">
        <v>4</v>
      </c>
      <c r="H166">
        <v>4</v>
      </c>
      <c r="I166">
        <v>2500</v>
      </c>
      <c r="J166">
        <v>3251</v>
      </c>
      <c r="K166">
        <v>1957</v>
      </c>
      <c r="L166">
        <v>104</v>
      </c>
      <c r="M166">
        <v>1220</v>
      </c>
      <c r="N166" t="s">
        <v>21</v>
      </c>
      <c r="O166">
        <v>33.881703100000003</v>
      </c>
      <c r="P166">
        <v>-118.3990424</v>
      </c>
      <c r="Q166">
        <v>0.84683118759939191</v>
      </c>
    </row>
    <row r="167" spans="1:17" x14ac:dyDescent="0.3">
      <c r="A167" t="s">
        <v>17</v>
      </c>
      <c r="B167" t="s">
        <v>189</v>
      </c>
      <c r="C167" t="s">
        <v>162</v>
      </c>
      <c r="D167" t="s">
        <v>20</v>
      </c>
      <c r="E167">
        <v>90266</v>
      </c>
      <c r="F167">
        <v>28500000</v>
      </c>
      <c r="G167">
        <v>5</v>
      </c>
      <c r="H167">
        <v>7</v>
      </c>
      <c r="I167">
        <v>7454</v>
      </c>
      <c r="J167">
        <v>3494</v>
      </c>
      <c r="K167">
        <v>2013</v>
      </c>
      <c r="L167">
        <v>163</v>
      </c>
      <c r="M167">
        <v>3823</v>
      </c>
      <c r="N167" t="s">
        <v>21</v>
      </c>
      <c r="O167">
        <v>33.8977644</v>
      </c>
      <c r="P167">
        <v>-118.41838679999999</v>
      </c>
      <c r="Q167">
        <v>0.65209823699443392</v>
      </c>
    </row>
    <row r="168" spans="1:17" x14ac:dyDescent="0.3">
      <c r="A168" t="s">
        <v>17</v>
      </c>
      <c r="B168" t="s">
        <v>190</v>
      </c>
      <c r="C168" t="s">
        <v>162</v>
      </c>
      <c r="D168" t="s">
        <v>20</v>
      </c>
      <c r="E168">
        <v>90266</v>
      </c>
      <c r="F168">
        <v>3900000</v>
      </c>
      <c r="G168">
        <v>5</v>
      </c>
      <c r="H168">
        <v>3</v>
      </c>
      <c r="I168">
        <v>2207</v>
      </c>
      <c r="J168">
        <v>2706</v>
      </c>
      <c r="K168">
        <v>1947</v>
      </c>
      <c r="L168">
        <v>70</v>
      </c>
      <c r="M168">
        <v>1767</v>
      </c>
      <c r="N168" t="s">
        <v>21</v>
      </c>
      <c r="O168">
        <v>33.884300500000002</v>
      </c>
      <c r="P168">
        <v>-118.40846430000001</v>
      </c>
      <c r="Q168">
        <v>0.75768781002631447</v>
      </c>
    </row>
    <row r="169" spans="1:17" x14ac:dyDescent="0.3">
      <c r="A169" t="s">
        <v>17</v>
      </c>
      <c r="B169" t="s">
        <v>191</v>
      </c>
      <c r="C169" t="s">
        <v>162</v>
      </c>
      <c r="D169" t="s">
        <v>20</v>
      </c>
      <c r="E169">
        <v>90266</v>
      </c>
      <c r="F169">
        <v>3875000</v>
      </c>
      <c r="G169">
        <v>4</v>
      </c>
      <c r="H169">
        <v>3</v>
      </c>
      <c r="I169">
        <v>3103</v>
      </c>
      <c r="J169">
        <v>4480</v>
      </c>
      <c r="K169">
        <v>1987</v>
      </c>
      <c r="L169">
        <v>56</v>
      </c>
      <c r="M169">
        <v>1249</v>
      </c>
      <c r="N169" t="s">
        <v>21</v>
      </c>
      <c r="O169">
        <v>33.8993416</v>
      </c>
      <c r="P169">
        <v>-118.40323069999999</v>
      </c>
      <c r="Q169">
        <v>1.3135739674216325</v>
      </c>
    </row>
    <row r="170" spans="1:17" x14ac:dyDescent="0.3">
      <c r="A170" t="s">
        <v>17</v>
      </c>
      <c r="B170" t="s">
        <v>192</v>
      </c>
      <c r="C170" t="s">
        <v>162</v>
      </c>
      <c r="D170" t="s">
        <v>20</v>
      </c>
      <c r="E170">
        <v>90266</v>
      </c>
      <c r="F170">
        <v>5495000</v>
      </c>
      <c r="G170">
        <v>5</v>
      </c>
      <c r="H170">
        <v>4</v>
      </c>
      <c r="I170">
        <v>3852</v>
      </c>
      <c r="J170">
        <v>2703</v>
      </c>
      <c r="K170">
        <v>1988</v>
      </c>
      <c r="L170">
        <v>131</v>
      </c>
      <c r="M170">
        <v>1427</v>
      </c>
      <c r="N170" t="s">
        <v>21</v>
      </c>
      <c r="O170">
        <v>33.882203400000002</v>
      </c>
      <c r="P170">
        <v>-118.40679710000001</v>
      </c>
      <c r="Q170">
        <v>0.63380312345684398</v>
      </c>
    </row>
    <row r="171" spans="1:17" x14ac:dyDescent="0.3">
      <c r="A171" t="s">
        <v>17</v>
      </c>
      <c r="B171" t="s">
        <v>193</v>
      </c>
      <c r="C171" t="s">
        <v>162</v>
      </c>
      <c r="D171" t="s">
        <v>20</v>
      </c>
      <c r="E171">
        <v>90266</v>
      </c>
      <c r="F171">
        <v>7990000</v>
      </c>
      <c r="G171">
        <v>5</v>
      </c>
      <c r="H171">
        <v>6</v>
      </c>
      <c r="I171">
        <v>4282</v>
      </c>
      <c r="J171">
        <v>2691</v>
      </c>
      <c r="K171">
        <v>2023</v>
      </c>
      <c r="L171">
        <v>66</v>
      </c>
      <c r="M171">
        <v>1866</v>
      </c>
      <c r="N171" t="s">
        <v>21</v>
      </c>
      <c r="O171">
        <v>33.881838199999997</v>
      </c>
      <c r="P171">
        <v>-118.40671279999999</v>
      </c>
      <c r="Q171">
        <v>0.61105520655407197</v>
      </c>
    </row>
    <row r="172" spans="1:17" x14ac:dyDescent="0.3">
      <c r="A172" t="s">
        <v>17</v>
      </c>
      <c r="B172" t="s">
        <v>194</v>
      </c>
      <c r="C172" t="s">
        <v>162</v>
      </c>
      <c r="D172" t="s">
        <v>20</v>
      </c>
      <c r="E172">
        <v>90266</v>
      </c>
      <c r="F172">
        <v>2550000</v>
      </c>
      <c r="G172">
        <v>3</v>
      </c>
      <c r="H172">
        <v>2</v>
      </c>
      <c r="I172">
        <v>1364</v>
      </c>
      <c r="J172">
        <v>4854</v>
      </c>
      <c r="K172">
        <v>1948</v>
      </c>
      <c r="L172">
        <v>10</v>
      </c>
      <c r="M172">
        <v>1870</v>
      </c>
      <c r="N172" t="s">
        <v>21</v>
      </c>
      <c r="O172">
        <v>33.900415099999996</v>
      </c>
      <c r="P172">
        <v>-118.4046036</v>
      </c>
      <c r="Q172">
        <v>1.2158682468289199</v>
      </c>
    </row>
    <row r="173" spans="1:17" x14ac:dyDescent="0.3">
      <c r="A173" t="s">
        <v>17</v>
      </c>
      <c r="B173" t="s">
        <v>195</v>
      </c>
      <c r="C173" t="s">
        <v>162</v>
      </c>
      <c r="D173" t="s">
        <v>20</v>
      </c>
      <c r="E173">
        <v>90266</v>
      </c>
      <c r="F173">
        <v>2448000</v>
      </c>
      <c r="G173">
        <v>3</v>
      </c>
      <c r="H173">
        <v>2</v>
      </c>
      <c r="I173">
        <v>1846</v>
      </c>
      <c r="J173">
        <v>4645</v>
      </c>
      <c r="K173">
        <v>1950</v>
      </c>
      <c r="L173">
        <v>20</v>
      </c>
      <c r="M173">
        <v>1326</v>
      </c>
      <c r="N173" t="s">
        <v>21</v>
      </c>
      <c r="O173">
        <v>33.901045600000003</v>
      </c>
      <c r="P173">
        <v>-118.4001422</v>
      </c>
      <c r="Q173">
        <v>1.452828431461237</v>
      </c>
    </row>
    <row r="174" spans="1:17" x14ac:dyDescent="0.3">
      <c r="A174" t="s">
        <v>17</v>
      </c>
      <c r="B174" t="s">
        <v>196</v>
      </c>
      <c r="C174" t="s">
        <v>162</v>
      </c>
      <c r="D174" t="s">
        <v>20</v>
      </c>
      <c r="E174">
        <v>90266</v>
      </c>
      <c r="F174">
        <v>4749000</v>
      </c>
      <c r="G174">
        <v>5</v>
      </c>
      <c r="H174">
        <v>5.5</v>
      </c>
      <c r="I174">
        <v>3300</v>
      </c>
      <c r="J174">
        <v>4640</v>
      </c>
      <c r="K174">
        <v>2023</v>
      </c>
      <c r="L174">
        <v>34</v>
      </c>
      <c r="M174">
        <v>1439</v>
      </c>
      <c r="N174" t="s">
        <v>21</v>
      </c>
      <c r="O174">
        <v>33.901238800000002</v>
      </c>
      <c r="P174">
        <v>-118.4041928</v>
      </c>
      <c r="Q174">
        <v>1.2235060931570783</v>
      </c>
    </row>
    <row r="175" spans="1:17" x14ac:dyDescent="0.3">
      <c r="A175" t="s">
        <v>17</v>
      </c>
      <c r="B175" t="s">
        <v>197</v>
      </c>
      <c r="C175" t="s">
        <v>162</v>
      </c>
      <c r="D175" t="s">
        <v>20</v>
      </c>
      <c r="E175">
        <v>90266</v>
      </c>
      <c r="F175">
        <v>21000000</v>
      </c>
      <c r="G175">
        <v>16</v>
      </c>
      <c r="H175">
        <v>14.5</v>
      </c>
      <c r="I175">
        <v>13620</v>
      </c>
      <c r="J175">
        <v>9334</v>
      </c>
      <c r="K175">
        <v>1952</v>
      </c>
      <c r="L175">
        <v>8</v>
      </c>
      <c r="M175">
        <v>1542</v>
      </c>
      <c r="N175" t="s">
        <v>21</v>
      </c>
      <c r="O175">
        <v>33.900084499999998</v>
      </c>
      <c r="P175">
        <v>-118.4192767</v>
      </c>
      <c r="Q175">
        <v>0.49399173308715927</v>
      </c>
    </row>
    <row r="176" spans="1:17" x14ac:dyDescent="0.3">
      <c r="A176" t="s">
        <v>17</v>
      </c>
      <c r="B176" t="s">
        <v>198</v>
      </c>
      <c r="C176" t="s">
        <v>162</v>
      </c>
      <c r="D176" t="s">
        <v>20</v>
      </c>
      <c r="E176">
        <v>90266</v>
      </c>
      <c r="F176">
        <v>4500000</v>
      </c>
      <c r="G176">
        <v>3</v>
      </c>
      <c r="H176">
        <v>2.5</v>
      </c>
      <c r="I176">
        <v>2295</v>
      </c>
      <c r="J176">
        <v>1350</v>
      </c>
      <c r="K176">
        <v>2023</v>
      </c>
      <c r="L176">
        <v>1</v>
      </c>
      <c r="M176">
        <v>1961</v>
      </c>
      <c r="N176" t="s">
        <v>21</v>
      </c>
      <c r="O176">
        <v>33.904009000000002</v>
      </c>
      <c r="P176">
        <v>-118.418798</v>
      </c>
      <c r="Q176">
        <v>0.36479179948545726</v>
      </c>
    </row>
    <row r="177" spans="1:17" x14ac:dyDescent="0.3">
      <c r="A177" t="s">
        <v>17</v>
      </c>
      <c r="B177" t="s">
        <v>199</v>
      </c>
      <c r="C177" t="s">
        <v>162</v>
      </c>
      <c r="D177" t="s">
        <v>20</v>
      </c>
      <c r="E177">
        <v>90266</v>
      </c>
      <c r="F177">
        <v>3980000</v>
      </c>
      <c r="G177">
        <v>3</v>
      </c>
      <c r="H177">
        <v>3.5</v>
      </c>
      <c r="I177">
        <v>2320</v>
      </c>
      <c r="J177">
        <v>2762</v>
      </c>
      <c r="K177">
        <v>1937</v>
      </c>
      <c r="L177">
        <v>56</v>
      </c>
      <c r="M177">
        <v>1716</v>
      </c>
      <c r="N177" t="s">
        <v>21</v>
      </c>
      <c r="O177">
        <v>33.880951699999997</v>
      </c>
      <c r="P177">
        <v>-118.405885</v>
      </c>
      <c r="Q177">
        <v>0.57037815063122466</v>
      </c>
    </row>
    <row r="178" spans="1:17" x14ac:dyDescent="0.3">
      <c r="A178" t="s">
        <v>17</v>
      </c>
      <c r="B178" t="s">
        <v>200</v>
      </c>
      <c r="C178" t="s">
        <v>162</v>
      </c>
      <c r="D178" t="s">
        <v>20</v>
      </c>
      <c r="E178">
        <v>90266</v>
      </c>
      <c r="F178">
        <v>12500000</v>
      </c>
      <c r="G178">
        <v>5</v>
      </c>
      <c r="H178">
        <v>4.5</v>
      </c>
      <c r="I178">
        <v>4354</v>
      </c>
      <c r="J178">
        <v>3494</v>
      </c>
      <c r="K178">
        <v>2000</v>
      </c>
      <c r="L178">
        <v>5</v>
      </c>
      <c r="M178">
        <v>2871</v>
      </c>
      <c r="N178" t="s">
        <v>21</v>
      </c>
      <c r="O178">
        <v>33.904418399999997</v>
      </c>
      <c r="P178">
        <v>-118.4213989</v>
      </c>
      <c r="Q178">
        <v>0.21424103501478564</v>
      </c>
    </row>
    <row r="179" spans="1:17" x14ac:dyDescent="0.3">
      <c r="A179" t="s">
        <v>17</v>
      </c>
      <c r="B179" t="s">
        <v>201</v>
      </c>
      <c r="C179" t="s">
        <v>162</v>
      </c>
      <c r="D179" t="s">
        <v>20</v>
      </c>
      <c r="E179">
        <v>90266</v>
      </c>
      <c r="F179">
        <v>1900000</v>
      </c>
      <c r="G179">
        <v>3</v>
      </c>
      <c r="H179">
        <v>2</v>
      </c>
      <c r="I179">
        <v>1564</v>
      </c>
      <c r="J179">
        <v>7950</v>
      </c>
      <c r="K179">
        <v>1955</v>
      </c>
      <c r="L179">
        <v>21</v>
      </c>
      <c r="M179">
        <v>1215</v>
      </c>
      <c r="N179" t="s">
        <v>21</v>
      </c>
      <c r="O179">
        <v>33.875886600000001</v>
      </c>
      <c r="P179">
        <v>-118.3936162</v>
      </c>
      <c r="Q179">
        <v>0.94985285793194985</v>
      </c>
    </row>
    <row r="180" spans="1:17" x14ac:dyDescent="0.3">
      <c r="A180" t="s">
        <v>17</v>
      </c>
      <c r="B180" t="s">
        <v>202</v>
      </c>
      <c r="C180" t="s">
        <v>162</v>
      </c>
      <c r="D180" t="s">
        <v>20</v>
      </c>
      <c r="E180">
        <v>90266</v>
      </c>
      <c r="F180">
        <v>3999000</v>
      </c>
      <c r="G180">
        <v>5</v>
      </c>
      <c r="H180">
        <v>3.5</v>
      </c>
      <c r="I180">
        <v>3552</v>
      </c>
      <c r="J180">
        <v>2701</v>
      </c>
      <c r="K180">
        <v>1987</v>
      </c>
      <c r="L180">
        <v>85</v>
      </c>
      <c r="M180">
        <v>1126</v>
      </c>
      <c r="N180" t="s">
        <v>21</v>
      </c>
      <c r="O180">
        <v>33.900569699999998</v>
      </c>
      <c r="P180">
        <v>-118.4149869</v>
      </c>
      <c r="Q180">
        <v>0.6627713335664045</v>
      </c>
    </row>
    <row r="181" spans="1:17" x14ac:dyDescent="0.3">
      <c r="A181" t="s">
        <v>17</v>
      </c>
      <c r="B181" t="s">
        <v>203</v>
      </c>
      <c r="C181" t="s">
        <v>162</v>
      </c>
      <c r="D181" t="s">
        <v>20</v>
      </c>
      <c r="E181">
        <v>90266</v>
      </c>
      <c r="F181">
        <v>19000000</v>
      </c>
      <c r="G181">
        <v>5</v>
      </c>
      <c r="H181">
        <v>7</v>
      </c>
      <c r="I181">
        <v>8389</v>
      </c>
      <c r="J181">
        <v>10128</v>
      </c>
      <c r="K181">
        <v>2009</v>
      </c>
      <c r="L181">
        <v>419</v>
      </c>
      <c r="M181">
        <v>2265</v>
      </c>
      <c r="N181" t="s">
        <v>21</v>
      </c>
      <c r="O181">
        <v>33.881976700000003</v>
      </c>
      <c r="P181">
        <v>-118.4001117</v>
      </c>
      <c r="Q181">
        <v>0.8164058667608427</v>
      </c>
    </row>
    <row r="182" spans="1:17" x14ac:dyDescent="0.3">
      <c r="A182" t="s">
        <v>17</v>
      </c>
      <c r="B182" t="s">
        <v>204</v>
      </c>
      <c r="C182" t="s">
        <v>162</v>
      </c>
      <c r="D182" t="s">
        <v>20</v>
      </c>
      <c r="E182">
        <v>90266</v>
      </c>
      <c r="F182">
        <v>5925000</v>
      </c>
      <c r="G182">
        <v>6</v>
      </c>
      <c r="H182">
        <v>4.5</v>
      </c>
      <c r="I182">
        <v>5100</v>
      </c>
      <c r="J182">
        <v>4511</v>
      </c>
      <c r="K182">
        <v>2007</v>
      </c>
      <c r="L182">
        <v>6</v>
      </c>
      <c r="M182">
        <v>1162</v>
      </c>
      <c r="N182" t="s">
        <v>21</v>
      </c>
      <c r="O182">
        <v>33.8933745</v>
      </c>
      <c r="P182">
        <v>-118.41141620000001</v>
      </c>
      <c r="Q182">
        <v>1.1401813245184294</v>
      </c>
    </row>
    <row r="183" spans="1:17" x14ac:dyDescent="0.3">
      <c r="A183" t="s">
        <v>17</v>
      </c>
      <c r="B183" t="s">
        <v>205</v>
      </c>
      <c r="C183" t="s">
        <v>162</v>
      </c>
      <c r="D183" t="s">
        <v>20</v>
      </c>
      <c r="E183">
        <v>90266</v>
      </c>
      <c r="F183">
        <v>3795000</v>
      </c>
      <c r="G183">
        <v>4</v>
      </c>
      <c r="H183">
        <v>3</v>
      </c>
      <c r="I183">
        <v>2451</v>
      </c>
      <c r="J183">
        <v>4232</v>
      </c>
      <c r="K183">
        <v>1983</v>
      </c>
      <c r="L183">
        <v>7</v>
      </c>
      <c r="M183">
        <v>1548</v>
      </c>
      <c r="N183" t="s">
        <v>21</v>
      </c>
      <c r="O183">
        <v>33.892917699999998</v>
      </c>
      <c r="P183">
        <v>-118.4107248</v>
      </c>
      <c r="Q183">
        <v>1.1902968141421164</v>
      </c>
    </row>
    <row r="184" spans="1:17" x14ac:dyDescent="0.3">
      <c r="A184" t="s">
        <v>17</v>
      </c>
      <c r="B184" t="s">
        <v>206</v>
      </c>
      <c r="C184" t="s">
        <v>162</v>
      </c>
      <c r="D184" t="s">
        <v>20</v>
      </c>
      <c r="E184">
        <v>90266</v>
      </c>
      <c r="F184">
        <v>6375000</v>
      </c>
      <c r="G184">
        <v>5</v>
      </c>
      <c r="H184">
        <v>6</v>
      </c>
      <c r="I184">
        <v>3521</v>
      </c>
      <c r="J184">
        <v>2700</v>
      </c>
      <c r="K184">
        <v>2023</v>
      </c>
      <c r="L184">
        <v>83</v>
      </c>
      <c r="M184">
        <v>1811</v>
      </c>
      <c r="N184" t="s">
        <v>21</v>
      </c>
      <c r="O184">
        <v>33.8803378</v>
      </c>
      <c r="P184">
        <v>-118.4035666</v>
      </c>
      <c r="Q184">
        <v>0.60151423923330305</v>
      </c>
    </row>
    <row r="185" spans="1:17" x14ac:dyDescent="0.3">
      <c r="A185" t="s">
        <v>17</v>
      </c>
      <c r="B185" t="s">
        <v>207</v>
      </c>
      <c r="C185" t="s">
        <v>162</v>
      </c>
      <c r="D185" t="s">
        <v>20</v>
      </c>
      <c r="E185">
        <v>90266</v>
      </c>
      <c r="F185">
        <v>6599000</v>
      </c>
      <c r="G185">
        <v>5</v>
      </c>
      <c r="H185">
        <v>6</v>
      </c>
      <c r="I185">
        <v>5839</v>
      </c>
      <c r="J185">
        <v>4805</v>
      </c>
      <c r="K185">
        <v>2020</v>
      </c>
      <c r="L185">
        <v>62</v>
      </c>
      <c r="M185">
        <v>1130</v>
      </c>
      <c r="N185" t="s">
        <v>21</v>
      </c>
      <c r="O185">
        <v>33.897567600000002</v>
      </c>
      <c r="P185">
        <v>-118.41021739999999</v>
      </c>
      <c r="Q185">
        <v>1.0047326275202633</v>
      </c>
    </row>
    <row r="186" spans="1:17" x14ac:dyDescent="0.3">
      <c r="A186" t="s">
        <v>17</v>
      </c>
      <c r="B186" t="s">
        <v>208</v>
      </c>
      <c r="C186" t="s">
        <v>162</v>
      </c>
      <c r="D186" t="s">
        <v>20</v>
      </c>
      <c r="E186">
        <v>90266</v>
      </c>
      <c r="F186">
        <v>3650000</v>
      </c>
      <c r="G186">
        <v>3</v>
      </c>
      <c r="H186">
        <v>3</v>
      </c>
      <c r="I186">
        <v>2110</v>
      </c>
      <c r="J186">
        <v>5120</v>
      </c>
      <c r="K186">
        <v>1951</v>
      </c>
      <c r="L186">
        <v>21</v>
      </c>
      <c r="M186">
        <v>1730</v>
      </c>
      <c r="N186" t="s">
        <v>21</v>
      </c>
      <c r="O186">
        <v>33.895632200000001</v>
      </c>
      <c r="P186">
        <v>-118.4100749</v>
      </c>
      <c r="Q186">
        <v>1.0898703692820515</v>
      </c>
    </row>
    <row r="187" spans="1:17" x14ac:dyDescent="0.3">
      <c r="A187" t="s">
        <v>17</v>
      </c>
      <c r="B187" t="s">
        <v>209</v>
      </c>
      <c r="C187" t="s">
        <v>162</v>
      </c>
      <c r="D187" t="s">
        <v>20</v>
      </c>
      <c r="E187">
        <v>90266</v>
      </c>
      <c r="F187">
        <v>8000000</v>
      </c>
      <c r="G187">
        <v>5</v>
      </c>
      <c r="H187">
        <v>5.5</v>
      </c>
      <c r="I187">
        <v>5220</v>
      </c>
      <c r="J187">
        <v>6275</v>
      </c>
      <c r="K187">
        <v>2005</v>
      </c>
      <c r="L187">
        <v>28</v>
      </c>
      <c r="M187">
        <v>1533</v>
      </c>
      <c r="N187" t="s">
        <v>21</v>
      </c>
      <c r="O187">
        <v>33.890460500000003</v>
      </c>
      <c r="P187">
        <v>-118.4078897</v>
      </c>
      <c r="Q187">
        <v>1.1844663975401972</v>
      </c>
    </row>
    <row r="188" spans="1:17" x14ac:dyDescent="0.3">
      <c r="A188" t="s">
        <v>17</v>
      </c>
      <c r="B188" t="s">
        <v>210</v>
      </c>
      <c r="C188" t="s">
        <v>162</v>
      </c>
      <c r="D188" t="s">
        <v>20</v>
      </c>
      <c r="E188">
        <v>90266</v>
      </c>
      <c r="F188">
        <v>2999000</v>
      </c>
      <c r="G188">
        <v>3</v>
      </c>
      <c r="H188">
        <v>2</v>
      </c>
      <c r="I188">
        <v>2448</v>
      </c>
      <c r="J188">
        <v>2709</v>
      </c>
      <c r="K188">
        <v>1970</v>
      </c>
      <c r="L188">
        <v>36</v>
      </c>
      <c r="M188">
        <v>1225</v>
      </c>
      <c r="N188" t="s">
        <v>21</v>
      </c>
      <c r="O188">
        <v>33.888165200000003</v>
      </c>
      <c r="P188">
        <v>-118.4060185</v>
      </c>
      <c r="Q188">
        <v>1.0442543004264604</v>
      </c>
    </row>
    <row r="189" spans="1:17" x14ac:dyDescent="0.3">
      <c r="A189" t="s">
        <v>17</v>
      </c>
      <c r="B189" t="s">
        <v>211</v>
      </c>
      <c r="C189" t="s">
        <v>162</v>
      </c>
      <c r="D189" t="s">
        <v>20</v>
      </c>
      <c r="E189">
        <v>90266</v>
      </c>
      <c r="F189">
        <v>9999000</v>
      </c>
      <c r="G189">
        <v>6</v>
      </c>
      <c r="H189">
        <v>4.5</v>
      </c>
      <c r="I189">
        <v>4770</v>
      </c>
      <c r="J189">
        <v>9982</v>
      </c>
      <c r="K189">
        <v>1962</v>
      </c>
      <c r="L189">
        <v>64</v>
      </c>
      <c r="M189">
        <v>2096</v>
      </c>
      <c r="N189" t="s">
        <v>21</v>
      </c>
      <c r="O189">
        <v>33.883439899999999</v>
      </c>
      <c r="P189">
        <v>-118.4018691</v>
      </c>
      <c r="Q189">
        <v>0.8327742423331248</v>
      </c>
    </row>
    <row r="190" spans="1:17" x14ac:dyDescent="0.3">
      <c r="A190" t="s">
        <v>17</v>
      </c>
      <c r="B190" t="s">
        <v>212</v>
      </c>
      <c r="C190" t="s">
        <v>162</v>
      </c>
      <c r="D190" t="s">
        <v>20</v>
      </c>
      <c r="E190">
        <v>90266</v>
      </c>
      <c r="F190">
        <v>19900000</v>
      </c>
      <c r="G190">
        <v>5</v>
      </c>
      <c r="H190">
        <v>5</v>
      </c>
      <c r="I190">
        <v>6604</v>
      </c>
      <c r="J190">
        <v>20168</v>
      </c>
      <c r="K190">
        <v>1998</v>
      </c>
      <c r="L190">
        <v>7</v>
      </c>
      <c r="M190">
        <v>3013</v>
      </c>
      <c r="N190" t="s">
        <v>21</v>
      </c>
      <c r="O190">
        <v>33.884156599999997</v>
      </c>
      <c r="P190">
        <v>-118.4018555</v>
      </c>
      <c r="Q190">
        <v>0.87486769757084359</v>
      </c>
    </row>
    <row r="191" spans="1:17" x14ac:dyDescent="0.3">
      <c r="A191" t="s">
        <v>17</v>
      </c>
      <c r="B191" t="s">
        <v>213</v>
      </c>
      <c r="C191" t="s">
        <v>162</v>
      </c>
      <c r="D191" t="s">
        <v>20</v>
      </c>
      <c r="E191">
        <v>90266</v>
      </c>
      <c r="F191">
        <v>5500000</v>
      </c>
      <c r="G191">
        <v>3</v>
      </c>
      <c r="H191">
        <v>4</v>
      </c>
      <c r="I191">
        <v>4400</v>
      </c>
      <c r="J191">
        <v>5704</v>
      </c>
      <c r="K191">
        <v>1980</v>
      </c>
      <c r="L191">
        <v>224</v>
      </c>
      <c r="M191">
        <v>1250</v>
      </c>
      <c r="N191" t="s">
        <v>21</v>
      </c>
      <c r="O191">
        <v>33.881698399999998</v>
      </c>
      <c r="P191">
        <v>-118.4013198</v>
      </c>
      <c r="Q191">
        <v>0.75568990328712426</v>
      </c>
    </row>
    <row r="192" spans="1:17" x14ac:dyDescent="0.3">
      <c r="A192" t="s">
        <v>17</v>
      </c>
      <c r="B192" t="s">
        <v>214</v>
      </c>
      <c r="C192" t="s">
        <v>162</v>
      </c>
      <c r="D192" t="s">
        <v>20</v>
      </c>
      <c r="E192">
        <v>90266</v>
      </c>
      <c r="F192">
        <v>5775000</v>
      </c>
      <c r="G192">
        <v>4</v>
      </c>
      <c r="H192">
        <v>3.5</v>
      </c>
      <c r="I192">
        <v>4300</v>
      </c>
      <c r="J192">
        <v>5816</v>
      </c>
      <c r="K192">
        <v>1999</v>
      </c>
      <c r="L192">
        <v>21</v>
      </c>
      <c r="M192">
        <v>1343</v>
      </c>
      <c r="N192" t="s">
        <v>21</v>
      </c>
      <c r="O192">
        <v>33.884499900000002</v>
      </c>
      <c r="P192">
        <v>-118.4013329</v>
      </c>
      <c r="Q192">
        <v>0.91092579280993413</v>
      </c>
    </row>
    <row r="193" spans="1:17" x14ac:dyDescent="0.3">
      <c r="A193" t="s">
        <v>17</v>
      </c>
      <c r="B193" t="s">
        <v>215</v>
      </c>
      <c r="C193" t="s">
        <v>162</v>
      </c>
      <c r="D193" t="s">
        <v>20</v>
      </c>
      <c r="E193">
        <v>90266</v>
      </c>
      <c r="F193">
        <v>3144000</v>
      </c>
      <c r="G193">
        <v>3</v>
      </c>
      <c r="H193">
        <v>2</v>
      </c>
      <c r="I193">
        <v>2184</v>
      </c>
      <c r="J193">
        <v>4962</v>
      </c>
      <c r="K193">
        <v>1947</v>
      </c>
      <c r="L193">
        <v>20</v>
      </c>
      <c r="M193">
        <v>1440</v>
      </c>
      <c r="N193" t="s">
        <v>21</v>
      </c>
      <c r="O193">
        <v>33.886778300000003</v>
      </c>
      <c r="P193">
        <v>-118.4013173</v>
      </c>
      <c r="Q193">
        <v>1.0473479348566761</v>
      </c>
    </row>
    <row r="194" spans="1:17" x14ac:dyDescent="0.3">
      <c r="A194" t="s">
        <v>17</v>
      </c>
      <c r="B194" t="s">
        <v>216</v>
      </c>
      <c r="C194" t="s">
        <v>162</v>
      </c>
      <c r="D194" t="s">
        <v>20</v>
      </c>
      <c r="E194">
        <v>90266</v>
      </c>
      <c r="F194">
        <v>4199000</v>
      </c>
      <c r="G194">
        <v>6</v>
      </c>
      <c r="H194">
        <v>5.5</v>
      </c>
      <c r="I194">
        <v>4112</v>
      </c>
      <c r="J194">
        <v>5964</v>
      </c>
      <c r="K194">
        <v>2023</v>
      </c>
      <c r="L194">
        <v>58</v>
      </c>
      <c r="M194">
        <v>1021</v>
      </c>
      <c r="N194" t="s">
        <v>21</v>
      </c>
      <c r="O194">
        <v>33.901644599999997</v>
      </c>
      <c r="P194">
        <v>-118.400555</v>
      </c>
      <c r="Q194">
        <v>1.4213602671289898</v>
      </c>
    </row>
    <row r="195" spans="1:17" x14ac:dyDescent="0.3">
      <c r="A195" t="s">
        <v>17</v>
      </c>
      <c r="B195" t="s">
        <v>217</v>
      </c>
      <c r="C195" t="s">
        <v>162</v>
      </c>
      <c r="D195" t="s">
        <v>20</v>
      </c>
      <c r="E195">
        <v>90266</v>
      </c>
      <c r="F195">
        <v>4200000</v>
      </c>
      <c r="G195">
        <v>5</v>
      </c>
      <c r="H195">
        <v>3.5</v>
      </c>
      <c r="I195">
        <v>4200</v>
      </c>
      <c r="J195">
        <v>5261</v>
      </c>
      <c r="K195">
        <v>1954</v>
      </c>
      <c r="L195">
        <v>56</v>
      </c>
      <c r="M195">
        <v>1000</v>
      </c>
      <c r="N195" t="s">
        <v>21</v>
      </c>
      <c r="O195">
        <v>33.885284200000001</v>
      </c>
      <c r="P195">
        <v>-118.4035267</v>
      </c>
      <c r="Q195">
        <v>0.89888228277420579</v>
      </c>
    </row>
    <row r="196" spans="1:17" x14ac:dyDescent="0.3">
      <c r="A196" t="s">
        <v>17</v>
      </c>
      <c r="B196" t="s">
        <v>218</v>
      </c>
      <c r="C196" t="s">
        <v>219</v>
      </c>
      <c r="D196" t="s">
        <v>20</v>
      </c>
      <c r="E196">
        <v>90066</v>
      </c>
      <c r="F196">
        <v>1774888</v>
      </c>
      <c r="G196">
        <v>4</v>
      </c>
      <c r="H196">
        <v>2</v>
      </c>
      <c r="I196">
        <v>1670</v>
      </c>
      <c r="J196">
        <v>5910</v>
      </c>
      <c r="K196">
        <v>1914</v>
      </c>
      <c r="L196">
        <v>32</v>
      </c>
      <c r="M196">
        <v>1063</v>
      </c>
      <c r="N196" t="s">
        <v>21</v>
      </c>
      <c r="O196">
        <v>33.995537300000002</v>
      </c>
      <c r="P196">
        <v>-118.4453879</v>
      </c>
      <c r="Q196">
        <v>2.150823162368602</v>
      </c>
    </row>
    <row r="197" spans="1:17" x14ac:dyDescent="0.3">
      <c r="A197" t="s">
        <v>17</v>
      </c>
      <c r="B197" t="s">
        <v>220</v>
      </c>
      <c r="C197" t="s">
        <v>221</v>
      </c>
      <c r="D197" t="s">
        <v>20</v>
      </c>
      <c r="E197">
        <v>90292</v>
      </c>
      <c r="F197">
        <v>3249000</v>
      </c>
      <c r="G197">
        <v>4</v>
      </c>
      <c r="H197">
        <v>4.5</v>
      </c>
      <c r="I197">
        <v>4010</v>
      </c>
      <c r="J197">
        <v>2891</v>
      </c>
      <c r="K197">
        <v>1986</v>
      </c>
      <c r="L197">
        <v>32</v>
      </c>
      <c r="M197">
        <v>810</v>
      </c>
      <c r="N197" t="s">
        <v>21</v>
      </c>
      <c r="O197">
        <v>33.974544100000003</v>
      </c>
      <c r="P197">
        <v>-118.46000340000001</v>
      </c>
      <c r="Q197">
        <v>1.9462131635926092</v>
      </c>
    </row>
    <row r="198" spans="1:17" x14ac:dyDescent="0.3">
      <c r="A198" t="s">
        <v>17</v>
      </c>
      <c r="B198" t="s">
        <v>222</v>
      </c>
      <c r="C198" t="s">
        <v>221</v>
      </c>
      <c r="D198" t="s">
        <v>20</v>
      </c>
      <c r="E198">
        <v>90292</v>
      </c>
      <c r="F198">
        <v>3695000</v>
      </c>
      <c r="G198">
        <v>5</v>
      </c>
      <c r="H198">
        <v>6.5</v>
      </c>
      <c r="I198">
        <v>5150</v>
      </c>
      <c r="J198">
        <v>3150</v>
      </c>
      <c r="K198">
        <v>2005</v>
      </c>
      <c r="L198">
        <v>53</v>
      </c>
      <c r="M198">
        <v>717</v>
      </c>
      <c r="N198" t="s">
        <v>21</v>
      </c>
      <c r="O198">
        <v>33.9687573</v>
      </c>
      <c r="P198">
        <v>-118.4554863</v>
      </c>
      <c r="Q198">
        <v>1.4734902178931517</v>
      </c>
    </row>
    <row r="199" spans="1:17" x14ac:dyDescent="0.3">
      <c r="A199" t="s">
        <v>17</v>
      </c>
      <c r="B199" t="s">
        <v>223</v>
      </c>
      <c r="C199" t="s">
        <v>221</v>
      </c>
      <c r="D199" t="s">
        <v>20</v>
      </c>
      <c r="E199">
        <v>90292</v>
      </c>
      <c r="F199">
        <v>2495000</v>
      </c>
      <c r="G199">
        <v>3</v>
      </c>
      <c r="H199">
        <v>3</v>
      </c>
      <c r="I199">
        <v>2602</v>
      </c>
      <c r="J199">
        <v>2397</v>
      </c>
      <c r="K199">
        <v>1985</v>
      </c>
      <c r="L199">
        <v>42</v>
      </c>
      <c r="M199">
        <v>959</v>
      </c>
      <c r="N199" t="s">
        <v>21</v>
      </c>
      <c r="O199">
        <v>33.969316800000001</v>
      </c>
      <c r="P199">
        <v>-118.4558689</v>
      </c>
      <c r="Q199">
        <v>1.5177864976575688</v>
      </c>
    </row>
    <row r="200" spans="1:17" x14ac:dyDescent="0.3">
      <c r="A200" t="s">
        <v>17</v>
      </c>
      <c r="B200" t="s">
        <v>224</v>
      </c>
      <c r="C200" t="s">
        <v>221</v>
      </c>
      <c r="D200" t="s">
        <v>20</v>
      </c>
      <c r="E200">
        <v>90292</v>
      </c>
      <c r="F200">
        <v>3795000</v>
      </c>
      <c r="G200">
        <v>4</v>
      </c>
      <c r="H200">
        <v>6</v>
      </c>
      <c r="I200">
        <v>4694</v>
      </c>
      <c r="J200">
        <v>3231</v>
      </c>
      <c r="K200">
        <v>2002</v>
      </c>
      <c r="L200">
        <v>12</v>
      </c>
      <c r="M200">
        <v>808</v>
      </c>
      <c r="N200" t="s">
        <v>21</v>
      </c>
      <c r="O200">
        <v>33.969048200000003</v>
      </c>
      <c r="P200">
        <v>-118.4545711</v>
      </c>
      <c r="Q200">
        <v>1.4707984136414594</v>
      </c>
    </row>
    <row r="201" spans="1:17" x14ac:dyDescent="0.3">
      <c r="A201" t="s">
        <v>17</v>
      </c>
      <c r="B201" t="s">
        <v>225</v>
      </c>
      <c r="C201" t="s">
        <v>221</v>
      </c>
      <c r="D201" t="s">
        <v>20</v>
      </c>
      <c r="E201">
        <v>90292</v>
      </c>
      <c r="F201">
        <v>3995000</v>
      </c>
      <c r="G201">
        <v>4</v>
      </c>
      <c r="H201">
        <v>4.5</v>
      </c>
      <c r="I201">
        <v>4000</v>
      </c>
      <c r="J201">
        <v>5014</v>
      </c>
      <c r="K201">
        <v>2021</v>
      </c>
      <c r="L201">
        <v>32</v>
      </c>
      <c r="M201">
        <v>999</v>
      </c>
      <c r="N201" t="s">
        <v>21</v>
      </c>
      <c r="O201">
        <v>33.986393100000001</v>
      </c>
      <c r="P201">
        <v>-118.44850510000001</v>
      </c>
      <c r="Q201">
        <v>2.1439520796581135</v>
      </c>
    </row>
    <row r="202" spans="1:17" x14ac:dyDescent="0.3">
      <c r="A202" t="s">
        <v>17</v>
      </c>
      <c r="B202" t="s">
        <v>226</v>
      </c>
      <c r="C202" t="s">
        <v>221</v>
      </c>
      <c r="D202" t="s">
        <v>20</v>
      </c>
      <c r="E202">
        <v>90292</v>
      </c>
      <c r="F202">
        <v>3187000</v>
      </c>
      <c r="G202">
        <v>4</v>
      </c>
      <c r="H202">
        <v>4</v>
      </c>
      <c r="I202">
        <v>4277</v>
      </c>
      <c r="J202">
        <v>3151</v>
      </c>
      <c r="K202">
        <v>1985</v>
      </c>
      <c r="L202">
        <v>17</v>
      </c>
      <c r="M202">
        <v>745</v>
      </c>
      <c r="N202" t="s">
        <v>21</v>
      </c>
      <c r="O202">
        <v>33.973029699999998</v>
      </c>
      <c r="P202">
        <v>-118.4590134</v>
      </c>
      <c r="Q202">
        <v>1.8272378477435249</v>
      </c>
    </row>
    <row r="203" spans="1:17" x14ac:dyDescent="0.3">
      <c r="A203" t="s">
        <v>17</v>
      </c>
      <c r="B203" t="s">
        <v>227</v>
      </c>
      <c r="C203" t="s">
        <v>221</v>
      </c>
      <c r="D203" t="s">
        <v>20</v>
      </c>
      <c r="E203">
        <v>90292</v>
      </c>
      <c r="F203">
        <v>2085000</v>
      </c>
      <c r="G203">
        <v>3</v>
      </c>
      <c r="H203">
        <v>2.5</v>
      </c>
      <c r="I203">
        <v>2562</v>
      </c>
      <c r="J203">
        <v>2996</v>
      </c>
      <c r="K203">
        <v>1997</v>
      </c>
      <c r="L203">
        <v>10</v>
      </c>
      <c r="M203">
        <v>814</v>
      </c>
      <c r="N203" t="s">
        <v>21</v>
      </c>
      <c r="O203">
        <v>33.986271600000002</v>
      </c>
      <c r="P203">
        <v>-118.4541273</v>
      </c>
      <c r="Q203">
        <v>1.8582283110659013</v>
      </c>
    </row>
    <row r="204" spans="1:17" x14ac:dyDescent="0.3">
      <c r="A204" t="s">
        <v>17</v>
      </c>
      <c r="B204" t="s">
        <v>228</v>
      </c>
      <c r="C204" t="s">
        <v>229</v>
      </c>
      <c r="D204" t="s">
        <v>20</v>
      </c>
      <c r="E204">
        <v>90066</v>
      </c>
      <c r="F204">
        <v>1599000</v>
      </c>
      <c r="G204">
        <v>3</v>
      </c>
      <c r="H204">
        <v>2</v>
      </c>
      <c r="I204">
        <v>1900</v>
      </c>
      <c r="J204">
        <v>5773</v>
      </c>
      <c r="K204">
        <v>1961</v>
      </c>
      <c r="L204">
        <v>24</v>
      </c>
      <c r="M204">
        <v>842</v>
      </c>
      <c r="N204" t="s">
        <v>21</v>
      </c>
      <c r="O204">
        <v>33.982642400000003</v>
      </c>
      <c r="P204">
        <v>-118.41163229999999</v>
      </c>
      <c r="Q204">
        <v>2.9777817835528317</v>
      </c>
    </row>
    <row r="205" spans="1:17" x14ac:dyDescent="0.3">
      <c r="A205" t="s">
        <v>17</v>
      </c>
      <c r="B205" t="s">
        <v>230</v>
      </c>
      <c r="C205" t="s">
        <v>229</v>
      </c>
      <c r="D205" t="s">
        <v>20</v>
      </c>
      <c r="E205">
        <v>90293</v>
      </c>
      <c r="F205">
        <v>1539000</v>
      </c>
      <c r="G205">
        <v>3</v>
      </c>
      <c r="H205">
        <v>2</v>
      </c>
      <c r="I205">
        <v>1302</v>
      </c>
      <c r="J205">
        <v>5996</v>
      </c>
      <c r="K205">
        <v>1955</v>
      </c>
      <c r="L205">
        <v>41</v>
      </c>
      <c r="M205">
        <v>1182</v>
      </c>
      <c r="N205" t="s">
        <v>21</v>
      </c>
      <c r="O205">
        <v>33.956182900000002</v>
      </c>
      <c r="P205">
        <v>-118.44373419999999</v>
      </c>
      <c r="Q205">
        <v>0.47193974768385449</v>
      </c>
    </row>
    <row r="206" spans="1:17" x14ac:dyDescent="0.3">
      <c r="A206" t="s">
        <v>17</v>
      </c>
      <c r="B206" t="s">
        <v>231</v>
      </c>
      <c r="C206" t="s">
        <v>229</v>
      </c>
      <c r="D206" t="s">
        <v>20</v>
      </c>
      <c r="E206">
        <v>90293</v>
      </c>
      <c r="F206">
        <v>2899000</v>
      </c>
      <c r="G206">
        <v>4</v>
      </c>
      <c r="H206">
        <v>4</v>
      </c>
      <c r="I206">
        <v>3082</v>
      </c>
      <c r="J206">
        <v>6000</v>
      </c>
      <c r="K206">
        <v>2019</v>
      </c>
      <c r="L206">
        <v>45</v>
      </c>
      <c r="M206">
        <v>941</v>
      </c>
      <c r="N206" t="s">
        <v>21</v>
      </c>
      <c r="O206">
        <v>33.952852399999998</v>
      </c>
      <c r="P206">
        <v>-118.44106619999999</v>
      </c>
      <c r="Q206">
        <v>0.31668263382983386</v>
      </c>
    </row>
    <row r="207" spans="1:17" x14ac:dyDescent="0.3">
      <c r="A207" t="s">
        <v>17</v>
      </c>
      <c r="B207" t="s">
        <v>232</v>
      </c>
      <c r="C207" t="s">
        <v>229</v>
      </c>
      <c r="D207" t="s">
        <v>20</v>
      </c>
      <c r="E207">
        <v>90293</v>
      </c>
      <c r="F207">
        <v>3199000</v>
      </c>
      <c r="G207">
        <v>4</v>
      </c>
      <c r="H207">
        <v>3</v>
      </c>
      <c r="I207">
        <v>2401</v>
      </c>
      <c r="J207">
        <v>5202</v>
      </c>
      <c r="K207">
        <v>1953</v>
      </c>
      <c r="L207">
        <v>6</v>
      </c>
      <c r="M207">
        <v>1332</v>
      </c>
      <c r="N207" t="s">
        <v>21</v>
      </c>
      <c r="O207">
        <v>33.956991799999997</v>
      </c>
      <c r="P207">
        <v>-118.446825</v>
      </c>
      <c r="Q207">
        <v>0.5385289080448914</v>
      </c>
    </row>
    <row r="208" spans="1:17" x14ac:dyDescent="0.3">
      <c r="A208" t="s">
        <v>17</v>
      </c>
      <c r="B208" t="s">
        <v>233</v>
      </c>
      <c r="C208" t="s">
        <v>229</v>
      </c>
      <c r="D208" t="s">
        <v>20</v>
      </c>
      <c r="E208">
        <v>90293</v>
      </c>
      <c r="F208">
        <v>1699000</v>
      </c>
      <c r="G208">
        <v>3</v>
      </c>
      <c r="H208">
        <v>2</v>
      </c>
      <c r="I208">
        <v>1308</v>
      </c>
      <c r="J208">
        <v>4979</v>
      </c>
      <c r="K208">
        <v>1953</v>
      </c>
      <c r="L208">
        <v>5</v>
      </c>
      <c r="M208">
        <v>1299</v>
      </c>
      <c r="N208" t="s">
        <v>21</v>
      </c>
      <c r="O208">
        <v>33.957498899999997</v>
      </c>
      <c r="P208">
        <v>-118.44520199999999</v>
      </c>
      <c r="Q208">
        <v>0.56035361348257817</v>
      </c>
    </row>
    <row r="209" spans="1:17" x14ac:dyDescent="0.3">
      <c r="A209" t="s">
        <v>17</v>
      </c>
      <c r="B209" t="s">
        <v>234</v>
      </c>
      <c r="C209" t="s">
        <v>229</v>
      </c>
      <c r="D209" t="s">
        <v>20</v>
      </c>
      <c r="E209">
        <v>90293</v>
      </c>
      <c r="F209">
        <v>2250000</v>
      </c>
      <c r="G209">
        <v>4</v>
      </c>
      <c r="H209">
        <v>3</v>
      </c>
      <c r="I209">
        <v>2569</v>
      </c>
      <c r="J209">
        <v>5260</v>
      </c>
      <c r="K209">
        <v>1939</v>
      </c>
      <c r="L209">
        <v>21</v>
      </c>
      <c r="M209">
        <v>876</v>
      </c>
      <c r="N209" t="s">
        <v>21</v>
      </c>
      <c r="O209">
        <v>33.956232300000003</v>
      </c>
      <c r="P209">
        <v>-118.4453062</v>
      </c>
      <c r="Q209">
        <v>0.47337228585705615</v>
      </c>
    </row>
    <row r="210" spans="1:17" x14ac:dyDescent="0.3">
      <c r="A210" t="s">
        <v>17</v>
      </c>
      <c r="B210" t="s">
        <v>235</v>
      </c>
      <c r="C210" t="s">
        <v>229</v>
      </c>
      <c r="D210" t="s">
        <v>20</v>
      </c>
      <c r="E210">
        <v>90293</v>
      </c>
      <c r="F210">
        <v>1850000</v>
      </c>
      <c r="G210">
        <v>4</v>
      </c>
      <c r="H210">
        <v>3</v>
      </c>
      <c r="I210">
        <v>2898</v>
      </c>
      <c r="J210">
        <v>5600</v>
      </c>
      <c r="K210">
        <v>1986</v>
      </c>
      <c r="L210">
        <v>30</v>
      </c>
      <c r="M210">
        <v>638</v>
      </c>
      <c r="N210" t="s">
        <v>21</v>
      </c>
      <c r="O210">
        <v>33.962727000000001</v>
      </c>
      <c r="P210">
        <v>-118.4296737</v>
      </c>
      <c r="Q210">
        <v>1.2608281875221412</v>
      </c>
    </row>
    <row r="211" spans="1:17" x14ac:dyDescent="0.3">
      <c r="A211" t="s">
        <v>17</v>
      </c>
      <c r="B211" t="s">
        <v>236</v>
      </c>
      <c r="C211" t="s">
        <v>229</v>
      </c>
      <c r="D211" t="s">
        <v>20</v>
      </c>
      <c r="E211">
        <v>90293</v>
      </c>
      <c r="F211">
        <v>3995000</v>
      </c>
      <c r="G211">
        <v>4</v>
      </c>
      <c r="H211">
        <v>4</v>
      </c>
      <c r="I211">
        <v>5115</v>
      </c>
      <c r="J211">
        <v>5210</v>
      </c>
      <c r="K211">
        <v>2007</v>
      </c>
      <c r="L211">
        <v>180</v>
      </c>
      <c r="M211">
        <v>781</v>
      </c>
      <c r="N211" t="s">
        <v>21</v>
      </c>
      <c r="O211">
        <v>33.964868199999998</v>
      </c>
      <c r="P211">
        <v>-118.43386</v>
      </c>
      <c r="Q211">
        <v>1.2362650637791224</v>
      </c>
    </row>
    <row r="212" spans="1:17" x14ac:dyDescent="0.3">
      <c r="A212" t="s">
        <v>17</v>
      </c>
      <c r="B212" t="s">
        <v>237</v>
      </c>
      <c r="C212" t="s">
        <v>229</v>
      </c>
      <c r="D212" t="s">
        <v>20</v>
      </c>
      <c r="E212">
        <v>90293</v>
      </c>
      <c r="F212">
        <v>5995000</v>
      </c>
      <c r="G212">
        <v>4</v>
      </c>
      <c r="H212">
        <v>4.5</v>
      </c>
      <c r="I212">
        <v>8012</v>
      </c>
      <c r="J212">
        <v>8504</v>
      </c>
      <c r="K212">
        <v>2004</v>
      </c>
      <c r="L212">
        <v>124</v>
      </c>
      <c r="M212">
        <v>748</v>
      </c>
      <c r="N212" t="s">
        <v>21</v>
      </c>
      <c r="O212">
        <v>33.965327000000002</v>
      </c>
      <c r="P212">
        <v>-118.43243099999999</v>
      </c>
      <c r="Q212">
        <v>1.3059841956908673</v>
      </c>
    </row>
    <row r="213" spans="1:17" x14ac:dyDescent="0.3">
      <c r="A213" t="s">
        <v>17</v>
      </c>
      <c r="B213" t="s">
        <v>238</v>
      </c>
      <c r="C213" t="s">
        <v>229</v>
      </c>
      <c r="D213" t="s">
        <v>20</v>
      </c>
      <c r="E213">
        <v>90293</v>
      </c>
      <c r="F213">
        <v>1765000</v>
      </c>
      <c r="G213">
        <v>4</v>
      </c>
      <c r="H213">
        <v>2</v>
      </c>
      <c r="I213">
        <v>1822</v>
      </c>
      <c r="J213">
        <v>5000</v>
      </c>
      <c r="K213">
        <v>1959</v>
      </c>
      <c r="L213">
        <v>36</v>
      </c>
      <c r="M213">
        <v>969</v>
      </c>
      <c r="N213" t="s">
        <v>21</v>
      </c>
      <c r="O213">
        <v>33.962988199999998</v>
      </c>
      <c r="P213">
        <v>-118.4337135</v>
      </c>
      <c r="Q213">
        <v>1.1305100035560185</v>
      </c>
    </row>
    <row r="214" spans="1:17" x14ac:dyDescent="0.3">
      <c r="A214" t="s">
        <v>17</v>
      </c>
      <c r="B214" t="s">
        <v>239</v>
      </c>
      <c r="C214" t="s">
        <v>229</v>
      </c>
      <c r="D214" t="s">
        <v>20</v>
      </c>
      <c r="E214">
        <v>90293</v>
      </c>
      <c r="F214">
        <v>2999000</v>
      </c>
      <c r="G214">
        <v>4</v>
      </c>
      <c r="H214">
        <v>4.5</v>
      </c>
      <c r="I214">
        <v>4950</v>
      </c>
      <c r="J214">
        <v>5050</v>
      </c>
      <c r="K214">
        <v>1991</v>
      </c>
      <c r="L214">
        <v>24</v>
      </c>
      <c r="M214">
        <v>606</v>
      </c>
      <c r="N214" t="s">
        <v>21</v>
      </c>
      <c r="O214">
        <v>33.964241000000001</v>
      </c>
      <c r="P214">
        <v>-118.4317126</v>
      </c>
      <c r="Q214">
        <v>1.2671493172127282</v>
      </c>
    </row>
    <row r="215" spans="1:17" x14ac:dyDescent="0.3">
      <c r="A215" t="s">
        <v>17</v>
      </c>
      <c r="B215" t="s">
        <v>240</v>
      </c>
      <c r="C215" t="s">
        <v>229</v>
      </c>
      <c r="D215" t="s">
        <v>20</v>
      </c>
      <c r="E215">
        <v>90293</v>
      </c>
      <c r="F215">
        <v>4950000</v>
      </c>
      <c r="G215">
        <v>5</v>
      </c>
      <c r="H215">
        <v>6</v>
      </c>
      <c r="I215">
        <v>5100</v>
      </c>
      <c r="J215">
        <v>5001</v>
      </c>
      <c r="K215">
        <v>1988</v>
      </c>
      <c r="L215">
        <v>39</v>
      </c>
      <c r="M215">
        <v>971</v>
      </c>
      <c r="N215" t="s">
        <v>21</v>
      </c>
      <c r="O215">
        <v>33.9644926</v>
      </c>
      <c r="P215">
        <v>-118.4313475</v>
      </c>
      <c r="Q215">
        <v>1.2935273618928065</v>
      </c>
    </row>
    <row r="216" spans="1:17" x14ac:dyDescent="0.3">
      <c r="A216" t="s">
        <v>17</v>
      </c>
      <c r="B216" t="s">
        <v>241</v>
      </c>
      <c r="C216" t="s">
        <v>229</v>
      </c>
      <c r="D216" t="s">
        <v>20</v>
      </c>
      <c r="E216">
        <v>90293</v>
      </c>
      <c r="F216">
        <v>1795000</v>
      </c>
      <c r="G216">
        <v>3</v>
      </c>
      <c r="H216">
        <v>2.5</v>
      </c>
      <c r="I216">
        <v>2124</v>
      </c>
      <c r="J216">
        <v>5002</v>
      </c>
      <c r="K216">
        <v>1962</v>
      </c>
      <c r="L216">
        <v>15</v>
      </c>
      <c r="M216">
        <v>845</v>
      </c>
      <c r="N216" t="s">
        <v>21</v>
      </c>
      <c r="O216">
        <v>33.9622606</v>
      </c>
      <c r="P216">
        <v>-118.43547890000001</v>
      </c>
      <c r="Q216">
        <v>1.0339185172921606</v>
      </c>
    </row>
    <row r="217" spans="1:17" x14ac:dyDescent="0.3">
      <c r="A217" t="s">
        <v>17</v>
      </c>
      <c r="B217" t="s">
        <v>242</v>
      </c>
      <c r="C217" t="s">
        <v>229</v>
      </c>
      <c r="D217" t="s">
        <v>20</v>
      </c>
      <c r="E217">
        <v>90293</v>
      </c>
      <c r="F217">
        <v>2150000</v>
      </c>
      <c r="G217">
        <v>4</v>
      </c>
      <c r="H217">
        <v>3</v>
      </c>
      <c r="I217">
        <v>2123</v>
      </c>
      <c r="J217">
        <v>5001</v>
      </c>
      <c r="K217">
        <v>1963</v>
      </c>
      <c r="L217">
        <v>17</v>
      </c>
      <c r="M217">
        <v>1013</v>
      </c>
      <c r="N217" t="s">
        <v>21</v>
      </c>
      <c r="O217">
        <v>33.961877800000003</v>
      </c>
      <c r="P217">
        <v>-118.4357377</v>
      </c>
      <c r="Q217">
        <v>1.003603532287765</v>
      </c>
    </row>
    <row r="218" spans="1:17" x14ac:dyDescent="0.3">
      <c r="A218" t="s">
        <v>17</v>
      </c>
      <c r="B218" t="s">
        <v>243</v>
      </c>
      <c r="C218" t="s">
        <v>229</v>
      </c>
      <c r="D218" t="s">
        <v>20</v>
      </c>
      <c r="E218">
        <v>90293</v>
      </c>
      <c r="F218">
        <v>2399000</v>
      </c>
      <c r="G218">
        <v>3</v>
      </c>
      <c r="H218">
        <v>3</v>
      </c>
      <c r="I218">
        <v>3233</v>
      </c>
      <c r="J218">
        <v>3417</v>
      </c>
      <c r="K218">
        <v>1962</v>
      </c>
      <c r="L218">
        <v>97</v>
      </c>
      <c r="M218">
        <v>742</v>
      </c>
      <c r="N218" t="s">
        <v>21</v>
      </c>
      <c r="O218">
        <v>33.961701699999999</v>
      </c>
      <c r="P218">
        <v>-118.4426454</v>
      </c>
      <c r="Q218">
        <v>0.85813589283712943</v>
      </c>
    </row>
    <row r="219" spans="1:17" x14ac:dyDescent="0.3">
      <c r="A219" t="s">
        <v>17</v>
      </c>
      <c r="B219" t="s">
        <v>244</v>
      </c>
      <c r="C219" t="s">
        <v>229</v>
      </c>
      <c r="D219" t="s">
        <v>20</v>
      </c>
      <c r="E219">
        <v>90293</v>
      </c>
      <c r="F219">
        <v>1895000</v>
      </c>
      <c r="G219">
        <v>4</v>
      </c>
      <c r="H219">
        <v>2</v>
      </c>
      <c r="I219">
        <v>1818</v>
      </c>
      <c r="J219">
        <v>8284</v>
      </c>
      <c r="K219">
        <v>1956</v>
      </c>
      <c r="L219">
        <v>2</v>
      </c>
      <c r="M219">
        <v>1042</v>
      </c>
      <c r="N219" t="s">
        <v>21</v>
      </c>
      <c r="O219">
        <v>33.958755799999999</v>
      </c>
      <c r="P219">
        <v>-118.4414786</v>
      </c>
      <c r="Q219">
        <v>0.67231324256418223</v>
      </c>
    </row>
    <row r="220" spans="1:17" x14ac:dyDescent="0.3">
      <c r="A220" t="s">
        <v>17</v>
      </c>
      <c r="B220" t="s">
        <v>245</v>
      </c>
      <c r="C220" t="s">
        <v>229</v>
      </c>
      <c r="D220" t="s">
        <v>20</v>
      </c>
      <c r="E220">
        <v>90293</v>
      </c>
      <c r="F220">
        <v>2240000</v>
      </c>
      <c r="G220">
        <v>3</v>
      </c>
      <c r="H220">
        <v>2.5</v>
      </c>
      <c r="I220">
        <v>2404</v>
      </c>
      <c r="J220">
        <v>5460</v>
      </c>
      <c r="K220">
        <v>1959</v>
      </c>
      <c r="L220">
        <v>58</v>
      </c>
      <c r="M220">
        <v>932</v>
      </c>
      <c r="N220" t="s">
        <v>21</v>
      </c>
      <c r="O220">
        <v>33.958185800000003</v>
      </c>
      <c r="P220">
        <v>-118.44232049999999</v>
      </c>
      <c r="Q220">
        <v>0.62220846276777131</v>
      </c>
    </row>
    <row r="221" spans="1:17" x14ac:dyDescent="0.3">
      <c r="A221" t="s">
        <v>17</v>
      </c>
      <c r="B221" t="s">
        <v>246</v>
      </c>
      <c r="C221" t="s">
        <v>229</v>
      </c>
      <c r="D221" t="s">
        <v>20</v>
      </c>
      <c r="E221">
        <v>90293</v>
      </c>
      <c r="F221">
        <v>1895000</v>
      </c>
      <c r="G221">
        <v>3</v>
      </c>
      <c r="H221">
        <v>2</v>
      </c>
      <c r="I221">
        <v>1685</v>
      </c>
      <c r="J221">
        <v>7087</v>
      </c>
      <c r="K221">
        <v>1957</v>
      </c>
      <c r="L221">
        <v>53</v>
      </c>
      <c r="M221">
        <v>1125</v>
      </c>
      <c r="N221" t="s">
        <v>21</v>
      </c>
      <c r="O221">
        <v>33.958357800000002</v>
      </c>
      <c r="P221">
        <v>-118.4412887</v>
      </c>
      <c r="Q221">
        <v>0.64910916530016016</v>
      </c>
    </row>
    <row r="222" spans="1:17" x14ac:dyDescent="0.3">
      <c r="A222" t="s">
        <v>17</v>
      </c>
      <c r="B222" t="s">
        <v>247</v>
      </c>
      <c r="C222" t="s">
        <v>229</v>
      </c>
      <c r="D222" t="s">
        <v>20</v>
      </c>
      <c r="E222">
        <v>90293</v>
      </c>
      <c r="F222">
        <v>1700000</v>
      </c>
      <c r="G222">
        <v>2</v>
      </c>
      <c r="H222">
        <v>2</v>
      </c>
      <c r="I222">
        <v>1880</v>
      </c>
      <c r="J222">
        <v>5961</v>
      </c>
      <c r="K222">
        <v>1959</v>
      </c>
      <c r="L222">
        <v>12</v>
      </c>
      <c r="M222">
        <v>904</v>
      </c>
      <c r="N222" t="s">
        <v>21</v>
      </c>
      <c r="O222">
        <v>33.9579898</v>
      </c>
      <c r="P222">
        <v>-118.4422096</v>
      </c>
      <c r="Q222">
        <v>0.61045684485151153</v>
      </c>
    </row>
    <row r="223" spans="1:17" x14ac:dyDescent="0.3">
      <c r="A223" t="s">
        <v>17</v>
      </c>
      <c r="B223" t="s">
        <v>248</v>
      </c>
      <c r="C223" t="s">
        <v>229</v>
      </c>
      <c r="D223" t="s">
        <v>20</v>
      </c>
      <c r="E223">
        <v>90293</v>
      </c>
      <c r="F223">
        <v>1699000</v>
      </c>
      <c r="G223">
        <v>3</v>
      </c>
      <c r="H223">
        <v>2.5</v>
      </c>
      <c r="I223">
        <v>2261</v>
      </c>
      <c r="J223">
        <v>4708</v>
      </c>
      <c r="K223">
        <v>1985</v>
      </c>
      <c r="L223">
        <v>25</v>
      </c>
      <c r="M223">
        <v>751</v>
      </c>
      <c r="N223" t="s">
        <v>21</v>
      </c>
      <c r="O223">
        <v>33.960307999999998</v>
      </c>
      <c r="P223">
        <v>-118.4307999</v>
      </c>
      <c r="Q223">
        <v>1.0967189840063751</v>
      </c>
    </row>
    <row r="224" spans="1:17" x14ac:dyDescent="0.3">
      <c r="A224" t="s">
        <v>17</v>
      </c>
      <c r="B224" t="s">
        <v>249</v>
      </c>
      <c r="C224" t="s">
        <v>250</v>
      </c>
      <c r="D224" t="s">
        <v>20</v>
      </c>
      <c r="E224">
        <v>90094</v>
      </c>
      <c r="F224">
        <v>3995000</v>
      </c>
      <c r="G224">
        <v>5</v>
      </c>
      <c r="H224">
        <v>5.5</v>
      </c>
      <c r="I224">
        <v>3984</v>
      </c>
      <c r="J224">
        <v>14905</v>
      </c>
      <c r="K224">
        <v>2014</v>
      </c>
      <c r="L224">
        <v>33</v>
      </c>
      <c r="M224">
        <v>1003</v>
      </c>
      <c r="N224" t="s">
        <v>21</v>
      </c>
      <c r="O224">
        <v>33.974330999999999</v>
      </c>
      <c r="P224">
        <v>-118.419645</v>
      </c>
      <c r="Q224">
        <v>2.2426384785572111</v>
      </c>
    </row>
    <row r="225" spans="1:17" x14ac:dyDescent="0.3">
      <c r="A225" t="s">
        <v>17</v>
      </c>
      <c r="B225" t="s">
        <v>251</v>
      </c>
      <c r="C225" t="s">
        <v>250</v>
      </c>
      <c r="D225" t="s">
        <v>20</v>
      </c>
      <c r="E225">
        <v>90094</v>
      </c>
      <c r="F225">
        <v>3499000</v>
      </c>
      <c r="G225">
        <v>5</v>
      </c>
      <c r="H225">
        <v>5.5</v>
      </c>
      <c r="I225">
        <v>3806</v>
      </c>
      <c r="J225">
        <v>16189</v>
      </c>
      <c r="K225">
        <v>2014</v>
      </c>
      <c r="L225">
        <v>42</v>
      </c>
      <c r="M225">
        <v>919</v>
      </c>
      <c r="N225" t="s">
        <v>21</v>
      </c>
      <c r="O225">
        <v>33.974550999999998</v>
      </c>
      <c r="P225">
        <v>-118.41998460000001</v>
      </c>
      <c r="Q225">
        <v>2.2419887417558826</v>
      </c>
    </row>
    <row r="226" spans="1:17" x14ac:dyDescent="0.3">
      <c r="A226" t="s">
        <v>17</v>
      </c>
      <c r="B226" t="s">
        <v>252</v>
      </c>
      <c r="C226" t="s">
        <v>250</v>
      </c>
      <c r="D226" t="s">
        <v>20</v>
      </c>
      <c r="E226">
        <v>90094</v>
      </c>
      <c r="F226">
        <v>3000000</v>
      </c>
      <c r="G226">
        <v>4</v>
      </c>
      <c r="H226">
        <v>3.5</v>
      </c>
      <c r="I226">
        <v>3458</v>
      </c>
      <c r="J226">
        <v>16808</v>
      </c>
      <c r="K226">
        <v>2006</v>
      </c>
      <c r="L226">
        <v>54</v>
      </c>
      <c r="M226">
        <v>868</v>
      </c>
      <c r="N226" t="s">
        <v>21</v>
      </c>
      <c r="O226">
        <v>33.970370600000003</v>
      </c>
      <c r="P226">
        <v>-118.42482560000001</v>
      </c>
      <c r="Q226">
        <v>1.8431080358831231</v>
      </c>
    </row>
    <row r="227" spans="1:17" x14ac:dyDescent="0.3">
      <c r="A227" t="s">
        <v>17</v>
      </c>
      <c r="B227" t="s">
        <v>253</v>
      </c>
      <c r="C227" t="s">
        <v>254</v>
      </c>
      <c r="D227" t="s">
        <v>20</v>
      </c>
      <c r="E227">
        <v>90405</v>
      </c>
      <c r="F227">
        <v>2149000</v>
      </c>
      <c r="G227">
        <v>3</v>
      </c>
      <c r="H227">
        <v>2</v>
      </c>
      <c r="I227">
        <v>1654</v>
      </c>
      <c r="J227">
        <v>5508</v>
      </c>
      <c r="K227">
        <v>1954</v>
      </c>
      <c r="L227">
        <v>43</v>
      </c>
      <c r="M227">
        <v>1299</v>
      </c>
      <c r="N227" t="s">
        <v>21</v>
      </c>
      <c r="O227">
        <v>34.009271499999997</v>
      </c>
      <c r="P227">
        <v>-118.45694640000001</v>
      </c>
      <c r="Q227">
        <v>1.6370613427773892</v>
      </c>
    </row>
    <row r="228" spans="1:17" x14ac:dyDescent="0.3">
      <c r="A228" t="s">
        <v>17</v>
      </c>
      <c r="B228" t="s">
        <v>255</v>
      </c>
      <c r="C228" t="s">
        <v>256</v>
      </c>
      <c r="D228" t="s">
        <v>20</v>
      </c>
      <c r="E228">
        <v>90291</v>
      </c>
      <c r="F228">
        <v>1695000</v>
      </c>
      <c r="G228">
        <v>2</v>
      </c>
      <c r="H228">
        <v>1.5</v>
      </c>
      <c r="I228">
        <v>1283</v>
      </c>
      <c r="J228">
        <v>4778</v>
      </c>
      <c r="K228">
        <v>1923</v>
      </c>
      <c r="L228">
        <v>18</v>
      </c>
      <c r="M228">
        <v>1321</v>
      </c>
      <c r="N228" t="s">
        <v>21</v>
      </c>
      <c r="O228">
        <v>33.997202799999997</v>
      </c>
      <c r="P228">
        <v>-118.4576824</v>
      </c>
      <c r="Q228">
        <v>1.4385227013819228</v>
      </c>
    </row>
    <row r="229" spans="1:17" x14ac:dyDescent="0.3">
      <c r="A229" t="s">
        <v>17</v>
      </c>
      <c r="B229" t="s">
        <v>257</v>
      </c>
      <c r="C229" t="s">
        <v>256</v>
      </c>
      <c r="D229" t="s">
        <v>20</v>
      </c>
      <c r="E229">
        <v>90291</v>
      </c>
      <c r="F229">
        <v>2399000</v>
      </c>
      <c r="G229">
        <v>3</v>
      </c>
      <c r="H229">
        <v>3</v>
      </c>
      <c r="I229">
        <v>1564</v>
      </c>
      <c r="J229">
        <v>5804</v>
      </c>
      <c r="K229">
        <v>1957</v>
      </c>
      <c r="L229">
        <v>4</v>
      </c>
      <c r="M229">
        <v>1534</v>
      </c>
      <c r="N229" t="s">
        <v>21</v>
      </c>
      <c r="O229">
        <v>34.003800099999999</v>
      </c>
      <c r="P229">
        <v>-118.460561</v>
      </c>
      <c r="Q229">
        <v>1.3108550850256468</v>
      </c>
    </row>
    <row r="230" spans="1:17" x14ac:dyDescent="0.3">
      <c r="A230" t="s">
        <v>17</v>
      </c>
      <c r="B230" t="s">
        <v>258</v>
      </c>
      <c r="C230" t="s">
        <v>256</v>
      </c>
      <c r="D230" t="s">
        <v>20</v>
      </c>
      <c r="E230">
        <v>90291</v>
      </c>
      <c r="F230">
        <v>3950000</v>
      </c>
      <c r="G230">
        <v>4</v>
      </c>
      <c r="H230">
        <v>5.5</v>
      </c>
      <c r="I230">
        <v>3568</v>
      </c>
      <c r="J230">
        <v>5868</v>
      </c>
      <c r="K230">
        <v>2019</v>
      </c>
      <c r="L230">
        <v>44</v>
      </c>
      <c r="M230">
        <v>1107</v>
      </c>
      <c r="N230" t="s">
        <v>21</v>
      </c>
      <c r="O230">
        <v>33.996907200000003</v>
      </c>
      <c r="P230">
        <v>-118.4548695</v>
      </c>
      <c r="Q230">
        <v>1.6008392548600292</v>
      </c>
    </row>
    <row r="231" spans="1:17" x14ac:dyDescent="0.3">
      <c r="A231" t="s">
        <v>17</v>
      </c>
      <c r="B231" t="s">
        <v>259</v>
      </c>
      <c r="C231" t="s">
        <v>256</v>
      </c>
      <c r="D231" t="s">
        <v>20</v>
      </c>
      <c r="E231">
        <v>90291</v>
      </c>
      <c r="F231">
        <v>2995000</v>
      </c>
      <c r="G231">
        <v>4</v>
      </c>
      <c r="H231">
        <v>3</v>
      </c>
      <c r="I231">
        <v>2265</v>
      </c>
      <c r="J231">
        <v>4782</v>
      </c>
      <c r="K231">
        <v>2018</v>
      </c>
      <c r="L231">
        <v>50</v>
      </c>
      <c r="M231">
        <v>1322</v>
      </c>
      <c r="N231" t="s">
        <v>21</v>
      </c>
      <c r="O231">
        <v>33.99841</v>
      </c>
      <c r="P231">
        <v>-118.45730930000001</v>
      </c>
      <c r="Q231">
        <v>1.4550867875588307</v>
      </c>
    </row>
    <row r="232" spans="1:17" x14ac:dyDescent="0.3">
      <c r="A232" t="s">
        <v>17</v>
      </c>
      <c r="B232" t="s">
        <v>260</v>
      </c>
      <c r="C232" t="s">
        <v>256</v>
      </c>
      <c r="D232" t="s">
        <v>20</v>
      </c>
      <c r="E232">
        <v>90291</v>
      </c>
      <c r="F232">
        <v>3995000</v>
      </c>
      <c r="G232">
        <v>4</v>
      </c>
      <c r="H232">
        <v>4.5</v>
      </c>
      <c r="I232">
        <v>3932</v>
      </c>
      <c r="J232">
        <v>4332</v>
      </c>
      <c r="K232">
        <v>2021</v>
      </c>
      <c r="L232">
        <v>46</v>
      </c>
      <c r="M232">
        <v>1016</v>
      </c>
      <c r="N232" t="s">
        <v>21</v>
      </c>
      <c r="O232">
        <v>33.998077500000001</v>
      </c>
      <c r="P232">
        <v>-118.4546404</v>
      </c>
      <c r="Q232">
        <v>1.6086710135982676</v>
      </c>
    </row>
    <row r="233" spans="1:17" x14ac:dyDescent="0.3">
      <c r="A233" t="s">
        <v>17</v>
      </c>
      <c r="B233" t="s">
        <v>261</v>
      </c>
      <c r="C233" t="s">
        <v>256</v>
      </c>
      <c r="D233" t="s">
        <v>20</v>
      </c>
      <c r="E233">
        <v>90291</v>
      </c>
      <c r="F233">
        <v>2150000</v>
      </c>
      <c r="G233">
        <v>3</v>
      </c>
      <c r="H233">
        <v>2</v>
      </c>
      <c r="I233">
        <v>1692</v>
      </c>
      <c r="J233">
        <v>5578</v>
      </c>
      <c r="K233">
        <v>1923</v>
      </c>
      <c r="L233">
        <v>40</v>
      </c>
      <c r="M233">
        <v>1271</v>
      </c>
      <c r="N233" t="s">
        <v>21</v>
      </c>
      <c r="O233">
        <v>33.997013099999997</v>
      </c>
      <c r="P233">
        <v>-118.4532049</v>
      </c>
      <c r="Q233">
        <v>1.6952199959179934</v>
      </c>
    </row>
    <row r="234" spans="1:17" x14ac:dyDescent="0.3">
      <c r="A234" t="s">
        <v>17</v>
      </c>
      <c r="B234" t="s">
        <v>262</v>
      </c>
      <c r="C234" t="s">
        <v>256</v>
      </c>
      <c r="D234" t="s">
        <v>20</v>
      </c>
      <c r="E234">
        <v>90291</v>
      </c>
      <c r="F234">
        <v>1950000</v>
      </c>
      <c r="G234">
        <v>4</v>
      </c>
      <c r="H234">
        <v>5</v>
      </c>
      <c r="I234">
        <v>2046</v>
      </c>
      <c r="J234">
        <v>4000</v>
      </c>
      <c r="K234">
        <v>1927</v>
      </c>
      <c r="L234">
        <v>7</v>
      </c>
      <c r="M234">
        <v>953</v>
      </c>
      <c r="N234" t="s">
        <v>21</v>
      </c>
      <c r="O234">
        <v>33.999128599999999</v>
      </c>
      <c r="P234">
        <v>-118.45494359999999</v>
      </c>
      <c r="Q234">
        <v>1.5900536732606985</v>
      </c>
    </row>
    <row r="235" spans="1:17" x14ac:dyDescent="0.3">
      <c r="A235" t="s">
        <v>17</v>
      </c>
      <c r="B235" t="s">
        <v>263</v>
      </c>
      <c r="C235" t="s">
        <v>256</v>
      </c>
      <c r="D235" t="s">
        <v>20</v>
      </c>
      <c r="E235">
        <v>90291</v>
      </c>
      <c r="F235">
        <v>3500000</v>
      </c>
      <c r="G235">
        <v>4</v>
      </c>
      <c r="H235">
        <v>4.5</v>
      </c>
      <c r="I235">
        <v>3186</v>
      </c>
      <c r="J235">
        <v>6006</v>
      </c>
      <c r="K235">
        <v>2006</v>
      </c>
      <c r="L235">
        <v>8</v>
      </c>
      <c r="M235">
        <v>1099</v>
      </c>
      <c r="N235" t="s">
        <v>21</v>
      </c>
      <c r="O235">
        <v>34.0052047</v>
      </c>
      <c r="P235">
        <v>-118.4600607</v>
      </c>
      <c r="Q235">
        <v>1.3658791675460615</v>
      </c>
    </row>
    <row r="236" spans="1:17" x14ac:dyDescent="0.3">
      <c r="A236" t="s">
        <v>17</v>
      </c>
      <c r="B236" t="s">
        <v>264</v>
      </c>
      <c r="C236" t="s">
        <v>256</v>
      </c>
      <c r="D236" t="s">
        <v>20</v>
      </c>
      <c r="E236">
        <v>90291</v>
      </c>
      <c r="F236">
        <v>2825000</v>
      </c>
      <c r="G236">
        <v>4</v>
      </c>
      <c r="H236">
        <v>3.5</v>
      </c>
      <c r="I236">
        <v>2486</v>
      </c>
      <c r="J236">
        <v>4197</v>
      </c>
      <c r="K236">
        <v>1929</v>
      </c>
      <c r="L236">
        <v>32</v>
      </c>
      <c r="M236">
        <v>1136</v>
      </c>
      <c r="N236" t="s">
        <v>21</v>
      </c>
      <c r="O236">
        <v>33.990934899999999</v>
      </c>
      <c r="P236">
        <v>-118.4494023</v>
      </c>
      <c r="Q236">
        <v>1.9872909883406353</v>
      </c>
    </row>
    <row r="237" spans="1:17" x14ac:dyDescent="0.3">
      <c r="A237" t="s">
        <v>17</v>
      </c>
      <c r="B237" t="s">
        <v>265</v>
      </c>
      <c r="C237" t="s">
        <v>256</v>
      </c>
      <c r="D237" t="s">
        <v>20</v>
      </c>
      <c r="E237">
        <v>90291</v>
      </c>
      <c r="F237">
        <v>2395000</v>
      </c>
      <c r="G237">
        <v>4</v>
      </c>
      <c r="H237">
        <v>3</v>
      </c>
      <c r="I237">
        <v>2600</v>
      </c>
      <c r="J237">
        <v>6372</v>
      </c>
      <c r="K237">
        <v>1954</v>
      </c>
      <c r="L237">
        <v>5</v>
      </c>
      <c r="M237">
        <v>921</v>
      </c>
      <c r="N237" t="s">
        <v>21</v>
      </c>
      <c r="O237">
        <v>34.004235999999999</v>
      </c>
      <c r="P237">
        <v>-118.45931899999999</v>
      </c>
      <c r="Q237">
        <v>1.3873485182305598</v>
      </c>
    </row>
    <row r="238" spans="1:17" x14ac:dyDescent="0.3">
      <c r="A238" t="s">
        <v>17</v>
      </c>
      <c r="B238" t="s">
        <v>266</v>
      </c>
      <c r="C238" t="s">
        <v>256</v>
      </c>
      <c r="D238" t="s">
        <v>20</v>
      </c>
      <c r="E238">
        <v>90291</v>
      </c>
      <c r="F238">
        <v>2995000</v>
      </c>
      <c r="G238">
        <v>3</v>
      </c>
      <c r="H238">
        <v>3</v>
      </c>
      <c r="I238">
        <v>2015</v>
      </c>
      <c r="J238">
        <v>2250</v>
      </c>
      <c r="K238">
        <v>1913</v>
      </c>
      <c r="L238">
        <v>14</v>
      </c>
      <c r="M238">
        <v>1486</v>
      </c>
      <c r="N238" t="s">
        <v>21</v>
      </c>
      <c r="O238">
        <v>33.969847766783822</v>
      </c>
      <c r="P238">
        <v>-118.4739405</v>
      </c>
      <c r="Q238">
        <v>2.0759288469435591</v>
      </c>
    </row>
    <row r="239" spans="1:17" x14ac:dyDescent="0.3">
      <c r="A239" t="s">
        <v>17</v>
      </c>
      <c r="B239" t="s">
        <v>267</v>
      </c>
      <c r="C239" t="s">
        <v>256</v>
      </c>
      <c r="D239" t="s">
        <v>20</v>
      </c>
      <c r="E239">
        <v>90291</v>
      </c>
      <c r="F239">
        <v>8500000</v>
      </c>
      <c r="G239">
        <v>5</v>
      </c>
      <c r="H239">
        <v>6.5</v>
      </c>
      <c r="I239">
        <v>8091</v>
      </c>
      <c r="J239">
        <v>10858</v>
      </c>
      <c r="K239">
        <v>2020</v>
      </c>
      <c r="L239">
        <v>28</v>
      </c>
      <c r="M239">
        <v>1051</v>
      </c>
      <c r="N239" t="s">
        <v>21</v>
      </c>
      <c r="O239">
        <v>34.003650700000001</v>
      </c>
      <c r="P239">
        <v>-118.4573881</v>
      </c>
      <c r="Q239">
        <v>1.4851403317229639</v>
      </c>
    </row>
    <row r="240" spans="1:17" x14ac:dyDescent="0.3">
      <c r="A240" t="s">
        <v>17</v>
      </c>
      <c r="B240" t="s">
        <v>268</v>
      </c>
      <c r="C240" t="s">
        <v>256</v>
      </c>
      <c r="D240" t="s">
        <v>20</v>
      </c>
      <c r="E240">
        <v>90291</v>
      </c>
      <c r="F240">
        <v>2699000</v>
      </c>
      <c r="G240">
        <v>3</v>
      </c>
      <c r="H240">
        <v>3</v>
      </c>
      <c r="I240">
        <v>2219</v>
      </c>
      <c r="J240">
        <v>2610</v>
      </c>
      <c r="K240">
        <v>2009</v>
      </c>
      <c r="L240">
        <v>1</v>
      </c>
      <c r="M240">
        <v>1216</v>
      </c>
      <c r="N240" t="s">
        <v>21</v>
      </c>
      <c r="O240">
        <v>33.994382399999999</v>
      </c>
      <c r="P240">
        <v>-118.46408390000001</v>
      </c>
      <c r="Q240">
        <v>1.1131619911117443</v>
      </c>
    </row>
    <row r="241" spans="1:17" x14ac:dyDescent="0.3">
      <c r="A241" t="s">
        <v>17</v>
      </c>
      <c r="B241" t="s">
        <v>269</v>
      </c>
      <c r="C241" t="s">
        <v>256</v>
      </c>
      <c r="D241" t="s">
        <v>20</v>
      </c>
      <c r="E241">
        <v>90291</v>
      </c>
      <c r="F241">
        <v>4750000</v>
      </c>
      <c r="G241">
        <v>4</v>
      </c>
      <c r="H241">
        <v>4</v>
      </c>
      <c r="I241">
        <v>8002</v>
      </c>
      <c r="J241">
        <v>10893</v>
      </c>
      <c r="K241">
        <v>2014</v>
      </c>
      <c r="L241">
        <v>16</v>
      </c>
      <c r="M241">
        <v>594</v>
      </c>
      <c r="N241" t="s">
        <v>21</v>
      </c>
      <c r="O241">
        <v>34.000691500000002</v>
      </c>
      <c r="P241">
        <v>-118.4541787</v>
      </c>
      <c r="Q241">
        <v>1.6380064142158195</v>
      </c>
    </row>
    <row r="242" spans="1:17" x14ac:dyDescent="0.3">
      <c r="A242" t="s">
        <v>17</v>
      </c>
      <c r="B242" t="s">
        <v>270</v>
      </c>
      <c r="C242" t="s">
        <v>256</v>
      </c>
      <c r="D242" t="s">
        <v>20</v>
      </c>
      <c r="E242">
        <v>90291</v>
      </c>
      <c r="F242">
        <v>3195000</v>
      </c>
      <c r="G242">
        <v>5</v>
      </c>
      <c r="H242">
        <v>6</v>
      </c>
      <c r="I242">
        <v>7680</v>
      </c>
      <c r="J242">
        <v>10890</v>
      </c>
      <c r="K242">
        <v>1952</v>
      </c>
      <c r="L242">
        <v>69</v>
      </c>
      <c r="M242">
        <v>416</v>
      </c>
      <c r="N242" t="s">
        <v>21</v>
      </c>
      <c r="O242">
        <v>34.002405600000003</v>
      </c>
      <c r="P242">
        <v>-118.4549844</v>
      </c>
      <c r="Q242">
        <v>1.6050053952914956</v>
      </c>
    </row>
    <row r="243" spans="1:17" x14ac:dyDescent="0.3">
      <c r="A243" t="s">
        <v>17</v>
      </c>
      <c r="B243" t="s">
        <v>271</v>
      </c>
      <c r="C243" t="s">
        <v>256</v>
      </c>
      <c r="D243" t="s">
        <v>20</v>
      </c>
      <c r="E243">
        <v>90291</v>
      </c>
      <c r="F243">
        <v>1595000</v>
      </c>
      <c r="G243">
        <v>2</v>
      </c>
      <c r="H243">
        <v>1</v>
      </c>
      <c r="I243">
        <v>754</v>
      </c>
      <c r="J243">
        <v>2700</v>
      </c>
      <c r="K243">
        <v>1953</v>
      </c>
      <c r="L243">
        <v>76</v>
      </c>
      <c r="M243">
        <v>2115</v>
      </c>
      <c r="N243" t="s">
        <v>21</v>
      </c>
      <c r="O243">
        <v>33.9903282</v>
      </c>
      <c r="P243">
        <v>-118.4684013</v>
      </c>
      <c r="Q243">
        <v>1.0149089110961891</v>
      </c>
    </row>
    <row r="244" spans="1:17" x14ac:dyDescent="0.3">
      <c r="A244" t="s">
        <v>17</v>
      </c>
      <c r="B244" t="s">
        <v>272</v>
      </c>
      <c r="C244" t="s">
        <v>256</v>
      </c>
      <c r="D244" t="s">
        <v>20</v>
      </c>
      <c r="E244">
        <v>90291</v>
      </c>
      <c r="F244">
        <v>2400000</v>
      </c>
      <c r="G244">
        <v>3</v>
      </c>
      <c r="H244">
        <v>3.5</v>
      </c>
      <c r="I244">
        <v>1945</v>
      </c>
      <c r="J244">
        <v>1983</v>
      </c>
      <c r="K244">
        <v>2015</v>
      </c>
      <c r="L244">
        <v>200</v>
      </c>
      <c r="M244">
        <v>1234</v>
      </c>
      <c r="N244" t="s">
        <v>21</v>
      </c>
      <c r="O244">
        <v>33.991362899999999</v>
      </c>
      <c r="P244">
        <v>-118.46598109999999</v>
      </c>
      <c r="Q244">
        <v>1.0935404403512836</v>
      </c>
    </row>
    <row r="245" spans="1:17" x14ac:dyDescent="0.3">
      <c r="A245" t="s">
        <v>17</v>
      </c>
      <c r="B245" t="s">
        <v>273</v>
      </c>
      <c r="C245" t="s">
        <v>256</v>
      </c>
      <c r="D245" t="s">
        <v>20</v>
      </c>
      <c r="E245">
        <v>90291</v>
      </c>
      <c r="F245">
        <v>6250000</v>
      </c>
      <c r="G245">
        <v>5</v>
      </c>
      <c r="H245">
        <v>5</v>
      </c>
      <c r="I245">
        <v>5048</v>
      </c>
      <c r="J245">
        <v>10891</v>
      </c>
      <c r="K245">
        <v>2014</v>
      </c>
      <c r="L245">
        <v>53</v>
      </c>
      <c r="M245">
        <v>1238</v>
      </c>
      <c r="N245" t="s">
        <v>21</v>
      </c>
      <c r="O245">
        <v>34.005079500000001</v>
      </c>
      <c r="P245">
        <v>-118.4535376</v>
      </c>
      <c r="Q245">
        <v>1.7225215702635448</v>
      </c>
    </row>
    <row r="246" spans="1:17" x14ac:dyDescent="0.3">
      <c r="A246" t="s">
        <v>17</v>
      </c>
      <c r="B246" t="s">
        <v>274</v>
      </c>
      <c r="C246" t="s">
        <v>256</v>
      </c>
      <c r="D246" t="s">
        <v>20</v>
      </c>
      <c r="E246">
        <v>90291</v>
      </c>
      <c r="F246">
        <v>2400000</v>
      </c>
      <c r="G246">
        <v>4</v>
      </c>
      <c r="H246">
        <v>4</v>
      </c>
      <c r="I246">
        <v>1799</v>
      </c>
      <c r="J246">
        <v>5974</v>
      </c>
      <c r="K246">
        <v>1920</v>
      </c>
      <c r="L246">
        <v>19</v>
      </c>
      <c r="M246">
        <v>1334</v>
      </c>
      <c r="N246" t="s">
        <v>21</v>
      </c>
      <c r="O246">
        <v>33.994502500000003</v>
      </c>
      <c r="P246">
        <v>-118.46300549999999</v>
      </c>
      <c r="Q246">
        <v>1.1702497951493473</v>
      </c>
    </row>
    <row r="247" spans="1:17" x14ac:dyDescent="0.3">
      <c r="A247" t="s">
        <v>17</v>
      </c>
      <c r="B247" t="s">
        <v>275</v>
      </c>
      <c r="C247" t="s">
        <v>256</v>
      </c>
      <c r="D247" t="s">
        <v>20</v>
      </c>
      <c r="E247">
        <v>90291</v>
      </c>
      <c r="F247">
        <v>9800000</v>
      </c>
      <c r="G247">
        <v>7</v>
      </c>
      <c r="H247">
        <v>6</v>
      </c>
      <c r="I247">
        <v>5600</v>
      </c>
      <c r="J247">
        <v>5742</v>
      </c>
      <c r="K247">
        <v>2020</v>
      </c>
      <c r="L247">
        <v>96</v>
      </c>
      <c r="M247">
        <v>1750</v>
      </c>
      <c r="N247" t="s">
        <v>21</v>
      </c>
      <c r="O247">
        <v>33.991861700000001</v>
      </c>
      <c r="P247">
        <v>-118.46237050000001</v>
      </c>
      <c r="Q247">
        <v>1.2647698675124928</v>
      </c>
    </row>
    <row r="248" spans="1:17" x14ac:dyDescent="0.3">
      <c r="A248" t="s">
        <v>17</v>
      </c>
      <c r="B248" t="s">
        <v>276</v>
      </c>
      <c r="C248" t="s">
        <v>256</v>
      </c>
      <c r="D248" t="s">
        <v>20</v>
      </c>
      <c r="E248">
        <v>90291</v>
      </c>
      <c r="F248">
        <v>1988888</v>
      </c>
      <c r="G248">
        <v>2</v>
      </c>
      <c r="H248">
        <v>2</v>
      </c>
      <c r="I248">
        <v>1170</v>
      </c>
      <c r="J248">
        <v>3657</v>
      </c>
      <c r="K248">
        <v>1951</v>
      </c>
      <c r="L248">
        <v>19</v>
      </c>
      <c r="M248">
        <v>1700</v>
      </c>
      <c r="N248" t="s">
        <v>21</v>
      </c>
      <c r="O248">
        <v>34.004287300000001</v>
      </c>
      <c r="P248">
        <v>-118.45540320000001</v>
      </c>
      <c r="Q248">
        <v>1.6057659055329463</v>
      </c>
    </row>
    <row r="249" spans="1:17" x14ac:dyDescent="0.3">
      <c r="A249" t="s">
        <v>17</v>
      </c>
      <c r="B249" t="s">
        <v>277</v>
      </c>
      <c r="C249" t="s">
        <v>256</v>
      </c>
      <c r="D249" t="s">
        <v>20</v>
      </c>
      <c r="E249">
        <v>90291</v>
      </c>
      <c r="F249">
        <v>3595000</v>
      </c>
      <c r="G249">
        <v>4</v>
      </c>
      <c r="H249">
        <v>3.5</v>
      </c>
      <c r="I249">
        <v>3272</v>
      </c>
      <c r="J249">
        <v>4506</v>
      </c>
      <c r="K249">
        <v>1947</v>
      </c>
      <c r="L249">
        <v>152</v>
      </c>
      <c r="M249">
        <v>1099</v>
      </c>
      <c r="N249" t="s">
        <v>21</v>
      </c>
      <c r="O249">
        <v>33.988035099999998</v>
      </c>
      <c r="P249">
        <v>-118.4674572</v>
      </c>
      <c r="Q249">
        <v>1.1561070449207547</v>
      </c>
    </row>
    <row r="250" spans="1:17" x14ac:dyDescent="0.3">
      <c r="A250" t="s">
        <v>17</v>
      </c>
      <c r="B250" t="s">
        <v>278</v>
      </c>
      <c r="C250" t="s">
        <v>256</v>
      </c>
      <c r="D250" t="s">
        <v>20</v>
      </c>
      <c r="E250">
        <v>90291</v>
      </c>
      <c r="F250">
        <v>2890000</v>
      </c>
      <c r="G250">
        <v>4</v>
      </c>
      <c r="H250">
        <v>4.5</v>
      </c>
      <c r="I250">
        <v>3154</v>
      </c>
      <c r="J250">
        <v>2849</v>
      </c>
      <c r="K250">
        <v>2021</v>
      </c>
      <c r="L250">
        <v>20</v>
      </c>
      <c r="M250">
        <v>916</v>
      </c>
      <c r="N250" t="s">
        <v>21</v>
      </c>
      <c r="O250">
        <v>34.000869799999997</v>
      </c>
      <c r="P250">
        <v>-118.4555395</v>
      </c>
      <c r="Q250">
        <v>1.5612317490351764</v>
      </c>
    </row>
    <row r="251" spans="1:17" x14ac:dyDescent="0.3">
      <c r="A251" t="s">
        <v>17</v>
      </c>
      <c r="B251" t="s">
        <v>279</v>
      </c>
      <c r="C251" t="s">
        <v>256</v>
      </c>
      <c r="D251" t="s">
        <v>20</v>
      </c>
      <c r="E251">
        <v>90291</v>
      </c>
      <c r="F251">
        <v>1699000</v>
      </c>
      <c r="G251">
        <v>3</v>
      </c>
      <c r="H251">
        <v>2</v>
      </c>
      <c r="I251">
        <v>1265</v>
      </c>
      <c r="J251">
        <v>5440</v>
      </c>
      <c r="K251">
        <v>1957</v>
      </c>
      <c r="L251">
        <v>20</v>
      </c>
      <c r="M251">
        <v>1343</v>
      </c>
      <c r="N251" t="s">
        <v>21</v>
      </c>
      <c r="O251">
        <v>34.0000863</v>
      </c>
      <c r="P251">
        <v>-118.4521118</v>
      </c>
      <c r="Q251">
        <v>1.7538459347707387</v>
      </c>
    </row>
    <row r="252" spans="1:17" x14ac:dyDescent="0.3">
      <c r="A252" t="s">
        <v>17</v>
      </c>
      <c r="B252" t="s">
        <v>280</v>
      </c>
      <c r="C252" t="s">
        <v>256</v>
      </c>
      <c r="D252" t="s">
        <v>20</v>
      </c>
      <c r="E252">
        <v>90291</v>
      </c>
      <c r="F252">
        <v>2895000</v>
      </c>
      <c r="G252">
        <v>4</v>
      </c>
      <c r="H252">
        <v>5</v>
      </c>
      <c r="I252">
        <v>3614</v>
      </c>
      <c r="J252">
        <v>2641</v>
      </c>
      <c r="K252">
        <v>2021</v>
      </c>
      <c r="L252">
        <v>38</v>
      </c>
      <c r="M252">
        <v>801</v>
      </c>
      <c r="N252" t="s">
        <v>21</v>
      </c>
      <c r="O252">
        <v>33.980502999999999</v>
      </c>
      <c r="P252">
        <v>-118.4672791</v>
      </c>
      <c r="Q252">
        <v>1.5537311026167369</v>
      </c>
    </row>
    <row r="253" spans="1:17" x14ac:dyDescent="0.3">
      <c r="A253" t="s">
        <v>17</v>
      </c>
      <c r="B253" t="s">
        <v>281</v>
      </c>
      <c r="C253" t="s">
        <v>256</v>
      </c>
      <c r="D253" t="s">
        <v>20</v>
      </c>
      <c r="E253">
        <v>90291</v>
      </c>
      <c r="F253">
        <v>1999000</v>
      </c>
      <c r="G253">
        <v>3</v>
      </c>
      <c r="H253">
        <v>2</v>
      </c>
      <c r="I253">
        <v>1450</v>
      </c>
      <c r="J253">
        <v>4133</v>
      </c>
      <c r="K253">
        <v>1941</v>
      </c>
      <c r="L253">
        <v>18</v>
      </c>
      <c r="M253">
        <v>1379</v>
      </c>
      <c r="N253" t="s">
        <v>21</v>
      </c>
      <c r="O253">
        <v>34.000166100000001</v>
      </c>
      <c r="P253">
        <v>-118.4739189</v>
      </c>
      <c r="Q253">
        <v>0.50943572992043507</v>
      </c>
    </row>
    <row r="254" spans="1:17" x14ac:dyDescent="0.3">
      <c r="A254" t="s">
        <v>17</v>
      </c>
      <c r="B254" t="s">
        <v>282</v>
      </c>
      <c r="C254" t="s">
        <v>256</v>
      </c>
      <c r="D254" t="s">
        <v>20</v>
      </c>
      <c r="E254">
        <v>90291</v>
      </c>
      <c r="F254">
        <v>2575000</v>
      </c>
      <c r="G254">
        <v>4</v>
      </c>
      <c r="H254">
        <v>2</v>
      </c>
      <c r="I254">
        <v>1697</v>
      </c>
      <c r="J254">
        <v>4131</v>
      </c>
      <c r="K254">
        <v>1948</v>
      </c>
      <c r="L254">
        <v>57</v>
      </c>
      <c r="M254">
        <v>1517</v>
      </c>
      <c r="N254" t="s">
        <v>21</v>
      </c>
      <c r="O254">
        <v>33.9997349</v>
      </c>
      <c r="P254">
        <v>-118.4747098</v>
      </c>
      <c r="Q254">
        <v>0.4605261497298212</v>
      </c>
    </row>
    <row r="255" spans="1:17" x14ac:dyDescent="0.3">
      <c r="A255" t="s">
        <v>17</v>
      </c>
      <c r="B255" t="s">
        <v>283</v>
      </c>
      <c r="C255" t="s">
        <v>256</v>
      </c>
      <c r="D255" t="s">
        <v>20</v>
      </c>
      <c r="E255">
        <v>90291</v>
      </c>
      <c r="F255">
        <v>2350000</v>
      </c>
      <c r="G255">
        <v>2</v>
      </c>
      <c r="H255">
        <v>2</v>
      </c>
      <c r="I255">
        <v>1502</v>
      </c>
      <c r="J255">
        <v>5785</v>
      </c>
      <c r="K255">
        <v>1915</v>
      </c>
      <c r="L255">
        <v>5</v>
      </c>
      <c r="M255">
        <v>1565</v>
      </c>
      <c r="N255" t="s">
        <v>21</v>
      </c>
      <c r="O255">
        <v>33.998685000000002</v>
      </c>
      <c r="P255">
        <v>-118.4529381</v>
      </c>
      <c r="Q255">
        <v>1.7050575430463428</v>
      </c>
    </row>
    <row r="256" spans="1:17" x14ac:dyDescent="0.3">
      <c r="A256" t="s">
        <v>17</v>
      </c>
      <c r="B256" t="s">
        <v>284</v>
      </c>
      <c r="C256" t="s">
        <v>256</v>
      </c>
      <c r="D256" t="s">
        <v>20</v>
      </c>
      <c r="E256">
        <v>90291</v>
      </c>
      <c r="F256">
        <v>4395000</v>
      </c>
      <c r="G256">
        <v>4</v>
      </c>
      <c r="H256">
        <v>4</v>
      </c>
      <c r="I256">
        <v>3566</v>
      </c>
      <c r="J256">
        <v>3061</v>
      </c>
      <c r="K256">
        <v>2019</v>
      </c>
      <c r="L256">
        <v>13</v>
      </c>
      <c r="M256">
        <v>1232</v>
      </c>
      <c r="N256" t="s">
        <v>21</v>
      </c>
      <c r="O256">
        <v>33.989811000000003</v>
      </c>
      <c r="P256">
        <v>-118.47168000000001</v>
      </c>
      <c r="Q256">
        <v>0.89538073873613233</v>
      </c>
    </row>
    <row r="257" spans="1:17" x14ac:dyDescent="0.3">
      <c r="A257" t="s">
        <v>17</v>
      </c>
      <c r="B257" t="s">
        <v>285</v>
      </c>
      <c r="C257" t="s">
        <v>256</v>
      </c>
      <c r="D257" t="s">
        <v>20</v>
      </c>
      <c r="E257">
        <v>90291</v>
      </c>
      <c r="F257">
        <v>3888000</v>
      </c>
      <c r="G257">
        <v>4</v>
      </c>
      <c r="H257">
        <v>3</v>
      </c>
      <c r="I257">
        <v>3500</v>
      </c>
      <c r="J257">
        <v>2475</v>
      </c>
      <c r="K257">
        <v>1939</v>
      </c>
      <c r="L257">
        <v>76</v>
      </c>
      <c r="M257">
        <v>1111</v>
      </c>
      <c r="N257" t="s">
        <v>21</v>
      </c>
      <c r="O257">
        <v>33.9886579</v>
      </c>
      <c r="P257">
        <v>-118.4705771</v>
      </c>
      <c r="Q257">
        <v>0.9964988988886605</v>
      </c>
    </row>
    <row r="258" spans="1:17" x14ac:dyDescent="0.3">
      <c r="A258" t="s">
        <v>17</v>
      </c>
      <c r="B258" t="s">
        <v>286</v>
      </c>
      <c r="C258" t="s">
        <v>256</v>
      </c>
      <c r="D258" t="s">
        <v>20</v>
      </c>
      <c r="E258">
        <v>90291</v>
      </c>
      <c r="F258">
        <v>3495000</v>
      </c>
      <c r="G258">
        <v>3</v>
      </c>
      <c r="H258">
        <v>2.5</v>
      </c>
      <c r="I258">
        <v>2354</v>
      </c>
      <c r="J258">
        <v>2852</v>
      </c>
      <c r="K258">
        <v>1977</v>
      </c>
      <c r="L258">
        <v>33</v>
      </c>
      <c r="M258">
        <v>1485</v>
      </c>
      <c r="N258" t="s">
        <v>21</v>
      </c>
      <c r="O258">
        <v>33.983700399999996</v>
      </c>
      <c r="P258">
        <v>-118.466883</v>
      </c>
      <c r="Q258">
        <v>1.3923816402685891</v>
      </c>
    </row>
    <row r="259" spans="1:17" x14ac:dyDescent="0.3">
      <c r="A259" t="s">
        <v>17</v>
      </c>
      <c r="B259" t="s">
        <v>287</v>
      </c>
      <c r="C259" t="s">
        <v>256</v>
      </c>
      <c r="D259" t="s">
        <v>20</v>
      </c>
      <c r="E259">
        <v>90291</v>
      </c>
      <c r="F259">
        <v>2935000</v>
      </c>
      <c r="G259">
        <v>4</v>
      </c>
      <c r="H259">
        <v>3.5</v>
      </c>
      <c r="I259">
        <v>1850</v>
      </c>
      <c r="J259">
        <v>3750</v>
      </c>
      <c r="K259">
        <v>1907</v>
      </c>
      <c r="L259">
        <v>26</v>
      </c>
      <c r="M259">
        <v>1586</v>
      </c>
      <c r="N259" t="s">
        <v>21</v>
      </c>
      <c r="O259">
        <v>33.994206300000002</v>
      </c>
      <c r="P259">
        <v>-118.47913130000001</v>
      </c>
      <c r="Q259">
        <v>0.38924390109287765</v>
      </c>
    </row>
    <row r="260" spans="1:17" x14ac:dyDescent="0.3">
      <c r="A260" t="s">
        <v>17</v>
      </c>
      <c r="B260" t="s">
        <v>288</v>
      </c>
      <c r="C260" t="s">
        <v>256</v>
      </c>
      <c r="D260" t="s">
        <v>20</v>
      </c>
      <c r="E260">
        <v>90291</v>
      </c>
      <c r="F260">
        <v>3899000</v>
      </c>
      <c r="G260">
        <v>6</v>
      </c>
      <c r="H260">
        <v>4</v>
      </c>
      <c r="I260">
        <v>4048</v>
      </c>
      <c r="J260">
        <v>11496</v>
      </c>
      <c r="K260">
        <v>1905</v>
      </c>
      <c r="L260">
        <v>4</v>
      </c>
      <c r="M260">
        <v>963</v>
      </c>
      <c r="N260" t="s">
        <v>21</v>
      </c>
      <c r="O260">
        <v>33.993573900000001</v>
      </c>
      <c r="P260">
        <v>-118.4557459</v>
      </c>
      <c r="Q260">
        <v>1.5889863898363179</v>
      </c>
    </row>
    <row r="261" spans="1:17" x14ac:dyDescent="0.3">
      <c r="A261" t="s">
        <v>17</v>
      </c>
      <c r="B261" t="s">
        <v>289</v>
      </c>
      <c r="C261" t="s">
        <v>256</v>
      </c>
      <c r="D261" t="s">
        <v>20</v>
      </c>
      <c r="E261">
        <v>90291</v>
      </c>
      <c r="F261">
        <v>8495000</v>
      </c>
      <c r="G261">
        <v>4</v>
      </c>
      <c r="H261">
        <v>3.5</v>
      </c>
      <c r="I261">
        <v>3848</v>
      </c>
      <c r="J261">
        <v>2244</v>
      </c>
      <c r="K261">
        <v>2002</v>
      </c>
      <c r="L261">
        <v>62</v>
      </c>
      <c r="M261">
        <v>2208</v>
      </c>
      <c r="N261" t="s">
        <v>21</v>
      </c>
      <c r="O261">
        <v>33.9836946</v>
      </c>
      <c r="P261">
        <v>-118.47065019999999</v>
      </c>
      <c r="Q261">
        <v>1.2629376047633025</v>
      </c>
    </row>
    <row r="262" spans="1:17" x14ac:dyDescent="0.3">
      <c r="A262" t="s">
        <v>17</v>
      </c>
      <c r="B262" t="s">
        <v>290</v>
      </c>
      <c r="C262" t="s">
        <v>256</v>
      </c>
      <c r="D262" t="s">
        <v>20</v>
      </c>
      <c r="E262">
        <v>90291</v>
      </c>
      <c r="F262">
        <v>2950000</v>
      </c>
      <c r="G262">
        <v>4</v>
      </c>
      <c r="H262">
        <v>3.5</v>
      </c>
      <c r="I262">
        <v>1859</v>
      </c>
      <c r="J262">
        <v>5657</v>
      </c>
      <c r="K262">
        <v>1927</v>
      </c>
      <c r="L262">
        <v>59</v>
      </c>
      <c r="M262">
        <v>1587</v>
      </c>
      <c r="N262" t="s">
        <v>21</v>
      </c>
      <c r="O262">
        <v>33.9982434</v>
      </c>
      <c r="P262">
        <v>-118.4506954</v>
      </c>
      <c r="Q262">
        <v>1.8341422828094727</v>
      </c>
    </row>
    <row r="263" spans="1:17" x14ac:dyDescent="0.3">
      <c r="A263" t="s">
        <v>17</v>
      </c>
      <c r="B263" t="s">
        <v>291</v>
      </c>
      <c r="C263" t="s">
        <v>256</v>
      </c>
      <c r="D263" t="s">
        <v>20</v>
      </c>
      <c r="E263">
        <v>90291</v>
      </c>
      <c r="F263">
        <v>4295000</v>
      </c>
      <c r="G263">
        <v>6</v>
      </c>
      <c r="H263">
        <v>8</v>
      </c>
      <c r="I263">
        <v>3841</v>
      </c>
      <c r="J263">
        <v>2849</v>
      </c>
      <c r="K263">
        <v>2013</v>
      </c>
      <c r="L263">
        <v>4</v>
      </c>
      <c r="M263">
        <v>1118</v>
      </c>
      <c r="N263" t="s">
        <v>21</v>
      </c>
      <c r="O263">
        <v>33.984102399999998</v>
      </c>
      <c r="P263">
        <v>-118.4668546</v>
      </c>
      <c r="Q263">
        <v>1.3724851320547566</v>
      </c>
    </row>
    <row r="264" spans="1:17" x14ac:dyDescent="0.3">
      <c r="A264" t="s">
        <v>17</v>
      </c>
      <c r="B264" t="s">
        <v>292</v>
      </c>
      <c r="C264" t="s">
        <v>256</v>
      </c>
      <c r="D264" t="s">
        <v>20</v>
      </c>
      <c r="E264">
        <v>90291</v>
      </c>
      <c r="F264">
        <v>1949000</v>
      </c>
      <c r="G264">
        <v>3</v>
      </c>
      <c r="H264">
        <v>2</v>
      </c>
      <c r="I264">
        <v>1240</v>
      </c>
      <c r="J264">
        <v>6107</v>
      </c>
      <c r="K264">
        <v>1973</v>
      </c>
      <c r="L264">
        <v>21</v>
      </c>
      <c r="M264">
        <v>1572</v>
      </c>
      <c r="N264" t="s">
        <v>21</v>
      </c>
      <c r="O264">
        <v>33.9974177</v>
      </c>
      <c r="P264">
        <v>-118.4493738</v>
      </c>
      <c r="Q264">
        <v>1.912242892381794</v>
      </c>
    </row>
    <row r="265" spans="1:17" x14ac:dyDescent="0.3">
      <c r="A265" t="s">
        <v>17</v>
      </c>
      <c r="B265" t="s">
        <v>293</v>
      </c>
      <c r="C265" t="s">
        <v>256</v>
      </c>
      <c r="D265" t="s">
        <v>20</v>
      </c>
      <c r="E265">
        <v>90291</v>
      </c>
      <c r="F265">
        <v>5899999</v>
      </c>
      <c r="G265">
        <v>4</v>
      </c>
      <c r="H265">
        <v>4.5</v>
      </c>
      <c r="I265">
        <v>3699</v>
      </c>
      <c r="J265">
        <v>2696</v>
      </c>
      <c r="K265">
        <v>2010</v>
      </c>
      <c r="L265">
        <v>82</v>
      </c>
      <c r="M265">
        <v>1595</v>
      </c>
      <c r="N265" t="s">
        <v>21</v>
      </c>
      <c r="O265">
        <v>33.984185500000002</v>
      </c>
      <c r="P265">
        <v>-118.468019</v>
      </c>
      <c r="Q265">
        <v>1.3248629399106449</v>
      </c>
    </row>
    <row r="266" spans="1:17" x14ac:dyDescent="0.3">
      <c r="A266" t="s">
        <v>17</v>
      </c>
      <c r="B266" t="s">
        <v>294</v>
      </c>
      <c r="C266" t="s">
        <v>256</v>
      </c>
      <c r="D266" t="s">
        <v>20</v>
      </c>
      <c r="E266">
        <v>90291</v>
      </c>
      <c r="F266">
        <v>4299000</v>
      </c>
      <c r="G266">
        <v>5</v>
      </c>
      <c r="H266">
        <v>4.5</v>
      </c>
      <c r="I266">
        <v>3436</v>
      </c>
      <c r="J266">
        <v>6107</v>
      </c>
      <c r="K266">
        <v>1912</v>
      </c>
      <c r="L266">
        <v>50</v>
      </c>
      <c r="M266">
        <v>1251</v>
      </c>
      <c r="N266" t="s">
        <v>21</v>
      </c>
      <c r="O266">
        <v>33.997064199999997</v>
      </c>
      <c r="P266">
        <v>-118.4485536</v>
      </c>
      <c r="Q266">
        <v>1.9606724712537711</v>
      </c>
    </row>
    <row r="267" spans="1:17" x14ac:dyDescent="0.3">
      <c r="A267" t="s">
        <v>17</v>
      </c>
      <c r="B267" t="s">
        <v>295</v>
      </c>
      <c r="C267" t="s">
        <v>256</v>
      </c>
      <c r="D267" t="s">
        <v>20</v>
      </c>
      <c r="E267">
        <v>90291</v>
      </c>
      <c r="F267">
        <v>2899000</v>
      </c>
      <c r="G267">
        <v>5</v>
      </c>
      <c r="H267">
        <v>3</v>
      </c>
      <c r="I267">
        <v>2477</v>
      </c>
      <c r="J267">
        <v>2706</v>
      </c>
      <c r="K267">
        <v>2005</v>
      </c>
      <c r="L267">
        <v>6</v>
      </c>
      <c r="M267">
        <v>1170</v>
      </c>
      <c r="N267" t="s">
        <v>21</v>
      </c>
      <c r="O267">
        <v>33.990662899999997</v>
      </c>
      <c r="P267">
        <v>-118.471193</v>
      </c>
      <c r="Q267">
        <v>0.8754553904435296</v>
      </c>
    </row>
    <row r="268" spans="1:17" x14ac:dyDescent="0.3">
      <c r="A268" t="s">
        <v>17</v>
      </c>
      <c r="B268" t="s">
        <v>296</v>
      </c>
      <c r="C268" t="s">
        <v>256</v>
      </c>
      <c r="D268" t="s">
        <v>20</v>
      </c>
      <c r="E268">
        <v>90291</v>
      </c>
      <c r="F268">
        <v>1490000</v>
      </c>
      <c r="G268">
        <v>3</v>
      </c>
      <c r="H268">
        <v>1</v>
      </c>
      <c r="I268">
        <v>1308</v>
      </c>
      <c r="J268">
        <v>3588</v>
      </c>
      <c r="K268">
        <v>1950</v>
      </c>
      <c r="L268">
        <v>7</v>
      </c>
      <c r="M268">
        <v>1139</v>
      </c>
      <c r="N268" t="s">
        <v>21</v>
      </c>
      <c r="O268">
        <v>33.986214500000003</v>
      </c>
      <c r="P268">
        <v>-118.4584512</v>
      </c>
      <c r="Q268">
        <v>1.6463166905090649</v>
      </c>
    </row>
    <row r="269" spans="1:17" x14ac:dyDescent="0.3">
      <c r="A269" t="s">
        <v>17</v>
      </c>
      <c r="B269" t="s">
        <v>297</v>
      </c>
      <c r="C269" t="s">
        <v>256</v>
      </c>
      <c r="D269" t="s">
        <v>20</v>
      </c>
      <c r="E269">
        <v>90291</v>
      </c>
      <c r="F269">
        <v>3995000</v>
      </c>
      <c r="G269">
        <v>5</v>
      </c>
      <c r="H269">
        <v>4</v>
      </c>
      <c r="I269">
        <v>3467</v>
      </c>
      <c r="J269">
        <v>3197</v>
      </c>
      <c r="K269">
        <v>1976</v>
      </c>
      <c r="L269">
        <v>7</v>
      </c>
      <c r="M269">
        <v>1152</v>
      </c>
      <c r="N269" t="s">
        <v>21</v>
      </c>
      <c r="O269">
        <v>33.985302300000001</v>
      </c>
      <c r="P269">
        <v>-118.4674036</v>
      </c>
      <c r="Q269">
        <v>1.2898722623244714</v>
      </c>
    </row>
    <row r="270" spans="1:17" x14ac:dyDescent="0.3">
      <c r="A270" t="s">
        <v>17</v>
      </c>
      <c r="B270" t="s">
        <v>298</v>
      </c>
      <c r="C270" t="s">
        <v>256</v>
      </c>
      <c r="D270" t="s">
        <v>20</v>
      </c>
      <c r="E270">
        <v>90291</v>
      </c>
      <c r="F270">
        <v>2688000</v>
      </c>
      <c r="G270">
        <v>5</v>
      </c>
      <c r="H270">
        <v>3</v>
      </c>
      <c r="I270">
        <v>2424</v>
      </c>
      <c r="J270">
        <v>2701</v>
      </c>
      <c r="K270">
        <v>2007</v>
      </c>
      <c r="L270">
        <v>18</v>
      </c>
      <c r="M270">
        <v>1109</v>
      </c>
      <c r="N270" t="s">
        <v>21</v>
      </c>
      <c r="O270">
        <v>33.985387000000003</v>
      </c>
      <c r="P270">
        <v>-118.46386649999999</v>
      </c>
      <c r="Q270">
        <v>1.4314137176378225</v>
      </c>
    </row>
    <row r="271" spans="1:17" x14ac:dyDescent="0.3">
      <c r="A271" t="s">
        <v>17</v>
      </c>
      <c r="B271" t="s">
        <v>299</v>
      </c>
      <c r="C271" t="s">
        <v>256</v>
      </c>
      <c r="D271" t="s">
        <v>20</v>
      </c>
      <c r="E271">
        <v>90291</v>
      </c>
      <c r="F271">
        <v>3600000</v>
      </c>
      <c r="G271">
        <v>4</v>
      </c>
      <c r="H271">
        <v>3</v>
      </c>
      <c r="I271">
        <v>2613</v>
      </c>
      <c r="J271">
        <v>3900</v>
      </c>
      <c r="K271">
        <v>2021</v>
      </c>
      <c r="L271">
        <v>59</v>
      </c>
      <c r="M271">
        <v>1378</v>
      </c>
      <c r="N271" t="s">
        <v>21</v>
      </c>
      <c r="O271">
        <v>33.986224499999999</v>
      </c>
      <c r="P271">
        <v>-118.4568288</v>
      </c>
      <c r="Q271">
        <v>1.7251143867428849</v>
      </c>
    </row>
    <row r="272" spans="1:17" x14ac:dyDescent="0.3">
      <c r="A272" t="s">
        <v>17</v>
      </c>
      <c r="B272" t="s">
        <v>300</v>
      </c>
      <c r="C272" t="s">
        <v>256</v>
      </c>
      <c r="D272" t="s">
        <v>20</v>
      </c>
      <c r="E272">
        <v>90291</v>
      </c>
      <c r="F272">
        <v>1550000</v>
      </c>
      <c r="G272">
        <v>3</v>
      </c>
      <c r="H272">
        <v>2</v>
      </c>
      <c r="I272">
        <v>1300</v>
      </c>
      <c r="J272">
        <v>3603</v>
      </c>
      <c r="K272">
        <v>1963</v>
      </c>
      <c r="L272">
        <v>14</v>
      </c>
      <c r="M272">
        <v>1192</v>
      </c>
      <c r="N272" t="s">
        <v>21</v>
      </c>
      <c r="O272">
        <v>33.985848699999998</v>
      </c>
      <c r="P272">
        <v>-118.4608702</v>
      </c>
      <c r="Q272">
        <v>1.5459073056324542</v>
      </c>
    </row>
    <row r="273" spans="1:17" x14ac:dyDescent="0.3">
      <c r="A273" t="s">
        <v>17</v>
      </c>
      <c r="B273" t="s">
        <v>301</v>
      </c>
      <c r="C273" t="s">
        <v>256</v>
      </c>
      <c r="D273" t="s">
        <v>20</v>
      </c>
      <c r="E273">
        <v>90291</v>
      </c>
      <c r="F273">
        <v>4222222</v>
      </c>
      <c r="G273">
        <v>5</v>
      </c>
      <c r="H273">
        <v>5</v>
      </c>
      <c r="I273">
        <v>3230</v>
      </c>
      <c r="J273">
        <v>5842</v>
      </c>
      <c r="K273">
        <v>2017</v>
      </c>
      <c r="L273">
        <v>13</v>
      </c>
      <c r="M273">
        <v>1307</v>
      </c>
      <c r="N273" t="s">
        <v>21</v>
      </c>
      <c r="O273">
        <v>33.995640999999999</v>
      </c>
      <c r="P273">
        <v>-118.4460867</v>
      </c>
      <c r="Q273">
        <v>2.1102432488480232</v>
      </c>
    </row>
    <row r="274" spans="1:17" x14ac:dyDescent="0.3">
      <c r="A274" t="s">
        <v>17</v>
      </c>
      <c r="B274" t="s">
        <v>302</v>
      </c>
      <c r="C274" t="s">
        <v>256</v>
      </c>
      <c r="D274" t="s">
        <v>20</v>
      </c>
      <c r="E274">
        <v>90291</v>
      </c>
      <c r="F274">
        <v>3195000</v>
      </c>
      <c r="G274">
        <v>4</v>
      </c>
      <c r="H274">
        <v>4</v>
      </c>
      <c r="I274">
        <v>3009</v>
      </c>
      <c r="J274">
        <v>5849</v>
      </c>
      <c r="K274">
        <v>1922</v>
      </c>
      <c r="L274">
        <v>41</v>
      </c>
      <c r="M274">
        <v>1062</v>
      </c>
      <c r="N274" t="s">
        <v>21</v>
      </c>
      <c r="O274">
        <v>33.994812199999998</v>
      </c>
      <c r="P274">
        <v>-118.4474379</v>
      </c>
      <c r="Q274">
        <v>2.0406654499127637</v>
      </c>
    </row>
    <row r="275" spans="1:17" x14ac:dyDescent="0.3">
      <c r="A275" t="s">
        <v>17</v>
      </c>
      <c r="B275" t="s">
        <v>303</v>
      </c>
      <c r="C275" t="s">
        <v>256</v>
      </c>
      <c r="D275" t="s">
        <v>20</v>
      </c>
      <c r="E275">
        <v>90291</v>
      </c>
      <c r="F275">
        <v>1350000</v>
      </c>
      <c r="G275">
        <v>2</v>
      </c>
      <c r="H275">
        <v>1</v>
      </c>
      <c r="I275">
        <v>882</v>
      </c>
      <c r="J275">
        <v>5849</v>
      </c>
      <c r="K275">
        <v>1923</v>
      </c>
      <c r="L275">
        <v>27</v>
      </c>
      <c r="M275">
        <v>1531</v>
      </c>
      <c r="N275" t="s">
        <v>21</v>
      </c>
      <c r="O275">
        <v>33.994262999999997</v>
      </c>
      <c r="P275">
        <v>-118.4483006</v>
      </c>
      <c r="Q275">
        <v>1.9976284166929206</v>
      </c>
    </row>
    <row r="276" spans="1:17" x14ac:dyDescent="0.3">
      <c r="A276" t="s">
        <v>17</v>
      </c>
      <c r="B276" t="s">
        <v>304</v>
      </c>
      <c r="C276" t="s">
        <v>256</v>
      </c>
      <c r="D276" t="s">
        <v>20</v>
      </c>
      <c r="E276">
        <v>90291</v>
      </c>
      <c r="F276">
        <v>3865000</v>
      </c>
      <c r="G276">
        <v>3</v>
      </c>
      <c r="H276">
        <v>4</v>
      </c>
      <c r="I276">
        <v>3742</v>
      </c>
      <c r="J276">
        <v>4233</v>
      </c>
      <c r="K276">
        <v>2015</v>
      </c>
      <c r="L276">
        <v>4</v>
      </c>
      <c r="M276">
        <v>1033</v>
      </c>
      <c r="N276" t="s">
        <v>21</v>
      </c>
      <c r="O276">
        <v>34.000489199999997</v>
      </c>
      <c r="P276">
        <v>-118.4707253</v>
      </c>
      <c r="Q276">
        <v>0.69364165309898329</v>
      </c>
    </row>
    <row r="277" spans="1:17" x14ac:dyDescent="0.3">
      <c r="A277" t="s">
        <v>17</v>
      </c>
      <c r="B277" t="s">
        <v>305</v>
      </c>
      <c r="C277" t="s">
        <v>256</v>
      </c>
      <c r="D277" t="s">
        <v>20</v>
      </c>
      <c r="E277">
        <v>90291</v>
      </c>
      <c r="F277">
        <v>15000000</v>
      </c>
      <c r="G277">
        <v>6</v>
      </c>
      <c r="H277">
        <v>5</v>
      </c>
      <c r="I277">
        <v>4908</v>
      </c>
      <c r="J277">
        <v>3240</v>
      </c>
      <c r="K277">
        <v>2015</v>
      </c>
      <c r="L277">
        <v>18</v>
      </c>
      <c r="M277">
        <v>3056</v>
      </c>
      <c r="N277" t="s">
        <v>21</v>
      </c>
      <c r="O277">
        <v>33.981408500000001</v>
      </c>
      <c r="P277">
        <v>-118.468671</v>
      </c>
      <c r="Q277">
        <v>1.4572256094925486</v>
      </c>
    </row>
    <row r="278" spans="1:17" x14ac:dyDescent="0.3">
      <c r="A278" t="s">
        <v>17</v>
      </c>
      <c r="B278" t="s">
        <v>306</v>
      </c>
      <c r="C278" t="s">
        <v>256</v>
      </c>
      <c r="D278" t="s">
        <v>20</v>
      </c>
      <c r="E278">
        <v>90291</v>
      </c>
      <c r="F278">
        <v>9799000</v>
      </c>
      <c r="G278">
        <v>3</v>
      </c>
      <c r="H278">
        <v>3.5</v>
      </c>
      <c r="I278">
        <v>3849</v>
      </c>
      <c r="J278">
        <v>2520</v>
      </c>
      <c r="K278">
        <v>2014</v>
      </c>
      <c r="L278">
        <v>139</v>
      </c>
      <c r="M278">
        <v>2546</v>
      </c>
      <c r="N278" t="s">
        <v>21</v>
      </c>
      <c r="O278">
        <v>33.9811385</v>
      </c>
      <c r="P278">
        <v>-118.46830730000001</v>
      </c>
      <c r="Q278">
        <v>1.484297858913787</v>
      </c>
    </row>
    <row r="279" spans="1:17" x14ac:dyDescent="0.3">
      <c r="A279" t="s">
        <v>17</v>
      </c>
      <c r="B279" t="s">
        <v>307</v>
      </c>
      <c r="C279" t="s">
        <v>256</v>
      </c>
      <c r="D279" t="s">
        <v>20</v>
      </c>
      <c r="E279">
        <v>90291</v>
      </c>
      <c r="F279">
        <v>2700000</v>
      </c>
      <c r="G279">
        <v>2</v>
      </c>
      <c r="H279">
        <v>2</v>
      </c>
      <c r="I279">
        <v>1694</v>
      </c>
      <c r="J279">
        <v>5038</v>
      </c>
      <c r="K279">
        <v>1942</v>
      </c>
      <c r="L279">
        <v>102</v>
      </c>
      <c r="M279">
        <v>1594</v>
      </c>
      <c r="N279" t="s">
        <v>21</v>
      </c>
      <c r="O279">
        <v>33.983973200000001</v>
      </c>
      <c r="P279">
        <v>-118.46260049999999</v>
      </c>
      <c r="Q279">
        <v>1.5505041718303791</v>
      </c>
    </row>
    <row r="280" spans="1:17" x14ac:dyDescent="0.3">
      <c r="A280" t="s">
        <v>17</v>
      </c>
      <c r="B280" t="s">
        <v>308</v>
      </c>
      <c r="C280" t="s">
        <v>256</v>
      </c>
      <c r="D280" t="s">
        <v>20</v>
      </c>
      <c r="E280">
        <v>90291</v>
      </c>
      <c r="F280">
        <v>1975000</v>
      </c>
      <c r="G280">
        <v>2</v>
      </c>
      <c r="H280">
        <v>1</v>
      </c>
      <c r="I280">
        <v>865</v>
      </c>
      <c r="J280">
        <v>5155</v>
      </c>
      <c r="K280">
        <v>1939</v>
      </c>
      <c r="L280">
        <v>53</v>
      </c>
      <c r="M280">
        <v>2283</v>
      </c>
      <c r="N280" t="s">
        <v>21</v>
      </c>
      <c r="O280">
        <v>33.982883399999999</v>
      </c>
      <c r="P280">
        <v>-118.46359080000001</v>
      </c>
      <c r="Q280">
        <v>1.5616284068152864</v>
      </c>
    </row>
    <row r="281" spans="1:17" x14ac:dyDescent="0.3">
      <c r="A281" t="s">
        <v>17</v>
      </c>
      <c r="B281" t="s">
        <v>309</v>
      </c>
      <c r="C281" t="s">
        <v>256</v>
      </c>
      <c r="D281" t="s">
        <v>20</v>
      </c>
      <c r="E281">
        <v>90291</v>
      </c>
      <c r="F281">
        <v>2200000</v>
      </c>
      <c r="G281">
        <v>2</v>
      </c>
      <c r="H281">
        <v>2</v>
      </c>
      <c r="I281">
        <v>1198</v>
      </c>
      <c r="J281">
        <v>5041</v>
      </c>
      <c r="K281">
        <v>1942</v>
      </c>
      <c r="L281">
        <v>4</v>
      </c>
      <c r="M281">
        <v>1836</v>
      </c>
      <c r="N281" t="s">
        <v>21</v>
      </c>
      <c r="O281">
        <v>33.983378600000002</v>
      </c>
      <c r="P281">
        <v>-118.4621064</v>
      </c>
      <c r="Q281">
        <v>1.5990850662661691</v>
      </c>
    </row>
    <row r="282" spans="1:17" x14ac:dyDescent="0.3">
      <c r="A282" t="s">
        <v>17</v>
      </c>
      <c r="B282" t="s">
        <v>310</v>
      </c>
      <c r="C282" t="s">
        <v>256</v>
      </c>
      <c r="D282" t="s">
        <v>20</v>
      </c>
      <c r="E282">
        <v>90291</v>
      </c>
      <c r="F282">
        <v>4750000</v>
      </c>
      <c r="G282">
        <v>3</v>
      </c>
      <c r="H282">
        <v>3.5</v>
      </c>
      <c r="I282">
        <v>3310</v>
      </c>
      <c r="J282">
        <v>3084</v>
      </c>
      <c r="K282">
        <v>1999</v>
      </c>
      <c r="L282">
        <v>3</v>
      </c>
      <c r="M282">
        <v>1435</v>
      </c>
      <c r="N282" t="s">
        <v>21</v>
      </c>
      <c r="O282">
        <v>33.980832999999997</v>
      </c>
      <c r="P282">
        <v>-118.465746</v>
      </c>
      <c r="Q282">
        <v>1.5872061954144483</v>
      </c>
    </row>
    <row r="283" spans="1:17" x14ac:dyDescent="0.3">
      <c r="A283" t="s">
        <v>17</v>
      </c>
      <c r="B283" t="s">
        <v>311</v>
      </c>
      <c r="C283" t="s">
        <v>256</v>
      </c>
      <c r="D283" t="s">
        <v>20</v>
      </c>
      <c r="E283">
        <v>90291</v>
      </c>
      <c r="F283">
        <v>3575000</v>
      </c>
      <c r="G283">
        <v>4</v>
      </c>
      <c r="H283">
        <v>3</v>
      </c>
      <c r="I283">
        <v>2901</v>
      </c>
      <c r="J283">
        <v>3698</v>
      </c>
      <c r="K283">
        <v>1977</v>
      </c>
      <c r="L283">
        <v>12</v>
      </c>
      <c r="M283">
        <v>1232</v>
      </c>
      <c r="N283" t="s">
        <v>21</v>
      </c>
      <c r="O283">
        <v>33.980640000000001</v>
      </c>
      <c r="P283">
        <v>-118.46548989999999</v>
      </c>
      <c r="Q283">
        <v>1.6067366205925242</v>
      </c>
    </row>
    <row r="284" spans="1:17" x14ac:dyDescent="0.3">
      <c r="A284" t="s">
        <v>17</v>
      </c>
      <c r="B284" t="s">
        <v>312</v>
      </c>
      <c r="C284" t="s">
        <v>256</v>
      </c>
      <c r="D284" t="s">
        <v>20</v>
      </c>
      <c r="E284">
        <v>90291</v>
      </c>
      <c r="F284">
        <v>2985000</v>
      </c>
      <c r="G284">
        <v>3</v>
      </c>
      <c r="H284">
        <v>3</v>
      </c>
      <c r="I284">
        <v>2060</v>
      </c>
      <c r="J284">
        <v>2518</v>
      </c>
      <c r="K284">
        <v>1958</v>
      </c>
      <c r="L284">
        <v>68</v>
      </c>
      <c r="M284">
        <v>1449</v>
      </c>
      <c r="N284" t="s">
        <v>21</v>
      </c>
      <c r="O284">
        <v>33.979472199999996</v>
      </c>
      <c r="P284">
        <v>-118.46699889999999</v>
      </c>
      <c r="Q284">
        <v>1.6216822498575463</v>
      </c>
    </row>
    <row r="285" spans="1:17" x14ac:dyDescent="0.3">
      <c r="A285" t="s">
        <v>17</v>
      </c>
      <c r="B285" t="s">
        <v>313</v>
      </c>
      <c r="C285" t="s">
        <v>256</v>
      </c>
      <c r="D285" t="s">
        <v>20</v>
      </c>
      <c r="E285">
        <v>90291</v>
      </c>
      <c r="F285">
        <v>1817000</v>
      </c>
      <c r="G285">
        <v>2</v>
      </c>
      <c r="H285">
        <v>1</v>
      </c>
      <c r="I285">
        <v>962</v>
      </c>
      <c r="J285">
        <v>2865</v>
      </c>
      <c r="K285">
        <v>1920</v>
      </c>
      <c r="L285">
        <v>5</v>
      </c>
      <c r="M285">
        <v>1889</v>
      </c>
      <c r="N285" t="s">
        <v>21</v>
      </c>
      <c r="O285">
        <v>33.989793599999999</v>
      </c>
      <c r="P285">
        <v>-118.46883680000001</v>
      </c>
      <c r="Q285">
        <v>1.0175587493774061</v>
      </c>
    </row>
    <row r="286" spans="1:17" x14ac:dyDescent="0.3">
      <c r="A286" t="s">
        <v>17</v>
      </c>
      <c r="B286" t="s">
        <v>314</v>
      </c>
      <c r="C286" t="s">
        <v>256</v>
      </c>
      <c r="D286" t="s">
        <v>20</v>
      </c>
      <c r="E286">
        <v>90291</v>
      </c>
      <c r="F286">
        <v>2988000</v>
      </c>
      <c r="G286">
        <v>3</v>
      </c>
      <c r="H286">
        <v>3.5</v>
      </c>
      <c r="I286">
        <v>3334</v>
      </c>
      <c r="J286">
        <v>2642</v>
      </c>
      <c r="K286">
        <v>2014</v>
      </c>
      <c r="L286">
        <v>4</v>
      </c>
      <c r="M286">
        <v>896</v>
      </c>
      <c r="N286" t="s">
        <v>21</v>
      </c>
      <c r="O286">
        <v>33.985560999999997</v>
      </c>
      <c r="P286">
        <v>-118.471098</v>
      </c>
      <c r="Q286">
        <v>1.1419699981966756</v>
      </c>
    </row>
    <row r="287" spans="1:17" x14ac:dyDescent="0.3">
      <c r="A287" t="s">
        <v>17</v>
      </c>
      <c r="B287" t="s">
        <v>315</v>
      </c>
      <c r="C287" t="s">
        <v>256</v>
      </c>
      <c r="D287" t="s">
        <v>20</v>
      </c>
      <c r="E287">
        <v>90291</v>
      </c>
      <c r="F287">
        <v>2395000</v>
      </c>
      <c r="G287">
        <v>3</v>
      </c>
      <c r="H287">
        <v>3</v>
      </c>
      <c r="I287">
        <v>1552</v>
      </c>
      <c r="J287">
        <v>2285</v>
      </c>
      <c r="K287">
        <v>1952</v>
      </c>
      <c r="L287">
        <v>25</v>
      </c>
      <c r="M287">
        <v>1543</v>
      </c>
      <c r="N287" t="s">
        <v>21</v>
      </c>
      <c r="O287">
        <v>33.987164999999997</v>
      </c>
      <c r="P287">
        <v>-118.46873600000001</v>
      </c>
      <c r="Q287">
        <v>1.1439951652622145</v>
      </c>
    </row>
    <row r="288" spans="1:17" x14ac:dyDescent="0.3">
      <c r="A288" t="s">
        <v>17</v>
      </c>
      <c r="B288" t="s">
        <v>316</v>
      </c>
      <c r="C288" t="s">
        <v>256</v>
      </c>
      <c r="D288" t="s">
        <v>20</v>
      </c>
      <c r="E288">
        <v>90291</v>
      </c>
      <c r="F288">
        <v>2099000</v>
      </c>
      <c r="G288">
        <v>3</v>
      </c>
      <c r="H288">
        <v>2</v>
      </c>
      <c r="I288">
        <v>1700</v>
      </c>
      <c r="J288">
        <v>5268</v>
      </c>
      <c r="K288">
        <v>1913</v>
      </c>
      <c r="L288">
        <v>17</v>
      </c>
      <c r="M288">
        <v>1235</v>
      </c>
      <c r="N288" t="s">
        <v>21</v>
      </c>
      <c r="O288">
        <v>33.997092500000001</v>
      </c>
      <c r="P288">
        <v>-118.4734898</v>
      </c>
      <c r="Q288">
        <v>0.5438276437847771</v>
      </c>
    </row>
    <row r="289" spans="1:17" x14ac:dyDescent="0.3">
      <c r="A289" t="s">
        <v>17</v>
      </c>
      <c r="B289" t="s">
        <v>317</v>
      </c>
      <c r="C289" t="s">
        <v>256</v>
      </c>
      <c r="D289" t="s">
        <v>20</v>
      </c>
      <c r="E289">
        <v>90291</v>
      </c>
      <c r="F289">
        <v>4395000</v>
      </c>
      <c r="G289">
        <v>6</v>
      </c>
      <c r="H289">
        <v>3</v>
      </c>
      <c r="I289">
        <v>4000</v>
      </c>
      <c r="J289">
        <v>5269</v>
      </c>
      <c r="K289">
        <v>1921</v>
      </c>
      <c r="L289">
        <v>18</v>
      </c>
      <c r="M289">
        <v>1099</v>
      </c>
      <c r="N289" t="s">
        <v>21</v>
      </c>
      <c r="O289">
        <v>33.996955900000003</v>
      </c>
      <c r="P289">
        <v>-118.47341590000001</v>
      </c>
      <c r="Q289">
        <v>0.55028293674322093</v>
      </c>
    </row>
    <row r="290" spans="1:17" x14ac:dyDescent="0.3">
      <c r="A290" t="s">
        <v>17</v>
      </c>
      <c r="B290" t="s">
        <v>318</v>
      </c>
      <c r="C290" t="s">
        <v>256</v>
      </c>
      <c r="D290" t="s">
        <v>20</v>
      </c>
      <c r="E290">
        <v>90291</v>
      </c>
      <c r="F290">
        <v>2999900</v>
      </c>
      <c r="G290">
        <v>7</v>
      </c>
      <c r="H290">
        <v>3.5</v>
      </c>
      <c r="I290">
        <v>2938</v>
      </c>
      <c r="J290">
        <v>3177</v>
      </c>
      <c r="K290">
        <v>1908</v>
      </c>
      <c r="L290">
        <v>373</v>
      </c>
      <c r="M290">
        <v>1021</v>
      </c>
      <c r="N290" t="s">
        <v>21</v>
      </c>
      <c r="O290">
        <v>33.994796700000002</v>
      </c>
      <c r="P290">
        <v>-118.4789232</v>
      </c>
      <c r="Q290">
        <v>0.36216820250908133</v>
      </c>
    </row>
    <row r="291" spans="1:17" x14ac:dyDescent="0.3">
      <c r="A291" t="s">
        <v>17</v>
      </c>
      <c r="B291" t="s">
        <v>319</v>
      </c>
      <c r="C291" t="s">
        <v>256</v>
      </c>
      <c r="D291" t="s">
        <v>20</v>
      </c>
      <c r="E291">
        <v>90291</v>
      </c>
      <c r="F291">
        <v>1795000</v>
      </c>
      <c r="G291">
        <v>2</v>
      </c>
      <c r="H291">
        <v>1</v>
      </c>
      <c r="I291">
        <v>1742</v>
      </c>
      <c r="J291">
        <v>2849</v>
      </c>
      <c r="K291">
        <v>1948</v>
      </c>
      <c r="L291">
        <v>3</v>
      </c>
      <c r="M291">
        <v>1030</v>
      </c>
      <c r="N291" t="s">
        <v>21</v>
      </c>
      <c r="O291">
        <v>33.984478899999999</v>
      </c>
      <c r="P291">
        <v>-118.4662366</v>
      </c>
      <c r="Q291">
        <v>1.3770850389338913</v>
      </c>
    </row>
    <row r="292" spans="1:17" x14ac:dyDescent="0.3">
      <c r="A292" t="s">
        <v>17</v>
      </c>
      <c r="B292" t="s">
        <v>320</v>
      </c>
      <c r="C292" t="s">
        <v>256</v>
      </c>
      <c r="D292" t="s">
        <v>20</v>
      </c>
      <c r="E292">
        <v>90291</v>
      </c>
      <c r="F292">
        <v>4495000</v>
      </c>
      <c r="G292">
        <v>4</v>
      </c>
      <c r="H292">
        <v>3.5</v>
      </c>
      <c r="I292">
        <v>3936</v>
      </c>
      <c r="J292">
        <v>2850</v>
      </c>
      <c r="K292">
        <v>2000</v>
      </c>
      <c r="L292">
        <v>49</v>
      </c>
      <c r="M292">
        <v>1142</v>
      </c>
      <c r="N292" t="s">
        <v>21</v>
      </c>
      <c r="O292">
        <v>33.983632900000003</v>
      </c>
      <c r="P292">
        <v>-118.4653854</v>
      </c>
      <c r="Q292">
        <v>1.4530882605279067</v>
      </c>
    </row>
    <row r="293" spans="1:17" x14ac:dyDescent="0.3">
      <c r="A293" t="s">
        <v>17</v>
      </c>
      <c r="B293" t="s">
        <v>321</v>
      </c>
      <c r="C293" t="s">
        <v>256</v>
      </c>
      <c r="D293" t="s">
        <v>20</v>
      </c>
      <c r="E293">
        <v>90291</v>
      </c>
      <c r="F293">
        <v>1795000</v>
      </c>
      <c r="G293">
        <v>2</v>
      </c>
      <c r="H293">
        <v>1</v>
      </c>
      <c r="I293">
        <v>1742</v>
      </c>
      <c r="J293">
        <v>2849</v>
      </c>
      <c r="K293">
        <v>1924</v>
      </c>
      <c r="L293">
        <v>3</v>
      </c>
      <c r="M293">
        <v>1030</v>
      </c>
      <c r="N293" t="s">
        <v>21</v>
      </c>
      <c r="O293">
        <v>33.984586</v>
      </c>
      <c r="P293">
        <v>-118.46620849999999</v>
      </c>
      <c r="Q293">
        <v>1.3728093810884736</v>
      </c>
    </row>
    <row r="294" spans="1:17" x14ac:dyDescent="0.3">
      <c r="A294" t="s">
        <v>17</v>
      </c>
      <c r="B294" t="s">
        <v>322</v>
      </c>
      <c r="C294" t="s">
        <v>256</v>
      </c>
      <c r="D294" t="s">
        <v>20</v>
      </c>
      <c r="E294">
        <v>90291</v>
      </c>
      <c r="F294">
        <v>1835000</v>
      </c>
      <c r="G294">
        <v>2</v>
      </c>
      <c r="H294">
        <v>2</v>
      </c>
      <c r="I294">
        <v>968</v>
      </c>
      <c r="J294">
        <v>2855</v>
      </c>
      <c r="K294">
        <v>1922</v>
      </c>
      <c r="L294">
        <v>75</v>
      </c>
      <c r="M294">
        <v>1896</v>
      </c>
      <c r="N294" t="s">
        <v>21</v>
      </c>
      <c r="O294">
        <v>33.984003700000002</v>
      </c>
      <c r="P294">
        <v>-118.4654676</v>
      </c>
      <c r="Q294">
        <v>1.4312183569127956</v>
      </c>
    </row>
    <row r="295" spans="1:17" x14ac:dyDescent="0.3">
      <c r="A295" t="s">
        <v>17</v>
      </c>
      <c r="B295" t="s">
        <v>323</v>
      </c>
      <c r="C295" t="s">
        <v>256</v>
      </c>
      <c r="D295" t="s">
        <v>20</v>
      </c>
      <c r="E295">
        <v>90291</v>
      </c>
      <c r="F295">
        <v>3475000</v>
      </c>
      <c r="G295">
        <v>3</v>
      </c>
      <c r="H295">
        <v>3</v>
      </c>
      <c r="I295">
        <v>2702</v>
      </c>
      <c r="J295">
        <v>2400</v>
      </c>
      <c r="K295">
        <v>1988</v>
      </c>
      <c r="L295">
        <v>8</v>
      </c>
      <c r="M295">
        <v>1286</v>
      </c>
      <c r="N295" t="s">
        <v>21</v>
      </c>
      <c r="O295">
        <v>33.985674299999999</v>
      </c>
      <c r="P295">
        <v>-118.46679709999999</v>
      </c>
      <c r="Q295">
        <v>1.2953284995433259</v>
      </c>
    </row>
    <row r="296" spans="1:17" x14ac:dyDescent="0.3">
      <c r="A296" t="s">
        <v>17</v>
      </c>
      <c r="B296" t="s">
        <v>324</v>
      </c>
      <c r="C296" t="s">
        <v>256</v>
      </c>
      <c r="D296" t="s">
        <v>20</v>
      </c>
      <c r="E296">
        <v>90291</v>
      </c>
      <c r="F296">
        <v>2250000</v>
      </c>
      <c r="G296">
        <v>2</v>
      </c>
      <c r="H296">
        <v>1</v>
      </c>
      <c r="I296">
        <v>880</v>
      </c>
      <c r="J296">
        <v>2849</v>
      </c>
      <c r="K296">
        <v>1926</v>
      </c>
      <c r="L296">
        <v>84</v>
      </c>
      <c r="M296">
        <v>2557</v>
      </c>
      <c r="N296" t="s">
        <v>21</v>
      </c>
      <c r="O296">
        <v>33.984702599999999</v>
      </c>
      <c r="P296">
        <v>-118.4654493</v>
      </c>
      <c r="Q296">
        <v>1.397390255944269</v>
      </c>
    </row>
    <row r="297" spans="1:17" x14ac:dyDescent="0.3">
      <c r="A297" t="s">
        <v>17</v>
      </c>
      <c r="B297" t="s">
        <v>325</v>
      </c>
      <c r="C297" t="s">
        <v>256</v>
      </c>
      <c r="D297" t="s">
        <v>20</v>
      </c>
      <c r="E297">
        <v>90291</v>
      </c>
      <c r="F297">
        <v>4390000</v>
      </c>
      <c r="G297">
        <v>3</v>
      </c>
      <c r="H297">
        <v>4</v>
      </c>
      <c r="I297">
        <v>3192</v>
      </c>
      <c r="J297">
        <v>2850</v>
      </c>
      <c r="K297">
        <v>2000</v>
      </c>
      <c r="L297">
        <v>11</v>
      </c>
      <c r="M297">
        <v>1375</v>
      </c>
      <c r="N297" t="s">
        <v>21</v>
      </c>
      <c r="O297">
        <v>33.984032900000003</v>
      </c>
      <c r="P297">
        <v>-118.4647485</v>
      </c>
      <c r="Q297">
        <v>1.4585093810156349</v>
      </c>
    </row>
    <row r="298" spans="1:17" x14ac:dyDescent="0.3">
      <c r="A298" t="s">
        <v>17</v>
      </c>
      <c r="B298" t="s">
        <v>326</v>
      </c>
      <c r="C298" t="s">
        <v>256</v>
      </c>
      <c r="D298" t="s">
        <v>20</v>
      </c>
      <c r="E298">
        <v>90291</v>
      </c>
      <c r="F298">
        <v>2895000</v>
      </c>
      <c r="G298">
        <v>3</v>
      </c>
      <c r="H298">
        <v>4</v>
      </c>
      <c r="I298">
        <v>2218</v>
      </c>
      <c r="J298">
        <v>2230</v>
      </c>
      <c r="K298">
        <v>1983</v>
      </c>
      <c r="L298">
        <v>12</v>
      </c>
      <c r="M298">
        <v>1305</v>
      </c>
      <c r="N298" t="s">
        <v>21</v>
      </c>
      <c r="O298">
        <v>33.988652700000003</v>
      </c>
      <c r="P298">
        <v>-118.47322320000001</v>
      </c>
      <c r="Q298">
        <v>0.89774256204493597</v>
      </c>
    </row>
    <row r="299" spans="1:17" x14ac:dyDescent="0.3">
      <c r="A299" t="s">
        <v>17</v>
      </c>
      <c r="B299" t="s">
        <v>327</v>
      </c>
      <c r="C299" t="s">
        <v>256</v>
      </c>
      <c r="D299" t="s">
        <v>20</v>
      </c>
      <c r="E299">
        <v>90291</v>
      </c>
      <c r="F299">
        <v>6725000</v>
      </c>
      <c r="G299">
        <v>4</v>
      </c>
      <c r="H299">
        <v>4.5</v>
      </c>
      <c r="I299">
        <v>4250</v>
      </c>
      <c r="J299">
        <v>2850</v>
      </c>
      <c r="K299">
        <v>2023</v>
      </c>
      <c r="L299">
        <v>27</v>
      </c>
      <c r="M299">
        <v>1582</v>
      </c>
      <c r="N299" t="s">
        <v>21</v>
      </c>
      <c r="O299">
        <v>33.983947299999997</v>
      </c>
      <c r="P299">
        <v>-118.4641792</v>
      </c>
      <c r="Q299">
        <v>1.485822868708387</v>
      </c>
    </row>
    <row r="300" spans="1:17" x14ac:dyDescent="0.3">
      <c r="A300" t="s">
        <v>17</v>
      </c>
      <c r="B300" t="s">
        <v>328</v>
      </c>
      <c r="C300" t="s">
        <v>256</v>
      </c>
      <c r="D300" t="s">
        <v>20</v>
      </c>
      <c r="E300">
        <v>90291</v>
      </c>
      <c r="F300">
        <v>3395000</v>
      </c>
      <c r="G300">
        <v>2</v>
      </c>
      <c r="H300">
        <v>3</v>
      </c>
      <c r="I300">
        <v>2024</v>
      </c>
      <c r="J300">
        <v>2400</v>
      </c>
      <c r="K300">
        <v>2009</v>
      </c>
      <c r="L300">
        <v>35</v>
      </c>
      <c r="M300">
        <v>1677</v>
      </c>
      <c r="N300" t="s">
        <v>21</v>
      </c>
      <c r="O300">
        <v>33.986201700000002</v>
      </c>
      <c r="P300">
        <v>-118.4659113</v>
      </c>
      <c r="Q300">
        <v>1.3065727425062807</v>
      </c>
    </row>
    <row r="301" spans="1:17" x14ac:dyDescent="0.3">
      <c r="A301" t="s">
        <v>17</v>
      </c>
      <c r="B301" t="s">
        <v>329</v>
      </c>
      <c r="C301" t="s">
        <v>256</v>
      </c>
      <c r="D301" t="s">
        <v>20</v>
      </c>
      <c r="E301">
        <v>90291</v>
      </c>
      <c r="F301">
        <v>5395000</v>
      </c>
      <c r="G301">
        <v>4</v>
      </c>
      <c r="H301">
        <v>4.5</v>
      </c>
      <c r="I301">
        <v>3975</v>
      </c>
      <c r="J301">
        <v>2858</v>
      </c>
      <c r="K301">
        <v>2013</v>
      </c>
      <c r="L301">
        <v>124</v>
      </c>
      <c r="M301">
        <v>1357</v>
      </c>
      <c r="N301" t="s">
        <v>21</v>
      </c>
      <c r="O301">
        <v>33.984989499999998</v>
      </c>
      <c r="P301">
        <v>-118.46471029999999</v>
      </c>
      <c r="Q301">
        <v>1.4139998497258246</v>
      </c>
    </row>
    <row r="302" spans="1:17" x14ac:dyDescent="0.3">
      <c r="A302" t="s">
        <v>17</v>
      </c>
      <c r="B302" t="s">
        <v>330</v>
      </c>
      <c r="C302" t="s">
        <v>256</v>
      </c>
      <c r="D302" t="s">
        <v>20</v>
      </c>
      <c r="E302">
        <v>90291</v>
      </c>
      <c r="F302">
        <v>4999000</v>
      </c>
      <c r="G302">
        <v>3</v>
      </c>
      <c r="H302">
        <v>3.5</v>
      </c>
      <c r="I302">
        <v>3961</v>
      </c>
      <c r="J302">
        <v>2850</v>
      </c>
      <c r="K302">
        <v>2012</v>
      </c>
      <c r="L302">
        <v>98</v>
      </c>
      <c r="M302">
        <v>1262</v>
      </c>
      <c r="N302" t="s">
        <v>21</v>
      </c>
      <c r="O302">
        <v>33.984462999999998</v>
      </c>
      <c r="P302">
        <v>-118.4641443</v>
      </c>
      <c r="Q302">
        <v>1.4625505406117816</v>
      </c>
    </row>
    <row r="303" spans="1:17" x14ac:dyDescent="0.3">
      <c r="A303" t="s">
        <v>17</v>
      </c>
      <c r="B303" t="s">
        <v>331</v>
      </c>
      <c r="C303" t="s">
        <v>256</v>
      </c>
      <c r="D303" t="s">
        <v>20</v>
      </c>
      <c r="E303">
        <v>90291</v>
      </c>
      <c r="F303">
        <v>2695000</v>
      </c>
      <c r="G303">
        <v>4</v>
      </c>
      <c r="H303">
        <v>5.5</v>
      </c>
      <c r="I303">
        <v>2930</v>
      </c>
      <c r="J303">
        <v>3085</v>
      </c>
      <c r="K303">
        <v>1907</v>
      </c>
      <c r="L303">
        <v>9</v>
      </c>
      <c r="M303">
        <v>920</v>
      </c>
      <c r="N303" t="s">
        <v>21</v>
      </c>
      <c r="O303">
        <v>33.989986399999999</v>
      </c>
      <c r="P303">
        <v>-118.4742686</v>
      </c>
      <c r="Q303">
        <v>0.78816900047334415</v>
      </c>
    </row>
    <row r="304" spans="1:17" x14ac:dyDescent="0.3">
      <c r="A304" t="s">
        <v>17</v>
      </c>
      <c r="B304" t="s">
        <v>332</v>
      </c>
      <c r="C304" t="s">
        <v>256</v>
      </c>
      <c r="D304" t="s">
        <v>20</v>
      </c>
      <c r="E304">
        <v>90291</v>
      </c>
      <c r="F304">
        <v>5675000</v>
      </c>
      <c r="G304">
        <v>5</v>
      </c>
      <c r="H304">
        <v>6</v>
      </c>
      <c r="I304">
        <v>5011</v>
      </c>
      <c r="J304">
        <v>5200</v>
      </c>
      <c r="K304">
        <v>2015</v>
      </c>
      <c r="L304">
        <v>18</v>
      </c>
      <c r="M304">
        <v>1133</v>
      </c>
      <c r="N304" t="s">
        <v>21</v>
      </c>
      <c r="O304">
        <v>33.991838799999996</v>
      </c>
      <c r="P304">
        <v>-118.4670778</v>
      </c>
      <c r="Q304">
        <v>1.0226428536909318</v>
      </c>
    </row>
    <row r="305" spans="1:17" x14ac:dyDescent="0.3">
      <c r="A305" t="s">
        <v>17</v>
      </c>
      <c r="B305" t="s">
        <v>333</v>
      </c>
      <c r="C305" t="s">
        <v>256</v>
      </c>
      <c r="D305" t="s">
        <v>20</v>
      </c>
      <c r="E305">
        <v>90291</v>
      </c>
      <c r="F305">
        <v>5800000</v>
      </c>
      <c r="G305">
        <v>4</v>
      </c>
      <c r="H305">
        <v>5</v>
      </c>
      <c r="I305">
        <v>3400</v>
      </c>
      <c r="J305">
        <v>5100</v>
      </c>
      <c r="K305">
        <v>2009</v>
      </c>
      <c r="L305">
        <v>1</v>
      </c>
      <c r="M305">
        <v>1706</v>
      </c>
      <c r="N305" t="s">
        <v>21</v>
      </c>
      <c r="O305">
        <v>33.988902699999997</v>
      </c>
      <c r="P305">
        <v>-118.46641320000001</v>
      </c>
      <c r="Q305">
        <v>1.1650586448715148</v>
      </c>
    </row>
    <row r="306" spans="1:17" x14ac:dyDescent="0.3">
      <c r="A306" t="s">
        <v>17</v>
      </c>
      <c r="B306" t="s">
        <v>334</v>
      </c>
      <c r="C306" t="s">
        <v>256</v>
      </c>
      <c r="D306" t="s">
        <v>20</v>
      </c>
      <c r="E306">
        <v>90291</v>
      </c>
      <c r="F306">
        <v>1699999</v>
      </c>
      <c r="G306">
        <v>2</v>
      </c>
      <c r="H306">
        <v>1</v>
      </c>
      <c r="I306">
        <v>806</v>
      </c>
      <c r="J306">
        <v>5202</v>
      </c>
      <c r="K306">
        <v>1948</v>
      </c>
      <c r="L306">
        <v>64</v>
      </c>
      <c r="M306">
        <v>2109</v>
      </c>
      <c r="N306" t="s">
        <v>21</v>
      </c>
      <c r="O306">
        <v>33.991980499999997</v>
      </c>
      <c r="P306">
        <v>-118.4670089</v>
      </c>
      <c r="Q306">
        <v>1.0214126403112245</v>
      </c>
    </row>
    <row r="307" spans="1:17" x14ac:dyDescent="0.3">
      <c r="A307" t="s">
        <v>17</v>
      </c>
      <c r="B307" t="s">
        <v>335</v>
      </c>
      <c r="C307" t="s">
        <v>256</v>
      </c>
      <c r="D307" t="s">
        <v>20</v>
      </c>
      <c r="E307">
        <v>90291</v>
      </c>
      <c r="F307">
        <v>4157000</v>
      </c>
      <c r="G307">
        <v>4</v>
      </c>
      <c r="H307">
        <v>4.5</v>
      </c>
      <c r="I307">
        <v>2906</v>
      </c>
      <c r="J307">
        <v>2402</v>
      </c>
      <c r="K307">
        <v>2002</v>
      </c>
      <c r="L307">
        <v>71</v>
      </c>
      <c r="M307">
        <v>1430</v>
      </c>
      <c r="N307" t="s">
        <v>21</v>
      </c>
      <c r="O307">
        <v>33.989329499999997</v>
      </c>
      <c r="P307">
        <v>-118.46639039999999</v>
      </c>
      <c r="Q307">
        <v>1.1487012921509054</v>
      </c>
    </row>
    <row r="308" spans="1:17" x14ac:dyDescent="0.3">
      <c r="A308" t="s">
        <v>17</v>
      </c>
      <c r="B308" t="s">
        <v>336</v>
      </c>
      <c r="C308" t="s">
        <v>256</v>
      </c>
      <c r="D308" t="s">
        <v>20</v>
      </c>
      <c r="E308">
        <v>90291</v>
      </c>
      <c r="F308">
        <v>4750000</v>
      </c>
      <c r="G308">
        <v>3</v>
      </c>
      <c r="H308">
        <v>2.5</v>
      </c>
      <c r="I308">
        <v>2577</v>
      </c>
      <c r="J308">
        <v>2398</v>
      </c>
      <c r="K308">
        <v>2005</v>
      </c>
      <c r="L308">
        <v>40</v>
      </c>
      <c r="M308">
        <v>1843</v>
      </c>
      <c r="N308" t="s">
        <v>21</v>
      </c>
      <c r="O308">
        <v>33.989373800000003</v>
      </c>
      <c r="P308">
        <v>-118.465887</v>
      </c>
      <c r="Q308">
        <v>1.1705366027673128</v>
      </c>
    </row>
    <row r="309" spans="1:17" x14ac:dyDescent="0.3">
      <c r="A309" t="s">
        <v>17</v>
      </c>
      <c r="B309" t="s">
        <v>337</v>
      </c>
      <c r="C309" t="s">
        <v>256</v>
      </c>
      <c r="D309" t="s">
        <v>20</v>
      </c>
      <c r="E309">
        <v>90291</v>
      </c>
      <c r="F309">
        <v>32000000</v>
      </c>
      <c r="G309">
        <v>4</v>
      </c>
      <c r="H309">
        <v>6</v>
      </c>
      <c r="I309">
        <v>15460</v>
      </c>
      <c r="J309">
        <v>12064</v>
      </c>
      <c r="K309">
        <v>1994</v>
      </c>
      <c r="L309">
        <v>62</v>
      </c>
      <c r="M309">
        <v>2070</v>
      </c>
      <c r="N309" t="s">
        <v>21</v>
      </c>
      <c r="O309">
        <v>33.987563100000003</v>
      </c>
      <c r="P309">
        <v>-118.472824</v>
      </c>
      <c r="Q309">
        <v>0.97192003530454274</v>
      </c>
    </row>
    <row r="310" spans="1:17" x14ac:dyDescent="0.3">
      <c r="A310" t="s">
        <v>17</v>
      </c>
      <c r="B310" t="s">
        <v>338</v>
      </c>
      <c r="C310" t="s">
        <v>256</v>
      </c>
      <c r="D310" t="s">
        <v>20</v>
      </c>
      <c r="E310">
        <v>90291</v>
      </c>
      <c r="F310">
        <v>5495000</v>
      </c>
      <c r="G310">
        <v>7</v>
      </c>
      <c r="H310">
        <v>7</v>
      </c>
      <c r="I310">
        <v>6134</v>
      </c>
      <c r="J310">
        <v>5199</v>
      </c>
      <c r="K310">
        <v>2021</v>
      </c>
      <c r="L310">
        <v>96</v>
      </c>
      <c r="M310">
        <v>896</v>
      </c>
      <c r="N310" t="s">
        <v>21</v>
      </c>
      <c r="O310">
        <v>33.995023699999997</v>
      </c>
      <c r="P310">
        <v>-118.4681988</v>
      </c>
      <c r="Q310">
        <v>0.8749799843914976</v>
      </c>
    </row>
    <row r="311" spans="1:17" x14ac:dyDescent="0.3">
      <c r="A311" t="s">
        <v>17</v>
      </c>
      <c r="B311" t="s">
        <v>339</v>
      </c>
      <c r="C311" t="s">
        <v>256</v>
      </c>
      <c r="D311" t="s">
        <v>20</v>
      </c>
      <c r="E311">
        <v>90291</v>
      </c>
      <c r="F311">
        <v>2875000</v>
      </c>
      <c r="G311">
        <v>4</v>
      </c>
      <c r="H311">
        <v>3.5</v>
      </c>
      <c r="I311">
        <v>2878</v>
      </c>
      <c r="J311">
        <v>8001</v>
      </c>
      <c r="K311">
        <v>1981</v>
      </c>
      <c r="L311">
        <v>77</v>
      </c>
      <c r="M311">
        <v>999</v>
      </c>
      <c r="N311" t="s">
        <v>21</v>
      </c>
      <c r="O311">
        <v>33.9872163</v>
      </c>
      <c r="P311">
        <v>-118.46401849999999</v>
      </c>
      <c r="Q311">
        <v>1.344764488154476</v>
      </c>
    </row>
    <row r="312" spans="1:17" x14ac:dyDescent="0.3">
      <c r="A312" t="s">
        <v>17</v>
      </c>
      <c r="B312" t="s">
        <v>340</v>
      </c>
      <c r="C312" t="s">
        <v>256</v>
      </c>
      <c r="D312" t="s">
        <v>20</v>
      </c>
      <c r="E312">
        <v>90291</v>
      </c>
      <c r="F312">
        <v>3695000</v>
      </c>
      <c r="G312">
        <v>5</v>
      </c>
      <c r="H312">
        <v>3.5</v>
      </c>
      <c r="I312">
        <v>3255</v>
      </c>
      <c r="J312">
        <v>5169</v>
      </c>
      <c r="K312">
        <v>2011</v>
      </c>
      <c r="L312">
        <v>19</v>
      </c>
      <c r="M312">
        <v>1135</v>
      </c>
      <c r="N312" t="s">
        <v>21</v>
      </c>
      <c r="O312">
        <v>33.992824599999999</v>
      </c>
      <c r="P312">
        <v>-118.46637339999999</v>
      </c>
      <c r="Q312">
        <v>1.0280441195836765</v>
      </c>
    </row>
    <row r="313" spans="1:17" x14ac:dyDescent="0.3">
      <c r="A313" t="s">
        <v>17</v>
      </c>
      <c r="B313" t="s">
        <v>341</v>
      </c>
      <c r="C313" t="s">
        <v>256</v>
      </c>
      <c r="D313" t="s">
        <v>20</v>
      </c>
      <c r="E313">
        <v>90291</v>
      </c>
      <c r="F313">
        <v>3995000</v>
      </c>
      <c r="G313">
        <v>3</v>
      </c>
      <c r="H313">
        <v>4</v>
      </c>
      <c r="I313">
        <v>2766</v>
      </c>
      <c r="J313">
        <v>2001</v>
      </c>
      <c r="K313">
        <v>2016</v>
      </c>
      <c r="L313">
        <v>40</v>
      </c>
      <c r="M313">
        <v>1444</v>
      </c>
      <c r="N313" t="s">
        <v>21</v>
      </c>
      <c r="O313">
        <v>33.987262200000004</v>
      </c>
      <c r="P313">
        <v>-118.46337629999999</v>
      </c>
      <c r="Q313">
        <v>1.3723486660457345</v>
      </c>
    </row>
    <row r="314" spans="1:17" x14ac:dyDescent="0.3">
      <c r="A314" t="s">
        <v>17</v>
      </c>
      <c r="B314" t="s">
        <v>342</v>
      </c>
      <c r="C314" t="s">
        <v>256</v>
      </c>
      <c r="D314" t="s">
        <v>20</v>
      </c>
      <c r="E314">
        <v>90291</v>
      </c>
      <c r="F314">
        <v>2899000</v>
      </c>
      <c r="G314">
        <v>5</v>
      </c>
      <c r="H314">
        <v>2</v>
      </c>
      <c r="I314">
        <v>2009</v>
      </c>
      <c r="J314">
        <v>5280</v>
      </c>
      <c r="K314">
        <v>1952</v>
      </c>
      <c r="L314">
        <v>28</v>
      </c>
      <c r="M314">
        <v>1443</v>
      </c>
      <c r="N314" t="s">
        <v>21</v>
      </c>
      <c r="O314">
        <v>33.996446300000002</v>
      </c>
      <c r="P314">
        <v>-118.4683529</v>
      </c>
      <c r="Q314">
        <v>0.84061687336129354</v>
      </c>
    </row>
    <row r="315" spans="1:17" x14ac:dyDescent="0.3">
      <c r="A315" t="s">
        <v>17</v>
      </c>
      <c r="B315" t="s">
        <v>343</v>
      </c>
      <c r="C315" t="s">
        <v>256</v>
      </c>
      <c r="D315" t="s">
        <v>20</v>
      </c>
      <c r="E315">
        <v>90291</v>
      </c>
      <c r="F315">
        <v>4995000</v>
      </c>
      <c r="G315">
        <v>5</v>
      </c>
      <c r="H315">
        <v>4.5</v>
      </c>
      <c r="I315">
        <v>3500</v>
      </c>
      <c r="J315">
        <v>5194</v>
      </c>
      <c r="K315">
        <v>2017</v>
      </c>
      <c r="L315">
        <v>11</v>
      </c>
      <c r="M315">
        <v>1427</v>
      </c>
      <c r="N315" t="s">
        <v>21</v>
      </c>
      <c r="O315">
        <v>33.9957128</v>
      </c>
      <c r="P315">
        <v>-118.46775599999999</v>
      </c>
      <c r="Q315">
        <v>0.88570589350742579</v>
      </c>
    </row>
    <row r="316" spans="1:17" x14ac:dyDescent="0.3">
      <c r="A316" t="s">
        <v>17</v>
      </c>
      <c r="B316" t="s">
        <v>344</v>
      </c>
      <c r="C316" t="s">
        <v>256</v>
      </c>
      <c r="D316" t="s">
        <v>20</v>
      </c>
      <c r="E316">
        <v>90291</v>
      </c>
      <c r="F316">
        <v>2575000</v>
      </c>
      <c r="G316">
        <v>3</v>
      </c>
      <c r="H316">
        <v>3.5</v>
      </c>
      <c r="I316">
        <v>2319</v>
      </c>
      <c r="J316">
        <v>2001</v>
      </c>
      <c r="K316">
        <v>2015</v>
      </c>
      <c r="L316">
        <v>45</v>
      </c>
      <c r="M316">
        <v>1110</v>
      </c>
      <c r="N316" t="s">
        <v>21</v>
      </c>
      <c r="O316">
        <v>33.9873549</v>
      </c>
      <c r="P316">
        <v>-118.4621935</v>
      </c>
      <c r="Q316">
        <v>1.4239421068632403</v>
      </c>
    </row>
    <row r="317" spans="1:17" x14ac:dyDescent="0.3">
      <c r="A317" t="s">
        <v>17</v>
      </c>
      <c r="B317" t="s">
        <v>345</v>
      </c>
      <c r="C317" t="s">
        <v>256</v>
      </c>
      <c r="D317" t="s">
        <v>20</v>
      </c>
      <c r="E317">
        <v>90291</v>
      </c>
      <c r="F317">
        <v>1995000</v>
      </c>
      <c r="G317">
        <v>3</v>
      </c>
      <c r="H317">
        <v>3</v>
      </c>
      <c r="I317">
        <v>1504</v>
      </c>
      <c r="J317">
        <v>5798</v>
      </c>
      <c r="K317">
        <v>1948</v>
      </c>
      <c r="L317">
        <v>76</v>
      </c>
      <c r="M317">
        <v>1326</v>
      </c>
      <c r="N317" t="s">
        <v>21</v>
      </c>
      <c r="O317">
        <v>33.999167100000001</v>
      </c>
      <c r="P317">
        <v>-118.4702982</v>
      </c>
      <c r="Q317">
        <v>0.71053232272910538</v>
      </c>
    </row>
    <row r="318" spans="1:17" x14ac:dyDescent="0.3">
      <c r="A318" t="s">
        <v>17</v>
      </c>
      <c r="B318" t="s">
        <v>346</v>
      </c>
      <c r="C318" t="s">
        <v>256</v>
      </c>
      <c r="D318" t="s">
        <v>20</v>
      </c>
      <c r="E318">
        <v>90291</v>
      </c>
      <c r="F318">
        <v>1999999</v>
      </c>
      <c r="G318">
        <v>1</v>
      </c>
      <c r="H318">
        <v>2</v>
      </c>
      <c r="I318">
        <v>1368</v>
      </c>
      <c r="J318">
        <v>4802</v>
      </c>
      <c r="K318">
        <v>1923</v>
      </c>
      <c r="L318">
        <v>27</v>
      </c>
      <c r="M318">
        <v>1462</v>
      </c>
      <c r="N318" t="s">
        <v>21</v>
      </c>
      <c r="O318">
        <v>33.997740299999997</v>
      </c>
      <c r="P318">
        <v>-118.4687208</v>
      </c>
      <c r="Q318">
        <v>0.8055233210162307</v>
      </c>
    </row>
    <row r="319" spans="1:17" x14ac:dyDescent="0.3">
      <c r="A319" t="s">
        <v>17</v>
      </c>
      <c r="B319" t="s">
        <v>347</v>
      </c>
      <c r="C319" t="s">
        <v>256</v>
      </c>
      <c r="D319" t="s">
        <v>20</v>
      </c>
      <c r="E319">
        <v>90291</v>
      </c>
      <c r="F319">
        <v>1845000</v>
      </c>
      <c r="G319">
        <v>3</v>
      </c>
      <c r="H319">
        <v>2.5</v>
      </c>
      <c r="I319">
        <v>1202</v>
      </c>
      <c r="J319">
        <v>3981</v>
      </c>
      <c r="K319">
        <v>1952</v>
      </c>
      <c r="L319">
        <v>32</v>
      </c>
      <c r="M319">
        <v>1535</v>
      </c>
      <c r="N319" t="s">
        <v>21</v>
      </c>
      <c r="O319">
        <v>33.998208400000003</v>
      </c>
      <c r="P319">
        <v>-118.4678464</v>
      </c>
      <c r="Q319">
        <v>0.85265118264896556</v>
      </c>
    </row>
    <row r="320" spans="1:17" x14ac:dyDescent="0.3">
      <c r="A320" t="s">
        <v>17</v>
      </c>
      <c r="B320" t="s">
        <v>348</v>
      </c>
      <c r="C320" t="s">
        <v>256</v>
      </c>
      <c r="D320" t="s">
        <v>20</v>
      </c>
      <c r="E320">
        <v>90291</v>
      </c>
      <c r="F320">
        <v>1349500</v>
      </c>
      <c r="G320">
        <v>2</v>
      </c>
      <c r="H320">
        <v>1</v>
      </c>
      <c r="I320">
        <v>798</v>
      </c>
      <c r="J320">
        <v>2864</v>
      </c>
      <c r="K320">
        <v>1953</v>
      </c>
      <c r="L320">
        <v>2</v>
      </c>
      <c r="M320">
        <v>1691</v>
      </c>
      <c r="N320" t="s">
        <v>21</v>
      </c>
      <c r="O320">
        <v>33.987451999999998</v>
      </c>
      <c r="P320">
        <v>-118.45573779999999</v>
      </c>
      <c r="Q320">
        <v>1.7385673923576646</v>
      </c>
    </row>
    <row r="321" spans="1:17" x14ac:dyDescent="0.3">
      <c r="A321" t="s">
        <v>17</v>
      </c>
      <c r="B321" t="s">
        <v>349</v>
      </c>
      <c r="C321" t="s">
        <v>256</v>
      </c>
      <c r="D321" t="s">
        <v>20</v>
      </c>
      <c r="E321">
        <v>90291</v>
      </c>
      <c r="F321">
        <v>3595000</v>
      </c>
      <c r="G321">
        <v>6</v>
      </c>
      <c r="H321">
        <v>9</v>
      </c>
      <c r="I321">
        <v>8749</v>
      </c>
      <c r="J321">
        <v>8206</v>
      </c>
      <c r="K321">
        <v>2020</v>
      </c>
      <c r="L321">
        <v>110</v>
      </c>
      <c r="M321">
        <v>411</v>
      </c>
      <c r="N321" t="s">
        <v>21</v>
      </c>
      <c r="O321">
        <v>33.993467299999999</v>
      </c>
      <c r="P321">
        <v>-118.4642923</v>
      </c>
      <c r="Q321">
        <v>1.1216809555012226</v>
      </c>
    </row>
    <row r="322" spans="1:17" x14ac:dyDescent="0.3">
      <c r="A322" t="s">
        <v>17</v>
      </c>
      <c r="B322" t="s">
        <v>350</v>
      </c>
      <c r="C322" t="s">
        <v>256</v>
      </c>
      <c r="D322" t="s">
        <v>20</v>
      </c>
      <c r="E322">
        <v>90291</v>
      </c>
      <c r="F322">
        <v>1750000</v>
      </c>
      <c r="G322">
        <v>2</v>
      </c>
      <c r="H322">
        <v>1</v>
      </c>
      <c r="I322">
        <v>1083</v>
      </c>
      <c r="J322">
        <v>3177</v>
      </c>
      <c r="K322">
        <v>1953</v>
      </c>
      <c r="L322">
        <v>46</v>
      </c>
      <c r="M322">
        <v>1616</v>
      </c>
      <c r="N322" t="s">
        <v>21</v>
      </c>
      <c r="O322">
        <v>33.993894400000002</v>
      </c>
      <c r="P322">
        <v>-118.474046</v>
      </c>
      <c r="Q322">
        <v>0.6084699788637109</v>
      </c>
    </row>
    <row r="323" spans="1:17" x14ac:dyDescent="0.3">
      <c r="A323" t="s">
        <v>17</v>
      </c>
      <c r="B323" t="s">
        <v>351</v>
      </c>
      <c r="C323" t="s">
        <v>256</v>
      </c>
      <c r="D323" t="s">
        <v>20</v>
      </c>
      <c r="E323">
        <v>90291</v>
      </c>
      <c r="F323">
        <v>2995000</v>
      </c>
      <c r="G323">
        <v>4</v>
      </c>
      <c r="H323">
        <v>3.5</v>
      </c>
      <c r="I323">
        <v>3112</v>
      </c>
      <c r="J323">
        <v>2930</v>
      </c>
      <c r="K323">
        <v>2014</v>
      </c>
      <c r="L323">
        <v>48</v>
      </c>
      <c r="M323">
        <v>962</v>
      </c>
      <c r="N323" t="s">
        <v>21</v>
      </c>
      <c r="O323">
        <v>33.994141900000002</v>
      </c>
      <c r="P323">
        <v>-118.463836</v>
      </c>
      <c r="Q323">
        <v>1.1315942119318425</v>
      </c>
    </row>
    <row r="324" spans="1:17" x14ac:dyDescent="0.3">
      <c r="A324" t="s">
        <v>17</v>
      </c>
      <c r="B324" t="s">
        <v>352</v>
      </c>
      <c r="C324" t="s">
        <v>256</v>
      </c>
      <c r="D324" t="s">
        <v>20</v>
      </c>
      <c r="E324">
        <v>90291</v>
      </c>
      <c r="F324">
        <v>1950000</v>
      </c>
      <c r="G324">
        <v>3</v>
      </c>
      <c r="H324">
        <v>2</v>
      </c>
      <c r="I324">
        <v>1190</v>
      </c>
      <c r="J324">
        <v>4050</v>
      </c>
      <c r="K324">
        <v>1954</v>
      </c>
      <c r="L324">
        <v>11</v>
      </c>
      <c r="M324">
        <v>1639</v>
      </c>
      <c r="N324" t="s">
        <v>21</v>
      </c>
      <c r="O324">
        <v>33.996890399999998</v>
      </c>
      <c r="P324">
        <v>-118.4644665</v>
      </c>
      <c r="Q324">
        <v>1.0546443868227067</v>
      </c>
    </row>
    <row r="325" spans="1:17" x14ac:dyDescent="0.3">
      <c r="A325" t="s">
        <v>17</v>
      </c>
      <c r="B325" t="s">
        <v>353</v>
      </c>
      <c r="C325" t="s">
        <v>256</v>
      </c>
      <c r="D325" t="s">
        <v>20</v>
      </c>
      <c r="E325">
        <v>90291</v>
      </c>
      <c r="F325">
        <v>3999000</v>
      </c>
      <c r="G325">
        <v>4</v>
      </c>
      <c r="H325">
        <v>4</v>
      </c>
      <c r="I325">
        <v>3257</v>
      </c>
      <c r="J325">
        <v>2939</v>
      </c>
      <c r="K325">
        <v>2016</v>
      </c>
      <c r="L325">
        <v>42</v>
      </c>
      <c r="M325">
        <v>1228</v>
      </c>
      <c r="N325" t="s">
        <v>21</v>
      </c>
      <c r="O325">
        <v>33.994128000000003</v>
      </c>
      <c r="P325">
        <v>-118.463264</v>
      </c>
      <c r="Q325">
        <v>1.1632056097330308</v>
      </c>
    </row>
    <row r="326" spans="1:17" x14ac:dyDescent="0.3">
      <c r="A326" t="s">
        <v>17</v>
      </c>
      <c r="B326" t="s">
        <v>354</v>
      </c>
      <c r="C326" t="s">
        <v>256</v>
      </c>
      <c r="D326" t="s">
        <v>20</v>
      </c>
      <c r="E326">
        <v>90291</v>
      </c>
      <c r="F326">
        <v>2690000</v>
      </c>
      <c r="G326">
        <v>3</v>
      </c>
      <c r="H326">
        <v>3.5</v>
      </c>
      <c r="I326">
        <v>2353</v>
      </c>
      <c r="J326">
        <v>2161</v>
      </c>
      <c r="K326">
        <v>2016</v>
      </c>
      <c r="L326">
        <v>42</v>
      </c>
      <c r="M326">
        <v>1143</v>
      </c>
      <c r="N326" t="s">
        <v>21</v>
      </c>
      <c r="O326">
        <v>33.994007799999999</v>
      </c>
      <c r="P326">
        <v>-118.462954</v>
      </c>
      <c r="Q326">
        <v>1.1826123397751207</v>
      </c>
    </row>
    <row r="327" spans="1:17" x14ac:dyDescent="0.3">
      <c r="A327" t="s">
        <v>17</v>
      </c>
      <c r="B327" t="s">
        <v>355</v>
      </c>
      <c r="C327" t="s">
        <v>256</v>
      </c>
      <c r="D327" t="s">
        <v>20</v>
      </c>
      <c r="E327">
        <v>90291</v>
      </c>
      <c r="F327">
        <v>3800000</v>
      </c>
      <c r="G327">
        <v>5</v>
      </c>
      <c r="H327">
        <v>6</v>
      </c>
      <c r="I327">
        <v>3563</v>
      </c>
      <c r="J327">
        <v>5393</v>
      </c>
      <c r="K327">
        <v>1923</v>
      </c>
      <c r="L327">
        <v>13</v>
      </c>
      <c r="M327">
        <v>1067</v>
      </c>
      <c r="N327" t="s">
        <v>21</v>
      </c>
      <c r="O327">
        <v>33.9944962</v>
      </c>
      <c r="P327">
        <v>-118.4632292</v>
      </c>
      <c r="Q327">
        <v>1.1580168318691784</v>
      </c>
    </row>
    <row r="328" spans="1:17" x14ac:dyDescent="0.3">
      <c r="A328" t="s">
        <v>17</v>
      </c>
      <c r="B328" t="s">
        <v>356</v>
      </c>
      <c r="C328" t="s">
        <v>256</v>
      </c>
      <c r="D328" t="s">
        <v>20</v>
      </c>
      <c r="E328">
        <v>90291</v>
      </c>
      <c r="F328">
        <v>1698000</v>
      </c>
      <c r="G328">
        <v>2</v>
      </c>
      <c r="H328">
        <v>2</v>
      </c>
      <c r="I328">
        <v>1382</v>
      </c>
      <c r="J328">
        <v>3622</v>
      </c>
      <c r="K328">
        <v>1923</v>
      </c>
      <c r="L328">
        <v>13</v>
      </c>
      <c r="M328">
        <v>1229</v>
      </c>
      <c r="N328" t="s">
        <v>21</v>
      </c>
      <c r="O328">
        <v>33.991017999999997</v>
      </c>
      <c r="P328">
        <v>-118.4562506</v>
      </c>
      <c r="Q328">
        <v>1.6124867296041887</v>
      </c>
    </row>
    <row r="329" spans="1:17" x14ac:dyDescent="0.3">
      <c r="A329" t="s">
        <v>17</v>
      </c>
      <c r="B329" t="s">
        <v>357</v>
      </c>
      <c r="C329" t="s">
        <v>256</v>
      </c>
      <c r="D329" t="s">
        <v>20</v>
      </c>
      <c r="E329">
        <v>90291</v>
      </c>
      <c r="F329">
        <v>1649500</v>
      </c>
      <c r="G329">
        <v>3</v>
      </c>
      <c r="H329">
        <v>2</v>
      </c>
      <c r="I329">
        <v>1556</v>
      </c>
      <c r="J329">
        <v>4201</v>
      </c>
      <c r="K329">
        <v>1962</v>
      </c>
      <c r="L329">
        <v>17</v>
      </c>
      <c r="M329">
        <v>1060</v>
      </c>
      <c r="N329" t="s">
        <v>21</v>
      </c>
      <c r="O329">
        <v>33.990656000000001</v>
      </c>
      <c r="P329">
        <v>-118.4544731</v>
      </c>
      <c r="Q329">
        <v>1.7167702560379789</v>
      </c>
    </row>
    <row r="330" spans="1:17" x14ac:dyDescent="0.3">
      <c r="A330" t="s">
        <v>17</v>
      </c>
      <c r="B330" t="s">
        <v>358</v>
      </c>
      <c r="C330" t="s">
        <v>256</v>
      </c>
      <c r="D330" t="s">
        <v>20</v>
      </c>
      <c r="E330">
        <v>90291</v>
      </c>
      <c r="F330">
        <v>4688000</v>
      </c>
      <c r="G330">
        <v>6</v>
      </c>
      <c r="H330">
        <v>7</v>
      </c>
      <c r="I330">
        <v>5190</v>
      </c>
      <c r="J330">
        <v>5081</v>
      </c>
      <c r="K330">
        <v>2014</v>
      </c>
      <c r="L330">
        <v>43</v>
      </c>
      <c r="M330">
        <v>903</v>
      </c>
      <c r="N330" t="s">
        <v>21</v>
      </c>
      <c r="O330">
        <v>33.998070499999997</v>
      </c>
      <c r="P330">
        <v>-118.46434429999999</v>
      </c>
      <c r="Q330">
        <v>1.053474753299283</v>
      </c>
    </row>
    <row r="331" spans="1:17" x14ac:dyDescent="0.3">
      <c r="A331" t="s">
        <v>17</v>
      </c>
      <c r="B331" t="s">
        <v>359</v>
      </c>
      <c r="C331" t="s">
        <v>256</v>
      </c>
      <c r="D331" t="s">
        <v>20</v>
      </c>
      <c r="E331">
        <v>90291</v>
      </c>
      <c r="F331">
        <v>1779000</v>
      </c>
      <c r="G331">
        <v>3</v>
      </c>
      <c r="H331">
        <v>2</v>
      </c>
      <c r="I331">
        <v>1285</v>
      </c>
      <c r="J331">
        <v>5062</v>
      </c>
      <c r="K331">
        <v>1949</v>
      </c>
      <c r="L331">
        <v>17</v>
      </c>
      <c r="M331">
        <v>1384</v>
      </c>
      <c r="N331" t="s">
        <v>21</v>
      </c>
      <c r="O331">
        <v>33.998110500000003</v>
      </c>
      <c r="P331">
        <v>-118.4640742</v>
      </c>
      <c r="Q331">
        <v>1.0687564356788883</v>
      </c>
    </row>
    <row r="332" spans="1:17" x14ac:dyDescent="0.3">
      <c r="A332" t="s">
        <v>17</v>
      </c>
      <c r="B332" t="s">
        <v>360</v>
      </c>
      <c r="C332" t="s">
        <v>256</v>
      </c>
      <c r="D332" t="s">
        <v>20</v>
      </c>
      <c r="E332">
        <v>90291</v>
      </c>
      <c r="F332">
        <v>3885000</v>
      </c>
      <c r="G332">
        <v>4</v>
      </c>
      <c r="H332">
        <v>5.5</v>
      </c>
      <c r="I332">
        <v>4283</v>
      </c>
      <c r="J332">
        <v>4726</v>
      </c>
      <c r="K332">
        <v>2017</v>
      </c>
      <c r="L332">
        <v>11</v>
      </c>
      <c r="M332">
        <v>907</v>
      </c>
      <c r="N332" t="s">
        <v>21</v>
      </c>
      <c r="O332">
        <v>33.995337499999998</v>
      </c>
      <c r="P332">
        <v>-118.4624956</v>
      </c>
      <c r="Q332">
        <v>1.1847808805791378</v>
      </c>
    </row>
    <row r="333" spans="1:17" x14ac:dyDescent="0.3">
      <c r="A333" t="s">
        <v>17</v>
      </c>
      <c r="B333" t="s">
        <v>361</v>
      </c>
      <c r="C333" t="s">
        <v>256</v>
      </c>
      <c r="D333" t="s">
        <v>20</v>
      </c>
      <c r="E333">
        <v>90291</v>
      </c>
      <c r="F333">
        <v>3299000</v>
      </c>
      <c r="G333">
        <v>5</v>
      </c>
      <c r="H333">
        <v>4</v>
      </c>
      <c r="I333">
        <v>2880</v>
      </c>
      <c r="J333">
        <v>5650</v>
      </c>
      <c r="K333">
        <v>1928</v>
      </c>
      <c r="L333">
        <v>58</v>
      </c>
      <c r="M333">
        <v>1145</v>
      </c>
      <c r="N333" t="s">
        <v>21</v>
      </c>
      <c r="O333">
        <v>33.998396100000001</v>
      </c>
      <c r="P333">
        <v>-118.46361090000001</v>
      </c>
      <c r="Q333">
        <v>1.0943220599278025</v>
      </c>
    </row>
    <row r="334" spans="1:17" x14ac:dyDescent="0.3">
      <c r="A334" t="s">
        <v>17</v>
      </c>
      <c r="B334" t="s">
        <v>362</v>
      </c>
      <c r="C334" t="s">
        <v>256</v>
      </c>
      <c r="D334" t="s">
        <v>20</v>
      </c>
      <c r="E334">
        <v>90291</v>
      </c>
      <c r="F334">
        <v>4995000</v>
      </c>
      <c r="G334">
        <v>4</v>
      </c>
      <c r="H334">
        <v>5</v>
      </c>
      <c r="I334">
        <v>3900</v>
      </c>
      <c r="J334">
        <v>3315</v>
      </c>
      <c r="K334">
        <v>2023</v>
      </c>
      <c r="L334">
        <v>68</v>
      </c>
      <c r="M334">
        <v>1281</v>
      </c>
      <c r="N334" t="s">
        <v>21</v>
      </c>
      <c r="O334">
        <v>33.995733600000001</v>
      </c>
      <c r="P334">
        <v>-118.4625427</v>
      </c>
      <c r="Q334">
        <v>1.1765870544240276</v>
      </c>
    </row>
    <row r="335" spans="1:17" x14ac:dyDescent="0.3">
      <c r="A335" t="s">
        <v>17</v>
      </c>
      <c r="B335" t="s">
        <v>363</v>
      </c>
      <c r="C335" t="s">
        <v>256</v>
      </c>
      <c r="D335" t="s">
        <v>20</v>
      </c>
      <c r="E335">
        <v>90291</v>
      </c>
      <c r="F335">
        <v>1799000</v>
      </c>
      <c r="G335">
        <v>2</v>
      </c>
      <c r="H335">
        <v>2</v>
      </c>
      <c r="I335">
        <v>843</v>
      </c>
      <c r="J335">
        <v>2513</v>
      </c>
      <c r="K335">
        <v>1911</v>
      </c>
      <c r="L335">
        <v>140</v>
      </c>
      <c r="M335">
        <v>2134</v>
      </c>
      <c r="N335" t="s">
        <v>21</v>
      </c>
      <c r="O335">
        <v>33.995910700000003</v>
      </c>
      <c r="P335">
        <v>-118.4613679</v>
      </c>
      <c r="Q335">
        <v>1.2405387790806721</v>
      </c>
    </row>
    <row r="336" spans="1:17" x14ac:dyDescent="0.3">
      <c r="A336" t="s">
        <v>17</v>
      </c>
      <c r="B336" t="s">
        <v>364</v>
      </c>
      <c r="C336" t="s">
        <v>256</v>
      </c>
      <c r="D336" t="s">
        <v>20</v>
      </c>
      <c r="E336">
        <v>90291</v>
      </c>
      <c r="F336">
        <v>4295000</v>
      </c>
      <c r="G336">
        <v>4</v>
      </c>
      <c r="H336">
        <v>4</v>
      </c>
      <c r="I336">
        <v>3374</v>
      </c>
      <c r="J336">
        <v>4375</v>
      </c>
      <c r="K336">
        <v>1922</v>
      </c>
      <c r="L336">
        <v>12</v>
      </c>
      <c r="M336">
        <v>1273</v>
      </c>
      <c r="N336" t="s">
        <v>21</v>
      </c>
      <c r="O336">
        <v>33.996288399999997</v>
      </c>
      <c r="P336">
        <v>-118.4611907</v>
      </c>
      <c r="Q336">
        <v>1.2463474345796446</v>
      </c>
    </row>
    <row r="337" spans="1:17" x14ac:dyDescent="0.3">
      <c r="A337" t="s">
        <v>17</v>
      </c>
      <c r="B337" t="s">
        <v>365</v>
      </c>
      <c r="C337" t="s">
        <v>256</v>
      </c>
      <c r="D337" t="s">
        <v>20</v>
      </c>
      <c r="E337">
        <v>90291</v>
      </c>
      <c r="F337">
        <v>2295000</v>
      </c>
      <c r="G337">
        <v>4</v>
      </c>
      <c r="H337">
        <v>3</v>
      </c>
      <c r="I337">
        <v>2052</v>
      </c>
      <c r="J337">
        <v>4809</v>
      </c>
      <c r="K337">
        <v>1962</v>
      </c>
      <c r="L337">
        <v>37</v>
      </c>
      <c r="M337">
        <v>1118</v>
      </c>
      <c r="N337" t="s">
        <v>21</v>
      </c>
      <c r="O337">
        <v>33.999725300000001</v>
      </c>
      <c r="P337">
        <v>-118.4629927</v>
      </c>
      <c r="Q337">
        <v>1.1300430397056109</v>
      </c>
    </row>
    <row r="338" spans="1:17" x14ac:dyDescent="0.3">
      <c r="A338" t="s">
        <v>17</v>
      </c>
      <c r="B338" t="s">
        <v>366</v>
      </c>
      <c r="C338" t="s">
        <v>256</v>
      </c>
      <c r="D338" t="s">
        <v>20</v>
      </c>
      <c r="E338">
        <v>90291</v>
      </c>
      <c r="F338">
        <v>1645000</v>
      </c>
      <c r="G338">
        <v>2</v>
      </c>
      <c r="H338">
        <v>1</v>
      </c>
      <c r="I338">
        <v>864</v>
      </c>
      <c r="J338">
        <v>4250</v>
      </c>
      <c r="K338">
        <v>1923</v>
      </c>
      <c r="L338">
        <v>26</v>
      </c>
      <c r="M338">
        <v>1904</v>
      </c>
      <c r="N338" t="s">
        <v>21</v>
      </c>
      <c r="O338">
        <v>33.9966005</v>
      </c>
      <c r="P338">
        <v>-118.46091180000001</v>
      </c>
      <c r="Q338">
        <v>1.259122217903127</v>
      </c>
    </row>
    <row r="339" spans="1:17" x14ac:dyDescent="0.3">
      <c r="A339" t="s">
        <v>17</v>
      </c>
      <c r="B339" t="s">
        <v>367</v>
      </c>
      <c r="C339" t="s">
        <v>256</v>
      </c>
      <c r="D339" t="s">
        <v>20</v>
      </c>
      <c r="E339">
        <v>90291</v>
      </c>
      <c r="F339">
        <v>3495000</v>
      </c>
      <c r="G339">
        <v>4</v>
      </c>
      <c r="H339">
        <v>3.5</v>
      </c>
      <c r="I339">
        <v>2556</v>
      </c>
      <c r="J339">
        <v>3594</v>
      </c>
      <c r="K339">
        <v>2018</v>
      </c>
      <c r="L339">
        <v>18</v>
      </c>
      <c r="M339">
        <v>1367</v>
      </c>
      <c r="N339" t="s">
        <v>21</v>
      </c>
      <c r="O339">
        <v>33.995020500000003</v>
      </c>
      <c r="P339">
        <v>-118.4566384</v>
      </c>
      <c r="Q339">
        <v>1.518089014956463</v>
      </c>
    </row>
    <row r="340" spans="1:17" x14ac:dyDescent="0.3">
      <c r="A340" t="s">
        <v>17</v>
      </c>
      <c r="B340" t="s">
        <v>368</v>
      </c>
      <c r="C340" t="s">
        <v>256</v>
      </c>
      <c r="D340" t="s">
        <v>20</v>
      </c>
      <c r="E340">
        <v>90291</v>
      </c>
      <c r="F340">
        <v>5649000</v>
      </c>
      <c r="G340">
        <v>6</v>
      </c>
      <c r="H340">
        <v>6.5</v>
      </c>
      <c r="I340">
        <v>5009</v>
      </c>
      <c r="J340">
        <v>7213</v>
      </c>
      <c r="K340">
        <v>2023</v>
      </c>
      <c r="L340">
        <v>44</v>
      </c>
      <c r="M340">
        <v>1128</v>
      </c>
      <c r="N340" t="s">
        <v>21</v>
      </c>
      <c r="O340">
        <v>34.000698</v>
      </c>
      <c r="P340">
        <v>-118.4622581</v>
      </c>
      <c r="Q340">
        <v>1.1768690676570817</v>
      </c>
    </row>
    <row r="341" spans="1:17" x14ac:dyDescent="0.3">
      <c r="A341" t="s">
        <v>17</v>
      </c>
      <c r="B341" t="s">
        <v>369</v>
      </c>
      <c r="C341" t="s">
        <v>256</v>
      </c>
      <c r="D341" t="s">
        <v>20</v>
      </c>
      <c r="E341">
        <v>90291</v>
      </c>
      <c r="F341">
        <v>1675000</v>
      </c>
      <c r="G341">
        <v>2</v>
      </c>
      <c r="H341">
        <v>1</v>
      </c>
      <c r="I341">
        <v>1296</v>
      </c>
      <c r="J341">
        <v>3600</v>
      </c>
      <c r="K341">
        <v>1920</v>
      </c>
      <c r="L341">
        <v>235</v>
      </c>
      <c r="M341">
        <v>1292</v>
      </c>
      <c r="N341" t="s">
        <v>21</v>
      </c>
      <c r="O341">
        <v>33.995919399999998</v>
      </c>
      <c r="P341">
        <v>-118.45730090000001</v>
      </c>
      <c r="Q341">
        <v>1.4705060077028924</v>
      </c>
    </row>
    <row r="342" spans="1:17" x14ac:dyDescent="0.3">
      <c r="A342" t="s">
        <v>17</v>
      </c>
      <c r="B342" t="s">
        <v>370</v>
      </c>
      <c r="C342" t="s">
        <v>256</v>
      </c>
      <c r="D342" t="s">
        <v>20</v>
      </c>
      <c r="E342">
        <v>90291</v>
      </c>
      <c r="F342">
        <v>3750000</v>
      </c>
      <c r="G342">
        <v>5</v>
      </c>
      <c r="H342">
        <v>4.5</v>
      </c>
      <c r="I342">
        <v>3996</v>
      </c>
      <c r="J342">
        <v>6576</v>
      </c>
      <c r="K342">
        <v>1960</v>
      </c>
      <c r="L342">
        <v>35</v>
      </c>
      <c r="M342">
        <v>938</v>
      </c>
      <c r="N342" t="s">
        <v>21</v>
      </c>
      <c r="O342">
        <v>34.001449899999997</v>
      </c>
      <c r="P342">
        <v>-118.46356230000001</v>
      </c>
      <c r="Q342">
        <v>1.1092833022203812</v>
      </c>
    </row>
    <row r="343" spans="1:17" x14ac:dyDescent="0.3">
      <c r="A343" t="s">
        <v>17</v>
      </c>
      <c r="B343" t="s">
        <v>371</v>
      </c>
      <c r="C343" t="s">
        <v>256</v>
      </c>
      <c r="D343" t="s">
        <v>20</v>
      </c>
      <c r="E343">
        <v>90291</v>
      </c>
      <c r="F343">
        <v>3498000</v>
      </c>
      <c r="G343">
        <v>4</v>
      </c>
      <c r="H343">
        <v>4.5</v>
      </c>
      <c r="I343">
        <v>3387</v>
      </c>
      <c r="J343">
        <v>4810</v>
      </c>
      <c r="K343">
        <v>2023</v>
      </c>
      <c r="L343">
        <v>41</v>
      </c>
      <c r="M343">
        <v>1033</v>
      </c>
      <c r="N343" t="s">
        <v>21</v>
      </c>
      <c r="O343">
        <v>34.000902199999999</v>
      </c>
      <c r="P343">
        <v>-118.4622646</v>
      </c>
      <c r="Q343">
        <v>1.177987948600167</v>
      </c>
    </row>
    <row r="344" spans="1:17" x14ac:dyDescent="0.3">
      <c r="A344" t="s">
        <v>17</v>
      </c>
      <c r="B344" t="s">
        <v>372</v>
      </c>
      <c r="C344" t="s">
        <v>256</v>
      </c>
      <c r="D344" t="s">
        <v>20</v>
      </c>
      <c r="E344">
        <v>90292</v>
      </c>
      <c r="F344">
        <v>5000000</v>
      </c>
      <c r="G344">
        <v>4</v>
      </c>
      <c r="H344">
        <v>5</v>
      </c>
      <c r="I344">
        <v>5400</v>
      </c>
      <c r="J344">
        <v>3865</v>
      </c>
      <c r="K344">
        <v>1991</v>
      </c>
      <c r="L344">
        <v>28</v>
      </c>
      <c r="M344">
        <v>926</v>
      </c>
      <c r="N344" t="s">
        <v>21</v>
      </c>
      <c r="O344">
        <v>33.9665453</v>
      </c>
      <c r="P344">
        <v>-118.45553200000001</v>
      </c>
      <c r="Q344">
        <v>1.3375049289763821</v>
      </c>
    </row>
    <row r="345" spans="1:17" x14ac:dyDescent="0.3">
      <c r="A345" t="s">
        <v>17</v>
      </c>
      <c r="B345" t="s">
        <v>373</v>
      </c>
      <c r="C345" t="s">
        <v>256</v>
      </c>
      <c r="D345" t="s">
        <v>20</v>
      </c>
      <c r="E345">
        <v>90292</v>
      </c>
      <c r="F345">
        <v>2395000</v>
      </c>
      <c r="G345">
        <v>3</v>
      </c>
      <c r="H345">
        <v>2.5</v>
      </c>
      <c r="I345">
        <v>2001</v>
      </c>
      <c r="J345">
        <v>3000</v>
      </c>
      <c r="K345">
        <v>1967</v>
      </c>
      <c r="L345">
        <v>32</v>
      </c>
      <c r="M345">
        <v>1197</v>
      </c>
      <c r="N345" t="s">
        <v>21</v>
      </c>
      <c r="O345">
        <v>33.9867773</v>
      </c>
      <c r="P345">
        <v>-118.4522556</v>
      </c>
      <c r="Q345">
        <v>1.9378589900749754</v>
      </c>
    </row>
    <row r="346" spans="1:17" x14ac:dyDescent="0.3">
      <c r="A346" t="s">
        <v>17</v>
      </c>
      <c r="B346" t="s">
        <v>374</v>
      </c>
      <c r="C346" t="s">
        <v>256</v>
      </c>
      <c r="D346" t="s">
        <v>20</v>
      </c>
      <c r="E346">
        <v>90292</v>
      </c>
      <c r="F346">
        <v>2595000</v>
      </c>
      <c r="G346">
        <v>3</v>
      </c>
      <c r="H346">
        <v>3</v>
      </c>
      <c r="I346">
        <v>2898</v>
      </c>
      <c r="J346">
        <v>3811</v>
      </c>
      <c r="K346">
        <v>1977</v>
      </c>
      <c r="L346">
        <v>3</v>
      </c>
      <c r="M346">
        <v>895</v>
      </c>
      <c r="N346" t="s">
        <v>21</v>
      </c>
      <c r="O346">
        <v>33.986420000000003</v>
      </c>
      <c r="P346">
        <v>-118.451106</v>
      </c>
      <c r="Q346">
        <v>2.0079086697718496</v>
      </c>
    </row>
    <row r="347" spans="1:17" x14ac:dyDescent="0.3">
      <c r="A347" t="s">
        <v>17</v>
      </c>
      <c r="B347" t="s">
        <v>375</v>
      </c>
      <c r="C347" t="s">
        <v>256</v>
      </c>
      <c r="D347" t="s">
        <v>20</v>
      </c>
      <c r="E347">
        <v>90293</v>
      </c>
      <c r="F347">
        <v>2188888</v>
      </c>
      <c r="G347">
        <v>3</v>
      </c>
      <c r="H347">
        <v>2</v>
      </c>
      <c r="I347">
        <v>2008</v>
      </c>
      <c r="J347">
        <v>2133</v>
      </c>
      <c r="K347">
        <v>1978</v>
      </c>
      <c r="L347">
        <v>8</v>
      </c>
      <c r="M347">
        <v>1090</v>
      </c>
      <c r="N347" t="s">
        <v>21</v>
      </c>
      <c r="O347">
        <v>33.959837899999997</v>
      </c>
      <c r="P347">
        <v>-118.4487908</v>
      </c>
      <c r="Q347">
        <v>0.75838752486678729</v>
      </c>
    </row>
    <row r="348" spans="1:17" x14ac:dyDescent="0.3">
      <c r="A348" t="s">
        <v>17</v>
      </c>
      <c r="B348" t="s">
        <v>376</v>
      </c>
      <c r="C348" t="s">
        <v>377</v>
      </c>
      <c r="D348" t="s">
        <v>20</v>
      </c>
      <c r="E348">
        <v>90066</v>
      </c>
      <c r="F348">
        <v>1877700</v>
      </c>
      <c r="G348">
        <v>4</v>
      </c>
      <c r="H348">
        <v>2</v>
      </c>
      <c r="I348">
        <v>1876</v>
      </c>
      <c r="J348">
        <v>5631</v>
      </c>
      <c r="K348">
        <v>1968</v>
      </c>
      <c r="L348">
        <v>6</v>
      </c>
      <c r="M348">
        <v>1001</v>
      </c>
      <c r="N348" t="s">
        <v>21</v>
      </c>
      <c r="O348">
        <v>33.985543300000003</v>
      </c>
      <c r="P348">
        <v>-118.421764</v>
      </c>
      <c r="Q348">
        <v>2.8221756265842681</v>
      </c>
    </row>
    <row r="349" spans="1:17" x14ac:dyDescent="0.3">
      <c r="A349" t="s">
        <v>17</v>
      </c>
      <c r="B349" t="s">
        <v>378</v>
      </c>
      <c r="C349" t="s">
        <v>379</v>
      </c>
      <c r="D349" t="s">
        <v>20</v>
      </c>
      <c r="E349">
        <v>90045</v>
      </c>
      <c r="F349">
        <v>1574000</v>
      </c>
      <c r="G349">
        <v>4</v>
      </c>
      <c r="H349">
        <v>3</v>
      </c>
      <c r="I349">
        <v>1706</v>
      </c>
      <c r="J349">
        <v>5434</v>
      </c>
      <c r="K349">
        <v>1950</v>
      </c>
      <c r="L349">
        <v>17</v>
      </c>
      <c r="M349">
        <v>923</v>
      </c>
      <c r="N349" t="s">
        <v>21</v>
      </c>
      <c r="O349">
        <v>33.967725600000001</v>
      </c>
      <c r="P349">
        <v>-118.37452</v>
      </c>
      <c r="Q349">
        <v>4.216797276133657</v>
      </c>
    </row>
    <row r="350" spans="1:17" x14ac:dyDescent="0.3">
      <c r="A350" t="s">
        <v>17</v>
      </c>
      <c r="B350" t="s">
        <v>380</v>
      </c>
      <c r="C350" t="s">
        <v>379</v>
      </c>
      <c r="D350" t="s">
        <v>20</v>
      </c>
      <c r="E350">
        <v>90045</v>
      </c>
      <c r="F350">
        <v>1399000</v>
      </c>
      <c r="G350">
        <v>2</v>
      </c>
      <c r="H350">
        <v>2</v>
      </c>
      <c r="I350">
        <v>1450</v>
      </c>
      <c r="J350">
        <v>7540</v>
      </c>
      <c r="K350">
        <v>1954</v>
      </c>
      <c r="L350">
        <v>28</v>
      </c>
      <c r="M350">
        <v>965</v>
      </c>
      <c r="N350" t="s">
        <v>21</v>
      </c>
      <c r="O350">
        <v>33.971815599999999</v>
      </c>
      <c r="P350">
        <v>-118.38616330000001</v>
      </c>
      <c r="Q350">
        <v>3.6950856778920249</v>
      </c>
    </row>
    <row r="351" spans="1:17" x14ac:dyDescent="0.3">
      <c r="A351" t="s">
        <v>17</v>
      </c>
      <c r="B351" t="s">
        <v>381</v>
      </c>
      <c r="C351" t="s">
        <v>379</v>
      </c>
      <c r="D351" t="s">
        <v>20</v>
      </c>
      <c r="E351">
        <v>90045</v>
      </c>
      <c r="F351">
        <v>1295000</v>
      </c>
      <c r="G351">
        <v>3</v>
      </c>
      <c r="H351">
        <v>1.5</v>
      </c>
      <c r="I351">
        <v>1345</v>
      </c>
      <c r="J351">
        <v>6041</v>
      </c>
      <c r="K351">
        <v>1950</v>
      </c>
      <c r="L351">
        <v>66</v>
      </c>
      <c r="M351">
        <v>963</v>
      </c>
      <c r="N351" t="s">
        <v>21</v>
      </c>
      <c r="O351">
        <v>33.961438299999998</v>
      </c>
      <c r="P351">
        <v>-118.39835050000001</v>
      </c>
      <c r="Q351">
        <v>2.7836871350581163</v>
      </c>
    </row>
    <row r="352" spans="1:17" x14ac:dyDescent="0.3">
      <c r="A352" t="s">
        <v>17</v>
      </c>
      <c r="B352" t="s">
        <v>382</v>
      </c>
      <c r="C352" t="s">
        <v>379</v>
      </c>
      <c r="D352" t="s">
        <v>20</v>
      </c>
      <c r="E352">
        <v>90045</v>
      </c>
      <c r="F352">
        <v>1194999</v>
      </c>
      <c r="G352">
        <v>4</v>
      </c>
      <c r="H352">
        <v>1.5</v>
      </c>
      <c r="I352">
        <v>1081</v>
      </c>
      <c r="J352">
        <v>5251</v>
      </c>
      <c r="K352">
        <v>1944</v>
      </c>
      <c r="L352">
        <v>39</v>
      </c>
      <c r="M352">
        <v>1105</v>
      </c>
      <c r="N352" t="s">
        <v>21</v>
      </c>
      <c r="O352">
        <v>33.958333799999998</v>
      </c>
      <c r="P352">
        <v>-118.39988</v>
      </c>
      <c r="Q352">
        <v>2.6420128996849535</v>
      </c>
    </row>
    <row r="353" spans="1:17" x14ac:dyDescent="0.3">
      <c r="A353" t="s">
        <v>17</v>
      </c>
      <c r="B353" t="s">
        <v>383</v>
      </c>
      <c r="C353" t="s">
        <v>379</v>
      </c>
      <c r="D353" t="s">
        <v>20</v>
      </c>
      <c r="E353">
        <v>90045</v>
      </c>
      <c r="F353">
        <v>1350000</v>
      </c>
      <c r="G353">
        <v>3</v>
      </c>
      <c r="H353">
        <v>2</v>
      </c>
      <c r="I353">
        <v>1585</v>
      </c>
      <c r="J353">
        <v>6365</v>
      </c>
      <c r="K353">
        <v>1944</v>
      </c>
      <c r="L353">
        <v>4</v>
      </c>
      <c r="M353">
        <v>852</v>
      </c>
      <c r="N353" t="s">
        <v>21</v>
      </c>
      <c r="O353">
        <v>33.958659400000002</v>
      </c>
      <c r="P353">
        <v>-118.4008153</v>
      </c>
      <c r="Q353">
        <v>2.5953694381344006</v>
      </c>
    </row>
    <row r="354" spans="1:17" x14ac:dyDescent="0.3">
      <c r="A354" t="s">
        <v>17</v>
      </c>
      <c r="B354" t="s">
        <v>384</v>
      </c>
      <c r="C354" t="s">
        <v>379</v>
      </c>
      <c r="D354" t="s">
        <v>20</v>
      </c>
      <c r="E354">
        <v>90045</v>
      </c>
      <c r="F354">
        <v>1299999</v>
      </c>
      <c r="G354">
        <v>3</v>
      </c>
      <c r="H354">
        <v>2</v>
      </c>
      <c r="I354">
        <v>1628</v>
      </c>
      <c r="J354">
        <v>5784</v>
      </c>
      <c r="K354">
        <v>1950</v>
      </c>
      <c r="L354">
        <v>59</v>
      </c>
      <c r="M354">
        <v>799</v>
      </c>
      <c r="N354" t="s">
        <v>21</v>
      </c>
      <c r="O354">
        <v>33.965462199999997</v>
      </c>
      <c r="P354">
        <v>-118.42015000000001</v>
      </c>
      <c r="Q354">
        <v>1.7920785173640237</v>
      </c>
    </row>
    <row r="355" spans="1:17" x14ac:dyDescent="0.3">
      <c r="A355" t="s">
        <v>17</v>
      </c>
      <c r="B355" t="s">
        <v>385</v>
      </c>
      <c r="C355" t="s">
        <v>379</v>
      </c>
      <c r="D355" t="s">
        <v>20</v>
      </c>
      <c r="E355">
        <v>90045</v>
      </c>
      <c r="F355">
        <v>1499999</v>
      </c>
      <c r="G355">
        <v>5</v>
      </c>
      <c r="H355">
        <v>2</v>
      </c>
      <c r="I355">
        <v>2187</v>
      </c>
      <c r="J355">
        <v>7797</v>
      </c>
      <c r="K355">
        <v>1952</v>
      </c>
      <c r="L355">
        <v>53</v>
      </c>
      <c r="M355">
        <v>686</v>
      </c>
      <c r="N355" t="s">
        <v>21</v>
      </c>
      <c r="O355">
        <v>33.954101399999999</v>
      </c>
      <c r="P355">
        <v>-118.42202</v>
      </c>
      <c r="Q355">
        <v>1.3399255890640214</v>
      </c>
    </row>
    <row r="356" spans="1:17" x14ac:dyDescent="0.3">
      <c r="A356" t="s">
        <v>17</v>
      </c>
      <c r="B356" t="s">
        <v>386</v>
      </c>
      <c r="C356" t="s">
        <v>379</v>
      </c>
      <c r="D356" t="s">
        <v>20</v>
      </c>
      <c r="E356">
        <v>90045</v>
      </c>
      <c r="F356">
        <v>1699000</v>
      </c>
      <c r="G356">
        <v>4</v>
      </c>
      <c r="H356">
        <v>3</v>
      </c>
      <c r="I356">
        <v>1867</v>
      </c>
      <c r="J356">
        <v>5821</v>
      </c>
      <c r="K356">
        <v>1951</v>
      </c>
      <c r="L356">
        <v>371</v>
      </c>
      <c r="M356">
        <v>910</v>
      </c>
      <c r="N356" t="s">
        <v>21</v>
      </c>
      <c r="O356">
        <v>33.9582239</v>
      </c>
      <c r="P356">
        <v>-118.42458999999999</v>
      </c>
      <c r="Q356">
        <v>1.3039451249380951</v>
      </c>
    </row>
    <row r="357" spans="1:17" x14ac:dyDescent="0.3">
      <c r="A357" t="s">
        <v>17</v>
      </c>
      <c r="B357" t="s">
        <v>387</v>
      </c>
      <c r="C357" t="s">
        <v>379</v>
      </c>
      <c r="D357" t="s">
        <v>20</v>
      </c>
      <c r="E357">
        <v>90045</v>
      </c>
      <c r="F357">
        <v>1649000</v>
      </c>
      <c r="G357">
        <v>6</v>
      </c>
      <c r="H357">
        <v>5.5</v>
      </c>
      <c r="I357">
        <v>4800</v>
      </c>
      <c r="J357">
        <v>15077</v>
      </c>
      <c r="K357">
        <v>1954</v>
      </c>
      <c r="L357">
        <v>21</v>
      </c>
      <c r="M357">
        <v>344</v>
      </c>
      <c r="N357" t="s">
        <v>21</v>
      </c>
      <c r="O357">
        <v>33.9738738</v>
      </c>
      <c r="P357">
        <v>-118.4131</v>
      </c>
      <c r="Q357">
        <v>2.4778014243912949</v>
      </c>
    </row>
    <row r="358" spans="1:17" x14ac:dyDescent="0.3">
      <c r="A358" t="s">
        <v>17</v>
      </c>
      <c r="B358" t="s">
        <v>388</v>
      </c>
      <c r="C358" t="s">
        <v>379</v>
      </c>
      <c r="D358" t="s">
        <v>20</v>
      </c>
      <c r="E358">
        <v>90045</v>
      </c>
      <c r="F358">
        <v>1695000</v>
      </c>
      <c r="G358">
        <v>3</v>
      </c>
      <c r="H358">
        <v>3</v>
      </c>
      <c r="I358">
        <v>1837</v>
      </c>
      <c r="J358">
        <v>9756</v>
      </c>
      <c r="K358">
        <v>1950</v>
      </c>
      <c r="L358">
        <v>19</v>
      </c>
      <c r="M358">
        <v>923</v>
      </c>
      <c r="N358" t="s">
        <v>21</v>
      </c>
      <c r="O358">
        <v>33.972588000000002</v>
      </c>
      <c r="P358">
        <v>-118.3838804</v>
      </c>
      <c r="Q358">
        <v>3.8362345899699308</v>
      </c>
    </row>
    <row r="359" spans="1:17" x14ac:dyDescent="0.3">
      <c r="A359" t="s">
        <v>17</v>
      </c>
      <c r="B359" t="s">
        <v>389</v>
      </c>
      <c r="C359" t="s">
        <v>379</v>
      </c>
      <c r="D359" t="s">
        <v>20</v>
      </c>
      <c r="E359">
        <v>90045</v>
      </c>
      <c r="F359">
        <v>1650000</v>
      </c>
      <c r="G359">
        <v>3</v>
      </c>
      <c r="H359">
        <v>2.5</v>
      </c>
      <c r="I359">
        <v>2409</v>
      </c>
      <c r="J359">
        <v>5770</v>
      </c>
      <c r="K359">
        <v>1950</v>
      </c>
      <c r="L359">
        <v>20</v>
      </c>
      <c r="M359">
        <v>685</v>
      </c>
      <c r="N359" t="s">
        <v>21</v>
      </c>
      <c r="O359">
        <v>33.965987499999997</v>
      </c>
      <c r="P359">
        <v>-118.37443</v>
      </c>
      <c r="Q359">
        <v>4.1873027289140907</v>
      </c>
    </row>
    <row r="360" spans="1:17" x14ac:dyDescent="0.3">
      <c r="A360" t="s">
        <v>17</v>
      </c>
      <c r="B360" t="s">
        <v>390</v>
      </c>
      <c r="C360" t="s">
        <v>379</v>
      </c>
      <c r="D360" t="s">
        <v>20</v>
      </c>
      <c r="E360">
        <v>90045</v>
      </c>
      <c r="F360">
        <v>1250000</v>
      </c>
      <c r="G360">
        <v>3</v>
      </c>
      <c r="H360">
        <v>2</v>
      </c>
      <c r="I360">
        <v>1446</v>
      </c>
      <c r="J360">
        <v>6654</v>
      </c>
      <c r="K360">
        <v>1942</v>
      </c>
      <c r="L360">
        <v>29</v>
      </c>
      <c r="M360">
        <v>864</v>
      </c>
      <c r="N360" t="s">
        <v>21</v>
      </c>
      <c r="O360">
        <v>33.966355700000001</v>
      </c>
      <c r="P360">
        <v>-118.39266000000001</v>
      </c>
      <c r="Q360">
        <v>3.2044220369915397</v>
      </c>
    </row>
    <row r="361" spans="1:17" x14ac:dyDescent="0.3">
      <c r="A361" t="s">
        <v>17</v>
      </c>
      <c r="B361" t="s">
        <v>391</v>
      </c>
      <c r="C361" t="s">
        <v>379</v>
      </c>
      <c r="D361" t="s">
        <v>20</v>
      </c>
      <c r="E361">
        <v>90045</v>
      </c>
      <c r="F361">
        <v>2895000</v>
      </c>
      <c r="G361">
        <v>6</v>
      </c>
      <c r="H361">
        <v>4</v>
      </c>
      <c r="I361">
        <v>3579</v>
      </c>
      <c r="J361">
        <v>10230</v>
      </c>
      <c r="K361">
        <v>1949</v>
      </c>
      <c r="L361">
        <v>52</v>
      </c>
      <c r="M361">
        <v>809</v>
      </c>
      <c r="N361" t="s">
        <v>21</v>
      </c>
      <c r="O361">
        <v>33.967227700000002</v>
      </c>
      <c r="P361">
        <v>-118.39865</v>
      </c>
      <c r="Q361">
        <v>2.9125710147822721</v>
      </c>
    </row>
    <row r="362" spans="1:17" x14ac:dyDescent="0.3">
      <c r="A362" t="s">
        <v>17</v>
      </c>
      <c r="B362" t="s">
        <v>392</v>
      </c>
      <c r="C362" t="s">
        <v>379</v>
      </c>
      <c r="D362" t="s">
        <v>20</v>
      </c>
      <c r="E362">
        <v>90045</v>
      </c>
      <c r="F362">
        <v>1749999</v>
      </c>
      <c r="G362">
        <v>4</v>
      </c>
      <c r="H362">
        <v>2.5</v>
      </c>
      <c r="I362">
        <v>2099</v>
      </c>
      <c r="J362">
        <v>5549</v>
      </c>
      <c r="K362">
        <v>1946</v>
      </c>
      <c r="L362">
        <v>20</v>
      </c>
      <c r="M362">
        <v>834</v>
      </c>
      <c r="N362" t="s">
        <v>21</v>
      </c>
      <c r="O362">
        <v>33.964013799999996</v>
      </c>
      <c r="P362">
        <v>-118.3789558</v>
      </c>
      <c r="Q362">
        <v>3.9009984881924966</v>
      </c>
    </row>
    <row r="363" spans="1:17" x14ac:dyDescent="0.3">
      <c r="A363" t="s">
        <v>17</v>
      </c>
      <c r="B363" t="s">
        <v>393</v>
      </c>
      <c r="C363" t="s">
        <v>379</v>
      </c>
      <c r="D363" t="s">
        <v>20</v>
      </c>
      <c r="E363">
        <v>90045</v>
      </c>
      <c r="F363">
        <v>925000</v>
      </c>
      <c r="G363">
        <v>2</v>
      </c>
      <c r="H363">
        <v>1</v>
      </c>
      <c r="I363">
        <v>696</v>
      </c>
      <c r="J363">
        <v>5553</v>
      </c>
      <c r="K363">
        <v>1946</v>
      </c>
      <c r="L363">
        <v>61</v>
      </c>
      <c r="M363">
        <v>1329</v>
      </c>
      <c r="N363" t="s">
        <v>21</v>
      </c>
      <c r="O363">
        <v>33.963843099999998</v>
      </c>
      <c r="P363">
        <v>-118.37899659999999</v>
      </c>
      <c r="Q363">
        <v>3.8957052386173601</v>
      </c>
    </row>
    <row r="364" spans="1:17" x14ac:dyDescent="0.3">
      <c r="A364" t="s">
        <v>17</v>
      </c>
      <c r="B364" t="s">
        <v>394</v>
      </c>
      <c r="C364" t="s">
        <v>379</v>
      </c>
      <c r="D364" t="s">
        <v>20</v>
      </c>
      <c r="E364">
        <v>90045</v>
      </c>
      <c r="F364">
        <v>1690000</v>
      </c>
      <c r="G364">
        <v>3</v>
      </c>
      <c r="H364">
        <v>3</v>
      </c>
      <c r="I364">
        <v>1582</v>
      </c>
      <c r="J364">
        <v>6001</v>
      </c>
      <c r="K364">
        <v>1941</v>
      </c>
      <c r="L364">
        <v>11</v>
      </c>
      <c r="M364">
        <v>1068</v>
      </c>
      <c r="N364" t="s">
        <v>21</v>
      </c>
      <c r="O364">
        <v>33.961010799999997</v>
      </c>
      <c r="P364">
        <v>-118.3937645</v>
      </c>
      <c r="Q364">
        <v>3.0275843617972389</v>
      </c>
    </row>
    <row r="365" spans="1:17" x14ac:dyDescent="0.3">
      <c r="A365" t="s">
        <v>17</v>
      </c>
      <c r="B365" t="s">
        <v>395</v>
      </c>
      <c r="C365" t="s">
        <v>379</v>
      </c>
      <c r="D365" t="s">
        <v>20</v>
      </c>
      <c r="E365">
        <v>90045</v>
      </c>
      <c r="F365">
        <v>1115000</v>
      </c>
      <c r="G365">
        <v>3</v>
      </c>
      <c r="H365">
        <v>1</v>
      </c>
      <c r="I365">
        <v>1149</v>
      </c>
      <c r="J365">
        <v>5697</v>
      </c>
      <c r="K365">
        <v>1942</v>
      </c>
      <c r="L365">
        <v>28</v>
      </c>
      <c r="M365">
        <v>970</v>
      </c>
      <c r="N365" t="s">
        <v>21</v>
      </c>
      <c r="O365">
        <v>33.955799399999997</v>
      </c>
      <c r="P365">
        <v>-118.3917778</v>
      </c>
      <c r="Q365">
        <v>3.0653724123541197</v>
      </c>
    </row>
    <row r="366" spans="1:17" x14ac:dyDescent="0.3">
      <c r="A366" t="s">
        <v>396</v>
      </c>
      <c r="B366" t="s">
        <v>397</v>
      </c>
      <c r="C366" t="s">
        <v>398</v>
      </c>
      <c r="D366" t="s">
        <v>20</v>
      </c>
      <c r="E366">
        <v>90016</v>
      </c>
      <c r="F366">
        <v>525000</v>
      </c>
      <c r="G366">
        <v>2</v>
      </c>
      <c r="H366">
        <v>2</v>
      </c>
      <c r="I366">
        <v>867</v>
      </c>
      <c r="K366">
        <v>1949</v>
      </c>
      <c r="L366">
        <v>39</v>
      </c>
      <c r="M366">
        <v>606</v>
      </c>
      <c r="N366" t="s">
        <v>399</v>
      </c>
      <c r="O366">
        <v>34.020410200000001</v>
      </c>
      <c r="P366">
        <v>-118.3738838</v>
      </c>
      <c r="Q366">
        <v>6.366903981953441</v>
      </c>
    </row>
    <row r="367" spans="1:17" x14ac:dyDescent="0.3">
      <c r="A367" t="s">
        <v>396</v>
      </c>
      <c r="B367" t="s">
        <v>400</v>
      </c>
      <c r="C367" t="s">
        <v>19</v>
      </c>
      <c r="D367" t="s">
        <v>20</v>
      </c>
      <c r="E367">
        <v>90230</v>
      </c>
      <c r="F367">
        <v>585000</v>
      </c>
      <c r="G367">
        <v>2</v>
      </c>
      <c r="H367">
        <v>2</v>
      </c>
      <c r="I367">
        <v>916</v>
      </c>
      <c r="K367">
        <v>1973</v>
      </c>
      <c r="L367">
        <v>4</v>
      </c>
      <c r="M367">
        <v>639</v>
      </c>
      <c r="N367" t="s">
        <v>401</v>
      </c>
      <c r="O367">
        <v>34.005313999999998</v>
      </c>
      <c r="P367">
        <v>-118.391912</v>
      </c>
      <c r="Q367">
        <v>4.9067151464544887</v>
      </c>
    </row>
    <row r="368" spans="1:17" x14ac:dyDescent="0.3">
      <c r="A368" t="s">
        <v>396</v>
      </c>
      <c r="B368" t="s">
        <v>402</v>
      </c>
      <c r="C368" t="s">
        <v>19</v>
      </c>
      <c r="D368" t="s">
        <v>20</v>
      </c>
      <c r="E368">
        <v>90230</v>
      </c>
      <c r="F368">
        <v>485000</v>
      </c>
      <c r="G368">
        <v>1</v>
      </c>
      <c r="H368">
        <v>1</v>
      </c>
      <c r="I368">
        <v>674</v>
      </c>
      <c r="K368">
        <v>1973</v>
      </c>
      <c r="L368">
        <v>4</v>
      </c>
      <c r="M368">
        <v>720</v>
      </c>
      <c r="N368" t="s">
        <v>403</v>
      </c>
      <c r="O368">
        <v>34.004416399999997</v>
      </c>
      <c r="P368">
        <v>-118.3898555</v>
      </c>
      <c r="Q368">
        <v>4.9322708247101925</v>
      </c>
    </row>
    <row r="369" spans="1:17" x14ac:dyDescent="0.3">
      <c r="A369" t="s">
        <v>396</v>
      </c>
      <c r="B369" t="s">
        <v>404</v>
      </c>
      <c r="C369" t="s">
        <v>19</v>
      </c>
      <c r="D369" t="s">
        <v>20</v>
      </c>
      <c r="E369">
        <v>90230</v>
      </c>
      <c r="F369">
        <v>835000</v>
      </c>
      <c r="G369">
        <v>3</v>
      </c>
      <c r="H369">
        <v>2</v>
      </c>
      <c r="I369">
        <v>1130</v>
      </c>
      <c r="K369">
        <v>1975</v>
      </c>
      <c r="L369">
        <v>45</v>
      </c>
      <c r="M369">
        <v>739</v>
      </c>
      <c r="N369" t="s">
        <v>405</v>
      </c>
      <c r="O369">
        <v>34.004193999999998</v>
      </c>
      <c r="P369">
        <v>-118.39251849999999</v>
      </c>
      <c r="Q369">
        <v>4.824411295497022</v>
      </c>
    </row>
    <row r="370" spans="1:17" x14ac:dyDescent="0.3">
      <c r="A370" t="s">
        <v>396</v>
      </c>
      <c r="B370" t="s">
        <v>406</v>
      </c>
      <c r="C370" t="s">
        <v>19</v>
      </c>
      <c r="D370" t="s">
        <v>20</v>
      </c>
      <c r="E370">
        <v>90230</v>
      </c>
      <c r="F370">
        <v>549900</v>
      </c>
      <c r="G370">
        <v>2</v>
      </c>
      <c r="H370">
        <v>1</v>
      </c>
      <c r="I370">
        <v>852</v>
      </c>
      <c r="K370">
        <v>1973</v>
      </c>
      <c r="L370">
        <v>37</v>
      </c>
      <c r="M370">
        <v>645</v>
      </c>
      <c r="N370" t="s">
        <v>407</v>
      </c>
      <c r="O370">
        <v>34.007430900000003</v>
      </c>
      <c r="P370">
        <v>-118.39088700000001</v>
      </c>
      <c r="Q370">
        <v>5.0582622334196596</v>
      </c>
    </row>
    <row r="371" spans="1:17" x14ac:dyDescent="0.3">
      <c r="A371" t="s">
        <v>396</v>
      </c>
      <c r="B371" t="s">
        <v>408</v>
      </c>
      <c r="C371" t="s">
        <v>19</v>
      </c>
      <c r="D371" t="s">
        <v>20</v>
      </c>
      <c r="E371">
        <v>90230</v>
      </c>
      <c r="F371">
        <v>1199000</v>
      </c>
      <c r="G371">
        <v>4</v>
      </c>
      <c r="H371">
        <v>3.5</v>
      </c>
      <c r="I371">
        <v>1900</v>
      </c>
      <c r="K371">
        <v>1972</v>
      </c>
      <c r="L371">
        <v>42</v>
      </c>
      <c r="M371">
        <v>631</v>
      </c>
      <c r="N371" t="s">
        <v>409</v>
      </c>
      <c r="O371">
        <v>34.010778000000002</v>
      </c>
      <c r="P371">
        <v>-118.38972579999999</v>
      </c>
      <c r="Q371">
        <v>5.282859180572137</v>
      </c>
    </row>
    <row r="372" spans="1:17" x14ac:dyDescent="0.3">
      <c r="A372" t="s">
        <v>396</v>
      </c>
      <c r="B372" t="s">
        <v>410</v>
      </c>
      <c r="C372" t="s">
        <v>19</v>
      </c>
      <c r="D372" t="s">
        <v>20</v>
      </c>
      <c r="E372">
        <v>90230</v>
      </c>
      <c r="F372">
        <v>605000</v>
      </c>
      <c r="G372">
        <v>2</v>
      </c>
      <c r="H372">
        <v>1</v>
      </c>
      <c r="I372">
        <v>920</v>
      </c>
      <c r="K372">
        <v>1973</v>
      </c>
      <c r="L372">
        <v>21</v>
      </c>
      <c r="M372">
        <v>658</v>
      </c>
      <c r="N372" t="s">
        <v>411</v>
      </c>
      <c r="O372">
        <v>34.008967300000002</v>
      </c>
      <c r="P372">
        <v>-118.39647909999999</v>
      </c>
      <c r="Q372">
        <v>4.957337170138616</v>
      </c>
    </row>
    <row r="373" spans="1:17" x14ac:dyDescent="0.3">
      <c r="A373" t="s">
        <v>396</v>
      </c>
      <c r="B373" t="s">
        <v>412</v>
      </c>
      <c r="C373" t="s">
        <v>19</v>
      </c>
      <c r="D373" t="s">
        <v>20</v>
      </c>
      <c r="E373">
        <v>90230</v>
      </c>
      <c r="F373">
        <v>530000</v>
      </c>
      <c r="G373">
        <v>2</v>
      </c>
      <c r="H373">
        <v>1</v>
      </c>
      <c r="I373">
        <v>852</v>
      </c>
      <c r="K373">
        <v>1973</v>
      </c>
      <c r="L373">
        <v>32</v>
      </c>
      <c r="M373">
        <v>622</v>
      </c>
      <c r="N373" t="s">
        <v>413</v>
      </c>
      <c r="O373">
        <v>34.005597999999999</v>
      </c>
      <c r="P373">
        <v>-118.389968</v>
      </c>
      <c r="Q373">
        <v>4.9914028826017143</v>
      </c>
    </row>
    <row r="374" spans="1:17" x14ac:dyDescent="0.3">
      <c r="A374" t="s">
        <v>396</v>
      </c>
      <c r="B374" t="s">
        <v>414</v>
      </c>
      <c r="C374" t="s">
        <v>19</v>
      </c>
      <c r="D374" t="s">
        <v>20</v>
      </c>
      <c r="E374">
        <v>90230</v>
      </c>
      <c r="F374">
        <v>1189000</v>
      </c>
      <c r="G374">
        <v>3</v>
      </c>
      <c r="H374">
        <v>3</v>
      </c>
      <c r="I374">
        <v>1743</v>
      </c>
      <c r="K374">
        <v>1973</v>
      </c>
      <c r="L374">
        <v>5</v>
      </c>
      <c r="M374">
        <v>682</v>
      </c>
      <c r="N374" t="s">
        <v>409</v>
      </c>
      <c r="O374">
        <v>34.008737000000004</v>
      </c>
      <c r="P374">
        <v>-118.387861</v>
      </c>
      <c r="Q374">
        <v>5.2361312208845128</v>
      </c>
    </row>
    <row r="375" spans="1:17" x14ac:dyDescent="0.3">
      <c r="A375" t="s">
        <v>396</v>
      </c>
      <c r="B375" t="s">
        <v>415</v>
      </c>
      <c r="C375" t="s">
        <v>19</v>
      </c>
      <c r="D375" t="s">
        <v>20</v>
      </c>
      <c r="E375">
        <v>90230</v>
      </c>
      <c r="F375">
        <v>649500</v>
      </c>
      <c r="G375">
        <v>2</v>
      </c>
      <c r="H375">
        <v>2</v>
      </c>
      <c r="I375">
        <v>1073</v>
      </c>
      <c r="K375">
        <v>1967</v>
      </c>
      <c r="L375">
        <v>11</v>
      </c>
      <c r="M375">
        <v>605</v>
      </c>
      <c r="N375" t="s">
        <v>416</v>
      </c>
      <c r="O375">
        <v>33.9855929</v>
      </c>
      <c r="P375">
        <v>-118.3820717</v>
      </c>
      <c r="Q375">
        <v>4.3743741957647648</v>
      </c>
    </row>
    <row r="376" spans="1:17" x14ac:dyDescent="0.3">
      <c r="A376" t="s">
        <v>396</v>
      </c>
      <c r="B376" t="s">
        <v>417</v>
      </c>
      <c r="C376" t="s">
        <v>19</v>
      </c>
      <c r="D376" t="s">
        <v>20</v>
      </c>
      <c r="E376">
        <v>90230</v>
      </c>
      <c r="F376">
        <v>930000</v>
      </c>
      <c r="G376">
        <v>2</v>
      </c>
      <c r="H376">
        <v>2</v>
      </c>
      <c r="I376">
        <v>1222</v>
      </c>
      <c r="K376">
        <v>1984</v>
      </c>
      <c r="L376">
        <v>24</v>
      </c>
      <c r="M376">
        <v>761</v>
      </c>
      <c r="N376" t="s">
        <v>418</v>
      </c>
      <c r="O376">
        <v>33.988647399999998</v>
      </c>
      <c r="P376">
        <v>-118.3803204</v>
      </c>
      <c r="Q376">
        <v>4.5787898429186393</v>
      </c>
    </row>
    <row r="377" spans="1:17" x14ac:dyDescent="0.3">
      <c r="A377" t="s">
        <v>396</v>
      </c>
      <c r="B377" t="s">
        <v>419</v>
      </c>
      <c r="C377" t="s">
        <v>19</v>
      </c>
      <c r="D377" t="s">
        <v>20</v>
      </c>
      <c r="E377">
        <v>90230</v>
      </c>
      <c r="F377">
        <v>470000</v>
      </c>
      <c r="G377">
        <v>1</v>
      </c>
      <c r="H377">
        <v>1</v>
      </c>
      <c r="I377">
        <v>846</v>
      </c>
      <c r="K377">
        <v>1968</v>
      </c>
      <c r="L377">
        <v>1</v>
      </c>
      <c r="M377">
        <v>556</v>
      </c>
      <c r="N377" t="s">
        <v>420</v>
      </c>
      <c r="O377">
        <v>33.984578499999998</v>
      </c>
      <c r="P377">
        <v>-118.38296939999999</v>
      </c>
      <c r="Q377">
        <v>4.2922036793856035</v>
      </c>
    </row>
    <row r="378" spans="1:17" x14ac:dyDescent="0.3">
      <c r="A378" t="s">
        <v>396</v>
      </c>
      <c r="B378" t="s">
        <v>421</v>
      </c>
      <c r="C378" t="s">
        <v>19</v>
      </c>
      <c r="D378" t="s">
        <v>20</v>
      </c>
      <c r="E378">
        <v>90230</v>
      </c>
      <c r="F378">
        <v>548000</v>
      </c>
      <c r="G378">
        <v>1</v>
      </c>
      <c r="H378">
        <v>1.5</v>
      </c>
      <c r="I378">
        <v>886</v>
      </c>
      <c r="K378">
        <v>1968</v>
      </c>
      <c r="L378">
        <v>43</v>
      </c>
      <c r="M378">
        <v>619</v>
      </c>
      <c r="N378" t="s">
        <v>422</v>
      </c>
      <c r="O378">
        <v>33.985770100000003</v>
      </c>
      <c r="P378">
        <v>-118.38248249999999</v>
      </c>
      <c r="Q378">
        <v>4.3621196139684271</v>
      </c>
    </row>
    <row r="379" spans="1:17" x14ac:dyDescent="0.3">
      <c r="A379" t="s">
        <v>396</v>
      </c>
      <c r="B379" t="s">
        <v>423</v>
      </c>
      <c r="C379" t="s">
        <v>19</v>
      </c>
      <c r="D379" t="s">
        <v>20</v>
      </c>
      <c r="E379">
        <v>90230</v>
      </c>
      <c r="F379">
        <v>644000</v>
      </c>
      <c r="G379">
        <v>2</v>
      </c>
      <c r="H379">
        <v>2</v>
      </c>
      <c r="I379">
        <v>1326</v>
      </c>
      <c r="K379">
        <v>1970</v>
      </c>
      <c r="L379">
        <v>44</v>
      </c>
      <c r="M379">
        <v>486</v>
      </c>
      <c r="N379" t="s">
        <v>424</v>
      </c>
      <c r="O379">
        <v>33.982887699999999</v>
      </c>
      <c r="P379">
        <v>-118.39029429999999</v>
      </c>
      <c r="Q379">
        <v>3.8826764464112919</v>
      </c>
    </row>
    <row r="380" spans="1:17" x14ac:dyDescent="0.3">
      <c r="A380" t="s">
        <v>396</v>
      </c>
      <c r="B380" t="s">
        <v>425</v>
      </c>
      <c r="C380" t="s">
        <v>19</v>
      </c>
      <c r="D380" t="s">
        <v>20</v>
      </c>
      <c r="E380">
        <v>90230</v>
      </c>
      <c r="F380">
        <v>975000</v>
      </c>
      <c r="G380">
        <v>2</v>
      </c>
      <c r="H380">
        <v>2.5</v>
      </c>
      <c r="I380">
        <v>1767</v>
      </c>
      <c r="K380">
        <v>1970</v>
      </c>
      <c r="L380">
        <v>14</v>
      </c>
      <c r="M380">
        <v>552</v>
      </c>
      <c r="N380" t="s">
        <v>426</v>
      </c>
      <c r="O380">
        <v>33.986319000000002</v>
      </c>
      <c r="P380">
        <v>-118.3822086</v>
      </c>
      <c r="Q380">
        <v>4.3968453330824184</v>
      </c>
    </row>
    <row r="381" spans="1:17" x14ac:dyDescent="0.3">
      <c r="A381" t="s">
        <v>396</v>
      </c>
      <c r="B381" t="s">
        <v>427</v>
      </c>
      <c r="C381" t="s">
        <v>19</v>
      </c>
      <c r="D381" t="s">
        <v>20</v>
      </c>
      <c r="E381">
        <v>90230</v>
      </c>
      <c r="F381">
        <v>459000</v>
      </c>
      <c r="G381">
        <v>1</v>
      </c>
      <c r="H381">
        <v>1</v>
      </c>
      <c r="I381">
        <v>764</v>
      </c>
      <c r="K381">
        <v>1971</v>
      </c>
      <c r="L381">
        <v>3</v>
      </c>
      <c r="M381">
        <v>601</v>
      </c>
      <c r="N381" t="s">
        <v>428</v>
      </c>
      <c r="O381">
        <v>33.983028099999999</v>
      </c>
      <c r="P381">
        <v>-118.3827436</v>
      </c>
      <c r="Q381">
        <v>4.2433042467881341</v>
      </c>
    </row>
    <row r="382" spans="1:17" x14ac:dyDescent="0.3">
      <c r="A382" t="s">
        <v>396</v>
      </c>
      <c r="B382" t="s">
        <v>429</v>
      </c>
      <c r="C382" t="s">
        <v>19</v>
      </c>
      <c r="D382" t="s">
        <v>20</v>
      </c>
      <c r="E382">
        <v>90230</v>
      </c>
      <c r="F382">
        <v>690000</v>
      </c>
      <c r="G382">
        <v>3</v>
      </c>
      <c r="H382">
        <v>2</v>
      </c>
      <c r="I382">
        <v>1281</v>
      </c>
      <c r="K382">
        <v>1971</v>
      </c>
      <c r="L382">
        <v>17</v>
      </c>
      <c r="M382">
        <v>539</v>
      </c>
      <c r="N382" t="s">
        <v>430</v>
      </c>
      <c r="O382">
        <v>33.983028099999999</v>
      </c>
      <c r="P382">
        <v>-118.3827436</v>
      </c>
      <c r="Q382">
        <v>4.2433042467881341</v>
      </c>
    </row>
    <row r="383" spans="1:17" x14ac:dyDescent="0.3">
      <c r="A383" t="s">
        <v>396</v>
      </c>
      <c r="B383" t="s">
        <v>431</v>
      </c>
      <c r="C383" t="s">
        <v>19</v>
      </c>
      <c r="D383" t="s">
        <v>20</v>
      </c>
      <c r="E383">
        <v>90230</v>
      </c>
      <c r="F383">
        <v>720000</v>
      </c>
      <c r="G383">
        <v>2</v>
      </c>
      <c r="H383">
        <v>2</v>
      </c>
      <c r="I383">
        <v>1150</v>
      </c>
      <c r="K383">
        <v>1967</v>
      </c>
      <c r="L383">
        <v>16</v>
      </c>
      <c r="M383">
        <v>626</v>
      </c>
      <c r="N383" t="s">
        <v>432</v>
      </c>
      <c r="O383">
        <v>33.983396399999997</v>
      </c>
      <c r="P383">
        <v>-118.38394940000001</v>
      </c>
      <c r="Q383">
        <v>4.1998301048579307</v>
      </c>
    </row>
    <row r="384" spans="1:17" x14ac:dyDescent="0.3">
      <c r="A384" t="s">
        <v>396</v>
      </c>
      <c r="B384" t="s">
        <v>433</v>
      </c>
      <c r="C384" t="s">
        <v>19</v>
      </c>
      <c r="D384" t="s">
        <v>20</v>
      </c>
      <c r="E384">
        <v>90230</v>
      </c>
      <c r="F384">
        <v>599999</v>
      </c>
      <c r="G384">
        <v>2</v>
      </c>
      <c r="H384">
        <v>2</v>
      </c>
      <c r="I384">
        <v>1036</v>
      </c>
      <c r="K384">
        <v>1969</v>
      </c>
      <c r="L384">
        <v>7</v>
      </c>
      <c r="M384">
        <v>579</v>
      </c>
      <c r="N384" t="s">
        <v>434</v>
      </c>
      <c r="O384">
        <v>33.983184799999997</v>
      </c>
      <c r="P384">
        <v>-118.38335600000001</v>
      </c>
      <c r="Q384">
        <v>4.219960007426633</v>
      </c>
    </row>
    <row r="385" spans="1:17" x14ac:dyDescent="0.3">
      <c r="A385" t="s">
        <v>396</v>
      </c>
      <c r="B385" t="s">
        <v>435</v>
      </c>
      <c r="C385" t="s">
        <v>19</v>
      </c>
      <c r="D385" t="s">
        <v>20</v>
      </c>
      <c r="E385">
        <v>90230</v>
      </c>
      <c r="F385">
        <v>499000</v>
      </c>
      <c r="G385">
        <v>1</v>
      </c>
      <c r="H385">
        <v>1</v>
      </c>
      <c r="I385">
        <v>674</v>
      </c>
      <c r="K385">
        <v>1973</v>
      </c>
      <c r="L385">
        <v>12</v>
      </c>
      <c r="M385">
        <v>740</v>
      </c>
      <c r="N385" t="s">
        <v>401</v>
      </c>
      <c r="O385">
        <v>34.0055361</v>
      </c>
      <c r="P385">
        <v>-118.39116540000001</v>
      </c>
      <c r="Q385">
        <v>4.9452274878465694</v>
      </c>
    </row>
    <row r="386" spans="1:17" x14ac:dyDescent="0.3">
      <c r="A386" t="s">
        <v>396</v>
      </c>
      <c r="B386" t="s">
        <v>436</v>
      </c>
      <c r="C386" t="s">
        <v>19</v>
      </c>
      <c r="D386" t="s">
        <v>20</v>
      </c>
      <c r="E386">
        <v>90230</v>
      </c>
      <c r="F386">
        <v>614000</v>
      </c>
      <c r="G386">
        <v>2</v>
      </c>
      <c r="H386">
        <v>2</v>
      </c>
      <c r="I386">
        <v>1347</v>
      </c>
      <c r="K386">
        <v>1970</v>
      </c>
      <c r="L386">
        <v>7</v>
      </c>
      <c r="M386">
        <v>456</v>
      </c>
      <c r="N386" t="s">
        <v>437</v>
      </c>
      <c r="O386">
        <v>33.980637399999999</v>
      </c>
      <c r="P386">
        <v>-118.38575419999999</v>
      </c>
      <c r="Q386">
        <v>4.0087620431880406</v>
      </c>
    </row>
    <row r="387" spans="1:17" x14ac:dyDescent="0.3">
      <c r="A387" t="s">
        <v>396</v>
      </c>
      <c r="B387" t="s">
        <v>438</v>
      </c>
      <c r="C387" t="s">
        <v>19</v>
      </c>
      <c r="D387" t="s">
        <v>20</v>
      </c>
      <c r="E387">
        <v>90230</v>
      </c>
      <c r="F387">
        <v>899000</v>
      </c>
      <c r="G387">
        <v>3</v>
      </c>
      <c r="H387">
        <v>3</v>
      </c>
      <c r="I387">
        <v>1469</v>
      </c>
      <c r="K387">
        <v>1970</v>
      </c>
      <c r="L387">
        <v>17</v>
      </c>
      <c r="M387">
        <v>612</v>
      </c>
      <c r="N387" t="s">
        <v>439</v>
      </c>
      <c r="O387">
        <v>33.9804928</v>
      </c>
      <c r="P387">
        <v>-118.38622359999999</v>
      </c>
      <c r="Q387">
        <v>3.9807211425000926</v>
      </c>
    </row>
    <row r="388" spans="1:17" x14ac:dyDescent="0.3">
      <c r="A388" t="s">
        <v>396</v>
      </c>
      <c r="B388" t="s">
        <v>440</v>
      </c>
      <c r="C388" t="s">
        <v>19</v>
      </c>
      <c r="D388" t="s">
        <v>20</v>
      </c>
      <c r="E388">
        <v>90230</v>
      </c>
      <c r="F388">
        <v>589000</v>
      </c>
      <c r="G388">
        <v>2</v>
      </c>
      <c r="H388">
        <v>2</v>
      </c>
      <c r="I388">
        <v>972</v>
      </c>
      <c r="K388">
        <v>1970</v>
      </c>
      <c r="L388">
        <v>4</v>
      </c>
      <c r="M388">
        <v>606</v>
      </c>
      <c r="N388" t="s">
        <v>441</v>
      </c>
      <c r="O388">
        <v>33.980804200000001</v>
      </c>
      <c r="P388">
        <v>-118.42184114538637</v>
      </c>
      <c r="Q388">
        <v>2.5347170474820064</v>
      </c>
    </row>
    <row r="389" spans="1:17" x14ac:dyDescent="0.3">
      <c r="A389" t="s">
        <v>396</v>
      </c>
      <c r="B389" t="s">
        <v>442</v>
      </c>
      <c r="C389" t="s">
        <v>19</v>
      </c>
      <c r="D389" t="s">
        <v>20</v>
      </c>
      <c r="E389">
        <v>90230</v>
      </c>
      <c r="F389">
        <v>735000</v>
      </c>
      <c r="G389">
        <v>2</v>
      </c>
      <c r="H389">
        <v>2</v>
      </c>
      <c r="I389">
        <v>1116</v>
      </c>
      <c r="K389">
        <v>1972</v>
      </c>
      <c r="L389">
        <v>24</v>
      </c>
      <c r="M389">
        <v>659</v>
      </c>
      <c r="N389" t="s">
        <v>443</v>
      </c>
      <c r="O389">
        <v>34.008307799999997</v>
      </c>
      <c r="P389">
        <v>-118.39060600000001</v>
      </c>
      <c r="Q389">
        <v>5.1161569107537019</v>
      </c>
    </row>
    <row r="390" spans="1:17" x14ac:dyDescent="0.3">
      <c r="A390" t="s">
        <v>396</v>
      </c>
      <c r="B390" t="s">
        <v>444</v>
      </c>
      <c r="C390" t="s">
        <v>19</v>
      </c>
      <c r="D390" t="s">
        <v>20</v>
      </c>
      <c r="E390">
        <v>90230</v>
      </c>
      <c r="F390">
        <v>1249000</v>
      </c>
      <c r="G390">
        <v>4</v>
      </c>
      <c r="H390">
        <v>3</v>
      </c>
      <c r="I390">
        <v>2049</v>
      </c>
      <c r="K390">
        <v>1997</v>
      </c>
      <c r="L390">
        <v>11</v>
      </c>
      <c r="M390">
        <v>610</v>
      </c>
      <c r="N390" t="s">
        <v>445</v>
      </c>
      <c r="O390">
        <v>33.990074</v>
      </c>
      <c r="P390">
        <v>-118.392076</v>
      </c>
      <c r="Q390">
        <v>4.122219073815117</v>
      </c>
    </row>
    <row r="391" spans="1:17" x14ac:dyDescent="0.3">
      <c r="A391" t="s">
        <v>396</v>
      </c>
      <c r="B391" t="s">
        <v>446</v>
      </c>
      <c r="C391" t="s">
        <v>19</v>
      </c>
      <c r="D391" t="s">
        <v>20</v>
      </c>
      <c r="E391">
        <v>90232</v>
      </c>
      <c r="F391">
        <v>1050000</v>
      </c>
      <c r="G391">
        <v>3</v>
      </c>
      <c r="H391">
        <v>4</v>
      </c>
      <c r="I391">
        <v>1746</v>
      </c>
      <c r="K391">
        <v>1988</v>
      </c>
      <c r="L391">
        <v>31</v>
      </c>
      <c r="M391">
        <v>601</v>
      </c>
      <c r="N391" t="s">
        <v>447</v>
      </c>
      <c r="O391">
        <v>34.010805300000001</v>
      </c>
      <c r="P391">
        <v>-118.4131629</v>
      </c>
      <c r="Q391">
        <v>4.065835638952251</v>
      </c>
    </row>
    <row r="392" spans="1:17" x14ac:dyDescent="0.3">
      <c r="A392" t="s">
        <v>396</v>
      </c>
      <c r="B392" t="s">
        <v>448</v>
      </c>
      <c r="C392" t="s">
        <v>19</v>
      </c>
      <c r="D392" t="s">
        <v>20</v>
      </c>
      <c r="E392">
        <v>90232</v>
      </c>
      <c r="F392">
        <v>1775000</v>
      </c>
      <c r="G392">
        <v>3</v>
      </c>
      <c r="H392">
        <v>2.5</v>
      </c>
      <c r="I392">
        <v>1629</v>
      </c>
      <c r="K392">
        <v>2021</v>
      </c>
      <c r="L392">
        <v>19</v>
      </c>
      <c r="M392">
        <v>1090</v>
      </c>
      <c r="N392" t="s">
        <v>449</v>
      </c>
      <c r="O392">
        <v>34.018975599999997</v>
      </c>
      <c r="P392">
        <v>-118.39182340000001</v>
      </c>
      <c r="Q392">
        <v>5.3851609380314978</v>
      </c>
    </row>
    <row r="393" spans="1:17" x14ac:dyDescent="0.3">
      <c r="A393" t="s">
        <v>396</v>
      </c>
      <c r="B393" t="s">
        <v>450</v>
      </c>
      <c r="C393" t="s">
        <v>36</v>
      </c>
      <c r="D393" t="s">
        <v>20</v>
      </c>
      <c r="E393">
        <v>90245</v>
      </c>
      <c r="F393">
        <v>1195000</v>
      </c>
      <c r="G393">
        <v>3</v>
      </c>
      <c r="H393">
        <v>2.5</v>
      </c>
      <c r="I393">
        <v>1840</v>
      </c>
      <c r="K393">
        <v>2008</v>
      </c>
      <c r="L393">
        <v>9</v>
      </c>
      <c r="M393">
        <v>649</v>
      </c>
      <c r="N393" t="s">
        <v>451</v>
      </c>
      <c r="O393">
        <v>33.918489700000002</v>
      </c>
      <c r="P393">
        <v>-118.4103558</v>
      </c>
      <c r="Q393">
        <v>1.2252332969775528</v>
      </c>
    </row>
    <row r="394" spans="1:17" x14ac:dyDescent="0.3">
      <c r="A394" t="s">
        <v>396</v>
      </c>
      <c r="B394" t="s">
        <v>452</v>
      </c>
      <c r="C394" t="s">
        <v>36</v>
      </c>
      <c r="D394" t="s">
        <v>20</v>
      </c>
      <c r="E394">
        <v>90245</v>
      </c>
      <c r="F394">
        <v>765000</v>
      </c>
      <c r="G394">
        <v>2</v>
      </c>
      <c r="H394">
        <v>2</v>
      </c>
      <c r="I394">
        <v>1315</v>
      </c>
      <c r="K394">
        <v>1979</v>
      </c>
      <c r="L394">
        <v>3</v>
      </c>
      <c r="M394">
        <v>582</v>
      </c>
      <c r="N394" t="s">
        <v>453</v>
      </c>
      <c r="O394">
        <v>33.926210500000003</v>
      </c>
      <c r="P394">
        <v>-118.41380150000001</v>
      </c>
      <c r="Q394">
        <v>1.5661729223060343</v>
      </c>
    </row>
    <row r="395" spans="1:17" x14ac:dyDescent="0.3">
      <c r="A395" t="s">
        <v>396</v>
      </c>
      <c r="B395" t="s">
        <v>454</v>
      </c>
      <c r="C395" t="s">
        <v>36</v>
      </c>
      <c r="D395" t="s">
        <v>20</v>
      </c>
      <c r="E395">
        <v>90245</v>
      </c>
      <c r="F395">
        <v>585000</v>
      </c>
      <c r="G395">
        <v>2</v>
      </c>
      <c r="H395">
        <v>1.5</v>
      </c>
      <c r="I395">
        <v>1180</v>
      </c>
      <c r="K395">
        <v>1966</v>
      </c>
      <c r="L395">
        <v>23</v>
      </c>
      <c r="M395">
        <v>496</v>
      </c>
      <c r="N395" t="s">
        <v>455</v>
      </c>
      <c r="O395">
        <v>33.921518736412025</v>
      </c>
      <c r="P395">
        <v>-118.42059279557736</v>
      </c>
      <c r="Q395">
        <v>1.1340779384595581</v>
      </c>
    </row>
    <row r="396" spans="1:17" x14ac:dyDescent="0.3">
      <c r="A396" t="s">
        <v>396</v>
      </c>
      <c r="B396" t="s">
        <v>456</v>
      </c>
      <c r="C396" t="s">
        <v>36</v>
      </c>
      <c r="D396" t="s">
        <v>20</v>
      </c>
      <c r="E396">
        <v>90245</v>
      </c>
      <c r="F396">
        <v>725000</v>
      </c>
      <c r="G396">
        <v>2</v>
      </c>
      <c r="H396">
        <v>2</v>
      </c>
      <c r="I396">
        <v>1176</v>
      </c>
      <c r="K396">
        <v>1981</v>
      </c>
      <c r="L396">
        <v>26</v>
      </c>
      <c r="M396">
        <v>616</v>
      </c>
      <c r="N396" t="s">
        <v>457</v>
      </c>
      <c r="O396">
        <v>33.930409599999997</v>
      </c>
      <c r="P396">
        <v>-118.4192996</v>
      </c>
      <c r="Q396">
        <v>1.7508934012615349</v>
      </c>
    </row>
    <row r="397" spans="1:17" x14ac:dyDescent="0.3">
      <c r="A397" t="s">
        <v>396</v>
      </c>
      <c r="B397" t="s">
        <v>458</v>
      </c>
      <c r="C397" t="s">
        <v>43</v>
      </c>
      <c r="D397" t="s">
        <v>20</v>
      </c>
      <c r="E397">
        <v>90301</v>
      </c>
      <c r="F397">
        <v>495000</v>
      </c>
      <c r="G397">
        <v>2</v>
      </c>
      <c r="H397">
        <v>2</v>
      </c>
      <c r="I397">
        <v>1011</v>
      </c>
      <c r="K397">
        <v>1982</v>
      </c>
      <c r="L397">
        <v>32</v>
      </c>
      <c r="M397">
        <v>490</v>
      </c>
      <c r="N397" t="s">
        <v>407</v>
      </c>
      <c r="O397">
        <v>33.957647100000003</v>
      </c>
      <c r="P397">
        <v>-118.35767730000001</v>
      </c>
      <c r="Q397">
        <v>5.020224544739059</v>
      </c>
    </row>
    <row r="398" spans="1:17" x14ac:dyDescent="0.3">
      <c r="A398" t="s">
        <v>396</v>
      </c>
      <c r="B398" t="s">
        <v>459</v>
      </c>
      <c r="C398" t="s">
        <v>43</v>
      </c>
      <c r="D398" t="s">
        <v>20</v>
      </c>
      <c r="E398">
        <v>90301</v>
      </c>
      <c r="F398">
        <v>699000</v>
      </c>
      <c r="G398">
        <v>3</v>
      </c>
      <c r="H398">
        <v>3</v>
      </c>
      <c r="I398">
        <v>1550</v>
      </c>
      <c r="K398">
        <v>2007</v>
      </c>
      <c r="L398">
        <v>17</v>
      </c>
      <c r="M398">
        <v>451</v>
      </c>
      <c r="N398" t="s">
        <v>422</v>
      </c>
      <c r="O398">
        <v>33.964615600000002</v>
      </c>
      <c r="P398">
        <v>-118.362471</v>
      </c>
      <c r="Q398">
        <v>4.8286768278228589</v>
      </c>
    </row>
    <row r="399" spans="1:17" x14ac:dyDescent="0.3">
      <c r="A399" t="s">
        <v>396</v>
      </c>
      <c r="B399" t="s">
        <v>460</v>
      </c>
      <c r="C399" t="s">
        <v>43</v>
      </c>
      <c r="D399" t="s">
        <v>20</v>
      </c>
      <c r="E399">
        <v>90301</v>
      </c>
      <c r="F399">
        <v>849000</v>
      </c>
      <c r="G399">
        <v>8</v>
      </c>
      <c r="H399">
        <v>2</v>
      </c>
      <c r="I399">
        <v>1265</v>
      </c>
      <c r="K399">
        <v>1931</v>
      </c>
      <c r="L399">
        <v>2</v>
      </c>
      <c r="M399">
        <v>671</v>
      </c>
      <c r="N399" t="s">
        <v>407</v>
      </c>
      <c r="O399">
        <v>33.947478400000001</v>
      </c>
      <c r="P399">
        <v>-118.3632357</v>
      </c>
      <c r="Q399">
        <v>4.5730741628140992</v>
      </c>
    </row>
    <row r="400" spans="1:17" x14ac:dyDescent="0.3">
      <c r="A400" t="s">
        <v>396</v>
      </c>
      <c r="B400" t="s">
        <v>461</v>
      </c>
      <c r="C400" t="s">
        <v>43</v>
      </c>
      <c r="D400" t="s">
        <v>20</v>
      </c>
      <c r="E400">
        <v>90301</v>
      </c>
      <c r="F400">
        <v>850000</v>
      </c>
      <c r="G400">
        <v>2</v>
      </c>
      <c r="H400">
        <v>2</v>
      </c>
      <c r="I400">
        <v>1252</v>
      </c>
      <c r="K400">
        <v>1949</v>
      </c>
      <c r="L400">
        <v>30</v>
      </c>
      <c r="M400">
        <v>679</v>
      </c>
      <c r="N400" t="s">
        <v>407</v>
      </c>
      <c r="O400">
        <v>33.952898099999999</v>
      </c>
      <c r="P400">
        <v>-118.3665797</v>
      </c>
      <c r="Q400">
        <v>4.4841729133478783</v>
      </c>
    </row>
    <row r="401" spans="1:17" x14ac:dyDescent="0.3">
      <c r="A401" t="s">
        <v>396</v>
      </c>
      <c r="B401" t="s">
        <v>462</v>
      </c>
      <c r="C401" t="s">
        <v>43</v>
      </c>
      <c r="D401" t="s">
        <v>20</v>
      </c>
      <c r="E401">
        <v>90302</v>
      </c>
      <c r="F401">
        <v>436000</v>
      </c>
      <c r="G401">
        <v>2</v>
      </c>
      <c r="H401">
        <v>2</v>
      </c>
      <c r="I401">
        <v>976</v>
      </c>
      <c r="K401">
        <v>1961</v>
      </c>
      <c r="L401">
        <v>5</v>
      </c>
      <c r="M401">
        <v>447</v>
      </c>
      <c r="N401" t="s">
        <v>463</v>
      </c>
      <c r="O401">
        <v>33.975440200000001</v>
      </c>
      <c r="P401">
        <v>-118.36837800000001</v>
      </c>
      <c r="Q401">
        <v>4.7296313317003813</v>
      </c>
    </row>
    <row r="402" spans="1:17" x14ac:dyDescent="0.3">
      <c r="A402" t="s">
        <v>396</v>
      </c>
      <c r="B402" t="s">
        <v>464</v>
      </c>
      <c r="C402" t="s">
        <v>43</v>
      </c>
      <c r="D402" t="s">
        <v>20</v>
      </c>
      <c r="E402">
        <v>90302</v>
      </c>
      <c r="F402">
        <v>470000</v>
      </c>
      <c r="G402">
        <v>2</v>
      </c>
      <c r="H402">
        <v>2</v>
      </c>
      <c r="I402">
        <v>1019</v>
      </c>
      <c r="K402">
        <v>1990</v>
      </c>
      <c r="L402">
        <v>7</v>
      </c>
      <c r="M402">
        <v>461</v>
      </c>
      <c r="N402" t="s">
        <v>465</v>
      </c>
      <c r="O402">
        <v>33.970249699999997</v>
      </c>
      <c r="P402">
        <v>-118.3650732</v>
      </c>
      <c r="Q402">
        <v>4.7855388991183681</v>
      </c>
    </row>
    <row r="403" spans="1:17" x14ac:dyDescent="0.3">
      <c r="A403" t="s">
        <v>396</v>
      </c>
      <c r="B403" t="s">
        <v>466</v>
      </c>
      <c r="C403" t="s">
        <v>43</v>
      </c>
      <c r="D403" t="s">
        <v>20</v>
      </c>
      <c r="E403">
        <v>90302</v>
      </c>
      <c r="F403">
        <v>575000</v>
      </c>
      <c r="G403">
        <v>2</v>
      </c>
      <c r="H403">
        <v>2.5</v>
      </c>
      <c r="I403">
        <v>1148</v>
      </c>
      <c r="K403">
        <v>1983</v>
      </c>
      <c r="L403">
        <v>56</v>
      </c>
      <c r="M403">
        <v>501</v>
      </c>
      <c r="N403" t="s">
        <v>467</v>
      </c>
      <c r="O403">
        <v>33.969578800000001</v>
      </c>
      <c r="P403">
        <v>-118.36815470000001</v>
      </c>
      <c r="Q403">
        <v>4.6031955423803828</v>
      </c>
    </row>
    <row r="404" spans="1:17" x14ac:dyDescent="0.3">
      <c r="A404" t="s">
        <v>396</v>
      </c>
      <c r="B404" t="s">
        <v>468</v>
      </c>
      <c r="C404" t="s">
        <v>43</v>
      </c>
      <c r="D404" t="s">
        <v>20</v>
      </c>
      <c r="E404">
        <v>90302</v>
      </c>
      <c r="F404">
        <v>531300</v>
      </c>
      <c r="G404">
        <v>2</v>
      </c>
      <c r="H404">
        <v>2.5</v>
      </c>
      <c r="I404">
        <v>1034</v>
      </c>
      <c r="K404">
        <v>1990</v>
      </c>
      <c r="L404">
        <v>17</v>
      </c>
      <c r="M404">
        <v>514</v>
      </c>
      <c r="N404" t="s">
        <v>469</v>
      </c>
      <c r="O404">
        <v>33.969738399999997</v>
      </c>
      <c r="P404">
        <v>-118.3667454</v>
      </c>
      <c r="Q404">
        <v>4.6835278626840955</v>
      </c>
    </row>
    <row r="405" spans="1:17" x14ac:dyDescent="0.3">
      <c r="A405" t="s">
        <v>396</v>
      </c>
      <c r="B405" t="s">
        <v>470</v>
      </c>
      <c r="C405" t="s">
        <v>43</v>
      </c>
      <c r="D405" t="s">
        <v>20</v>
      </c>
      <c r="E405">
        <v>90302</v>
      </c>
      <c r="F405">
        <v>439999</v>
      </c>
      <c r="G405">
        <v>2</v>
      </c>
      <c r="H405">
        <v>2</v>
      </c>
      <c r="I405">
        <v>957</v>
      </c>
      <c r="K405">
        <v>1964</v>
      </c>
      <c r="L405">
        <v>39</v>
      </c>
      <c r="M405">
        <v>460</v>
      </c>
      <c r="N405" t="s">
        <v>471</v>
      </c>
      <c r="O405">
        <v>33.972904800000002</v>
      </c>
      <c r="P405">
        <v>-118.36664140000001</v>
      </c>
      <c r="Q405">
        <v>4.75928563835211</v>
      </c>
    </row>
    <row r="406" spans="1:17" x14ac:dyDescent="0.3">
      <c r="A406" t="s">
        <v>396</v>
      </c>
      <c r="B406" t="s">
        <v>472</v>
      </c>
      <c r="C406" t="s">
        <v>46</v>
      </c>
      <c r="D406" t="s">
        <v>20</v>
      </c>
      <c r="E406">
        <v>90016</v>
      </c>
      <c r="F406">
        <v>549000</v>
      </c>
      <c r="G406">
        <v>2</v>
      </c>
      <c r="H406">
        <v>1.5</v>
      </c>
      <c r="I406">
        <v>900</v>
      </c>
      <c r="K406">
        <v>1949</v>
      </c>
      <c r="L406">
        <v>18</v>
      </c>
      <c r="M406">
        <v>610</v>
      </c>
      <c r="N406" t="s">
        <v>399</v>
      </c>
      <c r="O406">
        <v>34.020111999999997</v>
      </c>
      <c r="P406">
        <v>-118.37502600000001</v>
      </c>
      <c r="Q406">
        <v>6.3094358665330201</v>
      </c>
    </row>
    <row r="407" spans="1:17" x14ac:dyDescent="0.3">
      <c r="A407" t="s">
        <v>396</v>
      </c>
      <c r="B407" t="s">
        <v>473</v>
      </c>
      <c r="C407" t="s">
        <v>46</v>
      </c>
      <c r="D407" t="s">
        <v>20</v>
      </c>
      <c r="E407">
        <v>90016</v>
      </c>
      <c r="F407">
        <v>499900</v>
      </c>
      <c r="G407">
        <v>2</v>
      </c>
      <c r="H407">
        <v>1</v>
      </c>
      <c r="I407">
        <v>900</v>
      </c>
      <c r="K407">
        <v>1949</v>
      </c>
      <c r="L407">
        <v>54</v>
      </c>
      <c r="M407">
        <v>555</v>
      </c>
      <c r="N407" t="s">
        <v>399</v>
      </c>
      <c r="O407">
        <v>34.021975111019159</v>
      </c>
      <c r="P407">
        <v>-118.373408</v>
      </c>
      <c r="Q407">
        <v>6.4581249015291675</v>
      </c>
    </row>
    <row r="408" spans="1:17" x14ac:dyDescent="0.3">
      <c r="A408" t="s">
        <v>396</v>
      </c>
      <c r="B408" t="s">
        <v>474</v>
      </c>
      <c r="C408" t="s">
        <v>46</v>
      </c>
      <c r="D408" t="s">
        <v>20</v>
      </c>
      <c r="E408">
        <v>90016</v>
      </c>
      <c r="F408">
        <v>540000</v>
      </c>
      <c r="G408">
        <v>2</v>
      </c>
      <c r="H408">
        <v>1.5</v>
      </c>
      <c r="I408">
        <v>906</v>
      </c>
      <c r="K408">
        <v>1949</v>
      </c>
      <c r="L408">
        <v>24</v>
      </c>
      <c r="M408">
        <v>596</v>
      </c>
      <c r="N408" t="s">
        <v>399</v>
      </c>
      <c r="O408">
        <v>33.97531135016979</v>
      </c>
      <c r="P408">
        <v>-118.37438</v>
      </c>
      <c r="Q408">
        <v>4.4098428694028557</v>
      </c>
    </row>
    <row r="409" spans="1:17" x14ac:dyDescent="0.3">
      <c r="A409" t="s">
        <v>396</v>
      </c>
      <c r="B409" t="s">
        <v>475</v>
      </c>
      <c r="C409" t="s">
        <v>46</v>
      </c>
      <c r="D409" t="s">
        <v>20</v>
      </c>
      <c r="E409">
        <v>90034</v>
      </c>
      <c r="F409">
        <v>695000</v>
      </c>
      <c r="G409">
        <v>2</v>
      </c>
      <c r="H409">
        <v>2</v>
      </c>
      <c r="I409">
        <v>1261</v>
      </c>
      <c r="K409">
        <v>1961</v>
      </c>
      <c r="L409">
        <v>18</v>
      </c>
      <c r="M409">
        <v>551</v>
      </c>
      <c r="N409" t="s">
        <v>476</v>
      </c>
      <c r="O409">
        <v>34.023908900000002</v>
      </c>
      <c r="P409">
        <v>-118.42550110000001</v>
      </c>
      <c r="Q409">
        <v>3.700758926263362</v>
      </c>
    </row>
    <row r="410" spans="1:17" x14ac:dyDescent="0.3">
      <c r="A410" t="s">
        <v>396</v>
      </c>
      <c r="B410" t="s">
        <v>477</v>
      </c>
      <c r="C410" t="s">
        <v>46</v>
      </c>
      <c r="D410" t="s">
        <v>20</v>
      </c>
      <c r="E410">
        <v>90034</v>
      </c>
      <c r="F410">
        <v>799000</v>
      </c>
      <c r="G410">
        <v>2</v>
      </c>
      <c r="H410">
        <v>2</v>
      </c>
      <c r="I410">
        <v>1120</v>
      </c>
      <c r="K410">
        <v>2008</v>
      </c>
      <c r="L410">
        <v>31</v>
      </c>
      <c r="M410">
        <v>713</v>
      </c>
      <c r="N410" t="s">
        <v>478</v>
      </c>
      <c r="O410">
        <v>34.025345999999999</v>
      </c>
      <c r="P410">
        <v>-118.40430689999999</v>
      </c>
      <c r="Q410">
        <v>4.845070250902622</v>
      </c>
    </row>
    <row r="411" spans="1:17" x14ac:dyDescent="0.3">
      <c r="A411" t="s">
        <v>396</v>
      </c>
      <c r="B411" t="s">
        <v>479</v>
      </c>
      <c r="C411" t="s">
        <v>46</v>
      </c>
      <c r="D411" t="s">
        <v>20</v>
      </c>
      <c r="E411">
        <v>90045</v>
      </c>
      <c r="F411">
        <v>599500</v>
      </c>
      <c r="G411">
        <v>2</v>
      </c>
      <c r="H411">
        <v>2</v>
      </c>
      <c r="I411">
        <v>1007</v>
      </c>
      <c r="K411">
        <v>1979</v>
      </c>
      <c r="L411">
        <v>35</v>
      </c>
      <c r="M411">
        <v>595</v>
      </c>
      <c r="N411" t="s">
        <v>430</v>
      </c>
      <c r="O411">
        <v>33.972531699999998</v>
      </c>
      <c r="P411">
        <v>-118.3768283</v>
      </c>
      <c r="Q411">
        <v>4.2053663822824383</v>
      </c>
    </row>
    <row r="412" spans="1:17" x14ac:dyDescent="0.3">
      <c r="A412" t="s">
        <v>396</v>
      </c>
      <c r="B412" t="s">
        <v>480</v>
      </c>
      <c r="C412" t="s">
        <v>46</v>
      </c>
      <c r="D412" t="s">
        <v>20</v>
      </c>
      <c r="E412">
        <v>90045</v>
      </c>
      <c r="F412">
        <v>549000</v>
      </c>
      <c r="G412">
        <v>2</v>
      </c>
      <c r="H412">
        <v>2</v>
      </c>
      <c r="I412">
        <v>1098</v>
      </c>
      <c r="K412">
        <v>1979</v>
      </c>
      <c r="L412">
        <v>61</v>
      </c>
      <c r="M412">
        <v>500</v>
      </c>
      <c r="N412" t="s">
        <v>430</v>
      </c>
      <c r="O412">
        <v>33.972531699999998</v>
      </c>
      <c r="P412">
        <v>-118.37683</v>
      </c>
      <c r="Q412">
        <v>4.2052762658249385</v>
      </c>
    </row>
    <row r="413" spans="1:17" x14ac:dyDescent="0.3">
      <c r="A413" t="s">
        <v>396</v>
      </c>
      <c r="B413" t="s">
        <v>481</v>
      </c>
      <c r="C413" t="s">
        <v>46</v>
      </c>
      <c r="D413" t="s">
        <v>20</v>
      </c>
      <c r="E413">
        <v>90045</v>
      </c>
      <c r="F413">
        <v>714900</v>
      </c>
      <c r="G413">
        <v>2</v>
      </c>
      <c r="H413">
        <v>2</v>
      </c>
      <c r="I413">
        <v>1130</v>
      </c>
      <c r="K413">
        <v>2010</v>
      </c>
      <c r="L413">
        <v>7</v>
      </c>
      <c r="M413">
        <v>633</v>
      </c>
      <c r="N413" t="s">
        <v>455</v>
      </c>
      <c r="O413">
        <v>33.974972399999999</v>
      </c>
      <c r="P413">
        <v>-118.37714819999999</v>
      </c>
      <c r="Q413">
        <v>4.2555770503660924</v>
      </c>
    </row>
    <row r="414" spans="1:17" x14ac:dyDescent="0.3">
      <c r="A414" t="s">
        <v>396</v>
      </c>
      <c r="B414" t="s">
        <v>482</v>
      </c>
      <c r="C414" t="s">
        <v>46</v>
      </c>
      <c r="D414" t="s">
        <v>20</v>
      </c>
      <c r="E414">
        <v>90045</v>
      </c>
      <c r="F414">
        <v>749000</v>
      </c>
      <c r="G414">
        <v>2</v>
      </c>
      <c r="H414">
        <v>2</v>
      </c>
      <c r="I414">
        <v>1140</v>
      </c>
      <c r="K414">
        <v>2010</v>
      </c>
      <c r="L414">
        <v>64</v>
      </c>
      <c r="M414">
        <v>657</v>
      </c>
      <c r="N414" t="s">
        <v>441</v>
      </c>
      <c r="O414">
        <v>33.974972800000003</v>
      </c>
      <c r="P414">
        <v>-118.37715</v>
      </c>
      <c r="Q414">
        <v>4.2554946743467301</v>
      </c>
    </row>
    <row r="415" spans="1:17" x14ac:dyDescent="0.3">
      <c r="A415" t="s">
        <v>396</v>
      </c>
      <c r="B415" t="s">
        <v>483</v>
      </c>
      <c r="C415" t="s">
        <v>46</v>
      </c>
      <c r="D415" t="s">
        <v>20</v>
      </c>
      <c r="E415">
        <v>90045</v>
      </c>
      <c r="F415">
        <v>1095000</v>
      </c>
      <c r="G415">
        <v>2</v>
      </c>
      <c r="H415">
        <v>2.5</v>
      </c>
      <c r="I415">
        <v>1676</v>
      </c>
      <c r="K415">
        <v>1987</v>
      </c>
      <c r="L415">
        <v>11</v>
      </c>
      <c r="M415">
        <v>653</v>
      </c>
      <c r="N415" t="s">
        <v>422</v>
      </c>
      <c r="O415">
        <v>33.969753099999998</v>
      </c>
      <c r="P415">
        <v>-118.40485</v>
      </c>
      <c r="Q415">
        <v>2.682143832115484</v>
      </c>
    </row>
    <row r="416" spans="1:17" x14ac:dyDescent="0.3">
      <c r="A416" t="s">
        <v>396</v>
      </c>
      <c r="B416" t="s">
        <v>484</v>
      </c>
      <c r="C416" t="s">
        <v>46</v>
      </c>
      <c r="D416" t="s">
        <v>20</v>
      </c>
      <c r="E416">
        <v>90045</v>
      </c>
      <c r="F416">
        <v>990000</v>
      </c>
      <c r="G416">
        <v>4</v>
      </c>
      <c r="H416">
        <v>4</v>
      </c>
      <c r="I416">
        <v>1490</v>
      </c>
      <c r="K416">
        <v>2007</v>
      </c>
      <c r="L416">
        <v>81</v>
      </c>
      <c r="M416">
        <v>664</v>
      </c>
      <c r="N416" t="s">
        <v>416</v>
      </c>
      <c r="O416">
        <v>33.959638499999997</v>
      </c>
      <c r="P416">
        <v>-118.38377</v>
      </c>
      <c r="Q416">
        <v>3.5631498910789352</v>
      </c>
    </row>
    <row r="417" spans="1:17" x14ac:dyDescent="0.3">
      <c r="A417" t="s">
        <v>396</v>
      </c>
      <c r="B417" t="s">
        <v>485</v>
      </c>
      <c r="C417" t="s">
        <v>46</v>
      </c>
      <c r="D417" t="s">
        <v>20</v>
      </c>
      <c r="E417">
        <v>90045</v>
      </c>
      <c r="F417">
        <v>635000</v>
      </c>
      <c r="G417">
        <v>3</v>
      </c>
      <c r="H417">
        <v>2</v>
      </c>
      <c r="I417">
        <v>1167</v>
      </c>
      <c r="K417">
        <v>1968</v>
      </c>
      <c r="L417">
        <v>6</v>
      </c>
      <c r="M417">
        <v>544</v>
      </c>
      <c r="N417" t="s">
        <v>486</v>
      </c>
      <c r="O417">
        <v>33.958466399999999</v>
      </c>
      <c r="P417">
        <v>-118.38386</v>
      </c>
      <c r="Q417">
        <v>3.5429041321694026</v>
      </c>
    </row>
    <row r="418" spans="1:17" x14ac:dyDescent="0.3">
      <c r="A418" t="s">
        <v>396</v>
      </c>
      <c r="B418" t="s">
        <v>487</v>
      </c>
      <c r="C418" t="s">
        <v>46</v>
      </c>
      <c r="D418" t="s">
        <v>20</v>
      </c>
      <c r="E418">
        <v>90045</v>
      </c>
      <c r="F418">
        <v>444900</v>
      </c>
      <c r="G418">
        <v>1</v>
      </c>
      <c r="H418">
        <v>1</v>
      </c>
      <c r="I418">
        <v>613</v>
      </c>
      <c r="K418">
        <v>1968</v>
      </c>
      <c r="L418">
        <v>47</v>
      </c>
      <c r="M418">
        <v>726</v>
      </c>
      <c r="N418" t="s">
        <v>488</v>
      </c>
      <c r="O418">
        <v>33.957957399999998</v>
      </c>
      <c r="P418">
        <v>-118.38382</v>
      </c>
      <c r="Q418">
        <v>3.5391252273425282</v>
      </c>
    </row>
    <row r="419" spans="1:17" x14ac:dyDescent="0.3">
      <c r="A419" t="s">
        <v>396</v>
      </c>
      <c r="B419" t="s">
        <v>489</v>
      </c>
      <c r="C419" t="s">
        <v>46</v>
      </c>
      <c r="D419" t="s">
        <v>20</v>
      </c>
      <c r="E419">
        <v>90056</v>
      </c>
      <c r="F419">
        <v>600000</v>
      </c>
      <c r="G419">
        <v>2</v>
      </c>
      <c r="H419">
        <v>2</v>
      </c>
      <c r="I419">
        <v>1304</v>
      </c>
      <c r="K419">
        <v>1970</v>
      </c>
      <c r="L419">
        <v>20</v>
      </c>
      <c r="M419">
        <v>460</v>
      </c>
      <c r="N419" t="s">
        <v>447</v>
      </c>
      <c r="O419">
        <v>33.978832599999997</v>
      </c>
      <c r="P419">
        <v>-118.37500230000001</v>
      </c>
      <c r="Q419">
        <v>4.4822228141300346</v>
      </c>
    </row>
    <row r="420" spans="1:17" x14ac:dyDescent="0.3">
      <c r="A420" t="s">
        <v>396</v>
      </c>
      <c r="B420" t="s">
        <v>490</v>
      </c>
      <c r="C420" t="s">
        <v>46</v>
      </c>
      <c r="D420" t="s">
        <v>20</v>
      </c>
      <c r="E420">
        <v>90066</v>
      </c>
      <c r="F420">
        <v>949000</v>
      </c>
      <c r="G420">
        <v>3</v>
      </c>
      <c r="H420">
        <v>2</v>
      </c>
      <c r="I420">
        <v>1330</v>
      </c>
      <c r="K420">
        <v>2006</v>
      </c>
      <c r="L420">
        <v>11</v>
      </c>
      <c r="M420">
        <v>714</v>
      </c>
      <c r="N420" t="s">
        <v>455</v>
      </c>
      <c r="O420">
        <v>34.002904999999998</v>
      </c>
      <c r="P420">
        <v>-118.43328409999999</v>
      </c>
      <c r="Q420">
        <v>2.8435639265739043</v>
      </c>
    </row>
    <row r="421" spans="1:17" x14ac:dyDescent="0.3">
      <c r="A421" t="s">
        <v>396</v>
      </c>
      <c r="B421" t="s">
        <v>491</v>
      </c>
      <c r="C421" t="s">
        <v>46</v>
      </c>
      <c r="D421" t="s">
        <v>20</v>
      </c>
      <c r="E421">
        <v>90066</v>
      </c>
      <c r="F421">
        <v>995000</v>
      </c>
      <c r="G421">
        <v>2</v>
      </c>
      <c r="H421">
        <v>3</v>
      </c>
      <c r="I421">
        <v>1305</v>
      </c>
      <c r="K421">
        <v>1981</v>
      </c>
      <c r="L421">
        <v>2</v>
      </c>
      <c r="M421">
        <v>762</v>
      </c>
      <c r="N421" t="s">
        <v>492</v>
      </c>
      <c r="O421">
        <v>34.001828600000003</v>
      </c>
      <c r="P421">
        <v>-118.43532</v>
      </c>
      <c r="Q421">
        <v>2.7211543179376774</v>
      </c>
    </row>
    <row r="422" spans="1:17" x14ac:dyDescent="0.3">
      <c r="A422" t="s">
        <v>396</v>
      </c>
      <c r="B422" t="s">
        <v>493</v>
      </c>
      <c r="C422" t="s">
        <v>46</v>
      </c>
      <c r="D422" t="s">
        <v>20</v>
      </c>
      <c r="E422">
        <v>90066</v>
      </c>
      <c r="F422">
        <v>750000</v>
      </c>
      <c r="G422">
        <v>2</v>
      </c>
      <c r="H422">
        <v>2</v>
      </c>
      <c r="I422">
        <v>1022</v>
      </c>
      <c r="K422">
        <v>1980</v>
      </c>
      <c r="L422">
        <v>30</v>
      </c>
      <c r="M422">
        <v>734</v>
      </c>
      <c r="N422" t="s">
        <v>494</v>
      </c>
      <c r="O422">
        <v>33.999314499999997</v>
      </c>
      <c r="P422">
        <v>-118.4357244</v>
      </c>
      <c r="Q422">
        <v>2.691087903310148</v>
      </c>
    </row>
    <row r="423" spans="1:17" x14ac:dyDescent="0.3">
      <c r="A423" t="s">
        <v>396</v>
      </c>
      <c r="B423" t="s">
        <v>495</v>
      </c>
      <c r="C423" t="s">
        <v>46</v>
      </c>
      <c r="D423" t="s">
        <v>20</v>
      </c>
      <c r="E423">
        <v>90066</v>
      </c>
      <c r="F423">
        <v>849000</v>
      </c>
      <c r="G423">
        <v>2</v>
      </c>
      <c r="H423">
        <v>2.5</v>
      </c>
      <c r="I423">
        <v>1606</v>
      </c>
      <c r="K423">
        <v>1990</v>
      </c>
      <c r="L423">
        <v>11</v>
      </c>
      <c r="M423">
        <v>529</v>
      </c>
      <c r="N423" t="s">
        <v>496</v>
      </c>
      <c r="O423">
        <v>34.011448299999998</v>
      </c>
      <c r="P423">
        <v>-118.4042199100184</v>
      </c>
      <c r="Q423">
        <v>4.5769657289966315</v>
      </c>
    </row>
    <row r="424" spans="1:17" x14ac:dyDescent="0.3">
      <c r="A424" t="s">
        <v>396</v>
      </c>
      <c r="B424" t="s">
        <v>497</v>
      </c>
      <c r="C424" t="s">
        <v>46</v>
      </c>
      <c r="D424" t="s">
        <v>20</v>
      </c>
      <c r="E424">
        <v>90066</v>
      </c>
      <c r="F424">
        <v>950000</v>
      </c>
      <c r="G424">
        <v>2</v>
      </c>
      <c r="H424">
        <v>2</v>
      </c>
      <c r="I424">
        <v>1140</v>
      </c>
      <c r="K424">
        <v>1953</v>
      </c>
      <c r="L424">
        <v>17</v>
      </c>
      <c r="M424">
        <v>833</v>
      </c>
      <c r="N424" t="s">
        <v>498</v>
      </c>
      <c r="O424">
        <v>33.992951300000001</v>
      </c>
      <c r="P424">
        <v>-118.4238519</v>
      </c>
      <c r="Q424">
        <v>3.2377584096422183</v>
      </c>
    </row>
    <row r="425" spans="1:17" x14ac:dyDescent="0.3">
      <c r="A425" t="s">
        <v>396</v>
      </c>
      <c r="B425" t="s">
        <v>499</v>
      </c>
      <c r="C425" t="s">
        <v>46</v>
      </c>
      <c r="D425" t="s">
        <v>20</v>
      </c>
      <c r="E425">
        <v>90094</v>
      </c>
      <c r="F425">
        <v>2645000</v>
      </c>
      <c r="G425">
        <v>4</v>
      </c>
      <c r="H425">
        <v>3.5</v>
      </c>
      <c r="I425">
        <v>2674</v>
      </c>
      <c r="K425">
        <v>2016</v>
      </c>
      <c r="L425">
        <v>82</v>
      </c>
      <c r="M425">
        <v>989</v>
      </c>
      <c r="N425" t="s">
        <v>500</v>
      </c>
      <c r="O425">
        <v>33.974886699999999</v>
      </c>
      <c r="P425">
        <v>-118.4168856</v>
      </c>
      <c r="Q425">
        <v>2.3753610938778151</v>
      </c>
    </row>
    <row r="426" spans="1:17" x14ac:dyDescent="0.3">
      <c r="A426" t="s">
        <v>396</v>
      </c>
      <c r="B426" t="s">
        <v>501</v>
      </c>
      <c r="C426" t="s">
        <v>46</v>
      </c>
      <c r="D426" t="s">
        <v>20</v>
      </c>
      <c r="E426">
        <v>90094</v>
      </c>
      <c r="F426">
        <v>1299000</v>
      </c>
      <c r="G426">
        <v>3</v>
      </c>
      <c r="H426">
        <v>3</v>
      </c>
      <c r="I426">
        <v>1880</v>
      </c>
      <c r="K426">
        <v>2004</v>
      </c>
      <c r="L426">
        <v>62</v>
      </c>
      <c r="M426">
        <v>691</v>
      </c>
      <c r="N426" t="s">
        <v>502</v>
      </c>
      <c r="O426">
        <v>33.9747074</v>
      </c>
      <c r="P426">
        <v>-118.42329220000001</v>
      </c>
      <c r="Q426">
        <v>2.1361468261870806</v>
      </c>
    </row>
    <row r="427" spans="1:17" x14ac:dyDescent="0.3">
      <c r="A427" t="s">
        <v>396</v>
      </c>
      <c r="B427" t="s">
        <v>503</v>
      </c>
      <c r="C427" t="s">
        <v>46</v>
      </c>
      <c r="D427" t="s">
        <v>20</v>
      </c>
      <c r="E427">
        <v>90293</v>
      </c>
      <c r="F427">
        <v>599000</v>
      </c>
      <c r="G427">
        <v>1</v>
      </c>
      <c r="H427">
        <v>1</v>
      </c>
      <c r="I427">
        <v>727</v>
      </c>
      <c r="K427">
        <v>1986</v>
      </c>
      <c r="L427">
        <v>28</v>
      </c>
      <c r="M427">
        <v>824</v>
      </c>
      <c r="N427" t="s">
        <v>504</v>
      </c>
      <c r="O427">
        <v>33.958332900000002</v>
      </c>
      <c r="P427">
        <v>-118.435427</v>
      </c>
      <c r="Q427">
        <v>0.81453444032790667</v>
      </c>
    </row>
    <row r="428" spans="1:17" x14ac:dyDescent="0.3">
      <c r="A428" t="s">
        <v>396</v>
      </c>
      <c r="B428" t="s">
        <v>505</v>
      </c>
      <c r="C428" t="s">
        <v>162</v>
      </c>
      <c r="D428" t="s">
        <v>20</v>
      </c>
      <c r="E428">
        <v>90266</v>
      </c>
      <c r="F428">
        <v>2225000</v>
      </c>
      <c r="G428">
        <v>3</v>
      </c>
      <c r="H428">
        <v>3</v>
      </c>
      <c r="I428">
        <v>2122</v>
      </c>
      <c r="K428">
        <v>2023</v>
      </c>
      <c r="L428">
        <v>22</v>
      </c>
      <c r="M428">
        <v>1049</v>
      </c>
      <c r="N428" t="s">
        <v>506</v>
      </c>
      <c r="O428">
        <v>33.889347999999998</v>
      </c>
      <c r="P428">
        <v>-118.3889932</v>
      </c>
      <c r="Q428">
        <v>1.6287011824611479</v>
      </c>
    </row>
    <row r="429" spans="1:17" x14ac:dyDescent="0.3">
      <c r="A429" t="s">
        <v>396</v>
      </c>
      <c r="B429" t="s">
        <v>507</v>
      </c>
      <c r="C429" t="s">
        <v>162</v>
      </c>
      <c r="D429" t="s">
        <v>20</v>
      </c>
      <c r="E429">
        <v>90266</v>
      </c>
      <c r="F429">
        <v>1699000</v>
      </c>
      <c r="G429">
        <v>4</v>
      </c>
      <c r="H429">
        <v>2.5</v>
      </c>
      <c r="I429">
        <v>2122</v>
      </c>
      <c r="K429">
        <v>1990</v>
      </c>
      <c r="L429">
        <v>76</v>
      </c>
      <c r="M429">
        <v>801</v>
      </c>
      <c r="N429" t="s">
        <v>508</v>
      </c>
      <c r="O429">
        <v>33.886746500000001</v>
      </c>
      <c r="P429">
        <v>-118.379527</v>
      </c>
      <c r="Q429">
        <v>1.9713630709867391</v>
      </c>
    </row>
    <row r="430" spans="1:17" x14ac:dyDescent="0.3">
      <c r="A430" t="s">
        <v>396</v>
      </c>
      <c r="B430" t="s">
        <v>509</v>
      </c>
      <c r="C430" t="s">
        <v>162</v>
      </c>
      <c r="D430" t="s">
        <v>20</v>
      </c>
      <c r="E430">
        <v>90266</v>
      </c>
      <c r="F430">
        <v>4250000</v>
      </c>
      <c r="G430">
        <v>3</v>
      </c>
      <c r="H430">
        <v>3.5</v>
      </c>
      <c r="I430">
        <v>2016</v>
      </c>
      <c r="K430">
        <v>2018</v>
      </c>
      <c r="L430">
        <v>28</v>
      </c>
      <c r="M430">
        <v>2108</v>
      </c>
      <c r="N430" t="s">
        <v>510</v>
      </c>
      <c r="O430">
        <v>33.8782231</v>
      </c>
      <c r="P430">
        <v>-118.4067869</v>
      </c>
      <c r="Q430">
        <v>0.37810131494063626</v>
      </c>
    </row>
    <row r="431" spans="1:17" x14ac:dyDescent="0.3">
      <c r="A431" t="s">
        <v>396</v>
      </c>
      <c r="B431" t="s">
        <v>511</v>
      </c>
      <c r="C431" t="s">
        <v>162</v>
      </c>
      <c r="D431" t="s">
        <v>20</v>
      </c>
      <c r="E431">
        <v>90266</v>
      </c>
      <c r="F431">
        <v>3295000</v>
      </c>
      <c r="G431">
        <v>3</v>
      </c>
      <c r="H431">
        <v>3.5</v>
      </c>
      <c r="I431">
        <v>2500</v>
      </c>
      <c r="K431">
        <v>2001</v>
      </c>
      <c r="L431">
        <v>1</v>
      </c>
      <c r="M431">
        <v>1318</v>
      </c>
      <c r="N431" t="s">
        <v>506</v>
      </c>
      <c r="O431">
        <v>33.880294999999997</v>
      </c>
      <c r="P431">
        <v>-118.40777540000001</v>
      </c>
      <c r="Q431">
        <v>0.49177119804686531</v>
      </c>
    </row>
    <row r="432" spans="1:17" x14ac:dyDescent="0.3">
      <c r="A432" t="s">
        <v>396</v>
      </c>
      <c r="B432" t="s">
        <v>512</v>
      </c>
      <c r="C432" t="s">
        <v>162</v>
      </c>
      <c r="D432" t="s">
        <v>20</v>
      </c>
      <c r="E432">
        <v>90266</v>
      </c>
      <c r="F432">
        <v>4150000</v>
      </c>
      <c r="G432">
        <v>4</v>
      </c>
      <c r="H432">
        <v>3.5</v>
      </c>
      <c r="I432">
        <v>2678</v>
      </c>
      <c r="K432">
        <v>2022</v>
      </c>
      <c r="L432">
        <v>174</v>
      </c>
      <c r="M432">
        <v>1550</v>
      </c>
      <c r="N432" t="s">
        <v>513</v>
      </c>
      <c r="O432">
        <v>33.894792799999998</v>
      </c>
      <c r="P432">
        <v>-118.4137975</v>
      </c>
      <c r="Q432">
        <v>0.97612160644356982</v>
      </c>
    </row>
    <row r="433" spans="1:17" x14ac:dyDescent="0.3">
      <c r="A433" t="s">
        <v>396</v>
      </c>
      <c r="B433" t="s">
        <v>514</v>
      </c>
      <c r="C433" t="s">
        <v>162</v>
      </c>
      <c r="D433" t="s">
        <v>20</v>
      </c>
      <c r="E433">
        <v>90266</v>
      </c>
      <c r="F433">
        <v>1899000</v>
      </c>
      <c r="G433">
        <v>2</v>
      </c>
      <c r="H433">
        <v>2</v>
      </c>
      <c r="I433">
        <v>907</v>
      </c>
      <c r="K433">
        <v>1994</v>
      </c>
      <c r="L433">
        <v>27</v>
      </c>
      <c r="M433">
        <v>2094</v>
      </c>
      <c r="N433" t="s">
        <v>506</v>
      </c>
      <c r="O433">
        <v>33.8983749</v>
      </c>
      <c r="P433">
        <v>-118.41766800000001</v>
      </c>
      <c r="Q433">
        <v>0.64374777692082685</v>
      </c>
    </row>
    <row r="434" spans="1:17" x14ac:dyDescent="0.3">
      <c r="A434" t="s">
        <v>396</v>
      </c>
      <c r="B434" t="s">
        <v>515</v>
      </c>
      <c r="C434" t="s">
        <v>162</v>
      </c>
      <c r="D434" t="s">
        <v>20</v>
      </c>
      <c r="E434">
        <v>90266</v>
      </c>
      <c r="F434">
        <v>6995000</v>
      </c>
      <c r="G434">
        <v>3</v>
      </c>
      <c r="H434">
        <v>3.5</v>
      </c>
      <c r="I434">
        <v>2707</v>
      </c>
      <c r="K434">
        <v>2023</v>
      </c>
      <c r="L434">
        <v>30</v>
      </c>
      <c r="M434">
        <v>2584</v>
      </c>
      <c r="N434" t="s">
        <v>516</v>
      </c>
      <c r="O434">
        <v>33.880221400000003</v>
      </c>
      <c r="P434">
        <v>-118.40791710000001</v>
      </c>
      <c r="Q434">
        <v>0.48487470618376216</v>
      </c>
    </row>
    <row r="435" spans="1:17" x14ac:dyDescent="0.3">
      <c r="A435" t="s">
        <v>396</v>
      </c>
      <c r="B435" t="s">
        <v>517</v>
      </c>
      <c r="C435" t="s">
        <v>162</v>
      </c>
      <c r="D435" t="s">
        <v>20</v>
      </c>
      <c r="E435">
        <v>90266</v>
      </c>
      <c r="F435">
        <v>3650000</v>
      </c>
      <c r="G435">
        <v>4</v>
      </c>
      <c r="H435">
        <v>3.5</v>
      </c>
      <c r="I435">
        <v>2853</v>
      </c>
      <c r="K435">
        <v>2003</v>
      </c>
      <c r="L435">
        <v>16</v>
      </c>
      <c r="M435">
        <v>1279</v>
      </c>
      <c r="N435" t="s">
        <v>506</v>
      </c>
      <c r="O435">
        <v>33.892757600000003</v>
      </c>
      <c r="P435">
        <v>-118.4124223</v>
      </c>
      <c r="Q435">
        <v>1.1346131272001787</v>
      </c>
    </row>
    <row r="436" spans="1:17" x14ac:dyDescent="0.3">
      <c r="A436" t="s">
        <v>396</v>
      </c>
      <c r="B436" t="s">
        <v>518</v>
      </c>
      <c r="C436" t="s">
        <v>221</v>
      </c>
      <c r="D436" t="s">
        <v>20</v>
      </c>
      <c r="E436">
        <v>90292</v>
      </c>
      <c r="F436">
        <v>1199000</v>
      </c>
      <c r="G436">
        <v>2</v>
      </c>
      <c r="H436">
        <v>3</v>
      </c>
      <c r="I436">
        <v>1912</v>
      </c>
      <c r="K436">
        <v>1977</v>
      </c>
      <c r="L436">
        <v>17</v>
      </c>
      <c r="M436">
        <v>627</v>
      </c>
      <c r="N436" t="s">
        <v>519</v>
      </c>
      <c r="O436">
        <v>33.987083200000001</v>
      </c>
      <c r="P436">
        <v>-118.4347448</v>
      </c>
      <c r="Q436">
        <v>2.665582406667045</v>
      </c>
    </row>
    <row r="437" spans="1:17" x14ac:dyDescent="0.3">
      <c r="A437" t="s">
        <v>396</v>
      </c>
      <c r="B437" t="s">
        <v>520</v>
      </c>
      <c r="C437" t="s">
        <v>221</v>
      </c>
      <c r="D437" t="s">
        <v>20</v>
      </c>
      <c r="E437">
        <v>90292</v>
      </c>
      <c r="F437">
        <v>1249000</v>
      </c>
      <c r="G437">
        <v>2</v>
      </c>
      <c r="H437">
        <v>2.5</v>
      </c>
      <c r="I437">
        <v>1763</v>
      </c>
      <c r="K437">
        <v>1967</v>
      </c>
      <c r="L437">
        <v>20</v>
      </c>
      <c r="M437">
        <v>708</v>
      </c>
      <c r="N437" t="s">
        <v>521</v>
      </c>
      <c r="O437">
        <v>33.980403000000003</v>
      </c>
      <c r="P437">
        <v>-118.43601200000001</v>
      </c>
      <c r="Q437">
        <v>2.1993311351206124</v>
      </c>
    </row>
    <row r="438" spans="1:17" x14ac:dyDescent="0.3">
      <c r="A438" t="s">
        <v>396</v>
      </c>
      <c r="B438" t="s">
        <v>522</v>
      </c>
      <c r="C438" t="s">
        <v>221</v>
      </c>
      <c r="D438" t="s">
        <v>20</v>
      </c>
      <c r="E438">
        <v>90292</v>
      </c>
      <c r="F438">
        <v>1575000</v>
      </c>
      <c r="G438">
        <v>2</v>
      </c>
      <c r="H438">
        <v>2.5</v>
      </c>
      <c r="I438">
        <v>1860</v>
      </c>
      <c r="K438">
        <v>1999</v>
      </c>
      <c r="L438">
        <v>16</v>
      </c>
      <c r="M438">
        <v>847</v>
      </c>
      <c r="N438" t="s">
        <v>523</v>
      </c>
      <c r="O438">
        <v>33.984652599999997</v>
      </c>
      <c r="P438">
        <v>-118.4441621</v>
      </c>
      <c r="Q438">
        <v>2.4201978842679006</v>
      </c>
    </row>
    <row r="439" spans="1:17" x14ac:dyDescent="0.3">
      <c r="A439" t="s">
        <v>396</v>
      </c>
      <c r="B439" t="s">
        <v>524</v>
      </c>
      <c r="C439" t="s">
        <v>221</v>
      </c>
      <c r="D439" t="s">
        <v>20</v>
      </c>
      <c r="E439">
        <v>90292</v>
      </c>
      <c r="F439">
        <v>1349000</v>
      </c>
      <c r="G439">
        <v>2</v>
      </c>
      <c r="H439">
        <v>2</v>
      </c>
      <c r="I439">
        <v>1714</v>
      </c>
      <c r="K439">
        <v>2006</v>
      </c>
      <c r="L439">
        <v>27</v>
      </c>
      <c r="M439">
        <v>787</v>
      </c>
      <c r="N439" t="s">
        <v>525</v>
      </c>
      <c r="O439">
        <v>33.984335999999999</v>
      </c>
      <c r="P439">
        <v>-118.4432348</v>
      </c>
      <c r="Q439">
        <v>2.4154530857152703</v>
      </c>
    </row>
    <row r="440" spans="1:17" x14ac:dyDescent="0.3">
      <c r="A440" t="s">
        <v>396</v>
      </c>
      <c r="B440" t="s">
        <v>526</v>
      </c>
      <c r="C440" t="s">
        <v>221</v>
      </c>
      <c r="D440" t="s">
        <v>20</v>
      </c>
      <c r="E440">
        <v>90292</v>
      </c>
      <c r="F440">
        <v>1295000</v>
      </c>
      <c r="G440">
        <v>2</v>
      </c>
      <c r="H440">
        <v>2.5</v>
      </c>
      <c r="I440">
        <v>1748</v>
      </c>
      <c r="K440">
        <v>2003</v>
      </c>
      <c r="L440">
        <v>18</v>
      </c>
      <c r="M440">
        <v>741</v>
      </c>
      <c r="N440" t="s">
        <v>527</v>
      </c>
      <c r="O440">
        <v>33.9845477</v>
      </c>
      <c r="P440">
        <v>-118.44520300000001</v>
      </c>
      <c r="Q440">
        <v>2.3689709097943195</v>
      </c>
    </row>
    <row r="441" spans="1:17" x14ac:dyDescent="0.3">
      <c r="A441" t="s">
        <v>396</v>
      </c>
      <c r="B441" t="s">
        <v>528</v>
      </c>
      <c r="C441" t="s">
        <v>221</v>
      </c>
      <c r="D441" t="s">
        <v>20</v>
      </c>
      <c r="E441">
        <v>90292</v>
      </c>
      <c r="F441">
        <v>1599000</v>
      </c>
      <c r="G441">
        <v>2</v>
      </c>
      <c r="H441">
        <v>2</v>
      </c>
      <c r="I441">
        <v>1227</v>
      </c>
      <c r="K441">
        <v>2003</v>
      </c>
      <c r="L441">
        <v>18</v>
      </c>
      <c r="M441">
        <v>1303</v>
      </c>
      <c r="N441" t="s">
        <v>529</v>
      </c>
      <c r="O441">
        <v>33.9848602</v>
      </c>
      <c r="P441">
        <v>-118.44528409999999</v>
      </c>
      <c r="Q441">
        <v>2.3557176599241334</v>
      </c>
    </row>
    <row r="442" spans="1:17" x14ac:dyDescent="0.3">
      <c r="A442" t="s">
        <v>396</v>
      </c>
      <c r="B442" t="s">
        <v>530</v>
      </c>
      <c r="C442" t="s">
        <v>221</v>
      </c>
      <c r="D442" t="s">
        <v>20</v>
      </c>
      <c r="E442">
        <v>90292</v>
      </c>
      <c r="F442">
        <v>1725000</v>
      </c>
      <c r="G442">
        <v>2</v>
      </c>
      <c r="H442">
        <v>2.5</v>
      </c>
      <c r="I442">
        <v>1630</v>
      </c>
      <c r="K442">
        <v>2003</v>
      </c>
      <c r="L442">
        <v>66</v>
      </c>
      <c r="M442">
        <v>1058</v>
      </c>
      <c r="N442" t="s">
        <v>531</v>
      </c>
      <c r="O442">
        <v>33.9848602</v>
      </c>
      <c r="P442">
        <v>-118.44528409999999</v>
      </c>
      <c r="Q442">
        <v>2.3557176599241334</v>
      </c>
    </row>
    <row r="443" spans="1:17" x14ac:dyDescent="0.3">
      <c r="A443" t="s">
        <v>396</v>
      </c>
      <c r="B443" t="s">
        <v>532</v>
      </c>
      <c r="C443" t="s">
        <v>221</v>
      </c>
      <c r="D443" t="s">
        <v>20</v>
      </c>
      <c r="E443">
        <v>90292</v>
      </c>
      <c r="F443">
        <v>2298000</v>
      </c>
      <c r="G443">
        <v>3</v>
      </c>
      <c r="H443">
        <v>3.5</v>
      </c>
      <c r="I443">
        <v>2099</v>
      </c>
      <c r="K443">
        <v>2003</v>
      </c>
      <c r="L443">
        <v>62</v>
      </c>
      <c r="M443">
        <v>1095</v>
      </c>
      <c r="N443" t="s">
        <v>533</v>
      </c>
      <c r="O443">
        <v>33.9848602</v>
      </c>
      <c r="P443">
        <v>-118.44528409999999</v>
      </c>
      <c r="Q443">
        <v>2.3557176599241334</v>
      </c>
    </row>
    <row r="444" spans="1:17" x14ac:dyDescent="0.3">
      <c r="A444" t="s">
        <v>396</v>
      </c>
      <c r="B444" t="s">
        <v>534</v>
      </c>
      <c r="C444" t="s">
        <v>221</v>
      </c>
      <c r="D444" t="s">
        <v>20</v>
      </c>
      <c r="E444">
        <v>90292</v>
      </c>
      <c r="F444">
        <v>1299000</v>
      </c>
      <c r="G444">
        <v>2</v>
      </c>
      <c r="H444">
        <v>2</v>
      </c>
      <c r="I444">
        <v>1051</v>
      </c>
      <c r="K444">
        <v>1972</v>
      </c>
      <c r="L444">
        <v>67</v>
      </c>
      <c r="M444">
        <v>1236</v>
      </c>
      <c r="N444" t="s">
        <v>535</v>
      </c>
      <c r="O444">
        <v>33.970041600000002</v>
      </c>
      <c r="P444">
        <v>-118.4588548</v>
      </c>
      <c r="Q444">
        <v>1.6408504035486167</v>
      </c>
    </row>
    <row r="445" spans="1:17" x14ac:dyDescent="0.3">
      <c r="A445" t="s">
        <v>396</v>
      </c>
      <c r="B445" t="s">
        <v>536</v>
      </c>
      <c r="C445" t="s">
        <v>221</v>
      </c>
      <c r="D445" t="s">
        <v>20</v>
      </c>
      <c r="E445">
        <v>90292</v>
      </c>
      <c r="F445">
        <v>1248000</v>
      </c>
      <c r="G445">
        <v>2</v>
      </c>
      <c r="H445">
        <v>2</v>
      </c>
      <c r="I445">
        <v>1613</v>
      </c>
      <c r="K445">
        <v>1979</v>
      </c>
      <c r="L445">
        <v>12</v>
      </c>
      <c r="M445">
        <v>774</v>
      </c>
      <c r="N445" t="s">
        <v>537</v>
      </c>
      <c r="O445">
        <v>33.973178300000001</v>
      </c>
      <c r="P445">
        <v>-118.45761779999999</v>
      </c>
      <c r="Q445">
        <v>1.8021122409564247</v>
      </c>
    </row>
    <row r="446" spans="1:17" x14ac:dyDescent="0.3">
      <c r="A446" t="s">
        <v>396</v>
      </c>
      <c r="B446" t="s">
        <v>538</v>
      </c>
      <c r="C446" t="s">
        <v>221</v>
      </c>
      <c r="D446" t="s">
        <v>20</v>
      </c>
      <c r="E446">
        <v>90292</v>
      </c>
      <c r="F446">
        <v>1395000</v>
      </c>
      <c r="G446">
        <v>2</v>
      </c>
      <c r="H446">
        <v>2.5</v>
      </c>
      <c r="I446">
        <v>1550</v>
      </c>
      <c r="K446">
        <v>2010</v>
      </c>
      <c r="L446">
        <v>33</v>
      </c>
      <c r="M446">
        <v>900</v>
      </c>
      <c r="N446" t="s">
        <v>539</v>
      </c>
      <c r="O446">
        <v>33.980590599999999</v>
      </c>
      <c r="P446">
        <v>-118.463722</v>
      </c>
      <c r="Q446">
        <v>1.6733998777824957</v>
      </c>
    </row>
    <row r="447" spans="1:17" x14ac:dyDescent="0.3">
      <c r="A447" t="s">
        <v>396</v>
      </c>
      <c r="B447" t="s">
        <v>540</v>
      </c>
      <c r="C447" t="s">
        <v>221</v>
      </c>
      <c r="D447" t="s">
        <v>20</v>
      </c>
      <c r="E447">
        <v>90292</v>
      </c>
      <c r="F447">
        <v>1350000</v>
      </c>
      <c r="G447">
        <v>2</v>
      </c>
      <c r="H447">
        <v>2</v>
      </c>
      <c r="I447">
        <v>1524</v>
      </c>
      <c r="K447">
        <v>2011</v>
      </c>
      <c r="L447">
        <v>53</v>
      </c>
      <c r="M447">
        <v>886</v>
      </c>
      <c r="N447" t="s">
        <v>541</v>
      </c>
      <c r="O447">
        <v>33.990562300000001</v>
      </c>
      <c r="P447">
        <v>-118.4425111</v>
      </c>
      <c r="Q447">
        <v>2.3750152651100631</v>
      </c>
    </row>
    <row r="448" spans="1:17" x14ac:dyDescent="0.3">
      <c r="A448" t="s">
        <v>396</v>
      </c>
      <c r="B448" t="s">
        <v>542</v>
      </c>
      <c r="C448" t="s">
        <v>221</v>
      </c>
      <c r="D448" t="s">
        <v>20</v>
      </c>
      <c r="E448">
        <v>90292</v>
      </c>
      <c r="F448">
        <v>1997000</v>
      </c>
      <c r="G448">
        <v>2</v>
      </c>
      <c r="H448">
        <v>3</v>
      </c>
      <c r="I448">
        <v>1886</v>
      </c>
      <c r="K448">
        <v>1973</v>
      </c>
      <c r="L448">
        <v>10</v>
      </c>
      <c r="M448">
        <v>1059</v>
      </c>
      <c r="N448" t="s">
        <v>543</v>
      </c>
      <c r="O448">
        <v>33.973938199999999</v>
      </c>
      <c r="P448">
        <v>-118.4613186</v>
      </c>
      <c r="Q448">
        <v>1.9447164831493864</v>
      </c>
    </row>
    <row r="449" spans="1:17" x14ac:dyDescent="0.3">
      <c r="A449" t="s">
        <v>396</v>
      </c>
      <c r="B449" t="s">
        <v>544</v>
      </c>
      <c r="C449" t="s">
        <v>221</v>
      </c>
      <c r="D449" t="s">
        <v>20</v>
      </c>
      <c r="E449">
        <v>90292</v>
      </c>
      <c r="F449">
        <v>1175000</v>
      </c>
      <c r="G449">
        <v>2</v>
      </c>
      <c r="H449">
        <v>2</v>
      </c>
      <c r="I449">
        <v>1610</v>
      </c>
      <c r="K449">
        <v>2006</v>
      </c>
      <c r="L449">
        <v>42</v>
      </c>
      <c r="M449">
        <v>730</v>
      </c>
      <c r="N449" t="s">
        <v>545</v>
      </c>
      <c r="O449">
        <v>33.989022499999997</v>
      </c>
      <c r="P449">
        <v>-118.44305230000001</v>
      </c>
      <c r="Q449">
        <v>2.3736830263649829</v>
      </c>
    </row>
    <row r="450" spans="1:17" x14ac:dyDescent="0.3">
      <c r="A450" t="s">
        <v>396</v>
      </c>
      <c r="B450" t="s">
        <v>546</v>
      </c>
      <c r="C450" t="s">
        <v>221</v>
      </c>
      <c r="D450" t="s">
        <v>20</v>
      </c>
      <c r="E450">
        <v>90292</v>
      </c>
      <c r="F450">
        <v>1099000</v>
      </c>
      <c r="G450">
        <v>2</v>
      </c>
      <c r="H450">
        <v>2</v>
      </c>
      <c r="I450">
        <v>1740</v>
      </c>
      <c r="K450">
        <v>2008</v>
      </c>
      <c r="L450">
        <v>12</v>
      </c>
      <c r="M450">
        <v>632</v>
      </c>
      <c r="N450" t="s">
        <v>547</v>
      </c>
      <c r="O450">
        <v>33.987985100000003</v>
      </c>
      <c r="P450">
        <v>-118.46182629816349</v>
      </c>
      <c r="Q450">
        <v>1.4174941414802771</v>
      </c>
    </row>
    <row r="451" spans="1:17" x14ac:dyDescent="0.3">
      <c r="A451" t="s">
        <v>396</v>
      </c>
      <c r="B451" t="s">
        <v>548</v>
      </c>
      <c r="C451" t="s">
        <v>221</v>
      </c>
      <c r="D451" t="s">
        <v>20</v>
      </c>
      <c r="E451">
        <v>90292</v>
      </c>
      <c r="F451">
        <v>989000</v>
      </c>
      <c r="G451">
        <v>1</v>
      </c>
      <c r="H451">
        <v>2</v>
      </c>
      <c r="I451">
        <v>1200</v>
      </c>
      <c r="K451">
        <v>2008</v>
      </c>
      <c r="L451">
        <v>32</v>
      </c>
      <c r="M451">
        <v>824</v>
      </c>
      <c r="N451" t="s">
        <v>549</v>
      </c>
      <c r="O451">
        <v>33.987985100000003</v>
      </c>
      <c r="P451">
        <v>-118.4419489</v>
      </c>
      <c r="Q451">
        <v>2.4555171838373107</v>
      </c>
    </row>
    <row r="452" spans="1:17" x14ac:dyDescent="0.3">
      <c r="A452" t="s">
        <v>396</v>
      </c>
      <c r="B452" t="s">
        <v>550</v>
      </c>
      <c r="C452" t="s">
        <v>221</v>
      </c>
      <c r="D452" t="s">
        <v>20</v>
      </c>
      <c r="E452">
        <v>90292</v>
      </c>
      <c r="F452">
        <v>1169000</v>
      </c>
      <c r="G452">
        <v>2</v>
      </c>
      <c r="H452">
        <v>2</v>
      </c>
      <c r="I452">
        <v>1640</v>
      </c>
      <c r="K452">
        <v>2008</v>
      </c>
      <c r="L452">
        <v>12</v>
      </c>
      <c r="M452">
        <v>713</v>
      </c>
      <c r="N452" t="s">
        <v>547</v>
      </c>
      <c r="O452">
        <v>33.987985100000003</v>
      </c>
      <c r="P452">
        <v>-118.4419489</v>
      </c>
      <c r="Q452">
        <v>2.4555171838373107</v>
      </c>
    </row>
    <row r="453" spans="1:17" x14ac:dyDescent="0.3">
      <c r="A453" t="s">
        <v>396</v>
      </c>
      <c r="B453" t="s">
        <v>551</v>
      </c>
      <c r="C453" t="s">
        <v>221</v>
      </c>
      <c r="D453" t="s">
        <v>20</v>
      </c>
      <c r="E453">
        <v>90292</v>
      </c>
      <c r="F453">
        <v>915000</v>
      </c>
      <c r="G453">
        <v>3</v>
      </c>
      <c r="H453">
        <v>2</v>
      </c>
      <c r="I453">
        <v>1722</v>
      </c>
      <c r="K453">
        <v>1972</v>
      </c>
      <c r="L453">
        <v>47</v>
      </c>
      <c r="M453">
        <v>531</v>
      </c>
      <c r="N453" t="s">
        <v>552</v>
      </c>
      <c r="O453">
        <v>33.984493800000003</v>
      </c>
      <c r="P453">
        <v>-118.453924</v>
      </c>
      <c r="Q453">
        <v>1.9293792011277446</v>
      </c>
    </row>
    <row r="454" spans="1:17" x14ac:dyDescent="0.3">
      <c r="A454" t="s">
        <v>396</v>
      </c>
      <c r="B454" t="s">
        <v>553</v>
      </c>
      <c r="C454" t="s">
        <v>221</v>
      </c>
      <c r="D454" t="s">
        <v>20</v>
      </c>
      <c r="E454">
        <v>90292</v>
      </c>
      <c r="F454">
        <v>685000</v>
      </c>
      <c r="G454">
        <v>3</v>
      </c>
      <c r="H454">
        <v>3.5</v>
      </c>
      <c r="I454">
        <v>1722</v>
      </c>
      <c r="K454">
        <v>1972</v>
      </c>
      <c r="L454">
        <v>27</v>
      </c>
      <c r="M454">
        <v>398</v>
      </c>
      <c r="N454" t="s">
        <v>552</v>
      </c>
      <c r="O454">
        <v>33.983831899999998</v>
      </c>
      <c r="P454">
        <v>-118.4543228</v>
      </c>
      <c r="Q454">
        <v>1.9342939560147341</v>
      </c>
    </row>
    <row r="455" spans="1:17" x14ac:dyDescent="0.3">
      <c r="A455" t="s">
        <v>396</v>
      </c>
      <c r="B455" t="s">
        <v>554</v>
      </c>
      <c r="C455" t="s">
        <v>221</v>
      </c>
      <c r="D455" t="s">
        <v>20</v>
      </c>
      <c r="E455">
        <v>90292</v>
      </c>
      <c r="F455">
        <v>858000</v>
      </c>
      <c r="G455">
        <v>3</v>
      </c>
      <c r="H455">
        <v>2</v>
      </c>
      <c r="I455">
        <v>1800</v>
      </c>
      <c r="K455">
        <v>1972</v>
      </c>
      <c r="L455">
        <v>31</v>
      </c>
      <c r="M455">
        <v>477</v>
      </c>
      <c r="N455" t="s">
        <v>555</v>
      </c>
      <c r="O455">
        <v>33.985001199999999</v>
      </c>
      <c r="P455">
        <v>-118.4539456</v>
      </c>
      <c r="Q455">
        <v>1.9103282379569231</v>
      </c>
    </row>
    <row r="456" spans="1:17" x14ac:dyDescent="0.3">
      <c r="A456" t="s">
        <v>396</v>
      </c>
      <c r="B456" t="s">
        <v>556</v>
      </c>
      <c r="C456" t="s">
        <v>221</v>
      </c>
      <c r="D456" t="s">
        <v>20</v>
      </c>
      <c r="E456">
        <v>90292</v>
      </c>
      <c r="F456">
        <v>679000</v>
      </c>
      <c r="G456">
        <v>2</v>
      </c>
      <c r="H456">
        <v>2</v>
      </c>
      <c r="I456">
        <v>1422</v>
      </c>
      <c r="K456">
        <v>1972</v>
      </c>
      <c r="L456">
        <v>55</v>
      </c>
      <c r="M456">
        <v>477</v>
      </c>
      <c r="N456" t="s">
        <v>557</v>
      </c>
      <c r="O456">
        <v>33.984196500000003</v>
      </c>
      <c r="P456">
        <v>-118.4520636</v>
      </c>
      <c r="Q456">
        <v>2.0314766628108014</v>
      </c>
    </row>
    <row r="457" spans="1:17" x14ac:dyDescent="0.3">
      <c r="A457" t="s">
        <v>396</v>
      </c>
      <c r="B457" t="s">
        <v>558</v>
      </c>
      <c r="C457" t="s">
        <v>221</v>
      </c>
      <c r="D457" t="s">
        <v>20</v>
      </c>
      <c r="E457">
        <v>90292</v>
      </c>
      <c r="F457">
        <v>749000</v>
      </c>
      <c r="G457">
        <v>3</v>
      </c>
      <c r="H457">
        <v>2</v>
      </c>
      <c r="I457">
        <v>1722</v>
      </c>
      <c r="K457">
        <v>1972</v>
      </c>
      <c r="L457">
        <v>47</v>
      </c>
      <c r="M457">
        <v>435</v>
      </c>
      <c r="N457" t="s">
        <v>559</v>
      </c>
      <c r="O457">
        <v>33.984318999999999</v>
      </c>
      <c r="P457">
        <v>-118.4536265</v>
      </c>
      <c r="Q457">
        <v>1.9502193140967969</v>
      </c>
    </row>
    <row r="458" spans="1:17" x14ac:dyDescent="0.3">
      <c r="A458" t="s">
        <v>396</v>
      </c>
      <c r="B458" t="s">
        <v>560</v>
      </c>
      <c r="C458" t="s">
        <v>221</v>
      </c>
      <c r="D458" t="s">
        <v>20</v>
      </c>
      <c r="E458">
        <v>90292</v>
      </c>
      <c r="F458">
        <v>589000</v>
      </c>
      <c r="G458">
        <v>2</v>
      </c>
      <c r="H458">
        <v>2</v>
      </c>
      <c r="I458">
        <v>1422</v>
      </c>
      <c r="K458">
        <v>1972</v>
      </c>
      <c r="L458">
        <v>14</v>
      </c>
      <c r="M458">
        <v>414</v>
      </c>
      <c r="N458" t="s">
        <v>557</v>
      </c>
      <c r="O458">
        <v>33.984318999999999</v>
      </c>
      <c r="P458">
        <v>-118.4536265</v>
      </c>
      <c r="Q458">
        <v>1.9502193140967969</v>
      </c>
    </row>
    <row r="459" spans="1:17" x14ac:dyDescent="0.3">
      <c r="A459" t="s">
        <v>396</v>
      </c>
      <c r="B459" t="s">
        <v>561</v>
      </c>
      <c r="C459" t="s">
        <v>221</v>
      </c>
      <c r="D459" t="s">
        <v>20</v>
      </c>
      <c r="E459">
        <v>90292</v>
      </c>
      <c r="F459">
        <v>1099000</v>
      </c>
      <c r="G459">
        <v>2</v>
      </c>
      <c r="H459">
        <v>2</v>
      </c>
      <c r="I459">
        <v>1929</v>
      </c>
      <c r="K459">
        <v>1981</v>
      </c>
      <c r="L459">
        <v>17</v>
      </c>
      <c r="M459">
        <v>570</v>
      </c>
      <c r="N459" t="s">
        <v>562</v>
      </c>
      <c r="O459">
        <v>33.987614999999998</v>
      </c>
      <c r="P459">
        <v>-118.436088</v>
      </c>
      <c r="Q459">
        <v>2.686287078861882</v>
      </c>
    </row>
    <row r="460" spans="1:17" x14ac:dyDescent="0.3">
      <c r="A460" t="s">
        <v>396</v>
      </c>
      <c r="B460" t="s">
        <v>563</v>
      </c>
      <c r="C460" t="s">
        <v>221</v>
      </c>
      <c r="D460" t="s">
        <v>20</v>
      </c>
      <c r="E460">
        <v>90292</v>
      </c>
      <c r="F460">
        <v>975000</v>
      </c>
      <c r="G460">
        <v>2</v>
      </c>
      <c r="H460">
        <v>2.5</v>
      </c>
      <c r="I460">
        <v>1547</v>
      </c>
      <c r="K460">
        <v>1974</v>
      </c>
      <c r="L460">
        <v>18</v>
      </c>
      <c r="M460">
        <v>630</v>
      </c>
      <c r="N460" t="s">
        <v>564</v>
      </c>
      <c r="O460">
        <v>33.986013399999997</v>
      </c>
      <c r="P460">
        <v>-118.43798719999999</v>
      </c>
      <c r="Q460">
        <v>2.5589772130095678</v>
      </c>
    </row>
    <row r="461" spans="1:17" x14ac:dyDescent="0.3">
      <c r="A461" t="s">
        <v>396</v>
      </c>
      <c r="B461" t="s">
        <v>565</v>
      </c>
      <c r="C461" t="s">
        <v>221</v>
      </c>
      <c r="D461" t="s">
        <v>20</v>
      </c>
      <c r="E461">
        <v>90292</v>
      </c>
      <c r="F461">
        <v>1089000</v>
      </c>
      <c r="G461">
        <v>2</v>
      </c>
      <c r="H461">
        <v>2.5</v>
      </c>
      <c r="I461">
        <v>1582</v>
      </c>
      <c r="K461">
        <v>1966</v>
      </c>
      <c r="L461">
        <v>56</v>
      </c>
      <c r="M461">
        <v>688</v>
      </c>
      <c r="N461" t="s">
        <v>566</v>
      </c>
      <c r="O461">
        <v>33.981724800000002</v>
      </c>
      <c r="P461">
        <v>-118.43767250000001</v>
      </c>
      <c r="Q461">
        <v>2.2695829457565728</v>
      </c>
    </row>
    <row r="462" spans="1:17" x14ac:dyDescent="0.3">
      <c r="A462" t="s">
        <v>396</v>
      </c>
      <c r="B462" t="s">
        <v>567</v>
      </c>
      <c r="C462" t="s">
        <v>221</v>
      </c>
      <c r="D462" t="s">
        <v>20</v>
      </c>
      <c r="E462">
        <v>90292</v>
      </c>
      <c r="F462">
        <v>1250000</v>
      </c>
      <c r="G462">
        <v>2</v>
      </c>
      <c r="H462">
        <v>2.5</v>
      </c>
      <c r="I462">
        <v>1932</v>
      </c>
      <c r="K462">
        <v>1968</v>
      </c>
      <c r="L462">
        <v>56</v>
      </c>
      <c r="M462">
        <v>647</v>
      </c>
      <c r="N462" t="s">
        <v>568</v>
      </c>
      <c r="O462">
        <v>33.981302100000001</v>
      </c>
      <c r="P462">
        <v>-118.4326681</v>
      </c>
      <c r="Q462">
        <v>2.3096829870057856</v>
      </c>
    </row>
    <row r="463" spans="1:17" x14ac:dyDescent="0.3">
      <c r="A463" t="s">
        <v>396</v>
      </c>
      <c r="B463" t="s">
        <v>569</v>
      </c>
      <c r="C463" t="s">
        <v>229</v>
      </c>
      <c r="D463" t="s">
        <v>20</v>
      </c>
      <c r="E463">
        <v>90293</v>
      </c>
      <c r="F463">
        <v>1269000</v>
      </c>
      <c r="G463">
        <v>2</v>
      </c>
      <c r="H463">
        <v>2</v>
      </c>
      <c r="I463">
        <v>1395</v>
      </c>
      <c r="K463">
        <v>1989</v>
      </c>
      <c r="L463">
        <v>24</v>
      </c>
      <c r="M463">
        <v>910</v>
      </c>
      <c r="N463" t="s">
        <v>570</v>
      </c>
      <c r="O463">
        <v>33.962234700000003</v>
      </c>
      <c r="P463">
        <v>-118.45264400000001</v>
      </c>
      <c r="Q463">
        <v>0.99689491152823528</v>
      </c>
    </row>
    <row r="464" spans="1:17" x14ac:dyDescent="0.3">
      <c r="A464" t="s">
        <v>396</v>
      </c>
      <c r="B464" t="s">
        <v>571</v>
      </c>
      <c r="C464" t="s">
        <v>229</v>
      </c>
      <c r="D464" t="s">
        <v>20</v>
      </c>
      <c r="E464">
        <v>90293</v>
      </c>
      <c r="F464">
        <v>1049000</v>
      </c>
      <c r="G464">
        <v>2</v>
      </c>
      <c r="H464">
        <v>2</v>
      </c>
      <c r="I464">
        <v>1162</v>
      </c>
      <c r="K464">
        <v>1969</v>
      </c>
      <c r="L464">
        <v>79</v>
      </c>
      <c r="M464">
        <v>903</v>
      </c>
      <c r="N464" t="s">
        <v>572</v>
      </c>
      <c r="O464">
        <v>33.961151899999997</v>
      </c>
      <c r="P464">
        <v>-118.4519574</v>
      </c>
      <c r="Q464">
        <v>0.91236401539590739</v>
      </c>
    </row>
    <row r="465" spans="1:17" x14ac:dyDescent="0.3">
      <c r="A465" t="s">
        <v>396</v>
      </c>
      <c r="B465" t="s">
        <v>573</v>
      </c>
      <c r="C465" t="s">
        <v>229</v>
      </c>
      <c r="D465" t="s">
        <v>20</v>
      </c>
      <c r="E465">
        <v>90293</v>
      </c>
      <c r="F465">
        <v>1050000</v>
      </c>
      <c r="G465">
        <v>3</v>
      </c>
      <c r="H465">
        <v>2</v>
      </c>
      <c r="I465">
        <v>1737</v>
      </c>
      <c r="K465">
        <v>1975</v>
      </c>
      <c r="L465">
        <v>55</v>
      </c>
      <c r="M465">
        <v>604</v>
      </c>
      <c r="N465" t="s">
        <v>543</v>
      </c>
      <c r="O465">
        <v>33.959519399999998</v>
      </c>
      <c r="P465">
        <v>-118.44907240000001</v>
      </c>
      <c r="Q465">
        <v>0.7427785446918016</v>
      </c>
    </row>
    <row r="466" spans="1:17" x14ac:dyDescent="0.3">
      <c r="A466" t="s">
        <v>396</v>
      </c>
      <c r="B466" t="s">
        <v>574</v>
      </c>
      <c r="C466" t="s">
        <v>229</v>
      </c>
      <c r="D466" t="s">
        <v>20</v>
      </c>
      <c r="E466">
        <v>90293</v>
      </c>
      <c r="F466">
        <v>625000</v>
      </c>
      <c r="G466">
        <v>2</v>
      </c>
      <c r="H466">
        <v>2</v>
      </c>
      <c r="I466">
        <v>1048</v>
      </c>
      <c r="K466">
        <v>1971</v>
      </c>
      <c r="L466">
        <v>3</v>
      </c>
      <c r="M466">
        <v>596</v>
      </c>
      <c r="N466" t="s">
        <v>428</v>
      </c>
      <c r="O466">
        <v>33.9579278</v>
      </c>
      <c r="P466">
        <v>-118.4329298</v>
      </c>
      <c r="Q466">
        <v>0.89572586401741061</v>
      </c>
    </row>
    <row r="467" spans="1:17" x14ac:dyDescent="0.3">
      <c r="A467" t="s">
        <v>396</v>
      </c>
      <c r="B467" t="s">
        <v>575</v>
      </c>
      <c r="C467" t="s">
        <v>229</v>
      </c>
      <c r="D467" t="s">
        <v>20</v>
      </c>
      <c r="E467">
        <v>90293</v>
      </c>
      <c r="F467">
        <v>679000</v>
      </c>
      <c r="G467">
        <v>2</v>
      </c>
      <c r="H467">
        <v>2</v>
      </c>
      <c r="I467">
        <v>1048</v>
      </c>
      <c r="K467">
        <v>1971</v>
      </c>
      <c r="L467">
        <v>21</v>
      </c>
      <c r="M467">
        <v>648</v>
      </c>
      <c r="N467" t="s">
        <v>576</v>
      </c>
      <c r="O467">
        <v>33.957737000000002</v>
      </c>
      <c r="P467">
        <v>-118.43176800000001</v>
      </c>
      <c r="Q467">
        <v>0.93874471531287584</v>
      </c>
    </row>
    <row r="468" spans="1:17" x14ac:dyDescent="0.3">
      <c r="A468" t="s">
        <v>396</v>
      </c>
      <c r="B468" t="s">
        <v>577</v>
      </c>
      <c r="C468" t="s">
        <v>229</v>
      </c>
      <c r="D468" t="s">
        <v>20</v>
      </c>
      <c r="E468">
        <v>90293</v>
      </c>
      <c r="F468">
        <v>750000</v>
      </c>
      <c r="G468">
        <v>3</v>
      </c>
      <c r="H468">
        <v>2</v>
      </c>
      <c r="I468">
        <v>1262</v>
      </c>
      <c r="K468">
        <v>1971</v>
      </c>
      <c r="L468">
        <v>45</v>
      </c>
      <c r="M468">
        <v>594</v>
      </c>
      <c r="N468" t="s">
        <v>576</v>
      </c>
      <c r="O468">
        <v>33.957007300000001</v>
      </c>
      <c r="P468">
        <v>-118.4317757</v>
      </c>
      <c r="Q468">
        <v>0.90831899155927864</v>
      </c>
    </row>
    <row r="469" spans="1:17" x14ac:dyDescent="0.3">
      <c r="A469" t="s">
        <v>396</v>
      </c>
      <c r="B469" t="s">
        <v>578</v>
      </c>
      <c r="C469" t="s">
        <v>229</v>
      </c>
      <c r="D469" t="s">
        <v>20</v>
      </c>
      <c r="E469">
        <v>90293</v>
      </c>
      <c r="F469">
        <v>555000</v>
      </c>
      <c r="G469">
        <v>1</v>
      </c>
      <c r="H469">
        <v>1</v>
      </c>
      <c r="I469">
        <v>722</v>
      </c>
      <c r="K469">
        <v>1971</v>
      </c>
      <c r="L469">
        <v>35</v>
      </c>
      <c r="M469">
        <v>769</v>
      </c>
      <c r="N469" t="s">
        <v>576</v>
      </c>
      <c r="O469">
        <v>33.957007300000001</v>
      </c>
      <c r="P469">
        <v>-118.4317757</v>
      </c>
      <c r="Q469">
        <v>0.90831899155927864</v>
      </c>
    </row>
    <row r="470" spans="1:17" x14ac:dyDescent="0.3">
      <c r="A470" t="s">
        <v>396</v>
      </c>
      <c r="B470" t="s">
        <v>579</v>
      </c>
      <c r="C470" t="s">
        <v>229</v>
      </c>
      <c r="D470" t="s">
        <v>20</v>
      </c>
      <c r="E470">
        <v>90293</v>
      </c>
      <c r="F470">
        <v>699000</v>
      </c>
      <c r="G470">
        <v>2</v>
      </c>
      <c r="H470">
        <v>2</v>
      </c>
      <c r="I470">
        <v>1048</v>
      </c>
      <c r="K470">
        <v>1971</v>
      </c>
      <c r="L470">
        <v>12</v>
      </c>
      <c r="M470">
        <v>667</v>
      </c>
      <c r="N470" t="s">
        <v>580</v>
      </c>
      <c r="O470">
        <v>33.957007300000001</v>
      </c>
      <c r="P470">
        <v>-118.4317757</v>
      </c>
      <c r="Q470">
        <v>0.90831899155927864</v>
      </c>
    </row>
    <row r="471" spans="1:17" x14ac:dyDescent="0.3">
      <c r="A471" t="s">
        <v>396</v>
      </c>
      <c r="B471" t="s">
        <v>581</v>
      </c>
      <c r="C471" t="s">
        <v>229</v>
      </c>
      <c r="D471" t="s">
        <v>20</v>
      </c>
      <c r="E471">
        <v>90293</v>
      </c>
      <c r="F471">
        <v>750000</v>
      </c>
      <c r="G471">
        <v>3</v>
      </c>
      <c r="H471">
        <v>2</v>
      </c>
      <c r="I471">
        <v>1262</v>
      </c>
      <c r="K471">
        <v>1971</v>
      </c>
      <c r="L471">
        <v>66</v>
      </c>
      <c r="M471">
        <v>594</v>
      </c>
      <c r="N471" t="s">
        <v>428</v>
      </c>
      <c r="O471">
        <v>33.957007300000001</v>
      </c>
      <c r="P471">
        <v>-118.4317757</v>
      </c>
      <c r="Q471">
        <v>0.90831899155927864</v>
      </c>
    </row>
    <row r="472" spans="1:17" x14ac:dyDescent="0.3">
      <c r="A472" t="s">
        <v>396</v>
      </c>
      <c r="B472" t="s">
        <v>582</v>
      </c>
      <c r="C472" t="s">
        <v>229</v>
      </c>
      <c r="D472" t="s">
        <v>20</v>
      </c>
      <c r="E472">
        <v>90293</v>
      </c>
      <c r="F472">
        <v>924000</v>
      </c>
      <c r="G472">
        <v>4</v>
      </c>
      <c r="H472">
        <v>2.5</v>
      </c>
      <c r="I472">
        <v>1428</v>
      </c>
      <c r="K472">
        <v>1970</v>
      </c>
      <c r="L472">
        <v>83</v>
      </c>
      <c r="M472">
        <v>647</v>
      </c>
      <c r="N472" t="s">
        <v>583</v>
      </c>
      <c r="O472">
        <v>33.958034599999998</v>
      </c>
      <c r="P472">
        <v>-118.4346953</v>
      </c>
      <c r="Q472">
        <v>0.82751739588907047</v>
      </c>
    </row>
    <row r="473" spans="1:17" x14ac:dyDescent="0.3">
      <c r="A473" t="s">
        <v>396</v>
      </c>
      <c r="B473" t="s">
        <v>584</v>
      </c>
      <c r="C473" t="s">
        <v>229</v>
      </c>
      <c r="D473" t="s">
        <v>20</v>
      </c>
      <c r="E473">
        <v>90293</v>
      </c>
      <c r="F473">
        <v>539000</v>
      </c>
      <c r="G473">
        <v>1</v>
      </c>
      <c r="H473">
        <v>1</v>
      </c>
      <c r="I473">
        <v>718</v>
      </c>
      <c r="K473">
        <v>1983</v>
      </c>
      <c r="L473">
        <v>17</v>
      </c>
      <c r="M473">
        <v>751</v>
      </c>
      <c r="N473" t="s">
        <v>585</v>
      </c>
      <c r="O473">
        <v>33.955732900000001</v>
      </c>
      <c r="P473">
        <v>-118.43563709999999</v>
      </c>
      <c r="Q473">
        <v>0.67920184314786058</v>
      </c>
    </row>
    <row r="474" spans="1:17" x14ac:dyDescent="0.3">
      <c r="A474" t="s">
        <v>396</v>
      </c>
      <c r="B474" t="s">
        <v>586</v>
      </c>
      <c r="C474" t="s">
        <v>229</v>
      </c>
      <c r="D474" t="s">
        <v>20</v>
      </c>
      <c r="E474">
        <v>90293</v>
      </c>
      <c r="F474">
        <v>499000</v>
      </c>
      <c r="G474">
        <v>1</v>
      </c>
      <c r="H474">
        <v>1</v>
      </c>
      <c r="I474">
        <v>703</v>
      </c>
      <c r="K474">
        <v>1973</v>
      </c>
      <c r="L474">
        <v>4</v>
      </c>
      <c r="M474">
        <v>710</v>
      </c>
      <c r="N474" t="s">
        <v>416</v>
      </c>
      <c r="O474">
        <v>33.9564953</v>
      </c>
      <c r="P474">
        <v>-118.438261</v>
      </c>
      <c r="Q474">
        <v>0.61365087040084476</v>
      </c>
    </row>
    <row r="475" spans="1:17" x14ac:dyDescent="0.3">
      <c r="A475" t="s">
        <v>396</v>
      </c>
      <c r="B475" t="s">
        <v>587</v>
      </c>
      <c r="C475" t="s">
        <v>229</v>
      </c>
      <c r="D475" t="s">
        <v>20</v>
      </c>
      <c r="E475">
        <v>90293</v>
      </c>
      <c r="F475">
        <v>495000</v>
      </c>
      <c r="G475">
        <v>1</v>
      </c>
      <c r="H475">
        <v>1</v>
      </c>
      <c r="I475">
        <v>706</v>
      </c>
      <c r="K475">
        <v>1973</v>
      </c>
      <c r="L475">
        <v>68</v>
      </c>
      <c r="M475">
        <v>701</v>
      </c>
      <c r="N475" t="s">
        <v>588</v>
      </c>
      <c r="O475">
        <v>33.956498099999997</v>
      </c>
      <c r="P475">
        <v>-118.43826079999999</v>
      </c>
      <c r="Q475">
        <v>0.6138123392867314</v>
      </c>
    </row>
    <row r="476" spans="1:17" x14ac:dyDescent="0.3">
      <c r="A476" t="s">
        <v>396</v>
      </c>
      <c r="B476" t="s">
        <v>589</v>
      </c>
      <c r="C476" t="s">
        <v>229</v>
      </c>
      <c r="D476" t="s">
        <v>20</v>
      </c>
      <c r="E476">
        <v>90293</v>
      </c>
      <c r="F476">
        <v>499000</v>
      </c>
      <c r="G476">
        <v>1</v>
      </c>
      <c r="H476">
        <v>1</v>
      </c>
      <c r="I476">
        <v>685</v>
      </c>
      <c r="K476">
        <v>1973</v>
      </c>
      <c r="L476">
        <v>21</v>
      </c>
      <c r="M476">
        <v>728</v>
      </c>
      <c r="N476" t="s">
        <v>416</v>
      </c>
      <c r="O476">
        <v>33.9564953</v>
      </c>
      <c r="P476">
        <v>-118.438261</v>
      </c>
      <c r="Q476">
        <v>0.61365087040084476</v>
      </c>
    </row>
    <row r="477" spans="1:17" x14ac:dyDescent="0.3">
      <c r="A477" t="s">
        <v>396</v>
      </c>
      <c r="B477" t="s">
        <v>590</v>
      </c>
      <c r="C477" t="s">
        <v>229</v>
      </c>
      <c r="D477" t="s">
        <v>20</v>
      </c>
      <c r="E477">
        <v>90293</v>
      </c>
      <c r="F477">
        <v>849000</v>
      </c>
      <c r="G477">
        <v>3</v>
      </c>
      <c r="H477">
        <v>2.5</v>
      </c>
      <c r="I477">
        <v>1414</v>
      </c>
      <c r="K477">
        <v>1979</v>
      </c>
      <c r="L477">
        <v>21</v>
      </c>
      <c r="M477">
        <v>600</v>
      </c>
      <c r="N477" t="s">
        <v>591</v>
      </c>
      <c r="O477">
        <v>33.954397399999998</v>
      </c>
      <c r="P477">
        <v>-118.4365451</v>
      </c>
      <c r="Q477">
        <v>0.58113110418420999</v>
      </c>
    </row>
    <row r="478" spans="1:17" x14ac:dyDescent="0.3">
      <c r="A478" t="s">
        <v>396</v>
      </c>
      <c r="B478" t="s">
        <v>592</v>
      </c>
      <c r="C478" t="s">
        <v>229</v>
      </c>
      <c r="D478" t="s">
        <v>20</v>
      </c>
      <c r="E478">
        <v>90293</v>
      </c>
      <c r="F478">
        <v>950000</v>
      </c>
      <c r="G478">
        <v>2</v>
      </c>
      <c r="H478">
        <v>2.5</v>
      </c>
      <c r="I478">
        <v>1274</v>
      </c>
      <c r="K478">
        <v>1979</v>
      </c>
      <c r="L478">
        <v>16</v>
      </c>
      <c r="M478">
        <v>746</v>
      </c>
      <c r="N478" t="s">
        <v>593</v>
      </c>
      <c r="O478">
        <v>33.955203599999997</v>
      </c>
      <c r="P478">
        <v>-118.4373483</v>
      </c>
      <c r="Q478">
        <v>0.58169537293558249</v>
      </c>
    </row>
    <row r="479" spans="1:17" x14ac:dyDescent="0.3">
      <c r="A479" t="s">
        <v>396</v>
      </c>
      <c r="B479" t="s">
        <v>594</v>
      </c>
      <c r="C479" t="s">
        <v>229</v>
      </c>
      <c r="D479" t="s">
        <v>20</v>
      </c>
      <c r="E479">
        <v>90293</v>
      </c>
      <c r="F479">
        <v>785000</v>
      </c>
      <c r="G479">
        <v>2</v>
      </c>
      <c r="H479">
        <v>2</v>
      </c>
      <c r="I479">
        <v>1301</v>
      </c>
      <c r="K479">
        <v>1981</v>
      </c>
      <c r="L479">
        <v>27</v>
      </c>
      <c r="M479">
        <v>603</v>
      </c>
      <c r="N479" t="s">
        <v>595</v>
      </c>
      <c r="O479">
        <v>33.953695400000001</v>
      </c>
      <c r="P479">
        <v>-118.4376118</v>
      </c>
      <c r="Q479">
        <v>0.50314113044255349</v>
      </c>
    </row>
    <row r="480" spans="1:17" x14ac:dyDescent="0.3">
      <c r="A480" t="s">
        <v>396</v>
      </c>
      <c r="B480" t="s">
        <v>596</v>
      </c>
      <c r="C480" t="s">
        <v>229</v>
      </c>
      <c r="D480" t="s">
        <v>20</v>
      </c>
      <c r="E480">
        <v>90293</v>
      </c>
      <c r="F480">
        <v>589000</v>
      </c>
      <c r="G480">
        <v>1</v>
      </c>
      <c r="H480">
        <v>1</v>
      </c>
      <c r="I480">
        <v>727</v>
      </c>
      <c r="K480">
        <v>1986</v>
      </c>
      <c r="L480">
        <v>45</v>
      </c>
      <c r="M480">
        <v>810</v>
      </c>
      <c r="N480" t="s">
        <v>597</v>
      </c>
      <c r="O480">
        <v>33.958182000000001</v>
      </c>
      <c r="P480">
        <v>-118.43608500000001</v>
      </c>
      <c r="Q480">
        <v>0.78232820252091861</v>
      </c>
    </row>
    <row r="481" spans="1:17" x14ac:dyDescent="0.3">
      <c r="A481" t="s">
        <v>396</v>
      </c>
      <c r="B481" t="s">
        <v>598</v>
      </c>
      <c r="C481" t="s">
        <v>229</v>
      </c>
      <c r="D481" t="s">
        <v>20</v>
      </c>
      <c r="E481">
        <v>90293</v>
      </c>
      <c r="F481">
        <v>825000</v>
      </c>
      <c r="G481">
        <v>2</v>
      </c>
      <c r="H481">
        <v>2.5</v>
      </c>
      <c r="I481">
        <v>1116</v>
      </c>
      <c r="K481">
        <v>1986</v>
      </c>
      <c r="L481">
        <v>24</v>
      </c>
      <c r="M481">
        <v>739</v>
      </c>
      <c r="N481" t="s">
        <v>599</v>
      </c>
      <c r="O481">
        <v>33.958332900000002</v>
      </c>
      <c r="P481">
        <v>-118.435427</v>
      </c>
      <c r="Q481">
        <v>0.81453444032790667</v>
      </c>
    </row>
    <row r="482" spans="1:17" x14ac:dyDescent="0.3">
      <c r="A482" t="s">
        <v>396</v>
      </c>
      <c r="B482" t="s">
        <v>600</v>
      </c>
      <c r="C482" t="s">
        <v>229</v>
      </c>
      <c r="D482" t="s">
        <v>20</v>
      </c>
      <c r="E482">
        <v>90293</v>
      </c>
      <c r="F482">
        <v>925000</v>
      </c>
      <c r="G482">
        <v>2</v>
      </c>
      <c r="H482">
        <v>2</v>
      </c>
      <c r="I482">
        <v>1367</v>
      </c>
      <c r="K482">
        <v>1984</v>
      </c>
      <c r="L482">
        <v>132</v>
      </c>
      <c r="M482">
        <v>677</v>
      </c>
      <c r="N482" t="s">
        <v>601</v>
      </c>
      <c r="O482">
        <v>33.957863500000002</v>
      </c>
      <c r="P482">
        <v>-118.4377506</v>
      </c>
      <c r="Q482">
        <v>0.70756667152820429</v>
      </c>
    </row>
    <row r="483" spans="1:17" x14ac:dyDescent="0.3">
      <c r="A483" t="s">
        <v>396</v>
      </c>
      <c r="B483" t="s">
        <v>602</v>
      </c>
      <c r="C483" t="s">
        <v>229</v>
      </c>
      <c r="D483" t="s">
        <v>20</v>
      </c>
      <c r="E483">
        <v>90293</v>
      </c>
      <c r="F483">
        <v>629000</v>
      </c>
      <c r="G483">
        <v>2</v>
      </c>
      <c r="H483">
        <v>2</v>
      </c>
      <c r="I483">
        <v>1048</v>
      </c>
      <c r="K483">
        <v>1971</v>
      </c>
      <c r="L483">
        <v>2</v>
      </c>
      <c r="M483">
        <v>600</v>
      </c>
      <c r="N483" t="s">
        <v>428</v>
      </c>
      <c r="O483">
        <v>33.957201699999999</v>
      </c>
      <c r="P483">
        <v>-118.43259639999999</v>
      </c>
      <c r="Q483">
        <v>0.87855930664444015</v>
      </c>
    </row>
    <row r="484" spans="1:17" x14ac:dyDescent="0.3">
      <c r="A484" t="s">
        <v>396</v>
      </c>
      <c r="B484" t="s">
        <v>603</v>
      </c>
      <c r="C484" t="s">
        <v>229</v>
      </c>
      <c r="D484" t="s">
        <v>20</v>
      </c>
      <c r="E484">
        <v>90293</v>
      </c>
      <c r="F484">
        <v>550000</v>
      </c>
      <c r="G484">
        <v>1</v>
      </c>
      <c r="H484">
        <v>1</v>
      </c>
      <c r="I484">
        <v>686</v>
      </c>
      <c r="K484">
        <v>1983</v>
      </c>
      <c r="L484">
        <v>5</v>
      </c>
      <c r="M484">
        <v>802</v>
      </c>
      <c r="N484" t="s">
        <v>585</v>
      </c>
      <c r="O484">
        <v>33.955380300000002</v>
      </c>
      <c r="P484">
        <v>-118.4352868</v>
      </c>
      <c r="Q484">
        <v>0.67959515293722816</v>
      </c>
    </row>
    <row r="485" spans="1:17" x14ac:dyDescent="0.3">
      <c r="A485" t="s">
        <v>396</v>
      </c>
      <c r="B485" t="s">
        <v>604</v>
      </c>
      <c r="C485" t="s">
        <v>229</v>
      </c>
      <c r="D485" t="s">
        <v>20</v>
      </c>
      <c r="E485">
        <v>90293</v>
      </c>
      <c r="F485">
        <v>629900</v>
      </c>
      <c r="G485">
        <v>1</v>
      </c>
      <c r="H485">
        <v>1</v>
      </c>
      <c r="I485">
        <v>686</v>
      </c>
      <c r="K485">
        <v>1983</v>
      </c>
      <c r="L485">
        <v>192</v>
      </c>
      <c r="M485">
        <v>918</v>
      </c>
      <c r="N485" t="s">
        <v>597</v>
      </c>
      <c r="O485">
        <v>33.955339899999998</v>
      </c>
      <c r="P485">
        <v>-118.4353004</v>
      </c>
      <c r="Q485">
        <v>0.6772812565087607</v>
      </c>
    </row>
    <row r="486" spans="1:17" x14ac:dyDescent="0.3">
      <c r="A486" t="s">
        <v>396</v>
      </c>
      <c r="B486" t="s">
        <v>605</v>
      </c>
      <c r="C486" t="s">
        <v>229</v>
      </c>
      <c r="D486" t="s">
        <v>20</v>
      </c>
      <c r="E486">
        <v>90293</v>
      </c>
      <c r="F486">
        <v>695000</v>
      </c>
      <c r="G486">
        <v>1</v>
      </c>
      <c r="H486">
        <v>1</v>
      </c>
      <c r="I486">
        <v>842</v>
      </c>
      <c r="K486">
        <v>1983</v>
      </c>
      <c r="L486">
        <v>12</v>
      </c>
      <c r="M486">
        <v>825</v>
      </c>
      <c r="N486" t="s">
        <v>606</v>
      </c>
      <c r="O486">
        <v>33.955339899999998</v>
      </c>
      <c r="P486">
        <v>-118.4353004</v>
      </c>
      <c r="Q486">
        <v>0.6772812565087607</v>
      </c>
    </row>
    <row r="487" spans="1:17" x14ac:dyDescent="0.3">
      <c r="A487" t="s">
        <v>396</v>
      </c>
      <c r="B487" t="s">
        <v>607</v>
      </c>
      <c r="C487" t="s">
        <v>229</v>
      </c>
      <c r="D487" t="s">
        <v>20</v>
      </c>
      <c r="E487">
        <v>90293</v>
      </c>
      <c r="F487">
        <v>899000</v>
      </c>
      <c r="G487">
        <v>2</v>
      </c>
      <c r="H487">
        <v>2.5</v>
      </c>
      <c r="I487">
        <v>1338</v>
      </c>
      <c r="K487">
        <v>1983</v>
      </c>
      <c r="L487">
        <v>1</v>
      </c>
      <c r="M487">
        <v>672</v>
      </c>
      <c r="N487" t="s">
        <v>608</v>
      </c>
      <c r="O487">
        <v>33.955280899999998</v>
      </c>
      <c r="P487">
        <v>-118.4353807</v>
      </c>
      <c r="Q487">
        <v>0.67114990097406824</v>
      </c>
    </row>
    <row r="488" spans="1:17" x14ac:dyDescent="0.3">
      <c r="A488" t="s">
        <v>396</v>
      </c>
      <c r="B488" t="s">
        <v>609</v>
      </c>
      <c r="C488" t="s">
        <v>229</v>
      </c>
      <c r="D488" t="s">
        <v>20</v>
      </c>
      <c r="E488">
        <v>90293</v>
      </c>
      <c r="F488">
        <v>569000</v>
      </c>
      <c r="G488">
        <v>1</v>
      </c>
      <c r="H488">
        <v>1</v>
      </c>
      <c r="I488">
        <v>686</v>
      </c>
      <c r="K488">
        <v>1983</v>
      </c>
      <c r="L488">
        <v>75</v>
      </c>
      <c r="M488">
        <v>829</v>
      </c>
      <c r="N488" t="s">
        <v>597</v>
      </c>
      <c r="O488">
        <v>33.954651300000002</v>
      </c>
      <c r="P488">
        <v>-118.4348856</v>
      </c>
      <c r="Q488">
        <v>0.66940419904630444</v>
      </c>
    </row>
    <row r="489" spans="1:17" x14ac:dyDescent="0.3">
      <c r="A489" t="s">
        <v>396</v>
      </c>
      <c r="B489" t="s">
        <v>610</v>
      </c>
      <c r="C489" t="s">
        <v>229</v>
      </c>
      <c r="D489" t="s">
        <v>20</v>
      </c>
      <c r="E489">
        <v>90293</v>
      </c>
      <c r="F489">
        <v>685000</v>
      </c>
      <c r="G489">
        <v>1</v>
      </c>
      <c r="H489">
        <v>1</v>
      </c>
      <c r="I489">
        <v>879</v>
      </c>
      <c r="K489">
        <v>1982</v>
      </c>
      <c r="L489">
        <v>13</v>
      </c>
      <c r="M489">
        <v>779</v>
      </c>
      <c r="N489" t="s">
        <v>606</v>
      </c>
      <c r="O489">
        <v>33.954651300000002</v>
      </c>
      <c r="P489">
        <v>-118.4348856</v>
      </c>
      <c r="Q489">
        <v>0.66940419904630444</v>
      </c>
    </row>
    <row r="490" spans="1:17" x14ac:dyDescent="0.3">
      <c r="A490" t="s">
        <v>396</v>
      </c>
      <c r="B490" t="s">
        <v>611</v>
      </c>
      <c r="C490" t="s">
        <v>229</v>
      </c>
      <c r="D490" t="s">
        <v>20</v>
      </c>
      <c r="E490">
        <v>90293</v>
      </c>
      <c r="F490">
        <v>979000</v>
      </c>
      <c r="G490">
        <v>2</v>
      </c>
      <c r="H490">
        <v>2.5</v>
      </c>
      <c r="I490">
        <v>1603</v>
      </c>
      <c r="K490">
        <v>1981</v>
      </c>
      <c r="L490">
        <v>8</v>
      </c>
      <c r="M490">
        <v>611</v>
      </c>
      <c r="N490" t="s">
        <v>612</v>
      </c>
      <c r="O490">
        <v>33.953263700000001</v>
      </c>
      <c r="P490">
        <v>-118.4396311</v>
      </c>
      <c r="Q490">
        <v>0.39456961820237213</v>
      </c>
    </row>
    <row r="491" spans="1:17" x14ac:dyDescent="0.3">
      <c r="A491" t="s">
        <v>396</v>
      </c>
      <c r="B491" t="s">
        <v>613</v>
      </c>
      <c r="C491" t="s">
        <v>229</v>
      </c>
      <c r="D491" t="s">
        <v>20</v>
      </c>
      <c r="E491">
        <v>90293</v>
      </c>
      <c r="F491">
        <v>899999</v>
      </c>
      <c r="G491">
        <v>2</v>
      </c>
      <c r="H491">
        <v>2</v>
      </c>
      <c r="I491">
        <v>1407</v>
      </c>
      <c r="K491">
        <v>1981</v>
      </c>
      <c r="L491">
        <v>55</v>
      </c>
      <c r="M491">
        <v>640</v>
      </c>
      <c r="N491" t="s">
        <v>576</v>
      </c>
      <c r="O491">
        <v>33.953263700000001</v>
      </c>
      <c r="P491">
        <v>-118.4396311</v>
      </c>
      <c r="Q491">
        <v>0.39456961820237213</v>
      </c>
    </row>
    <row r="492" spans="1:17" x14ac:dyDescent="0.3">
      <c r="A492" t="s">
        <v>396</v>
      </c>
      <c r="B492" t="s">
        <v>614</v>
      </c>
      <c r="C492" t="s">
        <v>250</v>
      </c>
      <c r="D492" t="s">
        <v>20</v>
      </c>
      <c r="E492">
        <v>90094</v>
      </c>
      <c r="F492">
        <v>2660000</v>
      </c>
      <c r="G492">
        <v>4</v>
      </c>
      <c r="H492">
        <v>4</v>
      </c>
      <c r="I492">
        <v>2224</v>
      </c>
      <c r="K492">
        <v>2014</v>
      </c>
      <c r="L492">
        <v>85</v>
      </c>
      <c r="M492">
        <v>1196</v>
      </c>
      <c r="N492" t="s">
        <v>615</v>
      </c>
      <c r="O492">
        <v>33.975326799999998</v>
      </c>
      <c r="P492">
        <v>-118.4200606</v>
      </c>
      <c r="Q492">
        <v>2.2810895675095226</v>
      </c>
    </row>
    <row r="493" spans="1:17" x14ac:dyDescent="0.3">
      <c r="A493" t="s">
        <v>396</v>
      </c>
      <c r="B493" t="s">
        <v>616</v>
      </c>
      <c r="C493" t="s">
        <v>250</v>
      </c>
      <c r="D493" t="s">
        <v>20</v>
      </c>
      <c r="E493">
        <v>90094</v>
      </c>
      <c r="F493">
        <v>1299000</v>
      </c>
      <c r="G493">
        <v>3</v>
      </c>
      <c r="H493">
        <v>2.5</v>
      </c>
      <c r="I493">
        <v>1860</v>
      </c>
      <c r="K493">
        <v>2004</v>
      </c>
      <c r="L493">
        <v>25</v>
      </c>
      <c r="M493">
        <v>698</v>
      </c>
      <c r="N493" t="s">
        <v>502</v>
      </c>
      <c r="O493">
        <v>33.9747074</v>
      </c>
      <c r="P493">
        <v>-118.42329220000001</v>
      </c>
      <c r="Q493">
        <v>2.1361468261870806</v>
      </c>
    </row>
    <row r="494" spans="1:17" x14ac:dyDescent="0.3">
      <c r="A494" t="s">
        <v>396</v>
      </c>
      <c r="B494" t="s">
        <v>617</v>
      </c>
      <c r="C494" t="s">
        <v>250</v>
      </c>
      <c r="D494" t="s">
        <v>20</v>
      </c>
      <c r="E494">
        <v>90094</v>
      </c>
      <c r="F494">
        <v>879000</v>
      </c>
      <c r="G494">
        <v>2</v>
      </c>
      <c r="H494">
        <v>2</v>
      </c>
      <c r="I494">
        <v>1090</v>
      </c>
      <c r="K494">
        <v>2004</v>
      </c>
      <c r="L494">
        <v>11</v>
      </c>
      <c r="M494">
        <v>806</v>
      </c>
      <c r="N494" t="s">
        <v>618</v>
      </c>
      <c r="O494">
        <v>33.974703499999997</v>
      </c>
      <c r="P494">
        <v>-118.4232785</v>
      </c>
      <c r="Q494">
        <v>2.1363773355677065</v>
      </c>
    </row>
    <row r="495" spans="1:17" x14ac:dyDescent="0.3">
      <c r="A495" t="s">
        <v>396</v>
      </c>
      <c r="B495" t="s">
        <v>619</v>
      </c>
      <c r="C495" t="s">
        <v>250</v>
      </c>
      <c r="D495" t="s">
        <v>20</v>
      </c>
      <c r="E495">
        <v>90094</v>
      </c>
      <c r="F495">
        <v>1409999</v>
      </c>
      <c r="G495">
        <v>3</v>
      </c>
      <c r="H495">
        <v>2</v>
      </c>
      <c r="I495">
        <v>1440</v>
      </c>
      <c r="K495">
        <v>2005</v>
      </c>
      <c r="L495">
        <v>71</v>
      </c>
      <c r="M495">
        <v>979</v>
      </c>
      <c r="N495" t="s">
        <v>620</v>
      </c>
      <c r="O495">
        <v>33.972587099999998</v>
      </c>
      <c r="P495">
        <v>-118.4229277</v>
      </c>
      <c r="Q495">
        <v>2.0307464128221322</v>
      </c>
    </row>
    <row r="496" spans="1:17" x14ac:dyDescent="0.3">
      <c r="A496" t="s">
        <v>396</v>
      </c>
      <c r="B496" t="s">
        <v>621</v>
      </c>
      <c r="C496" t="s">
        <v>250</v>
      </c>
      <c r="D496" t="s">
        <v>20</v>
      </c>
      <c r="E496">
        <v>90094</v>
      </c>
      <c r="F496">
        <v>999000</v>
      </c>
      <c r="G496">
        <v>2</v>
      </c>
      <c r="H496">
        <v>2</v>
      </c>
      <c r="I496">
        <v>1060</v>
      </c>
      <c r="K496">
        <v>2005</v>
      </c>
      <c r="L496">
        <v>21</v>
      </c>
      <c r="M496">
        <v>942</v>
      </c>
      <c r="N496" t="s">
        <v>622</v>
      </c>
      <c r="O496">
        <v>33.972587099999998</v>
      </c>
      <c r="P496">
        <v>-118.4229277</v>
      </c>
      <c r="Q496">
        <v>2.0307464128221322</v>
      </c>
    </row>
    <row r="497" spans="1:17" x14ac:dyDescent="0.3">
      <c r="A497" t="s">
        <v>396</v>
      </c>
      <c r="B497" t="s">
        <v>623</v>
      </c>
      <c r="C497" t="s">
        <v>250</v>
      </c>
      <c r="D497" t="s">
        <v>20</v>
      </c>
      <c r="E497">
        <v>90094</v>
      </c>
      <c r="F497">
        <v>955000</v>
      </c>
      <c r="G497">
        <v>2</v>
      </c>
      <c r="H497">
        <v>2</v>
      </c>
      <c r="I497">
        <v>1304</v>
      </c>
      <c r="K497">
        <v>2004</v>
      </c>
      <c r="L497">
        <v>52</v>
      </c>
      <c r="M497">
        <v>732</v>
      </c>
      <c r="N497" t="s">
        <v>624</v>
      </c>
      <c r="O497">
        <v>33.972071</v>
      </c>
      <c r="P497">
        <v>-118.424012</v>
      </c>
      <c r="Q497">
        <v>1.9646174287365992</v>
      </c>
    </row>
    <row r="498" spans="1:17" x14ac:dyDescent="0.3">
      <c r="A498" t="s">
        <v>396</v>
      </c>
      <c r="B498" t="s">
        <v>625</v>
      </c>
      <c r="C498" t="s">
        <v>250</v>
      </c>
      <c r="D498" t="s">
        <v>20</v>
      </c>
      <c r="E498">
        <v>90094</v>
      </c>
      <c r="F498">
        <v>1349000</v>
      </c>
      <c r="G498">
        <v>2</v>
      </c>
      <c r="H498">
        <v>3</v>
      </c>
      <c r="I498">
        <v>1810</v>
      </c>
      <c r="K498">
        <v>2004</v>
      </c>
      <c r="L498">
        <v>23</v>
      </c>
      <c r="M498">
        <v>745</v>
      </c>
      <c r="N498" t="s">
        <v>626</v>
      </c>
      <c r="O498">
        <v>33.972071</v>
      </c>
      <c r="P498">
        <v>-118.424012</v>
      </c>
      <c r="Q498">
        <v>1.9646174287365992</v>
      </c>
    </row>
    <row r="499" spans="1:17" x14ac:dyDescent="0.3">
      <c r="A499" t="s">
        <v>396</v>
      </c>
      <c r="B499" t="s">
        <v>627</v>
      </c>
      <c r="C499" t="s">
        <v>250</v>
      </c>
      <c r="D499" t="s">
        <v>20</v>
      </c>
      <c r="E499">
        <v>90094</v>
      </c>
      <c r="F499">
        <v>985000</v>
      </c>
      <c r="G499">
        <v>2</v>
      </c>
      <c r="H499">
        <v>1.5</v>
      </c>
      <c r="I499">
        <v>1230</v>
      </c>
      <c r="K499">
        <v>2007</v>
      </c>
      <c r="L499">
        <v>18</v>
      </c>
      <c r="M499">
        <v>801</v>
      </c>
      <c r="N499" t="s">
        <v>626</v>
      </c>
      <c r="O499">
        <v>33.972746800000003</v>
      </c>
      <c r="P499">
        <v>-118.4242055</v>
      </c>
      <c r="Q499">
        <v>1.9954992773060654</v>
      </c>
    </row>
    <row r="500" spans="1:17" x14ac:dyDescent="0.3">
      <c r="A500" t="s">
        <v>396</v>
      </c>
      <c r="B500" t="s">
        <v>628</v>
      </c>
      <c r="C500" t="s">
        <v>250</v>
      </c>
      <c r="D500" t="s">
        <v>20</v>
      </c>
      <c r="E500">
        <v>90094</v>
      </c>
      <c r="F500">
        <v>1098000</v>
      </c>
      <c r="G500">
        <v>2</v>
      </c>
      <c r="H500">
        <v>2</v>
      </c>
      <c r="I500">
        <v>1160</v>
      </c>
      <c r="K500">
        <v>2007</v>
      </c>
      <c r="L500">
        <v>35</v>
      </c>
      <c r="M500">
        <v>947</v>
      </c>
      <c r="N500" t="s">
        <v>629</v>
      </c>
      <c r="O500">
        <v>33.972666599999997</v>
      </c>
      <c r="P500">
        <v>-118.42484450000001</v>
      </c>
      <c r="Q500">
        <v>1.9696402713264487</v>
      </c>
    </row>
    <row r="501" spans="1:17" x14ac:dyDescent="0.3">
      <c r="A501" t="s">
        <v>396</v>
      </c>
      <c r="B501" t="s">
        <v>630</v>
      </c>
      <c r="C501" t="s">
        <v>250</v>
      </c>
      <c r="D501" t="s">
        <v>20</v>
      </c>
      <c r="E501">
        <v>90094</v>
      </c>
      <c r="F501">
        <v>990000</v>
      </c>
      <c r="G501">
        <v>2</v>
      </c>
      <c r="H501">
        <v>3</v>
      </c>
      <c r="I501">
        <v>1170</v>
      </c>
      <c r="K501">
        <v>2003</v>
      </c>
      <c r="L501">
        <v>4</v>
      </c>
      <c r="M501">
        <v>846</v>
      </c>
      <c r="N501" t="s">
        <v>631</v>
      </c>
      <c r="O501">
        <v>33.971653600000003</v>
      </c>
      <c r="P501">
        <v>-118.42551949999999</v>
      </c>
      <c r="Q501">
        <v>1.8901830165930833</v>
      </c>
    </row>
    <row r="502" spans="1:17" x14ac:dyDescent="0.3">
      <c r="A502" t="s">
        <v>396</v>
      </c>
      <c r="B502" t="s">
        <v>632</v>
      </c>
      <c r="C502" t="s">
        <v>250</v>
      </c>
      <c r="D502" t="s">
        <v>20</v>
      </c>
      <c r="E502">
        <v>90094</v>
      </c>
      <c r="F502">
        <v>1099900</v>
      </c>
      <c r="G502">
        <v>2</v>
      </c>
      <c r="H502">
        <v>2.5</v>
      </c>
      <c r="I502">
        <v>1174</v>
      </c>
      <c r="K502">
        <v>2003</v>
      </c>
      <c r="L502">
        <v>15</v>
      </c>
      <c r="M502">
        <v>937</v>
      </c>
      <c r="N502" t="s">
        <v>633</v>
      </c>
      <c r="O502">
        <v>33.971849300000002</v>
      </c>
      <c r="P502">
        <v>-118.4252381</v>
      </c>
      <c r="Q502">
        <v>1.9105690351861657</v>
      </c>
    </row>
    <row r="503" spans="1:17" x14ac:dyDescent="0.3">
      <c r="A503" t="s">
        <v>396</v>
      </c>
      <c r="B503" t="s">
        <v>634</v>
      </c>
      <c r="C503" t="s">
        <v>250</v>
      </c>
      <c r="D503" t="s">
        <v>20</v>
      </c>
      <c r="E503">
        <v>90094</v>
      </c>
      <c r="F503">
        <v>724800</v>
      </c>
      <c r="G503">
        <v>1</v>
      </c>
      <c r="H503">
        <v>1</v>
      </c>
      <c r="I503">
        <v>642</v>
      </c>
      <c r="K503">
        <v>2003</v>
      </c>
      <c r="L503">
        <v>18</v>
      </c>
      <c r="M503">
        <v>1129</v>
      </c>
      <c r="N503" t="s">
        <v>635</v>
      </c>
      <c r="O503">
        <v>33.970779499999999</v>
      </c>
      <c r="P503">
        <v>-118.4269437</v>
      </c>
      <c r="Q503">
        <v>1.7938561135438043</v>
      </c>
    </row>
    <row r="504" spans="1:17" x14ac:dyDescent="0.3">
      <c r="A504" t="s">
        <v>396</v>
      </c>
      <c r="B504" t="s">
        <v>636</v>
      </c>
      <c r="C504" t="s">
        <v>250</v>
      </c>
      <c r="D504" t="s">
        <v>20</v>
      </c>
      <c r="E504">
        <v>90094</v>
      </c>
      <c r="F504">
        <v>1220000</v>
      </c>
      <c r="G504">
        <v>2</v>
      </c>
      <c r="H504">
        <v>2</v>
      </c>
      <c r="I504">
        <v>1281</v>
      </c>
      <c r="K504">
        <v>2003</v>
      </c>
      <c r="L504">
        <v>36</v>
      </c>
      <c r="M504">
        <v>952</v>
      </c>
      <c r="N504" t="s">
        <v>635</v>
      </c>
      <c r="O504">
        <v>33.970779499999999</v>
      </c>
      <c r="P504">
        <v>-118.4269437</v>
      </c>
      <c r="Q504">
        <v>1.7938561135438043</v>
      </c>
    </row>
    <row r="505" spans="1:17" x14ac:dyDescent="0.3">
      <c r="A505" t="s">
        <v>396</v>
      </c>
      <c r="B505" t="s">
        <v>637</v>
      </c>
      <c r="C505" t="s">
        <v>250</v>
      </c>
      <c r="D505" t="s">
        <v>20</v>
      </c>
      <c r="E505">
        <v>90094</v>
      </c>
      <c r="F505">
        <v>1360000</v>
      </c>
      <c r="G505">
        <v>2</v>
      </c>
      <c r="H505">
        <v>2.5</v>
      </c>
      <c r="I505">
        <v>1610</v>
      </c>
      <c r="K505">
        <v>2005</v>
      </c>
      <c r="L505">
        <v>67</v>
      </c>
      <c r="M505">
        <v>845</v>
      </c>
      <c r="N505" t="s">
        <v>638</v>
      </c>
      <c r="O505">
        <v>33.974268799999997</v>
      </c>
      <c r="P505">
        <v>-118.4273993</v>
      </c>
      <c r="Q505">
        <v>1.9839090733739677</v>
      </c>
    </row>
    <row r="506" spans="1:17" x14ac:dyDescent="0.3">
      <c r="A506" t="s">
        <v>396</v>
      </c>
      <c r="B506" t="s">
        <v>639</v>
      </c>
      <c r="C506" t="s">
        <v>250</v>
      </c>
      <c r="D506" t="s">
        <v>20</v>
      </c>
      <c r="E506">
        <v>90094</v>
      </c>
      <c r="F506">
        <v>1695000</v>
      </c>
      <c r="G506">
        <v>3</v>
      </c>
      <c r="H506">
        <v>3</v>
      </c>
      <c r="I506">
        <v>2617</v>
      </c>
      <c r="K506">
        <v>2003</v>
      </c>
      <c r="L506">
        <v>35</v>
      </c>
      <c r="M506">
        <v>648</v>
      </c>
      <c r="N506" t="s">
        <v>640</v>
      </c>
      <c r="O506">
        <v>33.971566000000003</v>
      </c>
      <c r="P506">
        <v>-118.4292121</v>
      </c>
      <c r="Q506">
        <v>1.7702361868262657</v>
      </c>
    </row>
    <row r="507" spans="1:17" x14ac:dyDescent="0.3">
      <c r="A507" t="s">
        <v>396</v>
      </c>
      <c r="B507" t="s">
        <v>641</v>
      </c>
      <c r="C507" t="s">
        <v>250</v>
      </c>
      <c r="D507" t="s">
        <v>20</v>
      </c>
      <c r="E507">
        <v>90094</v>
      </c>
      <c r="F507">
        <v>1050000</v>
      </c>
      <c r="G507">
        <v>3</v>
      </c>
      <c r="H507">
        <v>2.5</v>
      </c>
      <c r="I507">
        <v>1560</v>
      </c>
      <c r="K507">
        <v>2003</v>
      </c>
      <c r="L507">
        <v>38</v>
      </c>
      <c r="M507">
        <v>673</v>
      </c>
      <c r="N507" t="s">
        <v>642</v>
      </c>
      <c r="O507">
        <v>33.972153200000001</v>
      </c>
      <c r="P507">
        <v>-118.42891950000001</v>
      </c>
      <c r="Q507">
        <v>1.8137573352659275</v>
      </c>
    </row>
    <row r="508" spans="1:17" x14ac:dyDescent="0.3">
      <c r="A508" t="s">
        <v>396</v>
      </c>
      <c r="B508" t="s">
        <v>643</v>
      </c>
      <c r="C508" t="s">
        <v>250</v>
      </c>
      <c r="D508" t="s">
        <v>20</v>
      </c>
      <c r="E508">
        <v>90094</v>
      </c>
      <c r="F508">
        <v>1274000</v>
      </c>
      <c r="G508">
        <v>2</v>
      </c>
      <c r="H508">
        <v>2</v>
      </c>
      <c r="I508">
        <v>1680</v>
      </c>
      <c r="K508">
        <v>2003</v>
      </c>
      <c r="L508">
        <v>99</v>
      </c>
      <c r="M508">
        <v>758</v>
      </c>
      <c r="N508" t="s">
        <v>644</v>
      </c>
      <c r="O508">
        <v>33.971566000000003</v>
      </c>
      <c r="P508">
        <v>-118.4292121</v>
      </c>
      <c r="Q508">
        <v>1.7702361868262657</v>
      </c>
    </row>
    <row r="509" spans="1:17" x14ac:dyDescent="0.3">
      <c r="A509" t="s">
        <v>396</v>
      </c>
      <c r="B509" t="s">
        <v>645</v>
      </c>
      <c r="C509" t="s">
        <v>250</v>
      </c>
      <c r="D509" t="s">
        <v>20</v>
      </c>
      <c r="E509">
        <v>90094</v>
      </c>
      <c r="F509">
        <v>1049000</v>
      </c>
      <c r="G509">
        <v>2</v>
      </c>
      <c r="H509">
        <v>2</v>
      </c>
      <c r="I509">
        <v>1620</v>
      </c>
      <c r="K509">
        <v>2003</v>
      </c>
      <c r="L509">
        <v>19</v>
      </c>
      <c r="M509">
        <v>648</v>
      </c>
      <c r="N509" t="s">
        <v>646</v>
      </c>
      <c r="O509">
        <v>33.972153200000001</v>
      </c>
      <c r="P509">
        <v>-118.42891950000001</v>
      </c>
      <c r="Q509">
        <v>1.8137573352659275</v>
      </c>
    </row>
    <row r="510" spans="1:17" x14ac:dyDescent="0.3">
      <c r="A510" t="s">
        <v>396</v>
      </c>
      <c r="B510" t="s">
        <v>647</v>
      </c>
      <c r="C510" t="s">
        <v>250</v>
      </c>
      <c r="D510" t="s">
        <v>20</v>
      </c>
      <c r="E510">
        <v>90094</v>
      </c>
      <c r="F510">
        <v>1999000</v>
      </c>
      <c r="G510">
        <v>3</v>
      </c>
      <c r="H510">
        <v>2.5</v>
      </c>
      <c r="I510">
        <v>2060</v>
      </c>
      <c r="K510">
        <v>2005</v>
      </c>
      <c r="L510">
        <v>67</v>
      </c>
      <c r="M510">
        <v>970</v>
      </c>
      <c r="N510" t="s">
        <v>615</v>
      </c>
      <c r="O510">
        <v>33.973876500000003</v>
      </c>
      <c r="P510">
        <v>-118.42107780000001</v>
      </c>
      <c r="Q510">
        <v>2.1663677736217646</v>
      </c>
    </row>
    <row r="511" spans="1:17" x14ac:dyDescent="0.3">
      <c r="A511" t="s">
        <v>396</v>
      </c>
      <c r="B511" t="s">
        <v>648</v>
      </c>
      <c r="C511" t="s">
        <v>250</v>
      </c>
      <c r="D511" t="s">
        <v>20</v>
      </c>
      <c r="E511">
        <v>90094</v>
      </c>
      <c r="F511">
        <v>1875000</v>
      </c>
      <c r="G511">
        <v>4</v>
      </c>
      <c r="H511">
        <v>3.5</v>
      </c>
      <c r="I511">
        <v>2340</v>
      </c>
      <c r="K511">
        <v>2005</v>
      </c>
      <c r="L511">
        <v>34</v>
      </c>
      <c r="M511">
        <v>801</v>
      </c>
      <c r="N511" t="s">
        <v>649</v>
      </c>
      <c r="O511">
        <v>33.973232500000002</v>
      </c>
      <c r="P511">
        <v>-118.42099829999999</v>
      </c>
      <c r="Q511">
        <v>2.1347087887263045</v>
      </c>
    </row>
    <row r="512" spans="1:17" x14ac:dyDescent="0.3">
      <c r="A512" t="s">
        <v>396</v>
      </c>
      <c r="B512" t="s">
        <v>650</v>
      </c>
      <c r="C512" t="s">
        <v>250</v>
      </c>
      <c r="D512" t="s">
        <v>20</v>
      </c>
      <c r="E512">
        <v>90094</v>
      </c>
      <c r="F512">
        <v>1699000</v>
      </c>
      <c r="G512">
        <v>3</v>
      </c>
      <c r="H512">
        <v>3</v>
      </c>
      <c r="I512">
        <v>2810</v>
      </c>
      <c r="K512">
        <v>2007</v>
      </c>
      <c r="L512">
        <v>27</v>
      </c>
      <c r="M512">
        <v>605</v>
      </c>
      <c r="N512" t="s">
        <v>651</v>
      </c>
      <c r="O512">
        <v>33.970196000000001</v>
      </c>
      <c r="P512">
        <v>-118.4283128</v>
      </c>
      <c r="Q512">
        <v>1.7166500838022067</v>
      </c>
    </row>
    <row r="513" spans="1:17" x14ac:dyDescent="0.3">
      <c r="A513" t="s">
        <v>396</v>
      </c>
      <c r="B513" t="s">
        <v>652</v>
      </c>
      <c r="C513" t="s">
        <v>250</v>
      </c>
      <c r="D513" t="s">
        <v>20</v>
      </c>
      <c r="E513">
        <v>90094</v>
      </c>
      <c r="F513">
        <v>835000</v>
      </c>
      <c r="G513">
        <v>2</v>
      </c>
      <c r="H513">
        <v>2</v>
      </c>
      <c r="I513">
        <v>1000</v>
      </c>
      <c r="K513">
        <v>2005</v>
      </c>
      <c r="L513">
        <v>31</v>
      </c>
      <c r="M513">
        <v>835</v>
      </c>
      <c r="N513" t="s">
        <v>653</v>
      </c>
      <c r="O513">
        <v>33.969679599999999</v>
      </c>
      <c r="P513">
        <v>-118.42681880000001</v>
      </c>
      <c r="Q513">
        <v>1.7360250407779867</v>
      </c>
    </row>
    <row r="514" spans="1:17" x14ac:dyDescent="0.3">
      <c r="A514" t="s">
        <v>396</v>
      </c>
      <c r="B514" t="s">
        <v>654</v>
      </c>
      <c r="C514" t="s">
        <v>250</v>
      </c>
      <c r="D514" t="s">
        <v>20</v>
      </c>
      <c r="E514">
        <v>90094</v>
      </c>
      <c r="F514">
        <v>680000</v>
      </c>
      <c r="G514">
        <v>1</v>
      </c>
      <c r="H514">
        <v>1</v>
      </c>
      <c r="I514">
        <v>780</v>
      </c>
      <c r="K514">
        <v>2005</v>
      </c>
      <c r="L514">
        <v>10</v>
      </c>
      <c r="M514">
        <v>872</v>
      </c>
      <c r="N514" t="s">
        <v>655</v>
      </c>
      <c r="O514">
        <v>33.969679599999999</v>
      </c>
      <c r="P514">
        <v>-118.42681880000001</v>
      </c>
      <c r="Q514">
        <v>1.7360250407779867</v>
      </c>
    </row>
    <row r="515" spans="1:17" x14ac:dyDescent="0.3">
      <c r="A515" t="s">
        <v>396</v>
      </c>
      <c r="B515" t="s">
        <v>656</v>
      </c>
      <c r="C515" t="s">
        <v>250</v>
      </c>
      <c r="D515" t="s">
        <v>20</v>
      </c>
      <c r="E515">
        <v>90094</v>
      </c>
      <c r="F515">
        <v>1389000</v>
      </c>
      <c r="G515">
        <v>2</v>
      </c>
      <c r="H515">
        <v>2.5</v>
      </c>
      <c r="I515">
        <v>1892</v>
      </c>
      <c r="K515">
        <v>2007</v>
      </c>
      <c r="L515">
        <v>16</v>
      </c>
      <c r="M515">
        <v>734</v>
      </c>
      <c r="N515" t="s">
        <v>657</v>
      </c>
      <c r="O515">
        <v>33.969757100000002</v>
      </c>
      <c r="P515">
        <v>-118.4249377</v>
      </c>
      <c r="Q515">
        <v>1.805936705365869</v>
      </c>
    </row>
    <row r="516" spans="1:17" x14ac:dyDescent="0.3">
      <c r="A516" t="s">
        <v>396</v>
      </c>
      <c r="B516" t="s">
        <v>658</v>
      </c>
      <c r="C516" t="s">
        <v>250</v>
      </c>
      <c r="D516" t="s">
        <v>20</v>
      </c>
      <c r="E516">
        <v>90094</v>
      </c>
      <c r="F516">
        <v>1275000</v>
      </c>
      <c r="G516">
        <v>3</v>
      </c>
      <c r="H516">
        <v>2.5</v>
      </c>
      <c r="I516">
        <v>1680</v>
      </c>
      <c r="K516">
        <v>2005</v>
      </c>
      <c r="L516">
        <v>18</v>
      </c>
      <c r="M516">
        <v>759</v>
      </c>
      <c r="N516" t="s">
        <v>659</v>
      </c>
      <c r="O516">
        <v>33.969224799999999</v>
      </c>
      <c r="P516">
        <v>-118.4261223</v>
      </c>
      <c r="Q516">
        <v>1.7349679842129067</v>
      </c>
    </row>
    <row r="517" spans="1:17" x14ac:dyDescent="0.3">
      <c r="A517" t="s">
        <v>396</v>
      </c>
      <c r="B517" t="s">
        <v>660</v>
      </c>
      <c r="C517" t="s">
        <v>256</v>
      </c>
      <c r="D517" t="s">
        <v>20</v>
      </c>
      <c r="E517">
        <v>90291</v>
      </c>
      <c r="F517">
        <v>1950000</v>
      </c>
      <c r="G517">
        <v>2</v>
      </c>
      <c r="H517">
        <v>2.5</v>
      </c>
      <c r="I517">
        <v>1839</v>
      </c>
      <c r="K517">
        <v>1999</v>
      </c>
      <c r="L517">
        <v>14</v>
      </c>
      <c r="M517">
        <v>1060</v>
      </c>
      <c r="N517" t="s">
        <v>661</v>
      </c>
      <c r="O517">
        <v>33.992380300000001</v>
      </c>
      <c r="P517">
        <v>-118.46911830000001</v>
      </c>
      <c r="Q517">
        <v>0.90255049970370615</v>
      </c>
    </row>
    <row r="518" spans="1:17" x14ac:dyDescent="0.3">
      <c r="A518" t="s">
        <v>396</v>
      </c>
      <c r="B518" t="s">
        <v>662</v>
      </c>
      <c r="C518" t="s">
        <v>256</v>
      </c>
      <c r="D518" t="s">
        <v>20</v>
      </c>
      <c r="E518">
        <v>90291</v>
      </c>
      <c r="F518">
        <v>1850000</v>
      </c>
      <c r="G518">
        <v>4</v>
      </c>
      <c r="H518">
        <v>2</v>
      </c>
      <c r="I518">
        <v>1656</v>
      </c>
      <c r="K518">
        <v>1947</v>
      </c>
      <c r="L518">
        <v>41</v>
      </c>
      <c r="M518">
        <v>1117</v>
      </c>
      <c r="N518" t="s">
        <v>663</v>
      </c>
      <c r="O518">
        <v>33.993747900000002</v>
      </c>
      <c r="P518">
        <v>-118.45088869999999</v>
      </c>
      <c r="Q518">
        <v>1.8581554120912556</v>
      </c>
    </row>
    <row r="519" spans="1:17" x14ac:dyDescent="0.3">
      <c r="A519" t="s">
        <v>396</v>
      </c>
      <c r="B519" t="s">
        <v>664</v>
      </c>
      <c r="C519" t="s">
        <v>256</v>
      </c>
      <c r="D519" t="s">
        <v>20</v>
      </c>
      <c r="E519">
        <v>90291</v>
      </c>
      <c r="F519">
        <v>3249000</v>
      </c>
      <c r="G519">
        <v>3</v>
      </c>
      <c r="H519">
        <v>3.5</v>
      </c>
      <c r="I519">
        <v>2339</v>
      </c>
      <c r="K519">
        <v>1985</v>
      </c>
      <c r="L519">
        <v>31</v>
      </c>
      <c r="M519">
        <v>1389</v>
      </c>
      <c r="N519" t="s">
        <v>663</v>
      </c>
      <c r="O519">
        <v>33.982036999999998</v>
      </c>
      <c r="P519">
        <v>-118.4688542</v>
      </c>
      <c r="Q519">
        <v>1.4152917257742499</v>
      </c>
    </row>
    <row r="520" spans="1:17" x14ac:dyDescent="0.3">
      <c r="A520" t="s">
        <v>396</v>
      </c>
      <c r="B520" t="s">
        <v>665</v>
      </c>
      <c r="C520" t="s">
        <v>256</v>
      </c>
      <c r="D520" t="s">
        <v>20</v>
      </c>
      <c r="E520">
        <v>90291</v>
      </c>
      <c r="F520">
        <v>1220000</v>
      </c>
      <c r="G520">
        <v>2</v>
      </c>
      <c r="H520">
        <v>2</v>
      </c>
      <c r="I520">
        <v>1188</v>
      </c>
      <c r="K520">
        <v>1989</v>
      </c>
      <c r="L520">
        <v>18</v>
      </c>
      <c r="M520">
        <v>1027</v>
      </c>
      <c r="N520" t="s">
        <v>666</v>
      </c>
      <c r="O520">
        <v>33.996963100000002</v>
      </c>
      <c r="P520">
        <v>-118.47887780000001</v>
      </c>
      <c r="Q520">
        <v>0.26029161069224704</v>
      </c>
    </row>
    <row r="521" spans="1:17" x14ac:dyDescent="0.3">
      <c r="A521" t="s">
        <v>396</v>
      </c>
      <c r="B521" t="s">
        <v>667</v>
      </c>
      <c r="C521" t="s">
        <v>256</v>
      </c>
      <c r="D521" t="s">
        <v>20</v>
      </c>
      <c r="E521">
        <v>90291</v>
      </c>
      <c r="F521">
        <v>1950000</v>
      </c>
      <c r="G521">
        <v>3</v>
      </c>
      <c r="H521">
        <v>4</v>
      </c>
      <c r="I521">
        <v>2181</v>
      </c>
      <c r="K521">
        <v>2015</v>
      </c>
      <c r="L521">
        <v>35</v>
      </c>
      <c r="M521">
        <v>894</v>
      </c>
      <c r="N521" t="s">
        <v>668</v>
      </c>
      <c r="O521">
        <v>33.994382899999998</v>
      </c>
      <c r="P521">
        <v>-118.44949990000001</v>
      </c>
      <c r="Q521">
        <v>1.9284966002486792</v>
      </c>
    </row>
    <row r="522" spans="1:17" x14ac:dyDescent="0.3">
      <c r="A522" t="s">
        <v>396</v>
      </c>
      <c r="B522" t="s">
        <v>669</v>
      </c>
      <c r="C522" t="s">
        <v>256</v>
      </c>
      <c r="D522" t="s">
        <v>20</v>
      </c>
      <c r="E522">
        <v>90291</v>
      </c>
      <c r="F522">
        <v>1295000</v>
      </c>
      <c r="G522">
        <v>2</v>
      </c>
      <c r="H522">
        <v>2</v>
      </c>
      <c r="I522">
        <v>1127</v>
      </c>
      <c r="K522">
        <v>1980</v>
      </c>
      <c r="L522">
        <v>10</v>
      </c>
      <c r="M522">
        <v>1149</v>
      </c>
      <c r="N522" t="s">
        <v>670</v>
      </c>
      <c r="O522">
        <v>33.993598300000002</v>
      </c>
      <c r="P522">
        <v>-118.4775834</v>
      </c>
      <c r="Q522">
        <v>0.47458147692128905</v>
      </c>
    </row>
    <row r="523" spans="1:17" x14ac:dyDescent="0.3">
      <c r="A523" t="s">
        <v>396</v>
      </c>
      <c r="B523" t="s">
        <v>671</v>
      </c>
      <c r="C523" t="s">
        <v>256</v>
      </c>
      <c r="D523" t="s">
        <v>20</v>
      </c>
      <c r="E523">
        <v>90291</v>
      </c>
      <c r="F523">
        <v>1995000</v>
      </c>
      <c r="G523">
        <v>3</v>
      </c>
      <c r="H523">
        <v>2.5</v>
      </c>
      <c r="I523">
        <v>2356</v>
      </c>
      <c r="K523">
        <v>2008</v>
      </c>
      <c r="L523">
        <v>35</v>
      </c>
      <c r="M523">
        <v>847</v>
      </c>
      <c r="N523" t="s">
        <v>672</v>
      </c>
      <c r="O523">
        <v>33.994377700000001</v>
      </c>
      <c r="P523">
        <v>-118.47458327052077</v>
      </c>
      <c r="Q523">
        <v>0.56410728632465168</v>
      </c>
    </row>
    <row r="524" spans="1:17" x14ac:dyDescent="0.3">
      <c r="A524" t="s">
        <v>396</v>
      </c>
      <c r="B524" t="s">
        <v>673</v>
      </c>
      <c r="C524" t="s">
        <v>256</v>
      </c>
      <c r="D524" t="s">
        <v>20</v>
      </c>
      <c r="E524">
        <v>90291</v>
      </c>
      <c r="F524">
        <v>2490000</v>
      </c>
      <c r="G524">
        <v>3</v>
      </c>
      <c r="H524">
        <v>3</v>
      </c>
      <c r="I524">
        <v>2356</v>
      </c>
      <c r="K524">
        <v>2008</v>
      </c>
      <c r="L524">
        <v>1</v>
      </c>
      <c r="M524">
        <v>1057</v>
      </c>
      <c r="N524" t="s">
        <v>443</v>
      </c>
      <c r="O524">
        <v>33.994377700000001</v>
      </c>
      <c r="P524">
        <v>-118.4702577</v>
      </c>
      <c r="Q524">
        <v>0.78106543911185677</v>
      </c>
    </row>
    <row r="525" spans="1:17" x14ac:dyDescent="0.3">
      <c r="A525" t="s">
        <v>396</v>
      </c>
      <c r="B525" t="s">
        <v>674</v>
      </c>
      <c r="C525" t="s">
        <v>256</v>
      </c>
      <c r="D525" t="s">
        <v>20</v>
      </c>
      <c r="E525">
        <v>90291</v>
      </c>
      <c r="F525">
        <v>1795000</v>
      </c>
      <c r="G525">
        <v>2</v>
      </c>
      <c r="H525">
        <v>2</v>
      </c>
      <c r="I525">
        <v>1930</v>
      </c>
      <c r="K525">
        <v>2009</v>
      </c>
      <c r="L525">
        <v>8</v>
      </c>
      <c r="M525">
        <v>930</v>
      </c>
      <c r="N525" t="s">
        <v>663</v>
      </c>
      <c r="O525">
        <v>33.996056799999998</v>
      </c>
      <c r="P525">
        <v>-118.4709319</v>
      </c>
      <c r="Q525">
        <v>0.70415608022799048</v>
      </c>
    </row>
    <row r="526" spans="1:17" x14ac:dyDescent="0.3">
      <c r="A526" t="s">
        <v>396</v>
      </c>
      <c r="B526" t="s">
        <v>675</v>
      </c>
      <c r="C526" t="s">
        <v>256</v>
      </c>
      <c r="D526" t="s">
        <v>20</v>
      </c>
      <c r="E526">
        <v>90291</v>
      </c>
      <c r="F526">
        <v>1725000</v>
      </c>
      <c r="G526">
        <v>4</v>
      </c>
      <c r="H526">
        <v>3</v>
      </c>
      <c r="I526">
        <v>1920</v>
      </c>
      <c r="K526">
        <v>2005</v>
      </c>
      <c r="L526">
        <v>49</v>
      </c>
      <c r="M526">
        <v>898</v>
      </c>
      <c r="N526" t="s">
        <v>545</v>
      </c>
      <c r="O526">
        <v>33.996381599999999</v>
      </c>
      <c r="P526">
        <v>-118.4703603</v>
      </c>
      <c r="Q526">
        <v>0.72967881378676935</v>
      </c>
    </row>
    <row r="527" spans="1:17" x14ac:dyDescent="0.3">
      <c r="A527" t="s">
        <v>396</v>
      </c>
      <c r="B527" t="s">
        <v>676</v>
      </c>
      <c r="C527" t="s">
        <v>256</v>
      </c>
      <c r="D527" t="s">
        <v>20</v>
      </c>
      <c r="E527">
        <v>90291</v>
      </c>
      <c r="F527">
        <v>1349000</v>
      </c>
      <c r="G527">
        <v>2</v>
      </c>
      <c r="H527">
        <v>2</v>
      </c>
      <c r="I527">
        <v>1302</v>
      </c>
      <c r="K527">
        <v>1974</v>
      </c>
      <c r="L527">
        <v>1</v>
      </c>
      <c r="M527">
        <v>1036</v>
      </c>
      <c r="N527" t="s">
        <v>422</v>
      </c>
      <c r="O527">
        <v>33.9958399</v>
      </c>
      <c r="P527">
        <v>-118.4789825</v>
      </c>
      <c r="Q527">
        <v>0.30501091877700803</v>
      </c>
    </row>
    <row r="528" spans="1:17" x14ac:dyDescent="0.3">
      <c r="A528" t="s">
        <v>396</v>
      </c>
      <c r="B528" t="s">
        <v>677</v>
      </c>
      <c r="C528" t="s">
        <v>256</v>
      </c>
      <c r="D528" t="s">
        <v>20</v>
      </c>
      <c r="E528">
        <v>90291</v>
      </c>
      <c r="F528">
        <v>1600000</v>
      </c>
      <c r="G528">
        <v>2</v>
      </c>
      <c r="H528">
        <v>2</v>
      </c>
      <c r="I528">
        <v>1737</v>
      </c>
      <c r="K528">
        <v>2004</v>
      </c>
      <c r="L528">
        <v>17</v>
      </c>
      <c r="M528">
        <v>921</v>
      </c>
      <c r="N528" t="s">
        <v>678</v>
      </c>
      <c r="O528">
        <v>33.994230899999998</v>
      </c>
      <c r="P528">
        <v>-118.475038</v>
      </c>
      <c r="Q528">
        <v>0.54886506732817608</v>
      </c>
    </row>
    <row r="529" spans="1:17" x14ac:dyDescent="0.3">
      <c r="A529" t="s">
        <v>396</v>
      </c>
      <c r="B529" t="s">
        <v>679</v>
      </c>
      <c r="C529" t="s">
        <v>256</v>
      </c>
      <c r="D529" t="s">
        <v>20</v>
      </c>
      <c r="E529">
        <v>90291</v>
      </c>
      <c r="F529">
        <v>1899000</v>
      </c>
      <c r="G529">
        <v>3</v>
      </c>
      <c r="H529">
        <v>2.5</v>
      </c>
      <c r="I529">
        <v>2360</v>
      </c>
      <c r="K529">
        <v>2000</v>
      </c>
      <c r="L529">
        <v>50</v>
      </c>
      <c r="M529">
        <v>805</v>
      </c>
      <c r="N529" t="s">
        <v>465</v>
      </c>
      <c r="O529">
        <v>33.987482499999999</v>
      </c>
      <c r="P529">
        <v>-118.4597753</v>
      </c>
      <c r="Q529">
        <v>1.5356414627943054</v>
      </c>
    </row>
    <row r="530" spans="1:17" x14ac:dyDescent="0.3">
      <c r="A530" t="s">
        <v>396</v>
      </c>
      <c r="B530" t="s">
        <v>680</v>
      </c>
      <c r="C530" t="s">
        <v>256</v>
      </c>
      <c r="D530" t="s">
        <v>20</v>
      </c>
      <c r="E530">
        <v>90291</v>
      </c>
      <c r="F530">
        <v>1435000</v>
      </c>
      <c r="G530">
        <v>1</v>
      </c>
      <c r="H530">
        <v>2</v>
      </c>
      <c r="I530">
        <v>1430</v>
      </c>
      <c r="K530">
        <v>2008</v>
      </c>
      <c r="L530">
        <v>6</v>
      </c>
      <c r="M530">
        <v>1003</v>
      </c>
      <c r="N530" t="s">
        <v>681</v>
      </c>
      <c r="O530">
        <v>33.993696200000002</v>
      </c>
      <c r="P530">
        <v>-118.475054</v>
      </c>
      <c r="Q530">
        <v>0.57110901267733616</v>
      </c>
    </row>
    <row r="531" spans="1:17" x14ac:dyDescent="0.3">
      <c r="A531" t="s">
        <v>396</v>
      </c>
      <c r="B531" t="s">
        <v>682</v>
      </c>
      <c r="C531" t="s">
        <v>256</v>
      </c>
      <c r="D531" t="s">
        <v>20</v>
      </c>
      <c r="E531">
        <v>90291</v>
      </c>
      <c r="F531">
        <v>1350000</v>
      </c>
      <c r="G531">
        <v>2</v>
      </c>
      <c r="H531">
        <v>2</v>
      </c>
      <c r="I531">
        <v>1132</v>
      </c>
      <c r="K531">
        <v>1991</v>
      </c>
      <c r="L531">
        <v>110</v>
      </c>
      <c r="M531">
        <v>1193</v>
      </c>
      <c r="N531" t="s">
        <v>465</v>
      </c>
      <c r="O531">
        <v>33.9964735</v>
      </c>
      <c r="P531">
        <v>-118.46539679999999</v>
      </c>
      <c r="Q531">
        <v>1.006487095927961</v>
      </c>
    </row>
    <row r="532" spans="1:17" x14ac:dyDescent="0.3">
      <c r="A532" t="s">
        <v>396</v>
      </c>
      <c r="B532" t="s">
        <v>683</v>
      </c>
      <c r="C532" t="s">
        <v>256</v>
      </c>
      <c r="D532" t="s">
        <v>20</v>
      </c>
      <c r="E532">
        <v>90291</v>
      </c>
      <c r="F532">
        <v>1945000</v>
      </c>
      <c r="G532">
        <v>1</v>
      </c>
      <c r="H532">
        <v>2</v>
      </c>
      <c r="I532">
        <v>1720</v>
      </c>
      <c r="K532">
        <v>2008</v>
      </c>
      <c r="L532">
        <v>60</v>
      </c>
      <c r="M532">
        <v>1131</v>
      </c>
      <c r="N532" t="s">
        <v>684</v>
      </c>
      <c r="O532">
        <v>33.993115099999997</v>
      </c>
      <c r="P532">
        <v>-118.47405759999999</v>
      </c>
      <c r="Q532">
        <v>0.64068120759031655</v>
      </c>
    </row>
    <row r="533" spans="1:17" x14ac:dyDescent="0.3">
      <c r="A533" t="s">
        <v>396</v>
      </c>
      <c r="B533" t="s">
        <v>685</v>
      </c>
      <c r="C533" t="s">
        <v>379</v>
      </c>
      <c r="D533" t="s">
        <v>20</v>
      </c>
      <c r="E533">
        <v>90045</v>
      </c>
      <c r="F533">
        <v>445000</v>
      </c>
      <c r="G533">
        <v>1</v>
      </c>
      <c r="H533">
        <v>1</v>
      </c>
      <c r="I533">
        <v>625</v>
      </c>
      <c r="K533">
        <v>1968</v>
      </c>
      <c r="L533">
        <v>48</v>
      </c>
      <c r="M533">
        <v>712</v>
      </c>
      <c r="N533" t="s">
        <v>686</v>
      </c>
      <c r="O533">
        <v>33.957957399999998</v>
      </c>
      <c r="P533">
        <v>-118.38382</v>
      </c>
      <c r="Q533">
        <v>3.5391252273425282</v>
      </c>
    </row>
    <row r="534" spans="1:17" x14ac:dyDescent="0.3">
      <c r="A534" t="s">
        <v>17</v>
      </c>
      <c r="B534" t="s">
        <v>687</v>
      </c>
      <c r="C534" t="s">
        <v>688</v>
      </c>
      <c r="D534" t="s">
        <v>689</v>
      </c>
      <c r="E534">
        <v>33130</v>
      </c>
      <c r="F534">
        <v>850000</v>
      </c>
      <c r="G534">
        <v>5</v>
      </c>
      <c r="H534">
        <v>2</v>
      </c>
      <c r="I534">
        <v>2426</v>
      </c>
      <c r="J534">
        <v>5000</v>
      </c>
      <c r="K534">
        <v>1924</v>
      </c>
      <c r="L534">
        <v>4</v>
      </c>
      <c r="M534">
        <v>350</v>
      </c>
      <c r="N534" t="s">
        <v>21</v>
      </c>
      <c r="O534">
        <v>25.772224300000001</v>
      </c>
      <c r="P534">
        <v>-80.205833600000005</v>
      </c>
      <c r="Q534">
        <v>1.407163592421143</v>
      </c>
    </row>
    <row r="535" spans="1:17" x14ac:dyDescent="0.3">
      <c r="A535" t="s">
        <v>17</v>
      </c>
      <c r="B535" t="s">
        <v>690</v>
      </c>
      <c r="C535" t="s">
        <v>688</v>
      </c>
      <c r="D535" t="s">
        <v>689</v>
      </c>
      <c r="E535">
        <v>33136</v>
      </c>
      <c r="F535">
        <v>2590000</v>
      </c>
      <c r="G535">
        <v>3</v>
      </c>
      <c r="H535">
        <v>3</v>
      </c>
      <c r="I535">
        <v>2070</v>
      </c>
      <c r="J535">
        <v>10500</v>
      </c>
      <c r="K535">
        <v>2026</v>
      </c>
      <c r="L535">
        <v>153</v>
      </c>
      <c r="M535">
        <v>1251</v>
      </c>
      <c r="N535" t="s">
        <v>21</v>
      </c>
      <c r="O535">
        <v>25.779832200000001</v>
      </c>
      <c r="P535">
        <v>-80.193693300000007</v>
      </c>
      <c r="Q535">
        <v>1.1090475115785026</v>
      </c>
    </row>
    <row r="536" spans="1:17" x14ac:dyDescent="0.3">
      <c r="A536" t="s">
        <v>17</v>
      </c>
      <c r="B536" t="s">
        <v>691</v>
      </c>
      <c r="C536" t="s">
        <v>688</v>
      </c>
      <c r="D536" t="s">
        <v>689</v>
      </c>
      <c r="E536">
        <v>33139</v>
      </c>
      <c r="F536">
        <v>12995000</v>
      </c>
      <c r="G536">
        <v>4</v>
      </c>
      <c r="H536">
        <v>3</v>
      </c>
      <c r="I536">
        <v>3671</v>
      </c>
      <c r="J536">
        <v>13500</v>
      </c>
      <c r="K536">
        <v>1959</v>
      </c>
      <c r="L536">
        <v>21</v>
      </c>
      <c r="M536">
        <v>3540</v>
      </c>
      <c r="N536" t="s">
        <v>21</v>
      </c>
      <c r="O536">
        <v>25.790922999999999</v>
      </c>
      <c r="P536">
        <v>-80.174624600000001</v>
      </c>
      <c r="Q536">
        <v>1.3417364524195705</v>
      </c>
    </row>
    <row r="537" spans="1:17" x14ac:dyDescent="0.3">
      <c r="A537" t="s">
        <v>17</v>
      </c>
      <c r="B537" t="s">
        <v>692</v>
      </c>
      <c r="C537" t="s">
        <v>688</v>
      </c>
      <c r="D537" t="s">
        <v>689</v>
      </c>
      <c r="E537">
        <v>33139</v>
      </c>
      <c r="F537">
        <v>23900000</v>
      </c>
      <c r="G537">
        <v>5</v>
      </c>
      <c r="H537">
        <v>5.5</v>
      </c>
      <c r="I537">
        <v>7283</v>
      </c>
      <c r="J537">
        <v>10500</v>
      </c>
      <c r="K537">
        <v>2023</v>
      </c>
      <c r="L537">
        <v>20</v>
      </c>
      <c r="M537">
        <v>3282</v>
      </c>
      <c r="N537" t="s">
        <v>21</v>
      </c>
      <c r="O537">
        <v>25.791233699999999</v>
      </c>
      <c r="P537">
        <v>-80.167409000000006</v>
      </c>
      <c r="Q537">
        <v>1.7758864272284425</v>
      </c>
    </row>
    <row r="538" spans="1:17" x14ac:dyDescent="0.3">
      <c r="A538" t="s">
        <v>17</v>
      </c>
      <c r="B538" t="s">
        <v>693</v>
      </c>
      <c r="C538" t="s">
        <v>688</v>
      </c>
      <c r="D538" t="s">
        <v>689</v>
      </c>
      <c r="E538">
        <v>33139</v>
      </c>
      <c r="F538">
        <v>3355000</v>
      </c>
      <c r="G538">
        <v>4</v>
      </c>
      <c r="H538">
        <v>4</v>
      </c>
      <c r="I538">
        <v>2390</v>
      </c>
      <c r="J538">
        <v>7500</v>
      </c>
      <c r="K538">
        <v>1998</v>
      </c>
      <c r="L538">
        <v>19</v>
      </c>
      <c r="M538">
        <v>1404</v>
      </c>
      <c r="N538" t="s">
        <v>21</v>
      </c>
      <c r="O538">
        <v>25.790523499999999</v>
      </c>
      <c r="P538">
        <v>-80.1687388</v>
      </c>
      <c r="Q538">
        <v>1.7043595629241977</v>
      </c>
    </row>
    <row r="539" spans="1:17" x14ac:dyDescent="0.3">
      <c r="A539" t="s">
        <v>17</v>
      </c>
      <c r="B539" t="s">
        <v>694</v>
      </c>
      <c r="C539" t="s">
        <v>695</v>
      </c>
      <c r="D539" t="s">
        <v>689</v>
      </c>
      <c r="E539">
        <v>33139</v>
      </c>
      <c r="F539">
        <v>2295000</v>
      </c>
      <c r="G539">
        <v>3</v>
      </c>
      <c r="H539">
        <v>3</v>
      </c>
      <c r="I539">
        <v>1664</v>
      </c>
      <c r="J539">
        <v>7203</v>
      </c>
      <c r="K539">
        <v>1955</v>
      </c>
      <c r="L539">
        <v>14</v>
      </c>
      <c r="M539">
        <v>1379</v>
      </c>
      <c r="N539" t="s">
        <v>21</v>
      </c>
      <c r="O539">
        <v>25.784240400000002</v>
      </c>
      <c r="P539">
        <v>-80.140178500000005</v>
      </c>
      <c r="Q539">
        <v>0.68028086177233882</v>
      </c>
    </row>
    <row r="540" spans="1:17" x14ac:dyDescent="0.3">
      <c r="A540" t="s">
        <v>17</v>
      </c>
      <c r="B540" t="s">
        <v>696</v>
      </c>
      <c r="C540" t="s">
        <v>695</v>
      </c>
      <c r="D540" t="s">
        <v>689</v>
      </c>
      <c r="E540">
        <v>33139</v>
      </c>
      <c r="F540">
        <v>3550000</v>
      </c>
      <c r="G540">
        <v>5</v>
      </c>
      <c r="H540">
        <v>4</v>
      </c>
      <c r="I540">
        <v>3129</v>
      </c>
      <c r="J540">
        <v>7500</v>
      </c>
      <c r="K540">
        <v>1923</v>
      </c>
      <c r="L540">
        <v>15</v>
      </c>
      <c r="M540">
        <v>1135</v>
      </c>
      <c r="N540" t="s">
        <v>21</v>
      </c>
      <c r="O540">
        <v>25.7924185</v>
      </c>
      <c r="P540">
        <v>-80.138082600000004</v>
      </c>
      <c r="Q540">
        <v>1.1928897380461296</v>
      </c>
    </row>
    <row r="541" spans="1:17" x14ac:dyDescent="0.3">
      <c r="A541" t="s">
        <v>17</v>
      </c>
      <c r="B541" t="s">
        <v>697</v>
      </c>
      <c r="C541" t="s">
        <v>695</v>
      </c>
      <c r="D541" t="s">
        <v>689</v>
      </c>
      <c r="E541">
        <v>33139</v>
      </c>
      <c r="F541">
        <v>4990000</v>
      </c>
      <c r="G541">
        <v>4</v>
      </c>
      <c r="H541">
        <v>4</v>
      </c>
      <c r="I541">
        <v>3281</v>
      </c>
      <c r="J541">
        <v>7500</v>
      </c>
      <c r="K541">
        <v>1936</v>
      </c>
      <c r="L541">
        <v>30</v>
      </c>
      <c r="M541">
        <v>1521</v>
      </c>
      <c r="N541" t="s">
        <v>21</v>
      </c>
      <c r="O541">
        <v>25.793867800000001</v>
      </c>
      <c r="P541">
        <v>-80.138125500000001</v>
      </c>
      <c r="Q541">
        <v>1.2925764879897987</v>
      </c>
    </row>
    <row r="542" spans="1:17" x14ac:dyDescent="0.3">
      <c r="A542" t="s">
        <v>17</v>
      </c>
      <c r="B542" t="s">
        <v>698</v>
      </c>
      <c r="C542" t="s">
        <v>695</v>
      </c>
      <c r="D542" t="s">
        <v>689</v>
      </c>
      <c r="E542">
        <v>33139</v>
      </c>
      <c r="F542">
        <v>38500000</v>
      </c>
      <c r="G542">
        <v>7</v>
      </c>
      <c r="H542">
        <v>7.5</v>
      </c>
      <c r="I542">
        <v>8200</v>
      </c>
      <c r="J542">
        <v>15750</v>
      </c>
      <c r="K542">
        <v>2023</v>
      </c>
      <c r="L542">
        <v>13</v>
      </c>
      <c r="M542">
        <v>4695</v>
      </c>
      <c r="N542" t="s">
        <v>21</v>
      </c>
      <c r="O542">
        <v>25.7907264</v>
      </c>
      <c r="P542">
        <v>-80.154218799999995</v>
      </c>
      <c r="Q542">
        <v>1.5742238395131376</v>
      </c>
    </row>
    <row r="543" spans="1:17" x14ac:dyDescent="0.3">
      <c r="A543" t="s">
        <v>17</v>
      </c>
      <c r="B543" t="s">
        <v>699</v>
      </c>
      <c r="C543" t="s">
        <v>695</v>
      </c>
      <c r="D543" t="s">
        <v>689</v>
      </c>
      <c r="E543">
        <v>33139</v>
      </c>
      <c r="F543">
        <v>8900000</v>
      </c>
      <c r="G543">
        <v>5</v>
      </c>
      <c r="H543">
        <v>6</v>
      </c>
      <c r="I543">
        <v>4680</v>
      </c>
      <c r="J543">
        <v>10400</v>
      </c>
      <c r="K543">
        <v>2021</v>
      </c>
      <c r="L543">
        <v>28</v>
      </c>
      <c r="M543">
        <v>1902</v>
      </c>
      <c r="N543" t="s">
        <v>21</v>
      </c>
      <c r="O543">
        <v>25.799642299999999</v>
      </c>
      <c r="P543">
        <v>-80.134680500000002</v>
      </c>
      <c r="Q543">
        <v>1.1869346135518815</v>
      </c>
    </row>
    <row r="544" spans="1:17" x14ac:dyDescent="0.3">
      <c r="A544" t="s">
        <v>17</v>
      </c>
      <c r="B544" t="s">
        <v>700</v>
      </c>
      <c r="C544" t="s">
        <v>695</v>
      </c>
      <c r="D544" t="s">
        <v>689</v>
      </c>
      <c r="E544">
        <v>33139</v>
      </c>
      <c r="F544">
        <v>8895000</v>
      </c>
      <c r="G544">
        <v>4</v>
      </c>
      <c r="H544">
        <v>2.5</v>
      </c>
      <c r="I544">
        <v>3086</v>
      </c>
      <c r="J544">
        <v>8400</v>
      </c>
      <c r="K544">
        <v>1963</v>
      </c>
      <c r="L544">
        <v>6</v>
      </c>
      <c r="M544">
        <v>2882</v>
      </c>
      <c r="N544" t="s">
        <v>21</v>
      </c>
      <c r="O544">
        <v>25.780536000000001</v>
      </c>
      <c r="P544">
        <v>-80.165824299999997</v>
      </c>
      <c r="Q544">
        <v>1.9150847972362188</v>
      </c>
    </row>
    <row r="545" spans="1:17" x14ac:dyDescent="0.3">
      <c r="A545" t="s">
        <v>17</v>
      </c>
      <c r="B545" t="s">
        <v>701</v>
      </c>
      <c r="C545" t="s">
        <v>695</v>
      </c>
      <c r="D545" t="s">
        <v>689</v>
      </c>
      <c r="E545">
        <v>33139</v>
      </c>
      <c r="F545">
        <v>13950000</v>
      </c>
      <c r="G545">
        <v>4</v>
      </c>
      <c r="H545">
        <v>4</v>
      </c>
      <c r="I545">
        <v>3702</v>
      </c>
      <c r="J545">
        <v>10500</v>
      </c>
      <c r="K545">
        <v>1941</v>
      </c>
      <c r="L545">
        <v>9</v>
      </c>
      <c r="M545">
        <v>3768</v>
      </c>
      <c r="N545" t="s">
        <v>21</v>
      </c>
      <c r="O545">
        <v>25.791195299999998</v>
      </c>
      <c r="P545">
        <v>-80.163811899999999</v>
      </c>
      <c r="Q545">
        <v>1.996930634935715</v>
      </c>
    </row>
    <row r="546" spans="1:17" x14ac:dyDescent="0.3">
      <c r="A546" t="s">
        <v>17</v>
      </c>
      <c r="B546" t="s">
        <v>702</v>
      </c>
      <c r="C546" t="s">
        <v>695</v>
      </c>
      <c r="D546" t="s">
        <v>689</v>
      </c>
      <c r="E546">
        <v>33139</v>
      </c>
      <c r="F546">
        <v>18500000</v>
      </c>
      <c r="G546">
        <v>6</v>
      </c>
      <c r="H546">
        <v>6.5</v>
      </c>
      <c r="I546">
        <v>5292</v>
      </c>
      <c r="J546">
        <v>10500</v>
      </c>
      <c r="K546">
        <v>2021</v>
      </c>
      <c r="L546">
        <v>10</v>
      </c>
      <c r="M546">
        <v>3496</v>
      </c>
      <c r="N546" t="s">
        <v>21</v>
      </c>
      <c r="O546">
        <v>25.7918141</v>
      </c>
      <c r="P546">
        <v>-80.154272500000005</v>
      </c>
      <c r="Q546">
        <v>1.6284329412853351</v>
      </c>
    </row>
    <row r="547" spans="1:17" x14ac:dyDescent="0.3">
      <c r="A547" t="s">
        <v>17</v>
      </c>
      <c r="B547" t="s">
        <v>703</v>
      </c>
      <c r="C547" t="s">
        <v>695</v>
      </c>
      <c r="D547" t="s">
        <v>689</v>
      </c>
      <c r="E547">
        <v>33139</v>
      </c>
      <c r="F547">
        <v>13950000</v>
      </c>
      <c r="G547">
        <v>4</v>
      </c>
      <c r="H547">
        <v>4</v>
      </c>
      <c r="I547">
        <v>3629</v>
      </c>
      <c r="J547">
        <v>10500</v>
      </c>
      <c r="K547">
        <v>1938</v>
      </c>
      <c r="L547">
        <v>35</v>
      </c>
      <c r="M547">
        <v>3844</v>
      </c>
      <c r="N547" t="s">
        <v>21</v>
      </c>
      <c r="O547">
        <v>25.782800399999999</v>
      </c>
      <c r="P547">
        <v>-80.161551900000006</v>
      </c>
      <c r="Q547">
        <v>1.6958796313787612</v>
      </c>
    </row>
    <row r="548" spans="1:17" x14ac:dyDescent="0.3">
      <c r="A548" t="s">
        <v>17</v>
      </c>
      <c r="B548" t="s">
        <v>704</v>
      </c>
      <c r="C548" t="s">
        <v>695</v>
      </c>
      <c r="D548" t="s">
        <v>689</v>
      </c>
      <c r="E548">
        <v>33139</v>
      </c>
      <c r="F548">
        <v>3500000</v>
      </c>
      <c r="G548">
        <v>4</v>
      </c>
      <c r="H548">
        <v>3</v>
      </c>
      <c r="I548">
        <v>1534</v>
      </c>
      <c r="J548">
        <v>6000</v>
      </c>
      <c r="K548">
        <v>1941</v>
      </c>
      <c r="L548">
        <v>62</v>
      </c>
      <c r="M548">
        <v>2282</v>
      </c>
      <c r="N548" t="s">
        <v>21</v>
      </c>
      <c r="O548">
        <v>25.7818346</v>
      </c>
      <c r="P548">
        <v>-80.166079199999999</v>
      </c>
      <c r="Q548">
        <v>1.9494601310215074</v>
      </c>
    </row>
    <row r="549" spans="1:17" x14ac:dyDescent="0.3">
      <c r="A549" t="s">
        <v>17</v>
      </c>
      <c r="B549" t="s">
        <v>705</v>
      </c>
      <c r="C549" t="s">
        <v>695</v>
      </c>
      <c r="D549" t="s">
        <v>689</v>
      </c>
      <c r="E549">
        <v>33139</v>
      </c>
      <c r="F549">
        <v>15900000</v>
      </c>
      <c r="G549">
        <v>5</v>
      </c>
      <c r="H549">
        <v>5.5</v>
      </c>
      <c r="I549">
        <v>1853</v>
      </c>
      <c r="J549">
        <v>10500</v>
      </c>
      <c r="K549">
        <v>1978</v>
      </c>
      <c r="L549">
        <v>14</v>
      </c>
      <c r="M549">
        <v>8581</v>
      </c>
      <c r="N549" t="s">
        <v>21</v>
      </c>
      <c r="O549">
        <v>25.784410699999999</v>
      </c>
      <c r="P549">
        <v>-80.161549100000002</v>
      </c>
      <c r="Q549">
        <v>1.7329516718187019</v>
      </c>
    </row>
    <row r="550" spans="1:17" x14ac:dyDescent="0.3">
      <c r="A550" t="s">
        <v>17</v>
      </c>
      <c r="B550" t="s">
        <v>706</v>
      </c>
      <c r="C550" t="s">
        <v>695</v>
      </c>
      <c r="D550" t="s">
        <v>689</v>
      </c>
      <c r="E550">
        <v>33139</v>
      </c>
      <c r="F550">
        <v>43000000</v>
      </c>
      <c r="G550">
        <v>9</v>
      </c>
      <c r="H550">
        <v>8.5</v>
      </c>
      <c r="I550">
        <v>13144</v>
      </c>
      <c r="J550">
        <v>32000</v>
      </c>
      <c r="K550">
        <v>2013</v>
      </c>
      <c r="L550">
        <v>50</v>
      </c>
      <c r="M550">
        <v>3271</v>
      </c>
      <c r="N550" t="s">
        <v>21</v>
      </c>
      <c r="O550">
        <v>25.777526399999999</v>
      </c>
      <c r="P550">
        <v>-80.158098899999999</v>
      </c>
      <c r="Q550">
        <v>1.4083590122606182</v>
      </c>
    </row>
    <row r="551" spans="1:17" x14ac:dyDescent="0.3">
      <c r="A551" t="s">
        <v>17</v>
      </c>
      <c r="B551" t="s">
        <v>707</v>
      </c>
      <c r="C551" t="s">
        <v>695</v>
      </c>
      <c r="D551" t="s">
        <v>689</v>
      </c>
      <c r="E551">
        <v>33139</v>
      </c>
      <c r="F551">
        <v>30600000</v>
      </c>
      <c r="G551">
        <v>6</v>
      </c>
      <c r="H551">
        <v>6.5</v>
      </c>
      <c r="I551">
        <v>5479</v>
      </c>
      <c r="J551">
        <v>15750</v>
      </c>
      <c r="K551">
        <v>1939</v>
      </c>
      <c r="L551">
        <v>8</v>
      </c>
      <c r="M551">
        <v>5585</v>
      </c>
      <c r="N551" t="s">
        <v>21</v>
      </c>
      <c r="O551">
        <v>25.7927295</v>
      </c>
      <c r="P551">
        <v>-80.154415</v>
      </c>
      <c r="Q551">
        <v>1.6795282559478095</v>
      </c>
    </row>
    <row r="552" spans="1:17" x14ac:dyDescent="0.3">
      <c r="A552" t="s">
        <v>17</v>
      </c>
      <c r="B552" t="s">
        <v>708</v>
      </c>
      <c r="C552" t="s">
        <v>695</v>
      </c>
      <c r="D552" t="s">
        <v>689</v>
      </c>
      <c r="E552">
        <v>33139</v>
      </c>
      <c r="F552">
        <v>18000000</v>
      </c>
      <c r="G552">
        <v>6</v>
      </c>
      <c r="H552">
        <v>7</v>
      </c>
      <c r="I552">
        <v>6145</v>
      </c>
      <c r="J552">
        <v>18375</v>
      </c>
      <c r="K552">
        <v>1930</v>
      </c>
      <c r="L552">
        <v>24</v>
      </c>
      <c r="M552">
        <v>2929</v>
      </c>
      <c r="N552" t="s">
        <v>21</v>
      </c>
      <c r="O552">
        <v>25.7839223</v>
      </c>
      <c r="P552">
        <v>-80.164472500000002</v>
      </c>
      <c r="Q552">
        <v>1.8926787055950831</v>
      </c>
    </row>
    <row r="553" spans="1:17" x14ac:dyDescent="0.3">
      <c r="A553" t="s">
        <v>17</v>
      </c>
      <c r="B553" t="s">
        <v>709</v>
      </c>
      <c r="C553" t="s">
        <v>695</v>
      </c>
      <c r="D553" t="s">
        <v>689</v>
      </c>
      <c r="E553">
        <v>33139</v>
      </c>
      <c r="F553">
        <v>26500000</v>
      </c>
      <c r="G553">
        <v>5</v>
      </c>
      <c r="H553">
        <v>4</v>
      </c>
      <c r="I553">
        <v>5020</v>
      </c>
      <c r="J553">
        <v>9953</v>
      </c>
      <c r="K553">
        <v>2020</v>
      </c>
      <c r="L553">
        <v>20</v>
      </c>
      <c r="M553">
        <v>5279</v>
      </c>
      <c r="N553" t="s">
        <v>21</v>
      </c>
      <c r="O553">
        <v>25.788878799999999</v>
      </c>
      <c r="P553">
        <v>-80.163675400000002</v>
      </c>
      <c r="Q553">
        <v>1.9828646877241103</v>
      </c>
    </row>
    <row r="554" spans="1:17" x14ac:dyDescent="0.3">
      <c r="A554" t="s">
        <v>17</v>
      </c>
      <c r="B554" t="s">
        <v>710</v>
      </c>
      <c r="C554" t="s">
        <v>695</v>
      </c>
      <c r="D554" t="s">
        <v>689</v>
      </c>
      <c r="E554">
        <v>33139</v>
      </c>
      <c r="F554">
        <v>9500000</v>
      </c>
      <c r="G554">
        <v>4</v>
      </c>
      <c r="H554">
        <v>4</v>
      </c>
      <c r="I554">
        <v>3008</v>
      </c>
      <c r="J554">
        <v>10500</v>
      </c>
      <c r="K554">
        <v>1932</v>
      </c>
      <c r="L554">
        <v>8</v>
      </c>
      <c r="M554">
        <v>3158</v>
      </c>
      <c r="N554" t="s">
        <v>21</v>
      </c>
      <c r="O554">
        <v>25.791145700000001</v>
      </c>
      <c r="P554">
        <v>-80.158408199999997</v>
      </c>
      <c r="Q554">
        <v>1.7923831374823025</v>
      </c>
    </row>
    <row r="555" spans="1:17" x14ac:dyDescent="0.3">
      <c r="A555" t="s">
        <v>17</v>
      </c>
      <c r="B555" t="s">
        <v>711</v>
      </c>
      <c r="C555" t="s">
        <v>695</v>
      </c>
      <c r="D555" t="s">
        <v>689</v>
      </c>
      <c r="E555">
        <v>33139</v>
      </c>
      <c r="F555">
        <v>23500000</v>
      </c>
      <c r="G555">
        <v>4</v>
      </c>
      <c r="H555">
        <v>4.5</v>
      </c>
      <c r="I555">
        <v>5501</v>
      </c>
      <c r="J555">
        <v>10500</v>
      </c>
      <c r="K555">
        <v>2018</v>
      </c>
      <c r="L555">
        <v>9</v>
      </c>
      <c r="M555">
        <v>4272</v>
      </c>
      <c r="N555" t="s">
        <v>21</v>
      </c>
      <c r="O555">
        <v>25.792016799999999</v>
      </c>
      <c r="P555">
        <v>-80.160015299999998</v>
      </c>
      <c r="Q555">
        <v>1.9083613130668038</v>
      </c>
    </row>
    <row r="556" spans="1:17" x14ac:dyDescent="0.3">
      <c r="A556" t="s">
        <v>17</v>
      </c>
      <c r="B556" t="s">
        <v>712</v>
      </c>
      <c r="C556" t="s">
        <v>695</v>
      </c>
      <c r="D556" t="s">
        <v>689</v>
      </c>
      <c r="E556">
        <v>33139</v>
      </c>
      <c r="F556">
        <v>6500000</v>
      </c>
      <c r="G556">
        <v>4</v>
      </c>
      <c r="H556">
        <v>4</v>
      </c>
      <c r="I556">
        <v>3760</v>
      </c>
      <c r="J556">
        <v>11250</v>
      </c>
      <c r="K556">
        <v>1939</v>
      </c>
      <c r="L556">
        <v>14</v>
      </c>
      <c r="M556">
        <v>1729</v>
      </c>
      <c r="N556" t="s">
        <v>21</v>
      </c>
      <c r="O556">
        <v>25.7920689</v>
      </c>
      <c r="P556">
        <v>-80.159362200000004</v>
      </c>
      <c r="Q556">
        <v>1.8783948961804238</v>
      </c>
    </row>
    <row r="557" spans="1:17" x14ac:dyDescent="0.3">
      <c r="A557" t="s">
        <v>17</v>
      </c>
      <c r="B557" t="s">
        <v>713</v>
      </c>
      <c r="C557" t="s">
        <v>695</v>
      </c>
      <c r="D557" t="s">
        <v>689</v>
      </c>
      <c r="E557">
        <v>33139</v>
      </c>
      <c r="F557">
        <v>13900000</v>
      </c>
      <c r="G557">
        <v>6</v>
      </c>
      <c r="H557">
        <v>6.5</v>
      </c>
      <c r="I557">
        <v>6746</v>
      </c>
      <c r="J557">
        <v>14375</v>
      </c>
      <c r="K557">
        <v>2021</v>
      </c>
      <c r="L557">
        <v>55</v>
      </c>
      <c r="M557">
        <v>2060</v>
      </c>
      <c r="N557" t="s">
        <v>21</v>
      </c>
      <c r="O557">
        <v>25.781941</v>
      </c>
      <c r="P557">
        <v>-80.157205899999994</v>
      </c>
      <c r="Q557">
        <v>1.4205013771491044</v>
      </c>
    </row>
    <row r="558" spans="1:17" x14ac:dyDescent="0.3">
      <c r="A558" t="s">
        <v>17</v>
      </c>
      <c r="B558" t="s">
        <v>714</v>
      </c>
      <c r="C558" t="s">
        <v>695</v>
      </c>
      <c r="D558" t="s">
        <v>689</v>
      </c>
      <c r="E558">
        <v>33139</v>
      </c>
      <c r="F558">
        <v>3690000</v>
      </c>
      <c r="G558">
        <v>11</v>
      </c>
      <c r="H558">
        <v>9.5</v>
      </c>
      <c r="I558">
        <v>1853</v>
      </c>
      <c r="J558">
        <v>7500</v>
      </c>
      <c r="K558">
        <v>1952</v>
      </c>
      <c r="L558">
        <v>62</v>
      </c>
      <c r="M558">
        <v>1991</v>
      </c>
      <c r="N558" t="s">
        <v>21</v>
      </c>
      <c r="O558">
        <v>25.777832199999999</v>
      </c>
      <c r="P558">
        <v>-80.139324400000007</v>
      </c>
      <c r="Q558">
        <v>0.29037497188063188</v>
      </c>
    </row>
    <row r="559" spans="1:17" x14ac:dyDescent="0.3">
      <c r="A559" t="s">
        <v>17</v>
      </c>
      <c r="B559" t="s">
        <v>715</v>
      </c>
      <c r="C559" t="s">
        <v>695</v>
      </c>
      <c r="D559" t="s">
        <v>689</v>
      </c>
      <c r="E559">
        <v>33139</v>
      </c>
      <c r="F559">
        <v>235000</v>
      </c>
      <c r="G559">
        <v>1</v>
      </c>
      <c r="H559">
        <v>1</v>
      </c>
      <c r="I559">
        <v>406</v>
      </c>
      <c r="J559">
        <v>6322</v>
      </c>
      <c r="K559">
        <v>1950</v>
      </c>
      <c r="L559">
        <v>7</v>
      </c>
      <c r="M559">
        <v>579</v>
      </c>
      <c r="N559" t="s">
        <v>21</v>
      </c>
      <c r="O559">
        <v>25.787141299999998</v>
      </c>
      <c r="P559">
        <v>-80.136967799999994</v>
      </c>
      <c r="Q559">
        <v>0.82261930081759527</v>
      </c>
    </row>
    <row r="560" spans="1:17" x14ac:dyDescent="0.3">
      <c r="A560" t="s">
        <v>17</v>
      </c>
      <c r="B560" t="s">
        <v>716</v>
      </c>
      <c r="C560" t="s">
        <v>695</v>
      </c>
      <c r="D560" t="s">
        <v>689</v>
      </c>
      <c r="E560">
        <v>33140</v>
      </c>
      <c r="F560">
        <v>13750000</v>
      </c>
      <c r="G560">
        <v>4</v>
      </c>
      <c r="H560">
        <v>4.5</v>
      </c>
      <c r="I560">
        <v>5154</v>
      </c>
      <c r="J560">
        <v>9635</v>
      </c>
      <c r="K560">
        <v>2023</v>
      </c>
      <c r="L560">
        <v>143</v>
      </c>
      <c r="M560">
        <v>2668</v>
      </c>
      <c r="N560" t="s">
        <v>21</v>
      </c>
      <c r="O560">
        <v>25.8237828</v>
      </c>
      <c r="P560">
        <v>-80.132379700000001</v>
      </c>
      <c r="Q560">
        <v>0.52241858487590731</v>
      </c>
    </row>
    <row r="561" spans="1:17" x14ac:dyDescent="0.3">
      <c r="A561" t="s">
        <v>17</v>
      </c>
      <c r="B561" t="s">
        <v>717</v>
      </c>
      <c r="C561" t="s">
        <v>695</v>
      </c>
      <c r="D561" t="s">
        <v>689</v>
      </c>
      <c r="E561">
        <v>33140</v>
      </c>
      <c r="F561">
        <v>12949000</v>
      </c>
      <c r="G561">
        <v>4</v>
      </c>
      <c r="H561">
        <v>4.5</v>
      </c>
      <c r="I561">
        <v>4257</v>
      </c>
      <c r="J561">
        <v>6322</v>
      </c>
      <c r="K561">
        <v>2022</v>
      </c>
      <c r="L561">
        <v>9</v>
      </c>
      <c r="M561">
        <v>3042</v>
      </c>
      <c r="N561" t="s">
        <v>21</v>
      </c>
      <c r="O561">
        <v>25.8246784</v>
      </c>
      <c r="P561">
        <v>-80.133077599999993</v>
      </c>
      <c r="Q561">
        <v>0.56653555807918621</v>
      </c>
    </row>
    <row r="562" spans="1:17" x14ac:dyDescent="0.3">
      <c r="A562" t="s">
        <v>17</v>
      </c>
      <c r="B562" t="s">
        <v>718</v>
      </c>
      <c r="C562" t="s">
        <v>695</v>
      </c>
      <c r="D562" t="s">
        <v>689</v>
      </c>
      <c r="E562">
        <v>33140</v>
      </c>
      <c r="F562">
        <v>13900000</v>
      </c>
      <c r="G562">
        <v>4</v>
      </c>
      <c r="H562">
        <v>4.5</v>
      </c>
      <c r="I562">
        <v>6388</v>
      </c>
      <c r="J562">
        <v>9773</v>
      </c>
      <c r="K562">
        <v>2023</v>
      </c>
      <c r="L562">
        <v>121</v>
      </c>
      <c r="M562">
        <v>2176</v>
      </c>
      <c r="N562" t="s">
        <v>21</v>
      </c>
      <c r="O562">
        <v>25.8247386</v>
      </c>
      <c r="P562">
        <v>-80.133137599999998</v>
      </c>
      <c r="Q562">
        <v>0.56951876099940701</v>
      </c>
    </row>
    <row r="563" spans="1:17" x14ac:dyDescent="0.3">
      <c r="A563" t="s">
        <v>17</v>
      </c>
      <c r="B563" t="s">
        <v>719</v>
      </c>
      <c r="C563" t="s">
        <v>695</v>
      </c>
      <c r="D563" t="s">
        <v>689</v>
      </c>
      <c r="E563">
        <v>33140</v>
      </c>
      <c r="F563">
        <v>24850000</v>
      </c>
      <c r="G563">
        <v>4</v>
      </c>
      <c r="H563">
        <v>4.5</v>
      </c>
      <c r="I563">
        <v>5688</v>
      </c>
      <c r="J563">
        <v>11806</v>
      </c>
      <c r="K563">
        <v>2023</v>
      </c>
      <c r="L563">
        <v>99</v>
      </c>
      <c r="M563">
        <v>4369</v>
      </c>
      <c r="N563" t="s">
        <v>21</v>
      </c>
      <c r="O563">
        <v>25.7962585</v>
      </c>
      <c r="P563">
        <v>-80.141377199999994</v>
      </c>
      <c r="Q563">
        <v>1.4641580785144388</v>
      </c>
    </row>
    <row r="564" spans="1:17" x14ac:dyDescent="0.3">
      <c r="A564" t="s">
        <v>17</v>
      </c>
      <c r="B564" t="s">
        <v>720</v>
      </c>
      <c r="C564" t="s">
        <v>695</v>
      </c>
      <c r="D564" t="s">
        <v>689</v>
      </c>
      <c r="E564">
        <v>33140</v>
      </c>
      <c r="F564">
        <v>2375000</v>
      </c>
      <c r="G564">
        <v>4</v>
      </c>
      <c r="H564">
        <v>3.5</v>
      </c>
      <c r="I564">
        <v>2918</v>
      </c>
      <c r="J564">
        <v>7320</v>
      </c>
      <c r="K564">
        <v>1926</v>
      </c>
      <c r="L564">
        <v>38</v>
      </c>
      <c r="M564">
        <v>814</v>
      </c>
      <c r="N564" t="s">
        <v>21</v>
      </c>
      <c r="O564">
        <v>25.799501200000002</v>
      </c>
      <c r="P564">
        <v>-80.1385133</v>
      </c>
      <c r="Q564">
        <v>1.2089651483484176</v>
      </c>
    </row>
    <row r="565" spans="1:17" x14ac:dyDescent="0.3">
      <c r="A565" t="s">
        <v>17</v>
      </c>
      <c r="B565" t="s">
        <v>721</v>
      </c>
      <c r="C565" t="s">
        <v>695</v>
      </c>
      <c r="D565" t="s">
        <v>689</v>
      </c>
      <c r="E565">
        <v>33140</v>
      </c>
      <c r="F565">
        <v>5000000</v>
      </c>
      <c r="G565">
        <v>3</v>
      </c>
      <c r="H565">
        <v>2.5</v>
      </c>
      <c r="I565">
        <v>2799</v>
      </c>
      <c r="J565">
        <v>10126</v>
      </c>
      <c r="K565">
        <v>1925</v>
      </c>
      <c r="L565">
        <v>38</v>
      </c>
      <c r="M565">
        <v>1786</v>
      </c>
      <c r="N565" t="s">
        <v>21</v>
      </c>
      <c r="O565">
        <v>25.8010342</v>
      </c>
      <c r="P565">
        <v>-80.1389985</v>
      </c>
      <c r="Q565">
        <v>1.1097016415964156</v>
      </c>
    </row>
    <row r="566" spans="1:17" x14ac:dyDescent="0.3">
      <c r="A566" t="s">
        <v>17</v>
      </c>
      <c r="B566" t="s">
        <v>722</v>
      </c>
      <c r="C566" t="s">
        <v>695</v>
      </c>
      <c r="D566" t="s">
        <v>689</v>
      </c>
      <c r="E566">
        <v>33140</v>
      </c>
      <c r="F566">
        <v>2695000</v>
      </c>
      <c r="G566">
        <v>5</v>
      </c>
      <c r="H566">
        <v>3.5</v>
      </c>
      <c r="I566">
        <v>3970</v>
      </c>
      <c r="J566">
        <v>10400</v>
      </c>
      <c r="K566">
        <v>1930</v>
      </c>
      <c r="L566">
        <v>24</v>
      </c>
      <c r="M566">
        <v>679</v>
      </c>
      <c r="N566" t="s">
        <v>21</v>
      </c>
      <c r="O566">
        <v>25.800814800000001</v>
      </c>
      <c r="P566">
        <v>-80.133764499999998</v>
      </c>
      <c r="Q566">
        <v>1.1104243886702656</v>
      </c>
    </row>
    <row r="567" spans="1:17" x14ac:dyDescent="0.3">
      <c r="A567" t="s">
        <v>17</v>
      </c>
      <c r="B567" t="s">
        <v>723</v>
      </c>
      <c r="C567" t="s">
        <v>695</v>
      </c>
      <c r="D567" t="s">
        <v>689</v>
      </c>
      <c r="E567">
        <v>33140</v>
      </c>
      <c r="F567">
        <v>4900000</v>
      </c>
      <c r="G567">
        <v>5</v>
      </c>
      <c r="H567">
        <v>6</v>
      </c>
      <c r="I567">
        <v>3701</v>
      </c>
      <c r="J567">
        <v>7684</v>
      </c>
      <c r="K567">
        <v>1932</v>
      </c>
      <c r="L567">
        <v>6</v>
      </c>
      <c r="M567">
        <v>1324</v>
      </c>
      <c r="N567" t="s">
        <v>21</v>
      </c>
      <c r="O567">
        <v>25.8048763</v>
      </c>
      <c r="P567">
        <v>-80.1261279</v>
      </c>
      <c r="Q567">
        <v>1.012902152140041</v>
      </c>
    </row>
    <row r="568" spans="1:17" x14ac:dyDescent="0.3">
      <c r="A568" t="s">
        <v>17</v>
      </c>
      <c r="B568" t="s">
        <v>724</v>
      </c>
      <c r="C568" t="s">
        <v>695</v>
      </c>
      <c r="D568" t="s">
        <v>689</v>
      </c>
      <c r="E568">
        <v>33140</v>
      </c>
      <c r="F568">
        <v>5500000</v>
      </c>
      <c r="G568">
        <v>4</v>
      </c>
      <c r="H568">
        <v>4.5</v>
      </c>
      <c r="I568">
        <v>3308</v>
      </c>
      <c r="J568">
        <v>10724</v>
      </c>
      <c r="K568">
        <v>1936</v>
      </c>
      <c r="L568">
        <v>167</v>
      </c>
      <c r="M568">
        <v>1663</v>
      </c>
      <c r="N568" t="s">
        <v>21</v>
      </c>
      <c r="O568">
        <v>25.802584499999998</v>
      </c>
      <c r="P568">
        <v>-80.128016099999996</v>
      </c>
      <c r="Q568">
        <v>1.0896700319074248</v>
      </c>
    </row>
    <row r="569" spans="1:17" x14ac:dyDescent="0.3">
      <c r="A569" t="s">
        <v>17</v>
      </c>
      <c r="B569" t="s">
        <v>725</v>
      </c>
      <c r="C569" t="s">
        <v>695</v>
      </c>
      <c r="D569" t="s">
        <v>689</v>
      </c>
      <c r="E569">
        <v>33140</v>
      </c>
      <c r="F569">
        <v>3850000</v>
      </c>
      <c r="G569">
        <v>4</v>
      </c>
      <c r="H569">
        <v>4.5</v>
      </c>
      <c r="I569">
        <v>3596</v>
      </c>
      <c r="J569">
        <v>14969</v>
      </c>
      <c r="K569">
        <v>1933</v>
      </c>
      <c r="L569">
        <v>55</v>
      </c>
      <c r="M569">
        <v>1071</v>
      </c>
      <c r="N569" t="s">
        <v>21</v>
      </c>
      <c r="O569">
        <v>25.8040503</v>
      </c>
      <c r="P569">
        <v>-80.128139899999994</v>
      </c>
      <c r="Q569">
        <v>0.99571959214068784</v>
      </c>
    </row>
    <row r="570" spans="1:17" x14ac:dyDescent="0.3">
      <c r="A570" t="s">
        <v>17</v>
      </c>
      <c r="B570" t="s">
        <v>726</v>
      </c>
      <c r="C570" t="s">
        <v>695</v>
      </c>
      <c r="D570" t="s">
        <v>689</v>
      </c>
      <c r="E570">
        <v>33140</v>
      </c>
      <c r="F570">
        <v>11999999</v>
      </c>
      <c r="G570">
        <v>6</v>
      </c>
      <c r="H570">
        <v>6.5</v>
      </c>
      <c r="I570">
        <v>4441</v>
      </c>
      <c r="J570">
        <v>10800</v>
      </c>
      <c r="K570">
        <v>2016</v>
      </c>
      <c r="L570">
        <v>12</v>
      </c>
      <c r="M570">
        <v>2702</v>
      </c>
      <c r="N570" t="s">
        <v>21</v>
      </c>
      <c r="O570">
        <v>25.804915999999999</v>
      </c>
      <c r="P570">
        <v>-80.143948699999996</v>
      </c>
      <c r="Q570">
        <v>0.97159348799887568</v>
      </c>
    </row>
    <row r="571" spans="1:17" x14ac:dyDescent="0.3">
      <c r="A571" t="s">
        <v>17</v>
      </c>
      <c r="B571" t="s">
        <v>727</v>
      </c>
      <c r="C571" t="s">
        <v>695</v>
      </c>
      <c r="D571" t="s">
        <v>689</v>
      </c>
      <c r="E571">
        <v>33140</v>
      </c>
      <c r="F571">
        <v>10850000</v>
      </c>
      <c r="G571">
        <v>5</v>
      </c>
      <c r="H571">
        <v>6.5</v>
      </c>
      <c r="I571">
        <v>4625</v>
      </c>
      <c r="J571">
        <v>18225</v>
      </c>
      <c r="K571">
        <v>1938</v>
      </c>
      <c r="L571">
        <v>3</v>
      </c>
      <c r="M571">
        <v>2346</v>
      </c>
      <c r="N571" t="s">
        <v>21</v>
      </c>
      <c r="O571">
        <v>25.8051821</v>
      </c>
      <c r="P571">
        <v>-80.143490700000001</v>
      </c>
      <c r="Q571">
        <v>0.94093335495132346</v>
      </c>
    </row>
    <row r="572" spans="1:17" x14ac:dyDescent="0.3">
      <c r="A572" t="s">
        <v>17</v>
      </c>
      <c r="B572" t="s">
        <v>728</v>
      </c>
      <c r="C572" t="s">
        <v>695</v>
      </c>
      <c r="D572" t="s">
        <v>689</v>
      </c>
      <c r="E572">
        <v>33140</v>
      </c>
      <c r="F572">
        <v>3750000</v>
      </c>
      <c r="G572">
        <v>4</v>
      </c>
      <c r="H572">
        <v>3</v>
      </c>
      <c r="I572">
        <v>2130</v>
      </c>
      <c r="J572">
        <v>11157</v>
      </c>
      <c r="K572">
        <v>1942</v>
      </c>
      <c r="L572">
        <v>62</v>
      </c>
      <c r="M572">
        <v>1761</v>
      </c>
      <c r="N572" t="s">
        <v>21</v>
      </c>
      <c r="O572">
        <v>25.8060562</v>
      </c>
      <c r="P572">
        <v>-80.139472999999995</v>
      </c>
      <c r="Q572">
        <v>0.78048347111398764</v>
      </c>
    </row>
    <row r="573" spans="1:17" x14ac:dyDescent="0.3">
      <c r="A573" t="s">
        <v>17</v>
      </c>
      <c r="B573" t="s">
        <v>729</v>
      </c>
      <c r="C573" t="s">
        <v>695</v>
      </c>
      <c r="D573" t="s">
        <v>689</v>
      </c>
      <c r="E573">
        <v>33140</v>
      </c>
      <c r="F573">
        <v>2549000</v>
      </c>
      <c r="G573">
        <v>4</v>
      </c>
      <c r="H573">
        <v>3</v>
      </c>
      <c r="I573">
        <v>3123</v>
      </c>
      <c r="J573">
        <v>7893</v>
      </c>
      <c r="K573">
        <v>1961</v>
      </c>
      <c r="L573">
        <v>100</v>
      </c>
      <c r="M573">
        <v>816</v>
      </c>
      <c r="N573" t="s">
        <v>21</v>
      </c>
      <c r="O573">
        <v>25.806426800000001</v>
      </c>
      <c r="P573">
        <v>-80.1387711</v>
      </c>
      <c r="Q573">
        <v>0.74341009591180218</v>
      </c>
    </row>
    <row r="574" spans="1:17" x14ac:dyDescent="0.3">
      <c r="A574" t="s">
        <v>17</v>
      </c>
      <c r="B574" t="s">
        <v>730</v>
      </c>
      <c r="C574" t="s">
        <v>695</v>
      </c>
      <c r="D574" t="s">
        <v>689</v>
      </c>
      <c r="E574">
        <v>33140</v>
      </c>
      <c r="F574">
        <v>14850000</v>
      </c>
      <c r="G574">
        <v>7</v>
      </c>
      <c r="H574">
        <v>7</v>
      </c>
      <c r="I574">
        <v>5463</v>
      </c>
      <c r="J574">
        <v>16400</v>
      </c>
      <c r="K574">
        <v>1925</v>
      </c>
      <c r="L574">
        <v>24</v>
      </c>
      <c r="M574">
        <v>2718</v>
      </c>
      <c r="N574" t="s">
        <v>21</v>
      </c>
      <c r="O574">
        <v>25.806949899999999</v>
      </c>
      <c r="P574">
        <v>-80.126401599999994</v>
      </c>
      <c r="Q574">
        <v>0.88917031365500621</v>
      </c>
    </row>
    <row r="575" spans="1:17" x14ac:dyDescent="0.3">
      <c r="A575" t="s">
        <v>17</v>
      </c>
      <c r="B575" t="s">
        <v>731</v>
      </c>
      <c r="C575" t="s">
        <v>695</v>
      </c>
      <c r="D575" t="s">
        <v>689</v>
      </c>
      <c r="E575">
        <v>33140</v>
      </c>
      <c r="F575">
        <v>14750000</v>
      </c>
      <c r="G575">
        <v>6</v>
      </c>
      <c r="H575">
        <v>7</v>
      </c>
      <c r="I575">
        <v>6434</v>
      </c>
      <c r="J575">
        <v>16366</v>
      </c>
      <c r="K575">
        <v>2020</v>
      </c>
      <c r="L575">
        <v>126</v>
      </c>
      <c r="M575">
        <v>2293</v>
      </c>
      <c r="N575" t="s">
        <v>21</v>
      </c>
      <c r="O575">
        <v>25.8092279</v>
      </c>
      <c r="P575">
        <v>-80.137138899999997</v>
      </c>
      <c r="Q575">
        <v>0.5318983301306921</v>
      </c>
    </row>
    <row r="576" spans="1:17" x14ac:dyDescent="0.3">
      <c r="A576" t="s">
        <v>17</v>
      </c>
      <c r="B576" t="s">
        <v>732</v>
      </c>
      <c r="C576" t="s">
        <v>695</v>
      </c>
      <c r="D576" t="s">
        <v>689</v>
      </c>
      <c r="E576">
        <v>33140</v>
      </c>
      <c r="F576">
        <v>3490000</v>
      </c>
      <c r="G576">
        <v>7</v>
      </c>
      <c r="H576">
        <v>8.5</v>
      </c>
      <c r="I576">
        <v>5846</v>
      </c>
      <c r="J576">
        <v>9750</v>
      </c>
      <c r="K576">
        <v>2023</v>
      </c>
      <c r="L576">
        <v>69</v>
      </c>
      <c r="M576">
        <v>597</v>
      </c>
      <c r="N576" t="s">
        <v>21</v>
      </c>
      <c r="O576">
        <v>25.808938600000001</v>
      </c>
      <c r="P576">
        <v>-80.131496400000003</v>
      </c>
      <c r="Q576">
        <v>0.60018852440580073</v>
      </c>
    </row>
    <row r="577" spans="1:17" x14ac:dyDescent="0.3">
      <c r="A577" t="s">
        <v>17</v>
      </c>
      <c r="B577" t="s">
        <v>733</v>
      </c>
      <c r="C577" t="s">
        <v>695</v>
      </c>
      <c r="D577" t="s">
        <v>689</v>
      </c>
      <c r="E577">
        <v>33140</v>
      </c>
      <c r="F577">
        <v>14990000</v>
      </c>
      <c r="G577">
        <v>6</v>
      </c>
      <c r="H577">
        <v>6</v>
      </c>
      <c r="I577">
        <v>5248</v>
      </c>
      <c r="J577">
        <v>10000</v>
      </c>
      <c r="K577">
        <v>2023</v>
      </c>
      <c r="L577">
        <v>128</v>
      </c>
      <c r="M577">
        <v>2856</v>
      </c>
      <c r="N577" t="s">
        <v>21</v>
      </c>
      <c r="O577">
        <v>25.809072700000002</v>
      </c>
      <c r="P577">
        <v>-80.136817699999995</v>
      </c>
      <c r="Q577">
        <v>0.53928359632652745</v>
      </c>
    </row>
    <row r="578" spans="1:17" x14ac:dyDescent="0.3">
      <c r="A578" t="s">
        <v>17</v>
      </c>
      <c r="B578" t="s">
        <v>734</v>
      </c>
      <c r="C578" t="s">
        <v>695</v>
      </c>
      <c r="D578" t="s">
        <v>689</v>
      </c>
      <c r="E578">
        <v>33140</v>
      </c>
      <c r="F578">
        <v>2400000</v>
      </c>
      <c r="G578">
        <v>5</v>
      </c>
      <c r="H578">
        <v>4</v>
      </c>
      <c r="I578">
        <v>3384</v>
      </c>
      <c r="J578">
        <v>7500</v>
      </c>
      <c r="K578">
        <v>1933</v>
      </c>
      <c r="L578">
        <v>128</v>
      </c>
      <c r="M578">
        <v>709</v>
      </c>
      <c r="N578" t="s">
        <v>21</v>
      </c>
      <c r="O578">
        <v>25.8090613</v>
      </c>
      <c r="P578">
        <v>-80.129142599999994</v>
      </c>
      <c r="Q578">
        <v>0.66878261529354854</v>
      </c>
    </row>
    <row r="579" spans="1:17" x14ac:dyDescent="0.3">
      <c r="A579" t="s">
        <v>17</v>
      </c>
      <c r="B579" t="s">
        <v>735</v>
      </c>
      <c r="C579" t="s">
        <v>695</v>
      </c>
      <c r="D579" t="s">
        <v>689</v>
      </c>
      <c r="E579">
        <v>33140</v>
      </c>
      <c r="F579">
        <v>13999999</v>
      </c>
      <c r="G579">
        <v>5</v>
      </c>
      <c r="H579">
        <v>6.5</v>
      </c>
      <c r="I579">
        <v>5363</v>
      </c>
      <c r="J579">
        <v>10960</v>
      </c>
      <c r="K579">
        <v>2016</v>
      </c>
      <c r="L579">
        <v>158</v>
      </c>
      <c r="M579">
        <v>2610</v>
      </c>
      <c r="N579" t="s">
        <v>21</v>
      </c>
      <c r="O579">
        <v>25.809201999999999</v>
      </c>
      <c r="P579">
        <v>-80.134353399999995</v>
      </c>
      <c r="Q579">
        <v>0.53069900774154322</v>
      </c>
    </row>
    <row r="580" spans="1:17" x14ac:dyDescent="0.3">
      <c r="A580" t="s">
        <v>17</v>
      </c>
      <c r="B580" t="s">
        <v>736</v>
      </c>
      <c r="C580" t="s">
        <v>695</v>
      </c>
      <c r="D580" t="s">
        <v>689</v>
      </c>
      <c r="E580">
        <v>33140</v>
      </c>
      <c r="F580">
        <v>4277000</v>
      </c>
      <c r="G580">
        <v>4</v>
      </c>
      <c r="H580">
        <v>4.5</v>
      </c>
      <c r="I580">
        <v>3604</v>
      </c>
      <c r="J580">
        <v>7500</v>
      </c>
      <c r="K580">
        <v>2015</v>
      </c>
      <c r="L580">
        <v>79</v>
      </c>
      <c r="M580">
        <v>1187</v>
      </c>
      <c r="N580" t="s">
        <v>21</v>
      </c>
      <c r="O580">
        <v>25.821136899999999</v>
      </c>
      <c r="P580">
        <v>-80.126610900000003</v>
      </c>
      <c r="Q580">
        <v>0.63436429833156605</v>
      </c>
    </row>
    <row r="581" spans="1:17" x14ac:dyDescent="0.3">
      <c r="A581" t="s">
        <v>17</v>
      </c>
      <c r="B581" t="s">
        <v>737</v>
      </c>
      <c r="C581" t="s">
        <v>695</v>
      </c>
      <c r="D581" t="s">
        <v>689</v>
      </c>
      <c r="E581">
        <v>33140</v>
      </c>
      <c r="F581">
        <v>3000000</v>
      </c>
      <c r="G581">
        <v>5</v>
      </c>
      <c r="H581">
        <v>4</v>
      </c>
      <c r="I581">
        <v>2853</v>
      </c>
      <c r="J581">
        <v>9750</v>
      </c>
      <c r="K581">
        <v>1926</v>
      </c>
      <c r="L581">
        <v>3</v>
      </c>
      <c r="M581">
        <v>1052</v>
      </c>
      <c r="N581" t="s">
        <v>21</v>
      </c>
      <c r="O581">
        <v>25.8109422</v>
      </c>
      <c r="P581">
        <v>-80.131213599999995</v>
      </c>
      <c r="Q581">
        <v>0.48813432049134642</v>
      </c>
    </row>
    <row r="582" spans="1:17" x14ac:dyDescent="0.3">
      <c r="A582" t="s">
        <v>17</v>
      </c>
      <c r="B582" t="s">
        <v>738</v>
      </c>
      <c r="C582" t="s">
        <v>695</v>
      </c>
      <c r="D582" t="s">
        <v>689</v>
      </c>
      <c r="E582">
        <v>33140</v>
      </c>
      <c r="F582">
        <v>2600000</v>
      </c>
      <c r="G582">
        <v>6</v>
      </c>
      <c r="H582">
        <v>6.5</v>
      </c>
      <c r="I582">
        <v>4126</v>
      </c>
      <c r="J582">
        <v>9750</v>
      </c>
      <c r="K582">
        <v>2025</v>
      </c>
      <c r="L582">
        <v>56</v>
      </c>
      <c r="M582">
        <v>630</v>
      </c>
      <c r="N582" t="s">
        <v>21</v>
      </c>
      <c r="O582">
        <v>25.811359700000001</v>
      </c>
      <c r="P582">
        <v>-80.129946399999994</v>
      </c>
      <c r="Q582">
        <v>0.51476187674884089</v>
      </c>
    </row>
    <row r="583" spans="1:17" x14ac:dyDescent="0.3">
      <c r="A583" t="s">
        <v>17</v>
      </c>
      <c r="B583" t="s">
        <v>739</v>
      </c>
      <c r="C583" t="s">
        <v>695</v>
      </c>
      <c r="D583" t="s">
        <v>689</v>
      </c>
      <c r="E583">
        <v>33140</v>
      </c>
      <c r="F583">
        <v>3750000</v>
      </c>
      <c r="G583">
        <v>4</v>
      </c>
      <c r="H583">
        <v>4.5</v>
      </c>
      <c r="I583">
        <v>2103</v>
      </c>
      <c r="J583">
        <v>10000</v>
      </c>
      <c r="K583">
        <v>1931</v>
      </c>
      <c r="L583">
        <v>169</v>
      </c>
      <c r="M583">
        <v>1783</v>
      </c>
      <c r="N583" t="s">
        <v>21</v>
      </c>
      <c r="O583">
        <v>25.811995</v>
      </c>
      <c r="P583">
        <v>-80.129271900000006</v>
      </c>
      <c r="Q583">
        <v>0.51494832227385268</v>
      </c>
    </row>
    <row r="584" spans="1:17" x14ac:dyDescent="0.3">
      <c r="A584" t="s">
        <v>17</v>
      </c>
      <c r="B584" t="s">
        <v>740</v>
      </c>
      <c r="C584" t="s">
        <v>695</v>
      </c>
      <c r="D584" t="s">
        <v>689</v>
      </c>
      <c r="E584">
        <v>33140</v>
      </c>
      <c r="F584">
        <v>2950000</v>
      </c>
      <c r="G584">
        <v>4</v>
      </c>
      <c r="H584">
        <v>5</v>
      </c>
      <c r="I584">
        <v>2954</v>
      </c>
      <c r="J584">
        <v>6000</v>
      </c>
      <c r="K584">
        <v>2007</v>
      </c>
      <c r="L584">
        <v>48</v>
      </c>
      <c r="M584">
        <v>999</v>
      </c>
      <c r="N584" t="s">
        <v>21</v>
      </c>
      <c r="O584">
        <v>25.813371700000001</v>
      </c>
      <c r="P584">
        <v>-80.136741400000005</v>
      </c>
      <c r="Q584">
        <v>0.24729776477001653</v>
      </c>
    </row>
    <row r="585" spans="1:17" x14ac:dyDescent="0.3">
      <c r="A585" t="s">
        <v>17</v>
      </c>
      <c r="B585" t="s">
        <v>741</v>
      </c>
      <c r="C585" t="s">
        <v>695</v>
      </c>
      <c r="D585" t="s">
        <v>689</v>
      </c>
      <c r="E585">
        <v>33140</v>
      </c>
      <c r="F585">
        <v>8900000</v>
      </c>
      <c r="G585">
        <v>5</v>
      </c>
      <c r="H585">
        <v>5.5</v>
      </c>
      <c r="I585">
        <v>1853</v>
      </c>
      <c r="J585">
        <v>8250</v>
      </c>
      <c r="K585">
        <v>2022</v>
      </c>
      <c r="L585">
        <v>114</v>
      </c>
      <c r="M585">
        <v>4803</v>
      </c>
      <c r="N585" t="s">
        <v>21</v>
      </c>
      <c r="O585">
        <v>25.815040100000001</v>
      </c>
      <c r="P585">
        <v>-80.127745099999999</v>
      </c>
      <c r="Q585">
        <v>0.50349232869987959</v>
      </c>
    </row>
    <row r="586" spans="1:17" x14ac:dyDescent="0.3">
      <c r="A586" t="s">
        <v>17</v>
      </c>
      <c r="B586" t="s">
        <v>742</v>
      </c>
      <c r="C586" t="s">
        <v>695</v>
      </c>
      <c r="D586" t="s">
        <v>689</v>
      </c>
      <c r="E586">
        <v>33140</v>
      </c>
      <c r="F586">
        <v>1995000</v>
      </c>
      <c r="G586">
        <v>3</v>
      </c>
      <c r="H586">
        <v>2</v>
      </c>
      <c r="I586">
        <v>1719</v>
      </c>
      <c r="J586">
        <v>6750</v>
      </c>
      <c r="K586">
        <v>1938</v>
      </c>
      <c r="L586">
        <v>6</v>
      </c>
      <c r="M586">
        <v>1161</v>
      </c>
      <c r="N586" t="s">
        <v>21</v>
      </c>
      <c r="O586">
        <v>25.815084299999999</v>
      </c>
      <c r="P586">
        <v>-80.127068399999999</v>
      </c>
      <c r="Q586">
        <v>0.54375876738425433</v>
      </c>
    </row>
    <row r="587" spans="1:17" x14ac:dyDescent="0.3">
      <c r="A587" t="s">
        <v>17</v>
      </c>
      <c r="B587" t="s">
        <v>743</v>
      </c>
      <c r="C587" t="s">
        <v>695</v>
      </c>
      <c r="D587" t="s">
        <v>689</v>
      </c>
      <c r="E587">
        <v>33140</v>
      </c>
      <c r="F587">
        <v>3075000</v>
      </c>
      <c r="G587">
        <v>4</v>
      </c>
      <c r="H587">
        <v>4.5</v>
      </c>
      <c r="I587">
        <v>2862</v>
      </c>
      <c r="J587">
        <v>4636</v>
      </c>
      <c r="K587">
        <v>1925</v>
      </c>
      <c r="L587">
        <v>7</v>
      </c>
      <c r="M587">
        <v>1074</v>
      </c>
      <c r="N587" t="s">
        <v>21</v>
      </c>
      <c r="O587">
        <v>25.814353799999999</v>
      </c>
      <c r="P587">
        <v>-80.137724199999994</v>
      </c>
      <c r="Q587">
        <v>0.2145413330969077</v>
      </c>
    </row>
    <row r="588" spans="1:17" x14ac:dyDescent="0.3">
      <c r="A588" t="s">
        <v>17</v>
      </c>
      <c r="B588" t="s">
        <v>744</v>
      </c>
      <c r="C588" t="s">
        <v>695</v>
      </c>
      <c r="D588" t="s">
        <v>689</v>
      </c>
      <c r="E588">
        <v>33140</v>
      </c>
      <c r="F588">
        <v>2085000</v>
      </c>
      <c r="G588">
        <v>3</v>
      </c>
      <c r="H588">
        <v>2.5</v>
      </c>
      <c r="I588">
        <v>1928</v>
      </c>
      <c r="J588">
        <v>6550</v>
      </c>
      <c r="K588">
        <v>1935</v>
      </c>
      <c r="L588">
        <v>43</v>
      </c>
      <c r="M588">
        <v>1081</v>
      </c>
      <c r="N588" t="s">
        <v>21</v>
      </c>
      <c r="O588">
        <v>25.8160192</v>
      </c>
      <c r="P588">
        <v>-80.129633900000002</v>
      </c>
      <c r="Q588">
        <v>0.37500009860635375</v>
      </c>
    </row>
    <row r="589" spans="1:17" x14ac:dyDescent="0.3">
      <c r="A589" t="s">
        <v>17</v>
      </c>
      <c r="B589" t="s">
        <v>745</v>
      </c>
      <c r="C589" t="s">
        <v>695</v>
      </c>
      <c r="D589" t="s">
        <v>689</v>
      </c>
      <c r="E589">
        <v>33140</v>
      </c>
      <c r="F589">
        <v>6590000</v>
      </c>
      <c r="G589">
        <v>5</v>
      </c>
      <c r="H589">
        <v>4.5</v>
      </c>
      <c r="I589">
        <v>3961</v>
      </c>
      <c r="J589">
        <v>9120</v>
      </c>
      <c r="K589">
        <v>2023</v>
      </c>
      <c r="L589">
        <v>16</v>
      </c>
      <c r="M589">
        <v>1664</v>
      </c>
      <c r="N589" t="s">
        <v>21</v>
      </c>
      <c r="O589">
        <v>25.816891900000002</v>
      </c>
      <c r="P589">
        <v>-80.130019099999998</v>
      </c>
      <c r="Q589">
        <v>0.34719568578510995</v>
      </c>
    </row>
    <row r="590" spans="1:17" x14ac:dyDescent="0.3">
      <c r="A590" t="s">
        <v>17</v>
      </c>
      <c r="B590" t="s">
        <v>746</v>
      </c>
      <c r="C590" t="s">
        <v>695</v>
      </c>
      <c r="D590" t="s">
        <v>689</v>
      </c>
      <c r="E590">
        <v>33140</v>
      </c>
      <c r="F590">
        <v>6850000</v>
      </c>
      <c r="G590">
        <v>4</v>
      </c>
      <c r="H590">
        <v>4.5</v>
      </c>
      <c r="I590">
        <v>4232</v>
      </c>
      <c r="J590">
        <v>9620</v>
      </c>
      <c r="K590">
        <v>1925</v>
      </c>
      <c r="L590">
        <v>101</v>
      </c>
      <c r="M590">
        <v>1619</v>
      </c>
      <c r="N590" t="s">
        <v>21</v>
      </c>
      <c r="O590">
        <v>25.8162941</v>
      </c>
      <c r="P590">
        <v>-80.132412000000002</v>
      </c>
      <c r="Q590">
        <v>0.20135486534367386</v>
      </c>
    </row>
    <row r="591" spans="1:17" x14ac:dyDescent="0.3">
      <c r="A591" t="s">
        <v>17</v>
      </c>
      <c r="B591" t="s">
        <v>747</v>
      </c>
      <c r="C591" t="s">
        <v>695</v>
      </c>
      <c r="D591" t="s">
        <v>689</v>
      </c>
      <c r="E591">
        <v>33140</v>
      </c>
      <c r="F591">
        <v>2580000</v>
      </c>
      <c r="G591">
        <v>3</v>
      </c>
      <c r="H591">
        <v>3.5</v>
      </c>
      <c r="I591">
        <v>3531</v>
      </c>
      <c r="J591">
        <v>11275</v>
      </c>
      <c r="K591">
        <v>1956</v>
      </c>
      <c r="L591">
        <v>122</v>
      </c>
      <c r="M591">
        <v>731</v>
      </c>
      <c r="N591" t="s">
        <v>21</v>
      </c>
      <c r="O591">
        <v>25.816538300000001</v>
      </c>
      <c r="P591">
        <v>-80.135833500000004</v>
      </c>
      <c r="Q591">
        <v>2.3193452881917098E-2</v>
      </c>
    </row>
    <row r="592" spans="1:17" x14ac:dyDescent="0.3">
      <c r="A592" t="s">
        <v>17</v>
      </c>
      <c r="B592" t="s">
        <v>748</v>
      </c>
      <c r="C592" t="s">
        <v>695</v>
      </c>
      <c r="D592" t="s">
        <v>689</v>
      </c>
      <c r="E592">
        <v>33140</v>
      </c>
      <c r="F592">
        <v>3950000</v>
      </c>
      <c r="G592">
        <v>5</v>
      </c>
      <c r="H592">
        <v>6</v>
      </c>
      <c r="I592">
        <v>4644</v>
      </c>
      <c r="J592">
        <v>10521</v>
      </c>
      <c r="K592">
        <v>2024</v>
      </c>
      <c r="L592">
        <v>181</v>
      </c>
      <c r="M592">
        <v>851</v>
      </c>
      <c r="N592" t="s">
        <v>21</v>
      </c>
      <c r="O592">
        <v>25.8170985</v>
      </c>
      <c r="P592">
        <v>-80.136468800000003</v>
      </c>
      <c r="Q592">
        <v>5.7842560458947867E-2</v>
      </c>
    </row>
    <row r="593" spans="1:17" x14ac:dyDescent="0.3">
      <c r="A593" t="s">
        <v>17</v>
      </c>
      <c r="B593" t="s">
        <v>749</v>
      </c>
      <c r="C593" t="s">
        <v>695</v>
      </c>
      <c r="D593" t="s">
        <v>689</v>
      </c>
      <c r="E593">
        <v>33140</v>
      </c>
      <c r="F593">
        <v>5290000</v>
      </c>
      <c r="G593">
        <v>5</v>
      </c>
      <c r="H593">
        <v>4</v>
      </c>
      <c r="I593">
        <v>3251</v>
      </c>
      <c r="J593">
        <v>7500</v>
      </c>
      <c r="K593">
        <v>1937</v>
      </c>
      <c r="L593">
        <v>35</v>
      </c>
      <c r="M593">
        <v>1627</v>
      </c>
      <c r="N593" t="s">
        <v>21</v>
      </c>
      <c r="O593">
        <v>25.8176843</v>
      </c>
      <c r="P593">
        <v>-80.137583699999993</v>
      </c>
      <c r="Q593">
        <v>0.13768843299928957</v>
      </c>
    </row>
    <row r="594" spans="1:17" x14ac:dyDescent="0.3">
      <c r="A594" t="s">
        <v>17</v>
      </c>
      <c r="B594" t="s">
        <v>750</v>
      </c>
      <c r="C594" t="s">
        <v>695</v>
      </c>
      <c r="D594" t="s">
        <v>689</v>
      </c>
      <c r="E594">
        <v>33140</v>
      </c>
      <c r="F594">
        <v>3300000</v>
      </c>
      <c r="G594">
        <v>4</v>
      </c>
      <c r="H594">
        <v>5</v>
      </c>
      <c r="I594">
        <v>3271</v>
      </c>
      <c r="J594">
        <v>6000</v>
      </c>
      <c r="K594">
        <v>2007</v>
      </c>
      <c r="L594">
        <v>148</v>
      </c>
      <c r="M594">
        <v>1009</v>
      </c>
      <c r="N594" t="s">
        <v>21</v>
      </c>
      <c r="O594">
        <v>25.8185088</v>
      </c>
      <c r="P594">
        <v>-80.136973100000006</v>
      </c>
      <c r="Q594">
        <v>0.14572548992258838</v>
      </c>
    </row>
    <row r="595" spans="1:17" x14ac:dyDescent="0.3">
      <c r="A595" t="s">
        <v>17</v>
      </c>
      <c r="B595" t="s">
        <v>751</v>
      </c>
      <c r="C595" t="s">
        <v>695</v>
      </c>
      <c r="D595" t="s">
        <v>689</v>
      </c>
      <c r="E595">
        <v>33140</v>
      </c>
      <c r="F595">
        <v>3097000</v>
      </c>
      <c r="G595">
        <v>4</v>
      </c>
      <c r="H595">
        <v>4</v>
      </c>
      <c r="I595">
        <v>2977</v>
      </c>
      <c r="J595">
        <v>6900</v>
      </c>
      <c r="K595">
        <v>1938</v>
      </c>
      <c r="L595">
        <v>84</v>
      </c>
      <c r="M595">
        <v>1040</v>
      </c>
      <c r="N595" t="s">
        <v>21</v>
      </c>
      <c r="O595">
        <v>25.817551600000002</v>
      </c>
      <c r="P595">
        <v>-80.128834699999999</v>
      </c>
      <c r="Q595">
        <v>0.42399989102085245</v>
      </c>
    </row>
    <row r="596" spans="1:17" x14ac:dyDescent="0.3">
      <c r="A596" t="s">
        <v>17</v>
      </c>
      <c r="B596" t="s">
        <v>752</v>
      </c>
      <c r="C596" t="s">
        <v>695</v>
      </c>
      <c r="D596" t="s">
        <v>689</v>
      </c>
      <c r="E596">
        <v>33140</v>
      </c>
      <c r="F596">
        <v>5495000</v>
      </c>
      <c r="G596">
        <v>3</v>
      </c>
      <c r="H596">
        <v>3.5</v>
      </c>
      <c r="I596">
        <v>3534</v>
      </c>
      <c r="J596">
        <v>6750</v>
      </c>
      <c r="K596">
        <v>2015</v>
      </c>
      <c r="L596">
        <v>8</v>
      </c>
      <c r="M596">
        <v>1555</v>
      </c>
      <c r="N596" t="s">
        <v>21</v>
      </c>
      <c r="O596">
        <v>25.8189037</v>
      </c>
      <c r="P596">
        <v>-80.136638399999995</v>
      </c>
      <c r="Q596">
        <v>0.15906426054149425</v>
      </c>
    </row>
    <row r="597" spans="1:17" x14ac:dyDescent="0.3">
      <c r="A597" t="s">
        <v>17</v>
      </c>
      <c r="B597" t="s">
        <v>753</v>
      </c>
      <c r="C597" t="s">
        <v>695</v>
      </c>
      <c r="D597" t="s">
        <v>689</v>
      </c>
      <c r="E597">
        <v>33140</v>
      </c>
      <c r="F597">
        <v>2150000</v>
      </c>
      <c r="G597">
        <v>3</v>
      </c>
      <c r="H597">
        <v>3</v>
      </c>
      <c r="I597">
        <v>1894</v>
      </c>
      <c r="J597">
        <v>7920</v>
      </c>
      <c r="K597">
        <v>1938</v>
      </c>
      <c r="L597">
        <v>10</v>
      </c>
      <c r="M597">
        <v>1135</v>
      </c>
      <c r="N597" t="s">
        <v>21</v>
      </c>
      <c r="O597">
        <v>25.8188447</v>
      </c>
      <c r="P597">
        <v>-80.135247500000006</v>
      </c>
      <c r="Q597">
        <v>0.14297501940440061</v>
      </c>
    </row>
    <row r="598" spans="1:17" x14ac:dyDescent="0.3">
      <c r="A598" t="s">
        <v>17</v>
      </c>
      <c r="B598" t="s">
        <v>754</v>
      </c>
      <c r="C598" t="s">
        <v>695</v>
      </c>
      <c r="D598" t="s">
        <v>689</v>
      </c>
      <c r="E598">
        <v>33140</v>
      </c>
      <c r="F598">
        <v>2200000</v>
      </c>
      <c r="G598">
        <v>3</v>
      </c>
      <c r="H598">
        <v>2.5</v>
      </c>
      <c r="I598">
        <v>1777</v>
      </c>
      <c r="J598">
        <v>8248</v>
      </c>
      <c r="K598">
        <v>1952</v>
      </c>
      <c r="L598">
        <v>70</v>
      </c>
      <c r="M598">
        <v>1238</v>
      </c>
      <c r="N598" t="s">
        <v>21</v>
      </c>
      <c r="O598">
        <v>25.820042600000001</v>
      </c>
      <c r="P598">
        <v>-80.136111400000004</v>
      </c>
      <c r="Q598">
        <v>0.22630253673172218</v>
      </c>
    </row>
    <row r="599" spans="1:17" x14ac:dyDescent="0.3">
      <c r="A599" t="s">
        <v>17</v>
      </c>
      <c r="B599" t="s">
        <v>755</v>
      </c>
      <c r="C599" t="s">
        <v>695</v>
      </c>
      <c r="D599" t="s">
        <v>689</v>
      </c>
      <c r="E599">
        <v>33140</v>
      </c>
      <c r="F599">
        <v>4750000</v>
      </c>
      <c r="G599">
        <v>5</v>
      </c>
      <c r="H599">
        <v>4.5</v>
      </c>
      <c r="I599">
        <v>3351</v>
      </c>
      <c r="J599">
        <v>6900</v>
      </c>
      <c r="K599">
        <v>2018</v>
      </c>
      <c r="L599">
        <v>119</v>
      </c>
      <c r="M599">
        <v>1417</v>
      </c>
      <c r="N599" t="s">
        <v>21</v>
      </c>
      <c r="O599">
        <v>25.8186289</v>
      </c>
      <c r="P599">
        <v>-80.128641000000002</v>
      </c>
      <c r="Q599">
        <v>0.450923834297837</v>
      </c>
    </row>
    <row r="600" spans="1:17" x14ac:dyDescent="0.3">
      <c r="A600" t="s">
        <v>17</v>
      </c>
      <c r="B600" t="s">
        <v>756</v>
      </c>
      <c r="C600" t="s">
        <v>695</v>
      </c>
      <c r="D600" t="s">
        <v>689</v>
      </c>
      <c r="E600">
        <v>33140</v>
      </c>
      <c r="F600">
        <v>6790000</v>
      </c>
      <c r="G600">
        <v>6</v>
      </c>
      <c r="H600">
        <v>6.5</v>
      </c>
      <c r="I600">
        <v>4200</v>
      </c>
      <c r="J600">
        <v>8929</v>
      </c>
      <c r="K600">
        <v>2023</v>
      </c>
      <c r="L600">
        <v>187</v>
      </c>
      <c r="M600">
        <v>1617</v>
      </c>
      <c r="N600" t="s">
        <v>21</v>
      </c>
      <c r="O600">
        <v>25.819022100000002</v>
      </c>
      <c r="P600">
        <v>-80.133153899999996</v>
      </c>
      <c r="Q600">
        <v>0.21615790571592419</v>
      </c>
    </row>
    <row r="601" spans="1:17" x14ac:dyDescent="0.3">
      <c r="A601" t="s">
        <v>17</v>
      </c>
      <c r="B601" t="s">
        <v>757</v>
      </c>
      <c r="C601" t="s">
        <v>695</v>
      </c>
      <c r="D601" t="s">
        <v>689</v>
      </c>
      <c r="E601">
        <v>33140</v>
      </c>
      <c r="F601">
        <v>1649000</v>
      </c>
      <c r="G601">
        <v>4</v>
      </c>
      <c r="H601">
        <v>3.5</v>
      </c>
      <c r="I601">
        <v>2328</v>
      </c>
      <c r="J601">
        <v>8611</v>
      </c>
      <c r="K601">
        <v>1937</v>
      </c>
      <c r="L601">
        <v>1</v>
      </c>
      <c r="M601">
        <v>708</v>
      </c>
      <c r="N601" t="s">
        <v>21</v>
      </c>
      <c r="O601">
        <v>25.820652899999999</v>
      </c>
      <c r="P601">
        <v>-80.135699200000005</v>
      </c>
      <c r="Q601">
        <v>0.26629758173199569</v>
      </c>
    </row>
    <row r="602" spans="1:17" x14ac:dyDescent="0.3">
      <c r="A602" t="s">
        <v>17</v>
      </c>
      <c r="B602" t="s">
        <v>758</v>
      </c>
      <c r="C602" t="s">
        <v>695</v>
      </c>
      <c r="D602" t="s">
        <v>689</v>
      </c>
      <c r="E602">
        <v>33140</v>
      </c>
      <c r="F602">
        <v>5399000</v>
      </c>
      <c r="G602">
        <v>5</v>
      </c>
      <c r="H602">
        <v>4</v>
      </c>
      <c r="I602">
        <v>3610</v>
      </c>
      <c r="J602">
        <v>12143</v>
      </c>
      <c r="K602">
        <v>1981</v>
      </c>
      <c r="L602">
        <v>30</v>
      </c>
      <c r="M602">
        <v>1496</v>
      </c>
      <c r="N602" t="s">
        <v>21</v>
      </c>
      <c r="O602">
        <v>25.8198653</v>
      </c>
      <c r="P602">
        <v>-80.130054400000006</v>
      </c>
      <c r="Q602">
        <v>0.40477551940030199</v>
      </c>
    </row>
    <row r="603" spans="1:17" x14ac:dyDescent="0.3">
      <c r="A603" t="s">
        <v>17</v>
      </c>
      <c r="B603" t="s">
        <v>759</v>
      </c>
      <c r="C603" t="s">
        <v>695</v>
      </c>
      <c r="D603" t="s">
        <v>689</v>
      </c>
      <c r="E603">
        <v>33140</v>
      </c>
      <c r="F603">
        <v>4000000</v>
      </c>
      <c r="G603">
        <v>5</v>
      </c>
      <c r="H603">
        <v>4</v>
      </c>
      <c r="I603">
        <v>3294</v>
      </c>
      <c r="J603">
        <v>7320</v>
      </c>
      <c r="K603">
        <v>1940</v>
      </c>
      <c r="L603">
        <v>37</v>
      </c>
      <c r="M603">
        <v>1214</v>
      </c>
      <c r="N603" t="s">
        <v>21</v>
      </c>
      <c r="O603">
        <v>25.820640900000001</v>
      </c>
      <c r="P603">
        <v>-80.136774099999997</v>
      </c>
      <c r="Q603">
        <v>0.27526126582272159</v>
      </c>
    </row>
    <row r="604" spans="1:17" x14ac:dyDescent="0.3">
      <c r="A604" t="s">
        <v>17</v>
      </c>
      <c r="B604" t="s">
        <v>760</v>
      </c>
      <c r="C604" t="s">
        <v>695</v>
      </c>
      <c r="D604" t="s">
        <v>689</v>
      </c>
      <c r="E604">
        <v>33140</v>
      </c>
      <c r="F604">
        <v>2095000</v>
      </c>
      <c r="G604">
        <v>3</v>
      </c>
      <c r="H604">
        <v>2</v>
      </c>
      <c r="I604">
        <v>1725</v>
      </c>
      <c r="J604">
        <v>6900</v>
      </c>
      <c r="K604">
        <v>1950</v>
      </c>
      <c r="L604">
        <v>38</v>
      </c>
      <c r="M604">
        <v>1214</v>
      </c>
      <c r="N604" t="s">
        <v>21</v>
      </c>
      <c r="O604">
        <v>25.819485700000001</v>
      </c>
      <c r="P604">
        <v>-80.128512599999993</v>
      </c>
      <c r="Q604">
        <v>0.47830627559847505</v>
      </c>
    </row>
    <row r="605" spans="1:17" x14ac:dyDescent="0.3">
      <c r="A605" t="s">
        <v>17</v>
      </c>
      <c r="B605" t="s">
        <v>761</v>
      </c>
      <c r="C605" t="s">
        <v>695</v>
      </c>
      <c r="D605" t="s">
        <v>689</v>
      </c>
      <c r="E605">
        <v>33140</v>
      </c>
      <c r="F605">
        <v>2125000</v>
      </c>
      <c r="G605">
        <v>4</v>
      </c>
      <c r="H605">
        <v>4</v>
      </c>
      <c r="I605">
        <v>2377</v>
      </c>
      <c r="J605">
        <v>8679</v>
      </c>
      <c r="K605">
        <v>1947</v>
      </c>
      <c r="L605">
        <v>17</v>
      </c>
      <c r="M605">
        <v>894</v>
      </c>
      <c r="N605" t="s">
        <v>21</v>
      </c>
      <c r="O605">
        <v>25.8196677</v>
      </c>
      <c r="P605">
        <v>-80.132582200000002</v>
      </c>
      <c r="Q605">
        <v>0.27294353190313281</v>
      </c>
    </row>
    <row r="606" spans="1:17" x14ac:dyDescent="0.3">
      <c r="A606" t="s">
        <v>17</v>
      </c>
      <c r="B606" t="s">
        <v>762</v>
      </c>
      <c r="C606" t="s">
        <v>695</v>
      </c>
      <c r="D606" t="s">
        <v>689</v>
      </c>
      <c r="E606">
        <v>33140</v>
      </c>
      <c r="F606">
        <v>3099000</v>
      </c>
      <c r="G606">
        <v>6</v>
      </c>
      <c r="H606">
        <v>5.5</v>
      </c>
      <c r="I606">
        <v>2733</v>
      </c>
      <c r="J606">
        <v>6250</v>
      </c>
      <c r="K606">
        <v>1938</v>
      </c>
      <c r="L606">
        <v>42</v>
      </c>
      <c r="M606">
        <v>1134</v>
      </c>
      <c r="N606" t="s">
        <v>21</v>
      </c>
      <c r="O606">
        <v>25.820110100000001</v>
      </c>
      <c r="P606">
        <v>-80.128913400000002</v>
      </c>
      <c r="Q606">
        <v>0.47464928325771716</v>
      </c>
    </row>
    <row r="607" spans="1:17" x14ac:dyDescent="0.3">
      <c r="A607" t="s">
        <v>17</v>
      </c>
      <c r="B607" t="s">
        <v>763</v>
      </c>
      <c r="C607" t="s">
        <v>695</v>
      </c>
      <c r="D607" t="s">
        <v>689</v>
      </c>
      <c r="E607">
        <v>33140</v>
      </c>
      <c r="F607">
        <v>2995000</v>
      </c>
      <c r="G607">
        <v>4</v>
      </c>
      <c r="H607">
        <v>4.5</v>
      </c>
      <c r="I607">
        <v>3568</v>
      </c>
      <c r="J607">
        <v>8929</v>
      </c>
      <c r="K607">
        <v>1946</v>
      </c>
      <c r="L607">
        <v>149</v>
      </c>
      <c r="M607">
        <v>839</v>
      </c>
      <c r="N607" t="s">
        <v>21</v>
      </c>
      <c r="O607">
        <v>25.820994200000001</v>
      </c>
      <c r="P607">
        <v>-80.132793599999999</v>
      </c>
      <c r="Q607">
        <v>0.33831902949869375</v>
      </c>
    </row>
    <row r="608" spans="1:17" x14ac:dyDescent="0.3">
      <c r="A608" t="s">
        <v>17</v>
      </c>
      <c r="B608" t="s">
        <v>764</v>
      </c>
      <c r="C608" t="s">
        <v>695</v>
      </c>
      <c r="D608" t="s">
        <v>689</v>
      </c>
      <c r="E608">
        <v>33140</v>
      </c>
      <c r="F608">
        <v>35000000</v>
      </c>
      <c r="G608">
        <v>9</v>
      </c>
      <c r="H608">
        <v>11.5</v>
      </c>
      <c r="I608">
        <v>12791</v>
      </c>
      <c r="J608">
        <v>43900</v>
      </c>
      <c r="K608">
        <v>2013</v>
      </c>
      <c r="L608">
        <v>86</v>
      </c>
      <c r="M608">
        <v>2736</v>
      </c>
      <c r="N608" t="s">
        <v>21</v>
      </c>
      <c r="O608">
        <v>25.8216568</v>
      </c>
      <c r="P608">
        <v>-80.125046999999995</v>
      </c>
      <c r="Q608">
        <v>0.73720817042883868</v>
      </c>
    </row>
    <row r="609" spans="1:17" x14ac:dyDescent="0.3">
      <c r="A609" t="s">
        <v>17</v>
      </c>
      <c r="B609" t="s">
        <v>765</v>
      </c>
      <c r="C609" t="s">
        <v>695</v>
      </c>
      <c r="D609" t="s">
        <v>689</v>
      </c>
      <c r="E609">
        <v>33140</v>
      </c>
      <c r="F609">
        <v>2400000</v>
      </c>
      <c r="G609">
        <v>3</v>
      </c>
      <c r="H609">
        <v>2.5</v>
      </c>
      <c r="I609">
        <v>1920</v>
      </c>
      <c r="J609">
        <v>7500</v>
      </c>
      <c r="K609">
        <v>1937</v>
      </c>
      <c r="L609">
        <v>27</v>
      </c>
      <c r="M609">
        <v>1250</v>
      </c>
      <c r="N609" t="s">
        <v>21</v>
      </c>
      <c r="O609">
        <v>25.824278799999998</v>
      </c>
      <c r="P609">
        <v>-80.133679000000001</v>
      </c>
      <c r="Q609">
        <v>0.53040048484946389</v>
      </c>
    </row>
    <row r="610" spans="1:17" x14ac:dyDescent="0.3">
      <c r="A610" t="s">
        <v>17</v>
      </c>
      <c r="B610" t="s">
        <v>766</v>
      </c>
      <c r="C610" t="s">
        <v>695</v>
      </c>
      <c r="D610" t="s">
        <v>689</v>
      </c>
      <c r="E610">
        <v>33140</v>
      </c>
      <c r="F610">
        <v>49000000</v>
      </c>
      <c r="G610">
        <v>8</v>
      </c>
      <c r="H610">
        <v>9</v>
      </c>
      <c r="I610">
        <v>7746</v>
      </c>
      <c r="J610">
        <v>32085</v>
      </c>
      <c r="K610">
        <v>1936</v>
      </c>
      <c r="L610">
        <v>41</v>
      </c>
      <c r="M610">
        <v>6326</v>
      </c>
      <c r="N610" t="s">
        <v>21</v>
      </c>
      <c r="O610">
        <v>25.827556900000001</v>
      </c>
      <c r="P610">
        <v>-80.132804800000002</v>
      </c>
      <c r="Q610">
        <v>0.76333805766327512</v>
      </c>
    </row>
    <row r="611" spans="1:17" x14ac:dyDescent="0.3">
      <c r="A611" t="s">
        <v>17</v>
      </c>
      <c r="B611" t="s">
        <v>767</v>
      </c>
      <c r="C611" t="s">
        <v>695</v>
      </c>
      <c r="D611" t="s">
        <v>689</v>
      </c>
      <c r="E611">
        <v>33140</v>
      </c>
      <c r="F611">
        <v>42000000</v>
      </c>
      <c r="G611">
        <v>8</v>
      </c>
      <c r="H611">
        <v>8</v>
      </c>
      <c r="I611">
        <v>6672</v>
      </c>
      <c r="J611">
        <v>30144</v>
      </c>
      <c r="K611">
        <v>1935</v>
      </c>
      <c r="L611">
        <v>2</v>
      </c>
      <c r="M611">
        <v>6295</v>
      </c>
      <c r="N611" t="s">
        <v>21</v>
      </c>
      <c r="O611">
        <v>25.827922399999999</v>
      </c>
      <c r="P611">
        <v>-80.132892200000001</v>
      </c>
      <c r="Q611">
        <v>0.78676882150262206</v>
      </c>
    </row>
    <row r="612" spans="1:17" x14ac:dyDescent="0.3">
      <c r="A612" t="s">
        <v>17</v>
      </c>
      <c r="B612" t="s">
        <v>768</v>
      </c>
      <c r="C612" t="s">
        <v>695</v>
      </c>
      <c r="D612" t="s">
        <v>689</v>
      </c>
      <c r="E612">
        <v>33140</v>
      </c>
      <c r="F612">
        <v>3450000</v>
      </c>
      <c r="G612">
        <v>6</v>
      </c>
      <c r="H612">
        <v>4.5</v>
      </c>
      <c r="I612">
        <v>3926</v>
      </c>
      <c r="J612">
        <v>5900</v>
      </c>
      <c r="K612">
        <v>1933</v>
      </c>
      <c r="L612">
        <v>16</v>
      </c>
      <c r="M612">
        <v>879</v>
      </c>
      <c r="N612" t="s">
        <v>21</v>
      </c>
      <c r="O612">
        <v>25.806315300000001</v>
      </c>
      <c r="P612">
        <v>-80.1304461</v>
      </c>
      <c r="Q612">
        <v>0.79223252613135231</v>
      </c>
    </row>
    <row r="613" spans="1:17" x14ac:dyDescent="0.3">
      <c r="A613" t="s">
        <v>17</v>
      </c>
      <c r="B613" t="s">
        <v>769</v>
      </c>
      <c r="C613" t="s">
        <v>695</v>
      </c>
      <c r="D613" t="s">
        <v>689</v>
      </c>
      <c r="E613">
        <v>33140</v>
      </c>
      <c r="F613">
        <v>11800000</v>
      </c>
      <c r="G613">
        <v>5</v>
      </c>
      <c r="H613">
        <v>6</v>
      </c>
      <c r="I613">
        <v>6250</v>
      </c>
      <c r="J613">
        <v>21375</v>
      </c>
      <c r="K613">
        <v>1929</v>
      </c>
      <c r="L613">
        <v>41</v>
      </c>
      <c r="M613">
        <v>1888</v>
      </c>
      <c r="N613" t="s">
        <v>21</v>
      </c>
      <c r="O613">
        <v>25.828197200000002</v>
      </c>
      <c r="P613">
        <v>-80.124353499999998</v>
      </c>
      <c r="Q613">
        <v>1.0533284169001023</v>
      </c>
    </row>
    <row r="614" spans="1:17" x14ac:dyDescent="0.3">
      <c r="A614" t="s">
        <v>17</v>
      </c>
      <c r="B614" t="s">
        <v>770</v>
      </c>
      <c r="C614" t="s">
        <v>695</v>
      </c>
      <c r="D614" t="s">
        <v>689</v>
      </c>
      <c r="E614">
        <v>33140</v>
      </c>
      <c r="F614">
        <v>5550000</v>
      </c>
      <c r="G614">
        <v>4</v>
      </c>
      <c r="H614">
        <v>4.5</v>
      </c>
      <c r="I614">
        <v>3283</v>
      </c>
      <c r="J614">
        <v>12240</v>
      </c>
      <c r="K614">
        <v>1940</v>
      </c>
      <c r="L614">
        <v>97</v>
      </c>
      <c r="M614">
        <v>1691</v>
      </c>
      <c r="N614" t="s">
        <v>21</v>
      </c>
      <c r="O614">
        <v>25.8284196</v>
      </c>
      <c r="P614">
        <v>-80.130705199999994</v>
      </c>
      <c r="Q614">
        <v>0.85867001344761951</v>
      </c>
    </row>
    <row r="615" spans="1:17" x14ac:dyDescent="0.3">
      <c r="A615" t="s">
        <v>17</v>
      </c>
      <c r="B615" t="s">
        <v>771</v>
      </c>
      <c r="C615" t="s">
        <v>695</v>
      </c>
      <c r="D615" t="s">
        <v>689</v>
      </c>
      <c r="E615">
        <v>33140</v>
      </c>
      <c r="F615">
        <v>4595000</v>
      </c>
      <c r="G615">
        <v>4</v>
      </c>
      <c r="H615">
        <v>3.5</v>
      </c>
      <c r="I615">
        <v>3168</v>
      </c>
      <c r="J615">
        <v>7680</v>
      </c>
      <c r="K615">
        <v>1936</v>
      </c>
      <c r="L615">
        <v>18</v>
      </c>
      <c r="M615">
        <v>1450</v>
      </c>
      <c r="N615" t="s">
        <v>21</v>
      </c>
      <c r="O615">
        <v>25.828714699999999</v>
      </c>
      <c r="P615">
        <v>-80.131010000000003</v>
      </c>
      <c r="Q615">
        <v>0.87137169731910036</v>
      </c>
    </row>
    <row r="616" spans="1:17" x14ac:dyDescent="0.3">
      <c r="A616" t="s">
        <v>17</v>
      </c>
      <c r="B616" t="s">
        <v>772</v>
      </c>
      <c r="C616" t="s">
        <v>695</v>
      </c>
      <c r="D616" t="s">
        <v>689</v>
      </c>
      <c r="E616">
        <v>33140</v>
      </c>
      <c r="F616">
        <v>3885000</v>
      </c>
      <c r="G616">
        <v>5</v>
      </c>
      <c r="H616">
        <v>4</v>
      </c>
      <c r="I616">
        <v>3304</v>
      </c>
      <c r="J616">
        <v>8543</v>
      </c>
      <c r="K616">
        <v>1929</v>
      </c>
      <c r="L616">
        <v>38</v>
      </c>
      <c r="M616">
        <v>1176</v>
      </c>
      <c r="N616" t="s">
        <v>21</v>
      </c>
      <c r="O616">
        <v>25.8292307</v>
      </c>
      <c r="P616">
        <v>-80.125131199999998</v>
      </c>
      <c r="Q616">
        <v>1.0778409631076316</v>
      </c>
    </row>
    <row r="617" spans="1:17" x14ac:dyDescent="0.3">
      <c r="A617" t="s">
        <v>17</v>
      </c>
      <c r="B617" t="s">
        <v>773</v>
      </c>
      <c r="C617" t="s">
        <v>695</v>
      </c>
      <c r="D617" t="s">
        <v>689</v>
      </c>
      <c r="E617">
        <v>33140</v>
      </c>
      <c r="F617">
        <v>2450000</v>
      </c>
      <c r="G617">
        <v>5</v>
      </c>
      <c r="H617">
        <v>5</v>
      </c>
      <c r="I617">
        <v>3848</v>
      </c>
      <c r="J617">
        <v>8839</v>
      </c>
      <c r="K617">
        <v>1926</v>
      </c>
      <c r="L617">
        <v>182</v>
      </c>
      <c r="M617">
        <v>637</v>
      </c>
      <c r="N617" t="s">
        <v>21</v>
      </c>
      <c r="O617">
        <v>25.829561999999999</v>
      </c>
      <c r="P617">
        <v>-80.129869999999997</v>
      </c>
      <c r="Q617">
        <v>0.95111946632800204</v>
      </c>
    </row>
    <row r="618" spans="1:17" x14ac:dyDescent="0.3">
      <c r="A618" t="s">
        <v>17</v>
      </c>
      <c r="B618" t="s">
        <v>774</v>
      </c>
      <c r="C618" t="s">
        <v>695</v>
      </c>
      <c r="D618" t="s">
        <v>689</v>
      </c>
      <c r="E618">
        <v>33140</v>
      </c>
      <c r="F618">
        <v>849000</v>
      </c>
      <c r="G618">
        <v>2</v>
      </c>
      <c r="H618">
        <v>2</v>
      </c>
      <c r="I618">
        <v>1200</v>
      </c>
      <c r="J618">
        <v>6322</v>
      </c>
      <c r="K618">
        <v>1962</v>
      </c>
      <c r="L618">
        <v>80</v>
      </c>
      <c r="M618">
        <v>708</v>
      </c>
      <c r="N618" t="s">
        <v>21</v>
      </c>
      <c r="O618">
        <v>25.829993200000001</v>
      </c>
      <c r="P618">
        <v>-80.121354400000001</v>
      </c>
      <c r="Q618">
        <v>1.27126617185783</v>
      </c>
    </row>
    <row r="619" spans="1:17" x14ac:dyDescent="0.3">
      <c r="A619" t="s">
        <v>17</v>
      </c>
      <c r="B619" t="s">
        <v>775</v>
      </c>
      <c r="C619" t="s">
        <v>695</v>
      </c>
      <c r="D619" t="s">
        <v>689</v>
      </c>
      <c r="E619">
        <v>33140</v>
      </c>
      <c r="F619">
        <v>3695000</v>
      </c>
      <c r="G619">
        <v>4</v>
      </c>
      <c r="H619">
        <v>4.5</v>
      </c>
      <c r="I619">
        <v>2466</v>
      </c>
      <c r="J619">
        <v>7750</v>
      </c>
      <c r="K619">
        <v>1940</v>
      </c>
      <c r="L619">
        <v>45</v>
      </c>
      <c r="M619">
        <v>1498</v>
      </c>
      <c r="N619" t="s">
        <v>21</v>
      </c>
      <c r="O619">
        <v>25.830157799999999</v>
      </c>
      <c r="P619">
        <v>-80.130019000000004</v>
      </c>
      <c r="Q619">
        <v>0.9861080336041963</v>
      </c>
    </row>
    <row r="620" spans="1:17" x14ac:dyDescent="0.3">
      <c r="A620" t="s">
        <v>17</v>
      </c>
      <c r="B620" t="s">
        <v>776</v>
      </c>
      <c r="C620" t="s">
        <v>695</v>
      </c>
      <c r="D620" t="s">
        <v>689</v>
      </c>
      <c r="E620">
        <v>33140</v>
      </c>
      <c r="F620">
        <v>18900000</v>
      </c>
      <c r="G620">
        <v>7</v>
      </c>
      <c r="H620">
        <v>7</v>
      </c>
      <c r="I620">
        <v>7240</v>
      </c>
      <c r="J620">
        <v>13755</v>
      </c>
      <c r="K620">
        <v>2025</v>
      </c>
      <c r="L620">
        <v>16</v>
      </c>
      <c r="M620">
        <v>2610</v>
      </c>
      <c r="N620" t="s">
        <v>21</v>
      </c>
      <c r="O620">
        <v>25.830548499999999</v>
      </c>
      <c r="P620">
        <v>-80.130493200000004</v>
      </c>
      <c r="Q620">
        <v>1.0016816696323381</v>
      </c>
    </row>
    <row r="621" spans="1:17" x14ac:dyDescent="0.3">
      <c r="A621" t="s">
        <v>17</v>
      </c>
      <c r="B621" t="s">
        <v>777</v>
      </c>
      <c r="C621" t="s">
        <v>695</v>
      </c>
      <c r="D621" t="s">
        <v>689</v>
      </c>
      <c r="E621">
        <v>33140</v>
      </c>
      <c r="F621">
        <v>4595000</v>
      </c>
      <c r="G621">
        <v>4</v>
      </c>
      <c r="H621">
        <v>3.5</v>
      </c>
      <c r="I621">
        <v>3140</v>
      </c>
      <c r="J621">
        <v>7563</v>
      </c>
      <c r="K621">
        <v>1925</v>
      </c>
      <c r="L621">
        <v>62</v>
      </c>
      <c r="M621">
        <v>1463</v>
      </c>
      <c r="N621" t="s">
        <v>21</v>
      </c>
      <c r="O621">
        <v>25.8297679</v>
      </c>
      <c r="P621">
        <v>-80.124672899999993</v>
      </c>
      <c r="Q621">
        <v>1.1246407112226637</v>
      </c>
    </row>
    <row r="622" spans="1:17" x14ac:dyDescent="0.3">
      <c r="A622" t="s">
        <v>17</v>
      </c>
      <c r="B622" t="s">
        <v>778</v>
      </c>
      <c r="C622" t="s">
        <v>695</v>
      </c>
      <c r="D622" t="s">
        <v>689</v>
      </c>
      <c r="E622">
        <v>33140</v>
      </c>
      <c r="F622">
        <v>2300000</v>
      </c>
      <c r="G622">
        <v>4</v>
      </c>
      <c r="H622">
        <v>4.5</v>
      </c>
      <c r="I622">
        <v>3686</v>
      </c>
      <c r="J622">
        <v>6719</v>
      </c>
      <c r="K622">
        <v>2025</v>
      </c>
      <c r="L622">
        <v>98</v>
      </c>
      <c r="M622">
        <v>624</v>
      </c>
      <c r="N622" t="s">
        <v>21</v>
      </c>
      <c r="O622">
        <v>25.830126499999999</v>
      </c>
      <c r="P622">
        <v>-80.125651300000001</v>
      </c>
      <c r="Q622">
        <v>1.1094234328188597</v>
      </c>
    </row>
    <row r="623" spans="1:17" x14ac:dyDescent="0.3">
      <c r="A623" t="s">
        <v>17</v>
      </c>
      <c r="B623" t="s">
        <v>779</v>
      </c>
      <c r="C623" t="s">
        <v>695</v>
      </c>
      <c r="D623" t="s">
        <v>689</v>
      </c>
      <c r="E623">
        <v>33140</v>
      </c>
      <c r="F623">
        <v>2750000</v>
      </c>
      <c r="G623">
        <v>3</v>
      </c>
      <c r="H623">
        <v>3</v>
      </c>
      <c r="I623">
        <v>2115</v>
      </c>
      <c r="J623">
        <v>7838</v>
      </c>
      <c r="K623">
        <v>1950</v>
      </c>
      <c r="L623">
        <v>154</v>
      </c>
      <c r="M623">
        <v>1300</v>
      </c>
      <c r="N623" t="s">
        <v>21</v>
      </c>
      <c r="O623">
        <v>25.831121899999999</v>
      </c>
      <c r="P623">
        <v>-80.128508499999995</v>
      </c>
      <c r="Q623">
        <v>1.0834527426558678</v>
      </c>
    </row>
    <row r="624" spans="1:17" x14ac:dyDescent="0.3">
      <c r="A624" t="s">
        <v>17</v>
      </c>
      <c r="B624" t="s">
        <v>780</v>
      </c>
      <c r="C624" t="s">
        <v>695</v>
      </c>
      <c r="D624" t="s">
        <v>689</v>
      </c>
      <c r="E624">
        <v>33140</v>
      </c>
      <c r="F624">
        <v>2500000</v>
      </c>
      <c r="G624">
        <v>3</v>
      </c>
      <c r="H624">
        <v>3</v>
      </c>
      <c r="I624">
        <v>1882</v>
      </c>
      <c r="J624">
        <v>7500</v>
      </c>
      <c r="K624">
        <v>1946</v>
      </c>
      <c r="L624">
        <v>3</v>
      </c>
      <c r="M624">
        <v>1328</v>
      </c>
      <c r="N624" t="s">
        <v>21</v>
      </c>
      <c r="O624">
        <v>25.831695</v>
      </c>
      <c r="P624">
        <v>-80.129092900000003</v>
      </c>
      <c r="Q624">
        <v>1.1059253188102858</v>
      </c>
    </row>
    <row r="625" spans="1:17" x14ac:dyDescent="0.3">
      <c r="A625" t="s">
        <v>17</v>
      </c>
      <c r="B625" t="s">
        <v>781</v>
      </c>
      <c r="C625" t="s">
        <v>695</v>
      </c>
      <c r="D625" t="s">
        <v>689</v>
      </c>
      <c r="E625">
        <v>33140</v>
      </c>
      <c r="F625">
        <v>8750000</v>
      </c>
      <c r="G625">
        <v>5</v>
      </c>
      <c r="H625">
        <v>6</v>
      </c>
      <c r="I625">
        <v>4524</v>
      </c>
      <c r="J625">
        <v>7738</v>
      </c>
      <c r="K625">
        <v>2016</v>
      </c>
      <c r="L625">
        <v>96</v>
      </c>
      <c r="M625">
        <v>1934</v>
      </c>
      <c r="N625" t="s">
        <v>21</v>
      </c>
      <c r="O625">
        <v>25.8317178</v>
      </c>
      <c r="P625">
        <v>-80.129533499999994</v>
      </c>
      <c r="Q625">
        <v>1.0976725515969956</v>
      </c>
    </row>
    <row r="626" spans="1:17" x14ac:dyDescent="0.3">
      <c r="A626" t="s">
        <v>17</v>
      </c>
      <c r="B626" t="s">
        <v>782</v>
      </c>
      <c r="C626" t="s">
        <v>695</v>
      </c>
      <c r="D626" t="s">
        <v>689</v>
      </c>
      <c r="E626">
        <v>33140</v>
      </c>
      <c r="F626">
        <v>3395000</v>
      </c>
      <c r="G626">
        <v>4</v>
      </c>
      <c r="H626">
        <v>4</v>
      </c>
      <c r="I626">
        <v>2258</v>
      </c>
      <c r="J626">
        <v>7700</v>
      </c>
      <c r="K626">
        <v>1930</v>
      </c>
      <c r="L626">
        <v>99</v>
      </c>
      <c r="M626">
        <v>1504</v>
      </c>
      <c r="N626" t="s">
        <v>21</v>
      </c>
      <c r="O626">
        <v>25.831199000000002</v>
      </c>
      <c r="P626">
        <v>-80.125128700000005</v>
      </c>
      <c r="Q626">
        <v>1.1891473577355947</v>
      </c>
    </row>
    <row r="627" spans="1:17" x14ac:dyDescent="0.3">
      <c r="A627" t="s">
        <v>17</v>
      </c>
      <c r="B627" t="s">
        <v>783</v>
      </c>
      <c r="C627" t="s">
        <v>695</v>
      </c>
      <c r="D627" t="s">
        <v>689</v>
      </c>
      <c r="E627">
        <v>33140</v>
      </c>
      <c r="F627">
        <v>1800000</v>
      </c>
      <c r="G627">
        <v>3</v>
      </c>
      <c r="H627">
        <v>2.5</v>
      </c>
      <c r="I627">
        <v>1906</v>
      </c>
      <c r="J627">
        <v>6450</v>
      </c>
      <c r="K627">
        <v>1955</v>
      </c>
      <c r="L627">
        <v>5</v>
      </c>
      <c r="M627">
        <v>944</v>
      </c>
      <c r="N627" t="s">
        <v>21</v>
      </c>
      <c r="O627">
        <v>25.825286500000001</v>
      </c>
      <c r="P627">
        <v>-80.127683000000005</v>
      </c>
      <c r="Q627">
        <v>0.76573252736119457</v>
      </c>
    </row>
    <row r="628" spans="1:17" x14ac:dyDescent="0.3">
      <c r="A628" t="s">
        <v>17</v>
      </c>
      <c r="B628" t="s">
        <v>784</v>
      </c>
      <c r="C628" t="s">
        <v>695</v>
      </c>
      <c r="D628" t="s">
        <v>689</v>
      </c>
      <c r="E628">
        <v>33140</v>
      </c>
      <c r="F628">
        <v>38000000</v>
      </c>
      <c r="G628">
        <v>5</v>
      </c>
      <c r="H628">
        <v>5.5</v>
      </c>
      <c r="I628">
        <v>6977</v>
      </c>
      <c r="J628">
        <v>12759</v>
      </c>
      <c r="K628">
        <v>2005</v>
      </c>
      <c r="L628">
        <v>15</v>
      </c>
      <c r="M628">
        <v>5446</v>
      </c>
      <c r="N628" t="s">
        <v>21</v>
      </c>
      <c r="O628">
        <v>25.832902700000002</v>
      </c>
      <c r="P628">
        <v>-80.130144200000004</v>
      </c>
      <c r="Q628">
        <v>1.1632515727009538</v>
      </c>
    </row>
    <row r="629" spans="1:17" x14ac:dyDescent="0.3">
      <c r="A629" t="s">
        <v>17</v>
      </c>
      <c r="B629" t="s">
        <v>785</v>
      </c>
      <c r="C629" t="s">
        <v>695</v>
      </c>
      <c r="D629" t="s">
        <v>689</v>
      </c>
      <c r="E629">
        <v>33140</v>
      </c>
      <c r="F629">
        <v>2990000</v>
      </c>
      <c r="G629">
        <v>4</v>
      </c>
      <c r="H629">
        <v>3.5</v>
      </c>
      <c r="I629">
        <v>2836</v>
      </c>
      <c r="J629">
        <v>7700</v>
      </c>
      <c r="K629">
        <v>1936</v>
      </c>
      <c r="L629">
        <v>44</v>
      </c>
      <c r="M629">
        <v>1054</v>
      </c>
      <c r="N629" t="s">
        <v>21</v>
      </c>
      <c r="O629">
        <v>25.833940200000001</v>
      </c>
      <c r="P629">
        <v>-80.128519999999995</v>
      </c>
      <c r="Q629">
        <v>1.2635607824963022</v>
      </c>
    </row>
    <row r="630" spans="1:17" x14ac:dyDescent="0.3">
      <c r="A630" t="s">
        <v>17</v>
      </c>
      <c r="B630" t="s">
        <v>786</v>
      </c>
      <c r="C630" t="s">
        <v>695</v>
      </c>
      <c r="D630" t="s">
        <v>689</v>
      </c>
      <c r="E630">
        <v>33140</v>
      </c>
      <c r="F630">
        <v>7900000</v>
      </c>
      <c r="G630">
        <v>9</v>
      </c>
      <c r="H630">
        <v>8.5</v>
      </c>
      <c r="I630">
        <v>6828</v>
      </c>
      <c r="J630">
        <v>15134</v>
      </c>
      <c r="K630">
        <v>1928</v>
      </c>
      <c r="L630">
        <v>162</v>
      </c>
      <c r="M630">
        <v>1157</v>
      </c>
      <c r="N630" t="s">
        <v>21</v>
      </c>
      <c r="O630">
        <v>25.832711700000001</v>
      </c>
      <c r="P630">
        <v>-80.124472499999996</v>
      </c>
      <c r="Q630">
        <v>1.2991568594900658</v>
      </c>
    </row>
    <row r="631" spans="1:17" x14ac:dyDescent="0.3">
      <c r="A631" t="s">
        <v>17</v>
      </c>
      <c r="B631" t="s">
        <v>787</v>
      </c>
      <c r="C631" t="s">
        <v>695</v>
      </c>
      <c r="D631" t="s">
        <v>689</v>
      </c>
      <c r="E631">
        <v>33140</v>
      </c>
      <c r="F631">
        <v>2925000</v>
      </c>
      <c r="G631">
        <v>5</v>
      </c>
      <c r="H631">
        <v>4</v>
      </c>
      <c r="I631">
        <v>2465</v>
      </c>
      <c r="J631">
        <v>6450</v>
      </c>
      <c r="K631">
        <v>1936</v>
      </c>
      <c r="L631">
        <v>169</v>
      </c>
      <c r="M631">
        <v>1187</v>
      </c>
      <c r="N631" t="s">
        <v>21</v>
      </c>
      <c r="O631">
        <v>25.826125300000001</v>
      </c>
      <c r="P631">
        <v>-80.127839600000001</v>
      </c>
      <c r="Q631">
        <v>0.8050962352646982</v>
      </c>
    </row>
    <row r="632" spans="1:17" x14ac:dyDescent="0.3">
      <c r="A632" t="s">
        <v>17</v>
      </c>
      <c r="B632" t="s">
        <v>788</v>
      </c>
      <c r="C632" t="s">
        <v>695</v>
      </c>
      <c r="D632" t="s">
        <v>689</v>
      </c>
      <c r="E632">
        <v>33140</v>
      </c>
      <c r="F632">
        <v>6850000</v>
      </c>
      <c r="G632">
        <v>4</v>
      </c>
      <c r="H632">
        <v>4.5</v>
      </c>
      <c r="I632">
        <v>3839</v>
      </c>
      <c r="J632">
        <v>8550</v>
      </c>
      <c r="K632">
        <v>1935</v>
      </c>
      <c r="L632">
        <v>98</v>
      </c>
      <c r="M632">
        <v>1784</v>
      </c>
      <c r="N632" t="s">
        <v>21</v>
      </c>
      <c r="O632">
        <v>25.836843399999999</v>
      </c>
      <c r="P632">
        <v>-80.131402300000005</v>
      </c>
      <c r="Q632">
        <v>1.4093439347786869</v>
      </c>
    </row>
    <row r="633" spans="1:17" x14ac:dyDescent="0.3">
      <c r="A633" t="s">
        <v>17</v>
      </c>
      <c r="B633" t="s">
        <v>789</v>
      </c>
      <c r="C633" t="s">
        <v>695</v>
      </c>
      <c r="D633" t="s">
        <v>689</v>
      </c>
      <c r="E633">
        <v>33140</v>
      </c>
      <c r="F633">
        <v>6350000</v>
      </c>
      <c r="G633">
        <v>4</v>
      </c>
      <c r="H633">
        <v>5</v>
      </c>
      <c r="I633">
        <v>4039</v>
      </c>
      <c r="J633">
        <v>7588</v>
      </c>
      <c r="K633">
        <v>1931</v>
      </c>
      <c r="L633">
        <v>161</v>
      </c>
      <c r="M633">
        <v>1572</v>
      </c>
      <c r="N633" t="s">
        <v>21</v>
      </c>
      <c r="O633">
        <v>25.837130500000001</v>
      </c>
      <c r="P633">
        <v>-80.125084200000003</v>
      </c>
      <c r="Q633">
        <v>1.5495791681247204</v>
      </c>
    </row>
    <row r="634" spans="1:17" x14ac:dyDescent="0.3">
      <c r="A634" t="s">
        <v>17</v>
      </c>
      <c r="B634" t="s">
        <v>790</v>
      </c>
      <c r="C634" t="s">
        <v>695</v>
      </c>
      <c r="D634" t="s">
        <v>689</v>
      </c>
      <c r="E634">
        <v>33140</v>
      </c>
      <c r="F634">
        <v>3200000</v>
      </c>
      <c r="G634">
        <v>5</v>
      </c>
      <c r="H634">
        <v>4</v>
      </c>
      <c r="I634">
        <v>3762</v>
      </c>
      <c r="J634">
        <v>7125</v>
      </c>
      <c r="K634">
        <v>1936</v>
      </c>
      <c r="L634">
        <v>94</v>
      </c>
      <c r="M634">
        <v>851</v>
      </c>
      <c r="N634" t="s">
        <v>21</v>
      </c>
      <c r="O634">
        <v>25.8377433</v>
      </c>
      <c r="P634">
        <v>-80.130711300000002</v>
      </c>
      <c r="Q634">
        <v>1.4787288681841271</v>
      </c>
    </row>
    <row r="635" spans="1:17" x14ac:dyDescent="0.3">
      <c r="A635" t="s">
        <v>17</v>
      </c>
      <c r="B635" t="s">
        <v>791</v>
      </c>
      <c r="C635" t="s">
        <v>695</v>
      </c>
      <c r="D635" t="s">
        <v>689</v>
      </c>
      <c r="E635">
        <v>33140</v>
      </c>
      <c r="F635">
        <v>24900000</v>
      </c>
      <c r="G635">
        <v>8</v>
      </c>
      <c r="H635">
        <v>7</v>
      </c>
      <c r="I635">
        <v>10955</v>
      </c>
      <c r="J635">
        <v>14091</v>
      </c>
      <c r="K635">
        <v>2023</v>
      </c>
      <c r="L635">
        <v>104</v>
      </c>
      <c r="M635">
        <v>2273</v>
      </c>
      <c r="N635" t="s">
        <v>21</v>
      </c>
      <c r="O635">
        <v>25.8380224</v>
      </c>
      <c r="P635">
        <v>-80.123622699999999</v>
      </c>
      <c r="Q635">
        <v>1.6447807637956757</v>
      </c>
    </row>
    <row r="636" spans="1:17" x14ac:dyDescent="0.3">
      <c r="A636" t="s">
        <v>17</v>
      </c>
      <c r="B636" t="s">
        <v>792</v>
      </c>
      <c r="C636" t="s">
        <v>695</v>
      </c>
      <c r="D636" t="s">
        <v>689</v>
      </c>
      <c r="E636">
        <v>33140</v>
      </c>
      <c r="F636">
        <v>3650000</v>
      </c>
      <c r="G636">
        <v>3</v>
      </c>
      <c r="H636">
        <v>3</v>
      </c>
      <c r="I636">
        <v>2779</v>
      </c>
      <c r="J636">
        <v>7413</v>
      </c>
      <c r="K636">
        <v>1937</v>
      </c>
      <c r="L636">
        <v>41</v>
      </c>
      <c r="M636">
        <v>1313</v>
      </c>
      <c r="N636" t="s">
        <v>21</v>
      </c>
      <c r="O636">
        <v>25.838583499999999</v>
      </c>
      <c r="P636">
        <v>-80.1242558</v>
      </c>
      <c r="Q636">
        <v>1.649319978129955</v>
      </c>
    </row>
    <row r="637" spans="1:17" x14ac:dyDescent="0.3">
      <c r="A637" t="s">
        <v>17</v>
      </c>
      <c r="B637" t="s">
        <v>793</v>
      </c>
      <c r="C637" t="s">
        <v>695</v>
      </c>
      <c r="D637" t="s">
        <v>689</v>
      </c>
      <c r="E637">
        <v>33140</v>
      </c>
      <c r="F637">
        <v>2595000</v>
      </c>
      <c r="G637">
        <v>4</v>
      </c>
      <c r="H637">
        <v>3</v>
      </c>
      <c r="I637">
        <v>2356</v>
      </c>
      <c r="J637">
        <v>6450</v>
      </c>
      <c r="K637">
        <v>1952</v>
      </c>
      <c r="L637">
        <v>89</v>
      </c>
      <c r="M637">
        <v>1101</v>
      </c>
      <c r="N637" t="s">
        <v>21</v>
      </c>
      <c r="O637">
        <v>25.825285900000001</v>
      </c>
      <c r="P637">
        <v>-80.128770200000005</v>
      </c>
      <c r="Q637">
        <v>0.7240663211886067</v>
      </c>
    </row>
    <row r="638" spans="1:17" x14ac:dyDescent="0.3">
      <c r="A638" t="s">
        <v>17</v>
      </c>
      <c r="B638" t="s">
        <v>794</v>
      </c>
      <c r="C638" t="s">
        <v>695</v>
      </c>
      <c r="D638" t="s">
        <v>689</v>
      </c>
      <c r="E638">
        <v>33140</v>
      </c>
      <c r="F638">
        <v>3390000</v>
      </c>
      <c r="G638">
        <v>5</v>
      </c>
      <c r="H638">
        <v>4.5</v>
      </c>
      <c r="I638">
        <v>2673</v>
      </c>
      <c r="J638">
        <v>7431</v>
      </c>
      <c r="K638">
        <v>2023</v>
      </c>
      <c r="L638">
        <v>90</v>
      </c>
      <c r="M638">
        <v>1268</v>
      </c>
      <c r="N638" t="s">
        <v>21</v>
      </c>
      <c r="O638">
        <v>25.840436100000002</v>
      </c>
      <c r="P638">
        <v>-80.124604300000001</v>
      </c>
      <c r="Q638">
        <v>1.5194894694608085</v>
      </c>
    </row>
    <row r="639" spans="1:17" x14ac:dyDescent="0.3">
      <c r="A639" t="s">
        <v>17</v>
      </c>
      <c r="B639" t="s">
        <v>795</v>
      </c>
      <c r="C639" t="s">
        <v>695</v>
      </c>
      <c r="D639" t="s">
        <v>689</v>
      </c>
      <c r="E639">
        <v>33140</v>
      </c>
      <c r="F639">
        <v>5390000</v>
      </c>
      <c r="G639">
        <v>5</v>
      </c>
      <c r="H639">
        <v>5</v>
      </c>
      <c r="I639">
        <v>4394</v>
      </c>
      <c r="J639">
        <v>8284</v>
      </c>
      <c r="K639">
        <v>1934</v>
      </c>
      <c r="L639">
        <v>38</v>
      </c>
      <c r="M639">
        <v>1227</v>
      </c>
      <c r="N639" t="s">
        <v>21</v>
      </c>
      <c r="O639">
        <v>25.840517599999998</v>
      </c>
      <c r="P639">
        <v>-80.125127800000001</v>
      </c>
      <c r="Q639">
        <v>1.5086728653974026</v>
      </c>
    </row>
    <row r="640" spans="1:17" x14ac:dyDescent="0.3">
      <c r="A640" t="s">
        <v>17</v>
      </c>
      <c r="B640" t="s">
        <v>796</v>
      </c>
      <c r="C640" t="s">
        <v>695</v>
      </c>
      <c r="D640" t="s">
        <v>689</v>
      </c>
      <c r="E640">
        <v>33140</v>
      </c>
      <c r="F640">
        <v>3595000</v>
      </c>
      <c r="G640">
        <v>3</v>
      </c>
      <c r="H640">
        <v>4</v>
      </c>
      <c r="I640">
        <v>2527</v>
      </c>
      <c r="J640">
        <v>7813</v>
      </c>
      <c r="K640">
        <v>1951</v>
      </c>
      <c r="L640">
        <v>2</v>
      </c>
      <c r="M640">
        <v>1423</v>
      </c>
      <c r="N640" t="s">
        <v>21</v>
      </c>
      <c r="O640">
        <v>25.842058000000002</v>
      </c>
      <c r="P640">
        <v>-80.130275100000006</v>
      </c>
      <c r="Q640">
        <v>1.3878881790706443</v>
      </c>
    </row>
    <row r="641" spans="1:17" x14ac:dyDescent="0.3">
      <c r="A641" t="s">
        <v>17</v>
      </c>
      <c r="B641" t="s">
        <v>797</v>
      </c>
      <c r="C641" t="s">
        <v>695</v>
      </c>
      <c r="D641" t="s">
        <v>689</v>
      </c>
      <c r="E641">
        <v>33140</v>
      </c>
      <c r="F641">
        <v>2700000</v>
      </c>
      <c r="G641">
        <v>4</v>
      </c>
      <c r="H641">
        <v>4.5</v>
      </c>
      <c r="I641">
        <v>2770</v>
      </c>
      <c r="J641">
        <v>6250</v>
      </c>
      <c r="K641">
        <v>1948</v>
      </c>
      <c r="L641">
        <v>37</v>
      </c>
      <c r="M641">
        <v>975</v>
      </c>
      <c r="N641" t="s">
        <v>21</v>
      </c>
      <c r="O641">
        <v>25.8275446</v>
      </c>
      <c r="P641">
        <v>-80.128124499999998</v>
      </c>
      <c r="Q641">
        <v>0.87600603416376521</v>
      </c>
    </row>
    <row r="642" spans="1:17" x14ac:dyDescent="0.3">
      <c r="A642" t="s">
        <v>17</v>
      </c>
      <c r="B642" t="s">
        <v>798</v>
      </c>
      <c r="C642" t="s">
        <v>695</v>
      </c>
      <c r="D642" t="s">
        <v>689</v>
      </c>
      <c r="E642">
        <v>33140</v>
      </c>
      <c r="F642">
        <v>3690000</v>
      </c>
      <c r="G642">
        <v>3</v>
      </c>
      <c r="H642">
        <v>3</v>
      </c>
      <c r="I642">
        <v>2762</v>
      </c>
      <c r="J642">
        <v>6650</v>
      </c>
      <c r="K642">
        <v>1940</v>
      </c>
      <c r="L642">
        <v>23</v>
      </c>
      <c r="M642">
        <v>1336</v>
      </c>
      <c r="N642" t="s">
        <v>21</v>
      </c>
      <c r="O642">
        <v>25.827033499999999</v>
      </c>
      <c r="P642">
        <v>-80.128776500000001</v>
      </c>
      <c r="Q642">
        <v>0.82469930144506942</v>
      </c>
    </row>
    <row r="643" spans="1:17" x14ac:dyDescent="0.3">
      <c r="A643" t="s">
        <v>17</v>
      </c>
      <c r="B643" t="s">
        <v>799</v>
      </c>
      <c r="C643" t="s">
        <v>695</v>
      </c>
      <c r="D643" t="s">
        <v>689</v>
      </c>
      <c r="E643">
        <v>33140</v>
      </c>
      <c r="F643">
        <v>3395000</v>
      </c>
      <c r="G643">
        <v>5</v>
      </c>
      <c r="H643">
        <v>3.5</v>
      </c>
      <c r="I643">
        <v>2761</v>
      </c>
      <c r="J643">
        <v>7425</v>
      </c>
      <c r="K643">
        <v>1951</v>
      </c>
      <c r="L643">
        <v>7</v>
      </c>
      <c r="M643">
        <v>1230</v>
      </c>
      <c r="N643" t="s">
        <v>21</v>
      </c>
      <c r="O643">
        <v>25.840132000000001</v>
      </c>
      <c r="P643">
        <v>-80.131326200000004</v>
      </c>
      <c r="Q643">
        <v>1.5260423198827426</v>
      </c>
    </row>
    <row r="644" spans="1:17" x14ac:dyDescent="0.3">
      <c r="A644" t="s">
        <v>17</v>
      </c>
      <c r="B644" t="s">
        <v>800</v>
      </c>
      <c r="C644" t="s">
        <v>695</v>
      </c>
      <c r="D644" t="s">
        <v>689</v>
      </c>
      <c r="E644">
        <v>33140</v>
      </c>
      <c r="F644">
        <v>2100000</v>
      </c>
      <c r="G644">
        <v>5</v>
      </c>
      <c r="H644">
        <v>5</v>
      </c>
      <c r="I644">
        <v>3507</v>
      </c>
      <c r="J644">
        <v>10812</v>
      </c>
      <c r="K644">
        <v>1928</v>
      </c>
      <c r="L644">
        <v>134</v>
      </c>
      <c r="M644">
        <v>599</v>
      </c>
      <c r="N644" t="s">
        <v>21</v>
      </c>
      <c r="O644">
        <v>25.8104285</v>
      </c>
      <c r="P644">
        <v>-80.135619500000004</v>
      </c>
      <c r="Q644">
        <v>0.44025693879099381</v>
      </c>
    </row>
    <row r="645" spans="1:17" x14ac:dyDescent="0.3">
      <c r="A645" t="s">
        <v>17</v>
      </c>
      <c r="B645" t="s">
        <v>801</v>
      </c>
      <c r="C645" t="s">
        <v>695</v>
      </c>
      <c r="D645" t="s">
        <v>689</v>
      </c>
      <c r="E645">
        <v>33141</v>
      </c>
      <c r="F645">
        <v>15995000</v>
      </c>
      <c r="G645">
        <v>5</v>
      </c>
      <c r="H645">
        <v>5.5</v>
      </c>
      <c r="I645">
        <v>5082</v>
      </c>
      <c r="J645">
        <v>16200</v>
      </c>
      <c r="K645">
        <v>1991</v>
      </c>
      <c r="L645">
        <v>17</v>
      </c>
      <c r="M645">
        <v>3147</v>
      </c>
      <c r="N645" t="s">
        <v>21</v>
      </c>
      <c r="O645">
        <v>25.8449092</v>
      </c>
      <c r="P645">
        <v>-80.124123499999996</v>
      </c>
      <c r="Q645">
        <v>1.2229190306969118</v>
      </c>
    </row>
    <row r="646" spans="1:17" x14ac:dyDescent="0.3">
      <c r="A646" t="s">
        <v>17</v>
      </c>
      <c r="B646" t="s">
        <v>802</v>
      </c>
      <c r="C646" t="s">
        <v>695</v>
      </c>
      <c r="D646" t="s">
        <v>689</v>
      </c>
      <c r="E646">
        <v>33141</v>
      </c>
      <c r="F646">
        <v>10100000</v>
      </c>
      <c r="G646">
        <v>6</v>
      </c>
      <c r="H646">
        <v>4</v>
      </c>
      <c r="I646">
        <v>3546</v>
      </c>
      <c r="J646">
        <v>20520</v>
      </c>
      <c r="K646">
        <v>1934</v>
      </c>
      <c r="L646">
        <v>26</v>
      </c>
      <c r="M646">
        <v>2848</v>
      </c>
      <c r="N646" t="s">
        <v>21</v>
      </c>
      <c r="O646">
        <v>25.846309399999999</v>
      </c>
      <c r="P646">
        <v>-80.123474700000003</v>
      </c>
      <c r="Q646">
        <v>1.1402335295497605</v>
      </c>
    </row>
    <row r="647" spans="1:17" x14ac:dyDescent="0.3">
      <c r="A647" t="s">
        <v>17</v>
      </c>
      <c r="B647" t="s">
        <v>803</v>
      </c>
      <c r="C647" t="s">
        <v>695</v>
      </c>
      <c r="D647" t="s">
        <v>689</v>
      </c>
      <c r="E647">
        <v>33141</v>
      </c>
      <c r="F647">
        <v>18950000</v>
      </c>
      <c r="G647">
        <v>6</v>
      </c>
      <c r="H647">
        <v>8</v>
      </c>
      <c r="I647">
        <v>7000</v>
      </c>
      <c r="J647">
        <v>16200</v>
      </c>
      <c r="K647">
        <v>2021</v>
      </c>
      <c r="L647">
        <v>153</v>
      </c>
      <c r="M647">
        <v>2707</v>
      </c>
      <c r="N647" t="s">
        <v>21</v>
      </c>
      <c r="O647">
        <v>25.846668999999999</v>
      </c>
      <c r="P647">
        <v>-80.123548799999995</v>
      </c>
      <c r="Q647">
        <v>1.115122187613294</v>
      </c>
    </row>
    <row r="648" spans="1:17" x14ac:dyDescent="0.3">
      <c r="A648" t="s">
        <v>17</v>
      </c>
      <c r="B648" t="s">
        <v>804</v>
      </c>
      <c r="C648" t="s">
        <v>695</v>
      </c>
      <c r="D648" t="s">
        <v>689</v>
      </c>
      <c r="E648">
        <v>33141</v>
      </c>
      <c r="F648">
        <v>10500000</v>
      </c>
      <c r="G648">
        <v>7</v>
      </c>
      <c r="H648">
        <v>7</v>
      </c>
      <c r="I648">
        <v>3558</v>
      </c>
      <c r="J648">
        <v>16200</v>
      </c>
      <c r="K648">
        <v>1937</v>
      </c>
      <c r="L648">
        <v>30</v>
      </c>
      <c r="M648">
        <v>2951</v>
      </c>
      <c r="N648" t="s">
        <v>21</v>
      </c>
      <c r="O648">
        <v>25.848156400000001</v>
      </c>
      <c r="P648">
        <v>-80.123695499999997</v>
      </c>
      <c r="Q648">
        <v>1.0144047172105479</v>
      </c>
    </row>
    <row r="649" spans="1:17" x14ac:dyDescent="0.3">
      <c r="A649" t="s">
        <v>17</v>
      </c>
      <c r="B649" t="s">
        <v>805</v>
      </c>
      <c r="C649" t="s">
        <v>695</v>
      </c>
      <c r="D649" t="s">
        <v>689</v>
      </c>
      <c r="E649">
        <v>33141</v>
      </c>
      <c r="F649">
        <v>21900000</v>
      </c>
      <c r="G649">
        <v>6</v>
      </c>
      <c r="H649">
        <v>4</v>
      </c>
      <c r="I649">
        <v>5570</v>
      </c>
      <c r="J649">
        <v>16200</v>
      </c>
      <c r="K649">
        <v>1940</v>
      </c>
      <c r="L649">
        <v>7</v>
      </c>
      <c r="M649">
        <v>3932</v>
      </c>
      <c r="N649" t="s">
        <v>21</v>
      </c>
      <c r="O649">
        <v>25.8488182</v>
      </c>
      <c r="P649">
        <v>-80.123797300000007</v>
      </c>
      <c r="Q649">
        <v>0.96902668664463798</v>
      </c>
    </row>
    <row r="650" spans="1:17" x14ac:dyDescent="0.3">
      <c r="A650" t="s">
        <v>396</v>
      </c>
      <c r="B650" t="s">
        <v>806</v>
      </c>
      <c r="C650" t="s">
        <v>688</v>
      </c>
      <c r="D650" t="s">
        <v>689</v>
      </c>
      <c r="E650">
        <v>33129</v>
      </c>
      <c r="F650">
        <v>699000</v>
      </c>
      <c r="G650">
        <v>2</v>
      </c>
      <c r="H650">
        <v>2</v>
      </c>
      <c r="I650">
        <v>1404</v>
      </c>
      <c r="K650">
        <v>1983</v>
      </c>
      <c r="L650">
        <v>43</v>
      </c>
      <c r="M650">
        <v>498</v>
      </c>
      <c r="N650" t="s">
        <v>807</v>
      </c>
      <c r="O650">
        <v>25.757884600000001</v>
      </c>
      <c r="P650">
        <v>-80.191980900000004</v>
      </c>
      <c r="Q650">
        <v>0.38548508188091035</v>
      </c>
    </row>
    <row r="651" spans="1:17" x14ac:dyDescent="0.3">
      <c r="A651" t="s">
        <v>396</v>
      </c>
      <c r="B651" t="s">
        <v>808</v>
      </c>
      <c r="C651" t="s">
        <v>688</v>
      </c>
      <c r="D651" t="s">
        <v>689</v>
      </c>
      <c r="E651">
        <v>33129</v>
      </c>
      <c r="F651">
        <v>3800000</v>
      </c>
      <c r="G651">
        <v>4</v>
      </c>
      <c r="H651">
        <v>4.5</v>
      </c>
      <c r="I651">
        <v>1634</v>
      </c>
      <c r="K651">
        <v>1983</v>
      </c>
      <c r="L651">
        <v>81</v>
      </c>
      <c r="M651">
        <v>2326</v>
      </c>
      <c r="N651" t="s">
        <v>809</v>
      </c>
      <c r="O651">
        <v>25.757884600000001</v>
      </c>
      <c r="P651">
        <v>-80.191980900000004</v>
      </c>
      <c r="Q651">
        <v>0.38548508188091035</v>
      </c>
    </row>
    <row r="652" spans="1:17" x14ac:dyDescent="0.3">
      <c r="A652" t="s">
        <v>396</v>
      </c>
      <c r="B652" t="s">
        <v>810</v>
      </c>
      <c r="C652" t="s">
        <v>688</v>
      </c>
      <c r="D652" t="s">
        <v>689</v>
      </c>
      <c r="E652">
        <v>33129</v>
      </c>
      <c r="F652">
        <v>595000</v>
      </c>
      <c r="G652">
        <v>1</v>
      </c>
      <c r="H652">
        <v>1</v>
      </c>
      <c r="I652">
        <v>494</v>
      </c>
      <c r="K652">
        <v>2023</v>
      </c>
      <c r="L652">
        <v>7</v>
      </c>
      <c r="M652">
        <v>1204</v>
      </c>
      <c r="N652" t="s">
        <v>811</v>
      </c>
      <c r="O652">
        <v>25.765572500000001</v>
      </c>
      <c r="P652">
        <v>-80.198163699999995</v>
      </c>
      <c r="Q652">
        <v>0.82257925202704874</v>
      </c>
    </row>
    <row r="653" spans="1:17" x14ac:dyDescent="0.3">
      <c r="A653" t="s">
        <v>396</v>
      </c>
      <c r="B653" t="s">
        <v>812</v>
      </c>
      <c r="C653" t="s">
        <v>688</v>
      </c>
      <c r="D653" t="s">
        <v>689</v>
      </c>
      <c r="E653">
        <v>33129</v>
      </c>
      <c r="F653">
        <v>1100000</v>
      </c>
      <c r="G653">
        <v>3</v>
      </c>
      <c r="H653">
        <v>3</v>
      </c>
      <c r="I653">
        <v>1527</v>
      </c>
      <c r="K653">
        <v>2020</v>
      </c>
      <c r="L653">
        <v>142</v>
      </c>
      <c r="M653">
        <v>720</v>
      </c>
      <c r="N653" t="s">
        <v>500</v>
      </c>
      <c r="O653">
        <v>25.7635109</v>
      </c>
      <c r="P653">
        <v>-80.203261400000002</v>
      </c>
      <c r="Q653">
        <v>0.80209084996700986</v>
      </c>
    </row>
    <row r="654" spans="1:17" x14ac:dyDescent="0.3">
      <c r="A654" t="s">
        <v>396</v>
      </c>
      <c r="B654" t="s">
        <v>813</v>
      </c>
      <c r="C654" t="s">
        <v>688</v>
      </c>
      <c r="D654" t="s">
        <v>689</v>
      </c>
      <c r="E654">
        <v>33130</v>
      </c>
      <c r="F654">
        <v>529000</v>
      </c>
      <c r="G654">
        <v>2</v>
      </c>
      <c r="H654">
        <v>2</v>
      </c>
      <c r="I654">
        <v>1009</v>
      </c>
      <c r="K654">
        <v>2004</v>
      </c>
      <c r="L654">
        <v>34</v>
      </c>
      <c r="M654">
        <v>524</v>
      </c>
      <c r="N654" t="s">
        <v>814</v>
      </c>
      <c r="O654">
        <v>25.773263199999999</v>
      </c>
      <c r="P654">
        <v>-80.201946000000007</v>
      </c>
      <c r="Q654">
        <v>1.3915830613160658</v>
      </c>
    </row>
    <row r="655" spans="1:17" x14ac:dyDescent="0.3">
      <c r="A655" t="s">
        <v>396</v>
      </c>
      <c r="B655" t="s">
        <v>815</v>
      </c>
      <c r="C655" t="s">
        <v>688</v>
      </c>
      <c r="D655" t="s">
        <v>689</v>
      </c>
      <c r="E655">
        <v>33130</v>
      </c>
      <c r="F655">
        <v>415000</v>
      </c>
      <c r="G655">
        <v>1</v>
      </c>
      <c r="H655">
        <v>1</v>
      </c>
      <c r="I655">
        <v>696</v>
      </c>
      <c r="K655">
        <v>2004</v>
      </c>
      <c r="L655">
        <v>94</v>
      </c>
      <c r="M655">
        <v>596</v>
      </c>
      <c r="N655" t="s">
        <v>816</v>
      </c>
      <c r="O655">
        <v>25.773263199999999</v>
      </c>
      <c r="P655">
        <v>-80.201946000000007</v>
      </c>
      <c r="Q655">
        <v>1.3915830613160658</v>
      </c>
    </row>
    <row r="656" spans="1:17" x14ac:dyDescent="0.3">
      <c r="A656" t="s">
        <v>396</v>
      </c>
      <c r="B656" t="s">
        <v>817</v>
      </c>
      <c r="C656" t="s">
        <v>688</v>
      </c>
      <c r="D656" t="s">
        <v>689</v>
      </c>
      <c r="E656">
        <v>33130</v>
      </c>
      <c r="F656">
        <v>890000</v>
      </c>
      <c r="G656">
        <v>3</v>
      </c>
      <c r="H656">
        <v>2</v>
      </c>
      <c r="I656">
        <v>1418</v>
      </c>
      <c r="K656">
        <v>2004</v>
      </c>
      <c r="L656">
        <v>7</v>
      </c>
      <c r="M656">
        <v>628</v>
      </c>
      <c r="N656" t="s">
        <v>818</v>
      </c>
      <c r="O656">
        <v>25.773263199999999</v>
      </c>
      <c r="P656">
        <v>-80.201946000000007</v>
      </c>
      <c r="Q656">
        <v>1.3915830613160658</v>
      </c>
    </row>
    <row r="657" spans="1:17" x14ac:dyDescent="0.3">
      <c r="A657" t="s">
        <v>396</v>
      </c>
      <c r="B657" t="s">
        <v>819</v>
      </c>
      <c r="C657" t="s">
        <v>688</v>
      </c>
      <c r="D657" t="s">
        <v>689</v>
      </c>
      <c r="E657">
        <v>33130</v>
      </c>
      <c r="F657">
        <v>580000</v>
      </c>
      <c r="G657">
        <v>2</v>
      </c>
      <c r="H657">
        <v>2</v>
      </c>
      <c r="I657">
        <v>933</v>
      </c>
      <c r="K657">
        <v>2016</v>
      </c>
      <c r="L657">
        <v>72</v>
      </c>
      <c r="M657">
        <v>622</v>
      </c>
      <c r="N657" t="s">
        <v>820</v>
      </c>
      <c r="O657">
        <v>25.764054699999999</v>
      </c>
      <c r="P657">
        <v>-80.197705999999997</v>
      </c>
      <c r="Q657">
        <v>0.71474615803202557</v>
      </c>
    </row>
    <row r="658" spans="1:17" x14ac:dyDescent="0.3">
      <c r="A658" t="s">
        <v>396</v>
      </c>
      <c r="B658" t="s">
        <v>821</v>
      </c>
      <c r="C658" t="s">
        <v>688</v>
      </c>
      <c r="D658" t="s">
        <v>689</v>
      </c>
      <c r="E658">
        <v>33130</v>
      </c>
      <c r="F658">
        <v>420000</v>
      </c>
      <c r="G658">
        <v>1</v>
      </c>
      <c r="H658">
        <v>1</v>
      </c>
      <c r="I658">
        <v>722</v>
      </c>
      <c r="K658">
        <v>2016</v>
      </c>
      <c r="L658">
        <v>123</v>
      </c>
      <c r="M658">
        <v>582</v>
      </c>
      <c r="N658" t="s">
        <v>822</v>
      </c>
      <c r="O658">
        <v>25.764054699999999</v>
      </c>
      <c r="P658">
        <v>-80.197705999999997</v>
      </c>
      <c r="Q658">
        <v>0.71474615803202557</v>
      </c>
    </row>
    <row r="659" spans="1:17" x14ac:dyDescent="0.3">
      <c r="A659" t="s">
        <v>396</v>
      </c>
      <c r="B659" t="s">
        <v>823</v>
      </c>
      <c r="C659" t="s">
        <v>688</v>
      </c>
      <c r="D659" t="s">
        <v>689</v>
      </c>
      <c r="E659">
        <v>33130</v>
      </c>
      <c r="F659">
        <v>299000</v>
      </c>
      <c r="G659">
        <v>1</v>
      </c>
      <c r="H659">
        <v>1</v>
      </c>
      <c r="I659">
        <v>635</v>
      </c>
      <c r="K659">
        <v>2005</v>
      </c>
      <c r="L659">
        <v>111</v>
      </c>
      <c r="M659">
        <v>471</v>
      </c>
      <c r="N659" t="s">
        <v>824</v>
      </c>
      <c r="O659">
        <v>25.772525399999999</v>
      </c>
      <c r="P659">
        <v>-80.204638500000001</v>
      </c>
      <c r="Q659">
        <v>1.396380034080551</v>
      </c>
    </row>
    <row r="660" spans="1:17" x14ac:dyDescent="0.3">
      <c r="A660" t="s">
        <v>396</v>
      </c>
      <c r="B660" t="s">
        <v>825</v>
      </c>
      <c r="C660" t="s">
        <v>688</v>
      </c>
      <c r="D660" t="s">
        <v>689</v>
      </c>
      <c r="E660">
        <v>33130</v>
      </c>
      <c r="F660">
        <v>770000</v>
      </c>
      <c r="G660">
        <v>2</v>
      </c>
      <c r="H660">
        <v>2</v>
      </c>
      <c r="I660">
        <v>1195</v>
      </c>
      <c r="K660">
        <v>2015</v>
      </c>
      <c r="L660">
        <v>569</v>
      </c>
      <c r="M660">
        <v>644</v>
      </c>
      <c r="N660" t="s">
        <v>826</v>
      </c>
      <c r="O660">
        <v>25.7632808</v>
      </c>
      <c r="P660">
        <v>-80.193546499999997</v>
      </c>
      <c r="Q660">
        <v>0.67559228948369499</v>
      </c>
    </row>
    <row r="661" spans="1:17" x14ac:dyDescent="0.3">
      <c r="A661" t="s">
        <v>396</v>
      </c>
      <c r="B661" t="s">
        <v>827</v>
      </c>
      <c r="C661" t="s">
        <v>688</v>
      </c>
      <c r="D661" t="s">
        <v>689</v>
      </c>
      <c r="E661">
        <v>33130</v>
      </c>
      <c r="F661">
        <v>540000</v>
      </c>
      <c r="G661">
        <v>1</v>
      </c>
      <c r="H661">
        <v>1</v>
      </c>
      <c r="I661">
        <v>812</v>
      </c>
      <c r="K661">
        <v>2015</v>
      </c>
      <c r="L661">
        <v>3</v>
      </c>
      <c r="M661">
        <v>665</v>
      </c>
      <c r="N661" t="s">
        <v>828</v>
      </c>
      <c r="O661">
        <v>25.7632808</v>
      </c>
      <c r="P661">
        <v>-80.193546499999997</v>
      </c>
      <c r="Q661">
        <v>0.67559228948369499</v>
      </c>
    </row>
    <row r="662" spans="1:17" x14ac:dyDescent="0.3">
      <c r="A662" t="s">
        <v>396</v>
      </c>
      <c r="B662" t="s">
        <v>829</v>
      </c>
      <c r="C662" t="s">
        <v>688</v>
      </c>
      <c r="D662" t="s">
        <v>689</v>
      </c>
      <c r="E662">
        <v>33130</v>
      </c>
      <c r="F662">
        <v>699000</v>
      </c>
      <c r="G662">
        <v>2</v>
      </c>
      <c r="H662">
        <v>2</v>
      </c>
      <c r="I662">
        <v>910</v>
      </c>
      <c r="K662">
        <v>2015</v>
      </c>
      <c r="L662">
        <v>246</v>
      </c>
      <c r="M662">
        <v>768</v>
      </c>
      <c r="N662" t="s">
        <v>830</v>
      </c>
      <c r="O662">
        <v>25.7632808</v>
      </c>
      <c r="P662">
        <v>-80.193546499999997</v>
      </c>
      <c r="Q662">
        <v>0.67559228948369499</v>
      </c>
    </row>
    <row r="663" spans="1:17" x14ac:dyDescent="0.3">
      <c r="A663" t="s">
        <v>396</v>
      </c>
      <c r="B663" t="s">
        <v>831</v>
      </c>
      <c r="C663" t="s">
        <v>688</v>
      </c>
      <c r="D663" t="s">
        <v>689</v>
      </c>
      <c r="E663">
        <v>33130</v>
      </c>
      <c r="F663">
        <v>829900</v>
      </c>
      <c r="G663">
        <v>2</v>
      </c>
      <c r="H663">
        <v>2</v>
      </c>
      <c r="I663">
        <v>910</v>
      </c>
      <c r="K663">
        <v>2015</v>
      </c>
      <c r="L663">
        <v>258</v>
      </c>
      <c r="M663">
        <v>912</v>
      </c>
      <c r="N663" t="s">
        <v>832</v>
      </c>
      <c r="O663">
        <v>25.7632808</v>
      </c>
      <c r="P663">
        <v>-80.193546499999997</v>
      </c>
      <c r="Q663">
        <v>0.67559228948369499</v>
      </c>
    </row>
    <row r="664" spans="1:17" x14ac:dyDescent="0.3">
      <c r="A664" t="s">
        <v>396</v>
      </c>
      <c r="B664" t="s">
        <v>833</v>
      </c>
      <c r="C664" t="s">
        <v>688</v>
      </c>
      <c r="D664" t="s">
        <v>689</v>
      </c>
      <c r="E664">
        <v>33130</v>
      </c>
      <c r="F664">
        <v>565000</v>
      </c>
      <c r="G664">
        <v>1</v>
      </c>
      <c r="H664">
        <v>1</v>
      </c>
      <c r="I664">
        <v>977</v>
      </c>
      <c r="K664">
        <v>2014</v>
      </c>
      <c r="L664">
        <v>477</v>
      </c>
      <c r="M664">
        <v>578</v>
      </c>
      <c r="N664" t="s">
        <v>834</v>
      </c>
      <c r="O664">
        <v>25.7632808</v>
      </c>
      <c r="P664">
        <v>-80.193546499999997</v>
      </c>
      <c r="Q664">
        <v>0.67559228948369499</v>
      </c>
    </row>
    <row r="665" spans="1:17" x14ac:dyDescent="0.3">
      <c r="A665" t="s">
        <v>396</v>
      </c>
      <c r="B665" t="s">
        <v>835</v>
      </c>
      <c r="C665" t="s">
        <v>688</v>
      </c>
      <c r="D665" t="s">
        <v>689</v>
      </c>
      <c r="E665">
        <v>33130</v>
      </c>
      <c r="F665">
        <v>630000</v>
      </c>
      <c r="G665">
        <v>2</v>
      </c>
      <c r="H665">
        <v>2</v>
      </c>
      <c r="I665">
        <v>1013</v>
      </c>
      <c r="K665">
        <v>2008</v>
      </c>
      <c r="L665">
        <v>17</v>
      </c>
      <c r="M665">
        <v>622</v>
      </c>
      <c r="N665" t="s">
        <v>629</v>
      </c>
      <c r="O665">
        <v>25.7628418</v>
      </c>
      <c r="P665">
        <v>-80.194654999999997</v>
      </c>
      <c r="Q665">
        <v>0.63212156479860915</v>
      </c>
    </row>
    <row r="666" spans="1:17" x14ac:dyDescent="0.3">
      <c r="A666" t="s">
        <v>396</v>
      </c>
      <c r="B666" t="s">
        <v>836</v>
      </c>
      <c r="C666" t="s">
        <v>688</v>
      </c>
      <c r="D666" t="s">
        <v>689</v>
      </c>
      <c r="E666">
        <v>33130</v>
      </c>
      <c r="F666">
        <v>449000</v>
      </c>
      <c r="G666">
        <v>1</v>
      </c>
      <c r="H666">
        <v>1</v>
      </c>
      <c r="I666">
        <v>707</v>
      </c>
      <c r="K666">
        <v>2008</v>
      </c>
      <c r="L666">
        <v>177</v>
      </c>
      <c r="M666">
        <v>635</v>
      </c>
      <c r="N666" t="s">
        <v>837</v>
      </c>
      <c r="O666">
        <v>25.7628418</v>
      </c>
      <c r="P666">
        <v>-80.194654999999997</v>
      </c>
      <c r="Q666">
        <v>0.63212156479860915</v>
      </c>
    </row>
    <row r="667" spans="1:17" x14ac:dyDescent="0.3">
      <c r="A667" t="s">
        <v>396</v>
      </c>
      <c r="B667" t="s">
        <v>838</v>
      </c>
      <c r="C667" t="s">
        <v>688</v>
      </c>
      <c r="D667" t="s">
        <v>689</v>
      </c>
      <c r="E667">
        <v>33130</v>
      </c>
      <c r="F667">
        <v>629990</v>
      </c>
      <c r="G667">
        <v>2</v>
      </c>
      <c r="H667">
        <v>2</v>
      </c>
      <c r="I667">
        <v>1104</v>
      </c>
      <c r="K667">
        <v>2008</v>
      </c>
      <c r="L667">
        <v>83</v>
      </c>
      <c r="M667">
        <v>571</v>
      </c>
      <c r="N667" t="s">
        <v>839</v>
      </c>
      <c r="O667">
        <v>25.7628418</v>
      </c>
      <c r="P667">
        <v>-80.194654999999997</v>
      </c>
      <c r="Q667">
        <v>0.63212156479860915</v>
      </c>
    </row>
    <row r="668" spans="1:17" x14ac:dyDescent="0.3">
      <c r="A668" t="s">
        <v>396</v>
      </c>
      <c r="B668" t="s">
        <v>840</v>
      </c>
      <c r="C668" t="s">
        <v>688</v>
      </c>
      <c r="D668" t="s">
        <v>689</v>
      </c>
      <c r="E668">
        <v>33130</v>
      </c>
      <c r="F668">
        <v>609000</v>
      </c>
      <c r="G668">
        <v>2</v>
      </c>
      <c r="H668">
        <v>2</v>
      </c>
      <c r="I668">
        <v>1106</v>
      </c>
      <c r="K668">
        <v>2008</v>
      </c>
      <c r="L668">
        <v>78</v>
      </c>
      <c r="M668">
        <v>551</v>
      </c>
      <c r="N668" t="s">
        <v>841</v>
      </c>
      <c r="O668">
        <v>25.7628418</v>
      </c>
      <c r="P668">
        <v>-80.194654999999997</v>
      </c>
      <c r="Q668">
        <v>0.63212156479860915</v>
      </c>
    </row>
    <row r="669" spans="1:17" x14ac:dyDescent="0.3">
      <c r="A669" t="s">
        <v>396</v>
      </c>
      <c r="B669" t="s">
        <v>842</v>
      </c>
      <c r="C669" t="s">
        <v>688</v>
      </c>
      <c r="D669" t="s">
        <v>689</v>
      </c>
      <c r="E669">
        <v>33130</v>
      </c>
      <c r="F669">
        <v>684900</v>
      </c>
      <c r="G669">
        <v>2</v>
      </c>
      <c r="H669">
        <v>2</v>
      </c>
      <c r="I669">
        <v>1106</v>
      </c>
      <c r="K669">
        <v>2008</v>
      </c>
      <c r="L669">
        <v>252</v>
      </c>
      <c r="M669">
        <v>619</v>
      </c>
      <c r="N669" t="s">
        <v>814</v>
      </c>
      <c r="O669">
        <v>25.772670999999999</v>
      </c>
      <c r="P669">
        <v>-80.213456399999998</v>
      </c>
      <c r="Q669">
        <v>1.6892059071351402</v>
      </c>
    </row>
    <row r="670" spans="1:17" x14ac:dyDescent="0.3">
      <c r="A670" t="s">
        <v>396</v>
      </c>
      <c r="B670" t="s">
        <v>843</v>
      </c>
      <c r="C670" t="s">
        <v>688</v>
      </c>
      <c r="D670" t="s">
        <v>689</v>
      </c>
      <c r="E670">
        <v>33130</v>
      </c>
      <c r="F670">
        <v>690000</v>
      </c>
      <c r="G670">
        <v>2</v>
      </c>
      <c r="H670">
        <v>2</v>
      </c>
      <c r="I670">
        <v>1024</v>
      </c>
      <c r="K670">
        <v>2008</v>
      </c>
      <c r="L670">
        <v>135</v>
      </c>
      <c r="M670">
        <v>674</v>
      </c>
      <c r="N670" t="s">
        <v>844</v>
      </c>
      <c r="O670">
        <v>25.7628418</v>
      </c>
      <c r="P670">
        <v>-80.194654999999997</v>
      </c>
      <c r="Q670">
        <v>0.63212156479860915</v>
      </c>
    </row>
    <row r="671" spans="1:17" x14ac:dyDescent="0.3">
      <c r="A671" t="s">
        <v>396</v>
      </c>
      <c r="B671" t="s">
        <v>845</v>
      </c>
      <c r="C671" t="s">
        <v>688</v>
      </c>
      <c r="D671" t="s">
        <v>689</v>
      </c>
      <c r="E671">
        <v>33130</v>
      </c>
      <c r="F671">
        <v>690000</v>
      </c>
      <c r="G671">
        <v>2</v>
      </c>
      <c r="H671">
        <v>2</v>
      </c>
      <c r="I671">
        <v>1106</v>
      </c>
      <c r="K671">
        <v>2008</v>
      </c>
      <c r="L671">
        <v>320</v>
      </c>
      <c r="M671">
        <v>624</v>
      </c>
      <c r="N671" t="s">
        <v>846</v>
      </c>
      <c r="O671">
        <v>25.772681299999999</v>
      </c>
      <c r="P671">
        <v>-80.213419999999999</v>
      </c>
      <c r="Q671">
        <v>1.6883167150488532</v>
      </c>
    </row>
    <row r="672" spans="1:17" x14ac:dyDescent="0.3">
      <c r="A672" t="s">
        <v>396</v>
      </c>
      <c r="B672" t="s">
        <v>847</v>
      </c>
      <c r="C672" t="s">
        <v>688</v>
      </c>
      <c r="D672" t="s">
        <v>689</v>
      </c>
      <c r="E672">
        <v>33130</v>
      </c>
      <c r="F672">
        <v>550000</v>
      </c>
      <c r="G672">
        <v>2</v>
      </c>
      <c r="H672">
        <v>2</v>
      </c>
      <c r="I672">
        <v>1023</v>
      </c>
      <c r="K672">
        <v>2004</v>
      </c>
      <c r="L672">
        <v>42</v>
      </c>
      <c r="M672">
        <v>538</v>
      </c>
      <c r="N672" t="s">
        <v>848</v>
      </c>
      <c r="O672">
        <v>25.762418</v>
      </c>
      <c r="P672">
        <v>-80.193669799999995</v>
      </c>
      <c r="Q672">
        <v>0.61594911328081237</v>
      </c>
    </row>
    <row r="673" spans="1:17" x14ac:dyDescent="0.3">
      <c r="A673" t="s">
        <v>396</v>
      </c>
      <c r="B673" t="s">
        <v>849</v>
      </c>
      <c r="C673" t="s">
        <v>688</v>
      </c>
      <c r="D673" t="s">
        <v>689</v>
      </c>
      <c r="E673">
        <v>33130</v>
      </c>
      <c r="F673">
        <v>689000</v>
      </c>
      <c r="G673">
        <v>2</v>
      </c>
      <c r="H673">
        <v>2</v>
      </c>
      <c r="I673">
        <v>868</v>
      </c>
      <c r="K673">
        <v>2016</v>
      </c>
      <c r="L673">
        <v>223</v>
      </c>
      <c r="M673">
        <v>794</v>
      </c>
      <c r="N673" t="s">
        <v>850</v>
      </c>
      <c r="O673">
        <v>25.7612047</v>
      </c>
      <c r="P673">
        <v>-80.193596600000006</v>
      </c>
      <c r="Q673">
        <v>0.53668561739022858</v>
      </c>
    </row>
    <row r="674" spans="1:17" x14ac:dyDescent="0.3">
      <c r="A674" t="s">
        <v>396</v>
      </c>
      <c r="B674" t="s">
        <v>851</v>
      </c>
      <c r="C674" t="s">
        <v>688</v>
      </c>
      <c r="D674" t="s">
        <v>689</v>
      </c>
      <c r="E674">
        <v>33130</v>
      </c>
      <c r="F674">
        <v>995000</v>
      </c>
      <c r="G674">
        <v>3</v>
      </c>
      <c r="H674">
        <v>2.5</v>
      </c>
      <c r="I674">
        <v>1154</v>
      </c>
      <c r="K674">
        <v>2016</v>
      </c>
      <c r="L674">
        <v>119</v>
      </c>
      <c r="M674">
        <v>862</v>
      </c>
      <c r="N674" t="s">
        <v>852</v>
      </c>
      <c r="O674">
        <v>25.7612047</v>
      </c>
      <c r="P674">
        <v>-80.193596600000006</v>
      </c>
      <c r="Q674">
        <v>0.53668561739022858</v>
      </c>
    </row>
    <row r="675" spans="1:17" x14ac:dyDescent="0.3">
      <c r="A675" t="s">
        <v>396</v>
      </c>
      <c r="B675" t="s">
        <v>853</v>
      </c>
      <c r="C675" t="s">
        <v>688</v>
      </c>
      <c r="D675" t="s">
        <v>689</v>
      </c>
      <c r="E675">
        <v>33130</v>
      </c>
      <c r="F675">
        <v>555000</v>
      </c>
      <c r="G675">
        <v>1</v>
      </c>
      <c r="H675">
        <v>1.5</v>
      </c>
      <c r="I675">
        <v>649</v>
      </c>
      <c r="K675">
        <v>2016</v>
      </c>
      <c r="L675">
        <v>38</v>
      </c>
      <c r="M675">
        <v>855</v>
      </c>
      <c r="N675" t="s">
        <v>854</v>
      </c>
      <c r="O675">
        <v>25.7612047</v>
      </c>
      <c r="P675">
        <v>-80.193596600000006</v>
      </c>
      <c r="Q675">
        <v>0.53668561739022858</v>
      </c>
    </row>
    <row r="676" spans="1:17" x14ac:dyDescent="0.3">
      <c r="A676" t="s">
        <v>396</v>
      </c>
      <c r="B676" t="s">
        <v>855</v>
      </c>
      <c r="C676" t="s">
        <v>688</v>
      </c>
      <c r="D676" t="s">
        <v>689</v>
      </c>
      <c r="E676">
        <v>33130</v>
      </c>
      <c r="F676">
        <v>1249000</v>
      </c>
      <c r="G676">
        <v>2</v>
      </c>
      <c r="H676">
        <v>2</v>
      </c>
      <c r="I676">
        <v>1279</v>
      </c>
      <c r="K676">
        <v>2016</v>
      </c>
      <c r="L676">
        <v>111</v>
      </c>
      <c r="M676">
        <v>977</v>
      </c>
      <c r="N676" t="s">
        <v>856</v>
      </c>
      <c r="O676">
        <v>25.7612047</v>
      </c>
      <c r="P676">
        <v>-80.193596600000006</v>
      </c>
      <c r="Q676">
        <v>0.53668561739022858</v>
      </c>
    </row>
    <row r="677" spans="1:17" x14ac:dyDescent="0.3">
      <c r="A677" t="s">
        <v>396</v>
      </c>
      <c r="B677" t="s">
        <v>857</v>
      </c>
      <c r="C677" t="s">
        <v>688</v>
      </c>
      <c r="D677" t="s">
        <v>689</v>
      </c>
      <c r="E677">
        <v>33130</v>
      </c>
      <c r="F677">
        <v>1899000</v>
      </c>
      <c r="G677">
        <v>3</v>
      </c>
      <c r="H677">
        <v>2.5</v>
      </c>
      <c r="I677">
        <v>1711</v>
      </c>
      <c r="K677">
        <v>2016</v>
      </c>
      <c r="L677">
        <v>113</v>
      </c>
      <c r="M677">
        <v>1110</v>
      </c>
      <c r="N677" t="s">
        <v>858</v>
      </c>
      <c r="O677">
        <v>25.7612047</v>
      </c>
      <c r="P677">
        <v>-80.193596600000006</v>
      </c>
      <c r="Q677">
        <v>0.53668561739022858</v>
      </c>
    </row>
    <row r="678" spans="1:17" x14ac:dyDescent="0.3">
      <c r="A678" t="s">
        <v>396</v>
      </c>
      <c r="B678" t="s">
        <v>859</v>
      </c>
      <c r="C678" t="s">
        <v>688</v>
      </c>
      <c r="D678" t="s">
        <v>689</v>
      </c>
      <c r="E678">
        <v>33130</v>
      </c>
      <c r="F678">
        <v>5900000</v>
      </c>
      <c r="G678">
        <v>3</v>
      </c>
      <c r="H678">
        <v>4</v>
      </c>
      <c r="I678">
        <v>2195</v>
      </c>
      <c r="K678">
        <v>2016</v>
      </c>
      <c r="L678">
        <v>146</v>
      </c>
      <c r="M678">
        <v>2688</v>
      </c>
      <c r="N678" t="s">
        <v>860</v>
      </c>
      <c r="O678">
        <v>25.7612047</v>
      </c>
      <c r="P678">
        <v>-80.193596600000006</v>
      </c>
      <c r="Q678">
        <v>0.53668561739022858</v>
      </c>
    </row>
    <row r="679" spans="1:17" x14ac:dyDescent="0.3">
      <c r="A679" t="s">
        <v>396</v>
      </c>
      <c r="B679" t="s">
        <v>861</v>
      </c>
      <c r="C679" t="s">
        <v>688</v>
      </c>
      <c r="D679" t="s">
        <v>689</v>
      </c>
      <c r="E679">
        <v>33130</v>
      </c>
      <c r="F679">
        <v>410000</v>
      </c>
      <c r="G679">
        <v>1</v>
      </c>
      <c r="H679">
        <v>1</v>
      </c>
      <c r="I679">
        <v>783</v>
      </c>
      <c r="K679">
        <v>2007</v>
      </c>
      <c r="L679">
        <v>72</v>
      </c>
      <c r="M679">
        <v>524</v>
      </c>
      <c r="N679" t="s">
        <v>862</v>
      </c>
      <c r="O679">
        <v>25.768167800000001</v>
      </c>
      <c r="P679">
        <v>-80.1969651</v>
      </c>
      <c r="Q679">
        <v>0.99392134101246254</v>
      </c>
    </row>
    <row r="680" spans="1:17" x14ac:dyDescent="0.3">
      <c r="A680" t="s">
        <v>396</v>
      </c>
      <c r="B680" t="s">
        <v>863</v>
      </c>
      <c r="C680" t="s">
        <v>688</v>
      </c>
      <c r="D680" t="s">
        <v>689</v>
      </c>
      <c r="E680">
        <v>33130</v>
      </c>
      <c r="F680">
        <v>299900</v>
      </c>
      <c r="G680">
        <v>2</v>
      </c>
      <c r="H680">
        <v>1</v>
      </c>
      <c r="I680">
        <v>679</v>
      </c>
      <c r="K680">
        <v>2005</v>
      </c>
      <c r="L680">
        <v>90</v>
      </c>
      <c r="M680">
        <v>442</v>
      </c>
      <c r="N680" t="s">
        <v>864</v>
      </c>
      <c r="O680">
        <v>25.771283499999999</v>
      </c>
      <c r="P680">
        <v>-80.207860800000006</v>
      </c>
      <c r="Q680">
        <v>1.4092512767776519</v>
      </c>
    </row>
    <row r="681" spans="1:17" x14ac:dyDescent="0.3">
      <c r="A681" t="s">
        <v>396</v>
      </c>
      <c r="B681" t="s">
        <v>865</v>
      </c>
      <c r="C681" t="s">
        <v>688</v>
      </c>
      <c r="D681" t="s">
        <v>689</v>
      </c>
      <c r="E681">
        <v>33130</v>
      </c>
      <c r="F681">
        <v>639000</v>
      </c>
      <c r="G681">
        <v>1</v>
      </c>
      <c r="H681">
        <v>1</v>
      </c>
      <c r="I681">
        <v>574</v>
      </c>
      <c r="K681">
        <v>2023</v>
      </c>
      <c r="L681">
        <v>12</v>
      </c>
      <c r="M681">
        <v>1113</v>
      </c>
      <c r="N681" t="s">
        <v>811</v>
      </c>
      <c r="O681">
        <v>25.765572500000001</v>
      </c>
      <c r="P681">
        <v>-80.198163699999995</v>
      </c>
      <c r="Q681">
        <v>0.82257925202704874</v>
      </c>
    </row>
    <row r="682" spans="1:17" x14ac:dyDescent="0.3">
      <c r="A682" t="s">
        <v>396</v>
      </c>
      <c r="B682" t="s">
        <v>866</v>
      </c>
      <c r="C682" t="s">
        <v>688</v>
      </c>
      <c r="D682" t="s">
        <v>689</v>
      </c>
      <c r="E682">
        <v>33130</v>
      </c>
      <c r="F682">
        <v>540000</v>
      </c>
      <c r="G682">
        <v>1</v>
      </c>
      <c r="H682">
        <v>1</v>
      </c>
      <c r="I682">
        <v>419</v>
      </c>
      <c r="K682">
        <v>2021</v>
      </c>
      <c r="L682">
        <v>14</v>
      </c>
      <c r="M682">
        <v>1289</v>
      </c>
      <c r="N682" t="s">
        <v>867</v>
      </c>
      <c r="O682">
        <v>25.765572500000001</v>
      </c>
      <c r="P682">
        <v>-80.198163699999995</v>
      </c>
      <c r="Q682">
        <v>0.82257925202704874</v>
      </c>
    </row>
    <row r="683" spans="1:17" x14ac:dyDescent="0.3">
      <c r="A683" t="s">
        <v>396</v>
      </c>
      <c r="B683" t="s">
        <v>868</v>
      </c>
      <c r="C683" t="s">
        <v>688</v>
      </c>
      <c r="D683" t="s">
        <v>689</v>
      </c>
      <c r="E683">
        <v>33130</v>
      </c>
      <c r="F683">
        <v>605000</v>
      </c>
      <c r="G683">
        <v>2</v>
      </c>
      <c r="H683">
        <v>2</v>
      </c>
      <c r="I683">
        <v>1075</v>
      </c>
      <c r="K683">
        <v>2008</v>
      </c>
      <c r="L683">
        <v>325</v>
      </c>
      <c r="M683">
        <v>563</v>
      </c>
      <c r="N683" t="s">
        <v>869</v>
      </c>
      <c r="O683">
        <v>25.770455399999999</v>
      </c>
      <c r="P683">
        <v>-80.194262800000004</v>
      </c>
      <c r="Q683">
        <v>1.1571445780813243</v>
      </c>
    </row>
    <row r="684" spans="1:17" x14ac:dyDescent="0.3">
      <c r="A684" t="s">
        <v>396</v>
      </c>
      <c r="B684" t="s">
        <v>870</v>
      </c>
      <c r="C684" t="s">
        <v>688</v>
      </c>
      <c r="D684" t="s">
        <v>689</v>
      </c>
      <c r="E684">
        <v>33130</v>
      </c>
      <c r="F684">
        <v>475000</v>
      </c>
      <c r="G684">
        <v>1</v>
      </c>
      <c r="H684">
        <v>1</v>
      </c>
      <c r="I684">
        <v>704</v>
      </c>
      <c r="K684">
        <v>2008</v>
      </c>
      <c r="L684">
        <v>8</v>
      </c>
      <c r="M684">
        <v>675</v>
      </c>
      <c r="N684" t="s">
        <v>543</v>
      </c>
      <c r="O684">
        <v>25.770455399999999</v>
      </c>
      <c r="P684">
        <v>-80.194262800000004</v>
      </c>
      <c r="Q684">
        <v>1.1571445780813243</v>
      </c>
    </row>
    <row r="685" spans="1:17" x14ac:dyDescent="0.3">
      <c r="A685" t="s">
        <v>396</v>
      </c>
      <c r="B685" t="s">
        <v>871</v>
      </c>
      <c r="C685" t="s">
        <v>688</v>
      </c>
      <c r="D685" t="s">
        <v>689</v>
      </c>
      <c r="E685">
        <v>33130</v>
      </c>
      <c r="F685">
        <v>419000</v>
      </c>
      <c r="G685">
        <v>1</v>
      </c>
      <c r="H685">
        <v>1</v>
      </c>
      <c r="I685">
        <v>740</v>
      </c>
      <c r="K685">
        <v>2008</v>
      </c>
      <c r="L685">
        <v>35</v>
      </c>
      <c r="M685">
        <v>566</v>
      </c>
      <c r="N685" t="s">
        <v>872</v>
      </c>
      <c r="O685">
        <v>25.770455399999999</v>
      </c>
      <c r="P685">
        <v>-80.194262800000004</v>
      </c>
      <c r="Q685">
        <v>1.1571445780813243</v>
      </c>
    </row>
    <row r="686" spans="1:17" x14ac:dyDescent="0.3">
      <c r="A686" t="s">
        <v>396</v>
      </c>
      <c r="B686" t="s">
        <v>873</v>
      </c>
      <c r="C686" t="s">
        <v>688</v>
      </c>
      <c r="D686" t="s">
        <v>689</v>
      </c>
      <c r="E686">
        <v>33130</v>
      </c>
      <c r="F686">
        <v>420000</v>
      </c>
      <c r="G686">
        <v>1</v>
      </c>
      <c r="H686">
        <v>1</v>
      </c>
      <c r="I686">
        <v>768</v>
      </c>
      <c r="K686">
        <v>2008</v>
      </c>
      <c r="L686">
        <v>296</v>
      </c>
      <c r="M686">
        <v>547</v>
      </c>
      <c r="N686" t="s">
        <v>874</v>
      </c>
      <c r="O686">
        <v>25.770455399999999</v>
      </c>
      <c r="P686">
        <v>-80.194262800000004</v>
      </c>
      <c r="Q686">
        <v>1.1571445780813243</v>
      </c>
    </row>
    <row r="687" spans="1:17" x14ac:dyDescent="0.3">
      <c r="A687" t="s">
        <v>396</v>
      </c>
      <c r="B687" t="s">
        <v>875</v>
      </c>
      <c r="C687" t="s">
        <v>688</v>
      </c>
      <c r="D687" t="s">
        <v>689</v>
      </c>
      <c r="E687">
        <v>33130</v>
      </c>
      <c r="F687">
        <v>240000</v>
      </c>
      <c r="G687">
        <v>2</v>
      </c>
      <c r="H687">
        <v>1</v>
      </c>
      <c r="I687">
        <v>800</v>
      </c>
      <c r="K687">
        <v>1973</v>
      </c>
      <c r="L687">
        <v>161</v>
      </c>
      <c r="M687">
        <v>300</v>
      </c>
      <c r="N687" t="s">
        <v>876</v>
      </c>
      <c r="O687">
        <v>25.7668936</v>
      </c>
      <c r="P687">
        <v>-80.201438600000003</v>
      </c>
      <c r="Q687">
        <v>0.96167793757915709</v>
      </c>
    </row>
    <row r="688" spans="1:17" x14ac:dyDescent="0.3">
      <c r="A688" t="s">
        <v>396</v>
      </c>
      <c r="B688" t="s">
        <v>877</v>
      </c>
      <c r="C688" t="s">
        <v>688</v>
      </c>
      <c r="D688" t="s">
        <v>689</v>
      </c>
      <c r="E688">
        <v>33130</v>
      </c>
      <c r="F688">
        <v>315000</v>
      </c>
      <c r="G688">
        <v>1</v>
      </c>
      <c r="H688">
        <v>1</v>
      </c>
      <c r="I688">
        <v>596</v>
      </c>
      <c r="K688">
        <v>1971</v>
      </c>
      <c r="L688">
        <v>33</v>
      </c>
      <c r="M688">
        <v>529</v>
      </c>
      <c r="N688" t="s">
        <v>878</v>
      </c>
      <c r="O688">
        <v>25.763529299999998</v>
      </c>
      <c r="P688">
        <v>-80.201418200000006</v>
      </c>
      <c r="Q688">
        <v>0.74659381669560743</v>
      </c>
    </row>
    <row r="689" spans="1:17" x14ac:dyDescent="0.3">
      <c r="A689" t="s">
        <v>396</v>
      </c>
      <c r="B689" t="s">
        <v>879</v>
      </c>
      <c r="C689" t="s">
        <v>688</v>
      </c>
      <c r="D689" t="s">
        <v>689</v>
      </c>
      <c r="E689">
        <v>33130</v>
      </c>
      <c r="F689">
        <v>1230000</v>
      </c>
      <c r="G689">
        <v>3</v>
      </c>
      <c r="H689">
        <v>3</v>
      </c>
      <c r="I689">
        <v>1638</v>
      </c>
      <c r="K689">
        <v>2017</v>
      </c>
      <c r="L689">
        <v>1</v>
      </c>
      <c r="M689">
        <v>751</v>
      </c>
      <c r="N689" t="s">
        <v>880</v>
      </c>
      <c r="O689">
        <v>25.765626399999999</v>
      </c>
      <c r="P689">
        <v>-80.193739199999996</v>
      </c>
      <c r="Q689">
        <v>0.83140083172520551</v>
      </c>
    </row>
    <row r="690" spans="1:17" x14ac:dyDescent="0.3">
      <c r="A690" t="s">
        <v>396</v>
      </c>
      <c r="B690" t="s">
        <v>881</v>
      </c>
      <c r="C690" t="s">
        <v>688</v>
      </c>
      <c r="D690" t="s">
        <v>689</v>
      </c>
      <c r="E690">
        <v>33130</v>
      </c>
      <c r="F690">
        <v>940000</v>
      </c>
      <c r="G690">
        <v>2</v>
      </c>
      <c r="H690">
        <v>2.5</v>
      </c>
      <c r="I690">
        <v>1276</v>
      </c>
      <c r="K690">
        <v>2017</v>
      </c>
      <c r="L690">
        <v>188</v>
      </c>
      <c r="M690">
        <v>737</v>
      </c>
      <c r="N690" t="s">
        <v>882</v>
      </c>
      <c r="O690">
        <v>25.765626399999999</v>
      </c>
      <c r="P690">
        <v>-80.193739199999996</v>
      </c>
      <c r="Q690">
        <v>0.83140083172520551</v>
      </c>
    </row>
    <row r="691" spans="1:17" x14ac:dyDescent="0.3">
      <c r="A691" t="s">
        <v>396</v>
      </c>
      <c r="B691" t="s">
        <v>883</v>
      </c>
      <c r="C691" t="s">
        <v>688</v>
      </c>
      <c r="D691" t="s">
        <v>689</v>
      </c>
      <c r="E691">
        <v>33130</v>
      </c>
      <c r="F691">
        <v>650000</v>
      </c>
      <c r="G691">
        <v>1</v>
      </c>
      <c r="H691">
        <v>2</v>
      </c>
      <c r="I691">
        <v>843</v>
      </c>
      <c r="K691">
        <v>2017</v>
      </c>
      <c r="L691">
        <v>49</v>
      </c>
      <c r="M691">
        <v>771</v>
      </c>
      <c r="N691" t="s">
        <v>884</v>
      </c>
      <c r="O691">
        <v>25.765626399999999</v>
      </c>
      <c r="P691">
        <v>-80.193739199999996</v>
      </c>
      <c r="Q691">
        <v>0.83140083172520551</v>
      </c>
    </row>
    <row r="692" spans="1:17" x14ac:dyDescent="0.3">
      <c r="A692" t="s">
        <v>396</v>
      </c>
      <c r="B692" t="s">
        <v>885</v>
      </c>
      <c r="C692" t="s">
        <v>688</v>
      </c>
      <c r="D692" t="s">
        <v>689</v>
      </c>
      <c r="E692">
        <v>33130</v>
      </c>
      <c r="F692">
        <v>534999</v>
      </c>
      <c r="G692">
        <v>1</v>
      </c>
      <c r="H692">
        <v>1</v>
      </c>
      <c r="I692">
        <v>620</v>
      </c>
      <c r="K692">
        <v>2017</v>
      </c>
      <c r="L692">
        <v>785</v>
      </c>
      <c r="M692">
        <v>863</v>
      </c>
      <c r="N692" t="s">
        <v>886</v>
      </c>
      <c r="O692">
        <v>25.765626399999999</v>
      </c>
      <c r="P692">
        <v>-80.193739199999996</v>
      </c>
      <c r="Q692">
        <v>0.83140083172520551</v>
      </c>
    </row>
    <row r="693" spans="1:17" x14ac:dyDescent="0.3">
      <c r="A693" t="s">
        <v>396</v>
      </c>
      <c r="B693" t="s">
        <v>887</v>
      </c>
      <c r="C693" t="s">
        <v>688</v>
      </c>
      <c r="D693" t="s">
        <v>689</v>
      </c>
      <c r="E693">
        <v>33130</v>
      </c>
      <c r="F693">
        <v>2595000</v>
      </c>
      <c r="G693">
        <v>4</v>
      </c>
      <c r="H693">
        <v>4.5</v>
      </c>
      <c r="I693">
        <v>2477</v>
      </c>
      <c r="K693">
        <v>2017</v>
      </c>
      <c r="L693">
        <v>148</v>
      </c>
      <c r="M693">
        <v>1048</v>
      </c>
      <c r="N693" t="s">
        <v>888</v>
      </c>
      <c r="O693">
        <v>25.765626399999999</v>
      </c>
      <c r="P693">
        <v>-80.193739199999996</v>
      </c>
      <c r="Q693">
        <v>0.83140083172520551</v>
      </c>
    </row>
    <row r="694" spans="1:17" x14ac:dyDescent="0.3">
      <c r="A694" t="s">
        <v>396</v>
      </c>
      <c r="B694" t="s">
        <v>889</v>
      </c>
      <c r="C694" t="s">
        <v>688</v>
      </c>
      <c r="D694" t="s">
        <v>689</v>
      </c>
      <c r="E694">
        <v>33130</v>
      </c>
      <c r="F694">
        <v>1650000</v>
      </c>
      <c r="G694">
        <v>3</v>
      </c>
      <c r="H694">
        <v>4</v>
      </c>
      <c r="I694">
        <v>1723</v>
      </c>
      <c r="K694">
        <v>2017</v>
      </c>
      <c r="L694">
        <v>212</v>
      </c>
      <c r="M694">
        <v>958</v>
      </c>
      <c r="N694" t="s">
        <v>890</v>
      </c>
      <c r="O694">
        <v>25.765626399999999</v>
      </c>
      <c r="P694">
        <v>-80.193739199999996</v>
      </c>
      <c r="Q694">
        <v>0.83140083172520551</v>
      </c>
    </row>
    <row r="695" spans="1:17" x14ac:dyDescent="0.3">
      <c r="A695" t="s">
        <v>396</v>
      </c>
      <c r="B695" t="s">
        <v>891</v>
      </c>
      <c r="C695" t="s">
        <v>688</v>
      </c>
      <c r="D695" t="s">
        <v>689</v>
      </c>
      <c r="E695">
        <v>33130</v>
      </c>
      <c r="F695">
        <v>329000</v>
      </c>
      <c r="G695">
        <v>1</v>
      </c>
      <c r="H695">
        <v>2</v>
      </c>
      <c r="I695">
        <v>1148</v>
      </c>
      <c r="K695">
        <v>2007</v>
      </c>
      <c r="L695">
        <v>104</v>
      </c>
      <c r="M695">
        <v>287</v>
      </c>
      <c r="N695" t="s">
        <v>457</v>
      </c>
      <c r="O695">
        <v>25.771735799999998</v>
      </c>
      <c r="P695">
        <v>-80.202369500000003</v>
      </c>
      <c r="Q695">
        <v>1.2974255240752748</v>
      </c>
    </row>
    <row r="696" spans="1:17" x14ac:dyDescent="0.3">
      <c r="A696" t="s">
        <v>396</v>
      </c>
      <c r="B696" t="s">
        <v>892</v>
      </c>
      <c r="C696" t="s">
        <v>688</v>
      </c>
      <c r="D696" t="s">
        <v>689</v>
      </c>
      <c r="E696">
        <v>33130</v>
      </c>
      <c r="F696">
        <v>799000</v>
      </c>
      <c r="G696">
        <v>2</v>
      </c>
      <c r="H696">
        <v>2</v>
      </c>
      <c r="I696">
        <v>1053</v>
      </c>
      <c r="K696">
        <v>2017</v>
      </c>
      <c r="L696">
        <v>35</v>
      </c>
      <c r="M696">
        <v>759</v>
      </c>
      <c r="N696" t="s">
        <v>893</v>
      </c>
      <c r="O696">
        <v>25.765625199999999</v>
      </c>
      <c r="P696">
        <v>-80.193870500000003</v>
      </c>
      <c r="Q696">
        <v>0.82985302260628302</v>
      </c>
    </row>
    <row r="697" spans="1:17" x14ac:dyDescent="0.3">
      <c r="A697" t="s">
        <v>396</v>
      </c>
      <c r="B697" t="s">
        <v>894</v>
      </c>
      <c r="C697" t="s">
        <v>688</v>
      </c>
      <c r="D697" t="s">
        <v>689</v>
      </c>
      <c r="E697">
        <v>33130</v>
      </c>
      <c r="F697">
        <v>570000</v>
      </c>
      <c r="G697">
        <v>1</v>
      </c>
      <c r="H697">
        <v>1.5</v>
      </c>
      <c r="I697">
        <v>776</v>
      </c>
      <c r="K697">
        <v>2017</v>
      </c>
      <c r="L697">
        <v>14</v>
      </c>
      <c r="M697">
        <v>735</v>
      </c>
      <c r="N697" t="s">
        <v>895</v>
      </c>
      <c r="O697">
        <v>25.765625199999999</v>
      </c>
      <c r="P697">
        <v>-80.193870500000003</v>
      </c>
      <c r="Q697">
        <v>0.82985302260628302</v>
      </c>
    </row>
    <row r="698" spans="1:17" x14ac:dyDescent="0.3">
      <c r="A698" t="s">
        <v>396</v>
      </c>
      <c r="B698" t="s">
        <v>896</v>
      </c>
      <c r="C698" t="s">
        <v>688</v>
      </c>
      <c r="D698" t="s">
        <v>689</v>
      </c>
      <c r="E698">
        <v>33130</v>
      </c>
      <c r="F698">
        <v>529900</v>
      </c>
      <c r="G698">
        <v>1</v>
      </c>
      <c r="H698">
        <v>1</v>
      </c>
      <c r="I698">
        <v>596</v>
      </c>
      <c r="K698">
        <v>2017</v>
      </c>
      <c r="L698">
        <v>2063</v>
      </c>
      <c r="M698">
        <v>889</v>
      </c>
      <c r="N698" t="s">
        <v>897</v>
      </c>
      <c r="O698">
        <v>25.765625199999999</v>
      </c>
      <c r="P698">
        <v>-80.193870500000003</v>
      </c>
      <c r="Q698">
        <v>0.82985302260628302</v>
      </c>
    </row>
    <row r="699" spans="1:17" x14ac:dyDescent="0.3">
      <c r="A699" t="s">
        <v>396</v>
      </c>
      <c r="B699" t="s">
        <v>898</v>
      </c>
      <c r="C699" t="s">
        <v>688</v>
      </c>
      <c r="D699" t="s">
        <v>689</v>
      </c>
      <c r="E699">
        <v>33130</v>
      </c>
      <c r="F699">
        <v>1469000</v>
      </c>
      <c r="G699">
        <v>3</v>
      </c>
      <c r="H699">
        <v>4</v>
      </c>
      <c r="I699">
        <v>1713</v>
      </c>
      <c r="K699">
        <v>2017</v>
      </c>
      <c r="L699">
        <v>155</v>
      </c>
      <c r="M699">
        <v>858</v>
      </c>
      <c r="N699" t="s">
        <v>899</v>
      </c>
      <c r="O699">
        <v>25.765625199999999</v>
      </c>
      <c r="P699">
        <v>-80.193870500000003</v>
      </c>
      <c r="Q699">
        <v>0.82985302260628302</v>
      </c>
    </row>
    <row r="700" spans="1:17" x14ac:dyDescent="0.3">
      <c r="A700" t="s">
        <v>396</v>
      </c>
      <c r="B700" t="s">
        <v>900</v>
      </c>
      <c r="C700" t="s">
        <v>688</v>
      </c>
      <c r="D700" t="s">
        <v>689</v>
      </c>
      <c r="E700">
        <v>33130</v>
      </c>
      <c r="F700">
        <v>495000</v>
      </c>
      <c r="G700">
        <v>1</v>
      </c>
      <c r="H700">
        <v>1.5</v>
      </c>
      <c r="I700">
        <v>595</v>
      </c>
      <c r="K700">
        <v>2008</v>
      </c>
      <c r="L700">
        <v>97</v>
      </c>
      <c r="M700">
        <v>832</v>
      </c>
      <c r="N700" t="s">
        <v>476</v>
      </c>
      <c r="O700">
        <v>25.7609697</v>
      </c>
      <c r="P700">
        <v>-80.194371700000005</v>
      </c>
      <c r="Q700">
        <v>0.50830672674638611</v>
      </c>
    </row>
    <row r="701" spans="1:17" x14ac:dyDescent="0.3">
      <c r="A701" t="s">
        <v>396</v>
      </c>
      <c r="B701" t="s">
        <v>901</v>
      </c>
      <c r="C701" t="s">
        <v>688</v>
      </c>
      <c r="D701" t="s">
        <v>689</v>
      </c>
      <c r="E701">
        <v>33130</v>
      </c>
      <c r="F701">
        <v>430000</v>
      </c>
      <c r="G701">
        <v>1</v>
      </c>
      <c r="H701">
        <v>1</v>
      </c>
      <c r="I701">
        <v>702</v>
      </c>
      <c r="K701">
        <v>2008</v>
      </c>
      <c r="L701">
        <v>72</v>
      </c>
      <c r="M701">
        <v>613</v>
      </c>
      <c r="N701" t="s">
        <v>902</v>
      </c>
      <c r="O701">
        <v>25.7609697</v>
      </c>
      <c r="P701">
        <v>-80.194371700000005</v>
      </c>
      <c r="Q701">
        <v>0.50830672674638611</v>
      </c>
    </row>
    <row r="702" spans="1:17" x14ac:dyDescent="0.3">
      <c r="A702" t="s">
        <v>396</v>
      </c>
      <c r="B702" t="s">
        <v>903</v>
      </c>
      <c r="C702" t="s">
        <v>688</v>
      </c>
      <c r="D702" t="s">
        <v>689</v>
      </c>
      <c r="E702">
        <v>33130</v>
      </c>
      <c r="F702">
        <v>1595000</v>
      </c>
      <c r="G702">
        <v>3</v>
      </c>
      <c r="H702">
        <v>3.5</v>
      </c>
      <c r="I702">
        <v>2415</v>
      </c>
      <c r="K702">
        <v>2008</v>
      </c>
      <c r="L702">
        <v>75</v>
      </c>
      <c r="M702">
        <v>660</v>
      </c>
      <c r="N702" t="s">
        <v>904</v>
      </c>
      <c r="O702">
        <v>25.7609697</v>
      </c>
      <c r="P702">
        <v>-80.194371700000005</v>
      </c>
      <c r="Q702">
        <v>0.50830672674638611</v>
      </c>
    </row>
    <row r="703" spans="1:17" x14ac:dyDescent="0.3">
      <c r="A703" t="s">
        <v>396</v>
      </c>
      <c r="B703" t="s">
        <v>905</v>
      </c>
      <c r="C703" t="s">
        <v>688</v>
      </c>
      <c r="D703" t="s">
        <v>689</v>
      </c>
      <c r="E703">
        <v>33130</v>
      </c>
      <c r="F703">
        <v>485000</v>
      </c>
      <c r="G703">
        <v>1</v>
      </c>
      <c r="H703">
        <v>1.5</v>
      </c>
      <c r="I703">
        <v>780</v>
      </c>
      <c r="K703">
        <v>2008</v>
      </c>
      <c r="L703">
        <v>7</v>
      </c>
      <c r="M703">
        <v>622</v>
      </c>
      <c r="N703" t="s">
        <v>906</v>
      </c>
      <c r="O703">
        <v>25.7609697</v>
      </c>
      <c r="P703">
        <v>-80.194371700000005</v>
      </c>
      <c r="Q703">
        <v>0.50830672674638611</v>
      </c>
    </row>
    <row r="704" spans="1:17" x14ac:dyDescent="0.3">
      <c r="A704" t="s">
        <v>396</v>
      </c>
      <c r="B704" t="s">
        <v>907</v>
      </c>
      <c r="C704" t="s">
        <v>688</v>
      </c>
      <c r="D704" t="s">
        <v>689</v>
      </c>
      <c r="E704">
        <v>33130</v>
      </c>
      <c r="F704">
        <v>875000</v>
      </c>
      <c r="G704">
        <v>2</v>
      </c>
      <c r="H704">
        <v>3</v>
      </c>
      <c r="I704">
        <v>1293</v>
      </c>
      <c r="K704">
        <v>2008</v>
      </c>
      <c r="L704">
        <v>23</v>
      </c>
      <c r="M704">
        <v>677</v>
      </c>
      <c r="N704" t="s">
        <v>908</v>
      </c>
      <c r="O704">
        <v>25.7609697</v>
      </c>
      <c r="P704">
        <v>-80.194371700000005</v>
      </c>
      <c r="Q704">
        <v>0.50830672674638611</v>
      </c>
    </row>
    <row r="705" spans="1:17" x14ac:dyDescent="0.3">
      <c r="A705" t="s">
        <v>396</v>
      </c>
      <c r="B705" t="s">
        <v>909</v>
      </c>
      <c r="C705" t="s">
        <v>688</v>
      </c>
      <c r="D705" t="s">
        <v>689</v>
      </c>
      <c r="E705">
        <v>33130</v>
      </c>
      <c r="F705">
        <v>550000</v>
      </c>
      <c r="G705">
        <v>1</v>
      </c>
      <c r="H705">
        <v>1.5</v>
      </c>
      <c r="I705">
        <v>785</v>
      </c>
      <c r="K705">
        <v>2008</v>
      </c>
      <c r="L705">
        <v>21</v>
      </c>
      <c r="M705">
        <v>701</v>
      </c>
      <c r="N705" t="s">
        <v>910</v>
      </c>
      <c r="O705">
        <v>25.7609697</v>
      </c>
      <c r="P705">
        <v>-80.194371700000005</v>
      </c>
      <c r="Q705">
        <v>0.50830672674638611</v>
      </c>
    </row>
    <row r="706" spans="1:17" x14ac:dyDescent="0.3">
      <c r="A706" t="s">
        <v>396</v>
      </c>
      <c r="B706" t="s">
        <v>911</v>
      </c>
      <c r="C706" t="s">
        <v>688</v>
      </c>
      <c r="D706" t="s">
        <v>689</v>
      </c>
      <c r="E706">
        <v>33130</v>
      </c>
      <c r="F706">
        <v>295000</v>
      </c>
      <c r="G706">
        <v>2</v>
      </c>
      <c r="H706">
        <v>1</v>
      </c>
      <c r="I706">
        <v>657</v>
      </c>
      <c r="K706">
        <v>1966</v>
      </c>
      <c r="L706">
        <v>45</v>
      </c>
      <c r="M706">
        <v>449</v>
      </c>
      <c r="N706" t="s">
        <v>508</v>
      </c>
      <c r="O706">
        <v>25.765483199999998</v>
      </c>
      <c r="P706">
        <v>-80.204962699999996</v>
      </c>
      <c r="Q706">
        <v>0.97420089399043541</v>
      </c>
    </row>
    <row r="707" spans="1:17" x14ac:dyDescent="0.3">
      <c r="A707" t="s">
        <v>396</v>
      </c>
      <c r="B707" t="s">
        <v>912</v>
      </c>
      <c r="C707" t="s">
        <v>688</v>
      </c>
      <c r="D707" t="s">
        <v>689</v>
      </c>
      <c r="E707">
        <v>33130</v>
      </c>
      <c r="F707">
        <v>1299000</v>
      </c>
      <c r="G707">
        <v>2</v>
      </c>
      <c r="H707">
        <v>2.5</v>
      </c>
      <c r="I707">
        <v>1259</v>
      </c>
      <c r="K707">
        <v>2016</v>
      </c>
      <c r="L707">
        <v>59</v>
      </c>
      <c r="M707">
        <v>1032</v>
      </c>
      <c r="N707" t="s">
        <v>913</v>
      </c>
      <c r="O707">
        <v>25.767897999999999</v>
      </c>
      <c r="P707">
        <v>-80.192301299999997</v>
      </c>
      <c r="Q707">
        <v>1.0038962448493074</v>
      </c>
    </row>
    <row r="708" spans="1:17" x14ac:dyDescent="0.3">
      <c r="A708" t="s">
        <v>396</v>
      </c>
      <c r="B708" t="s">
        <v>914</v>
      </c>
      <c r="C708" t="s">
        <v>688</v>
      </c>
      <c r="D708" t="s">
        <v>689</v>
      </c>
      <c r="E708">
        <v>33130</v>
      </c>
      <c r="F708">
        <v>380500</v>
      </c>
      <c r="G708">
        <v>1</v>
      </c>
      <c r="H708">
        <v>1</v>
      </c>
      <c r="I708">
        <v>638</v>
      </c>
      <c r="K708">
        <v>2006</v>
      </c>
      <c r="L708">
        <v>76</v>
      </c>
      <c r="M708">
        <v>596</v>
      </c>
      <c r="N708" t="s">
        <v>915</v>
      </c>
      <c r="O708">
        <v>25.768041700000001</v>
      </c>
      <c r="P708">
        <v>-80.196131100000002</v>
      </c>
      <c r="Q708">
        <v>0.98407642014227226</v>
      </c>
    </row>
    <row r="709" spans="1:17" x14ac:dyDescent="0.3">
      <c r="A709" t="s">
        <v>396</v>
      </c>
      <c r="B709" t="s">
        <v>916</v>
      </c>
      <c r="C709" t="s">
        <v>688</v>
      </c>
      <c r="D709" t="s">
        <v>689</v>
      </c>
      <c r="E709">
        <v>33130</v>
      </c>
      <c r="F709">
        <v>589900</v>
      </c>
      <c r="G709">
        <v>2</v>
      </c>
      <c r="H709">
        <v>2.5</v>
      </c>
      <c r="I709">
        <v>1113</v>
      </c>
      <c r="K709">
        <v>2006</v>
      </c>
      <c r="L709">
        <v>29</v>
      </c>
      <c r="M709">
        <v>530</v>
      </c>
      <c r="N709" t="s">
        <v>917</v>
      </c>
      <c r="O709">
        <v>25.768041700000001</v>
      </c>
      <c r="P709">
        <v>-80.196131100000002</v>
      </c>
      <c r="Q709">
        <v>0.98407642014227226</v>
      </c>
    </row>
    <row r="710" spans="1:17" x14ac:dyDescent="0.3">
      <c r="A710" t="s">
        <v>396</v>
      </c>
      <c r="B710" t="s">
        <v>918</v>
      </c>
      <c r="C710" t="s">
        <v>688</v>
      </c>
      <c r="D710" t="s">
        <v>689</v>
      </c>
      <c r="E710">
        <v>33130</v>
      </c>
      <c r="F710">
        <v>640000</v>
      </c>
      <c r="G710">
        <v>2</v>
      </c>
      <c r="H710">
        <v>2</v>
      </c>
      <c r="I710">
        <v>1100</v>
      </c>
      <c r="K710">
        <v>2008</v>
      </c>
      <c r="L710">
        <v>37</v>
      </c>
      <c r="M710">
        <v>582</v>
      </c>
      <c r="N710" t="s">
        <v>919</v>
      </c>
      <c r="O710">
        <v>25.762635400000001</v>
      </c>
      <c r="P710">
        <v>-80.194643499999998</v>
      </c>
      <c r="Q710">
        <v>0.6181413279521133</v>
      </c>
    </row>
    <row r="711" spans="1:17" x14ac:dyDescent="0.3">
      <c r="A711" t="s">
        <v>396</v>
      </c>
      <c r="B711" t="s">
        <v>920</v>
      </c>
      <c r="C711" t="s">
        <v>688</v>
      </c>
      <c r="D711" t="s">
        <v>689</v>
      </c>
      <c r="E711">
        <v>33130</v>
      </c>
      <c r="F711">
        <v>484999</v>
      </c>
      <c r="G711">
        <v>1</v>
      </c>
      <c r="H711">
        <v>1</v>
      </c>
      <c r="I711">
        <v>707</v>
      </c>
      <c r="K711">
        <v>2008</v>
      </c>
      <c r="L711">
        <v>45</v>
      </c>
      <c r="M711">
        <v>686</v>
      </c>
      <c r="N711" t="s">
        <v>921</v>
      </c>
      <c r="O711">
        <v>25.762635400000001</v>
      </c>
      <c r="P711">
        <v>-80.194643499999998</v>
      </c>
      <c r="Q711">
        <v>0.6181413279521133</v>
      </c>
    </row>
    <row r="712" spans="1:17" x14ac:dyDescent="0.3">
      <c r="A712" t="s">
        <v>396</v>
      </c>
      <c r="B712" t="s">
        <v>922</v>
      </c>
      <c r="C712" t="s">
        <v>688</v>
      </c>
      <c r="D712" t="s">
        <v>689</v>
      </c>
      <c r="E712">
        <v>33130</v>
      </c>
      <c r="F712">
        <v>1000000</v>
      </c>
      <c r="G712">
        <v>2</v>
      </c>
      <c r="H712">
        <v>2.5</v>
      </c>
      <c r="I712">
        <v>1119</v>
      </c>
      <c r="K712">
        <v>2018</v>
      </c>
      <c r="L712">
        <v>41</v>
      </c>
      <c r="M712">
        <v>894</v>
      </c>
      <c r="N712" t="s">
        <v>923</v>
      </c>
      <c r="O712">
        <v>25.765951999999999</v>
      </c>
      <c r="P712">
        <v>-80.193033700000001</v>
      </c>
      <c r="Q712">
        <v>0.86248339947600727</v>
      </c>
    </row>
    <row r="713" spans="1:17" x14ac:dyDescent="0.3">
      <c r="A713" t="s">
        <v>396</v>
      </c>
      <c r="B713" t="s">
        <v>924</v>
      </c>
      <c r="C713" t="s">
        <v>688</v>
      </c>
      <c r="D713" t="s">
        <v>689</v>
      </c>
      <c r="E713">
        <v>33130</v>
      </c>
      <c r="F713">
        <v>1250000</v>
      </c>
      <c r="G713">
        <v>2</v>
      </c>
      <c r="H713">
        <v>2</v>
      </c>
      <c r="I713">
        <v>1152</v>
      </c>
      <c r="K713">
        <v>2018</v>
      </c>
      <c r="L713">
        <v>497</v>
      </c>
      <c r="M713">
        <v>1085</v>
      </c>
      <c r="N713" t="s">
        <v>925</v>
      </c>
      <c r="O713">
        <v>25.765951999999999</v>
      </c>
      <c r="P713">
        <v>-80.193033700000001</v>
      </c>
      <c r="Q713">
        <v>0.86248339947600727</v>
      </c>
    </row>
    <row r="714" spans="1:17" x14ac:dyDescent="0.3">
      <c r="A714" t="s">
        <v>396</v>
      </c>
      <c r="B714" t="s">
        <v>926</v>
      </c>
      <c r="C714" t="s">
        <v>688</v>
      </c>
      <c r="D714" t="s">
        <v>689</v>
      </c>
      <c r="E714">
        <v>33130</v>
      </c>
      <c r="F714">
        <v>1000000</v>
      </c>
      <c r="G714">
        <v>2</v>
      </c>
      <c r="H714">
        <v>2.5</v>
      </c>
      <c r="I714">
        <v>1119</v>
      </c>
      <c r="K714">
        <v>2018</v>
      </c>
      <c r="L714">
        <v>115</v>
      </c>
      <c r="M714">
        <v>894</v>
      </c>
      <c r="N714" t="s">
        <v>927</v>
      </c>
      <c r="O714">
        <v>25.765951999999999</v>
      </c>
      <c r="P714">
        <v>-80.193033700000001</v>
      </c>
      <c r="Q714">
        <v>0.86248339947600727</v>
      </c>
    </row>
    <row r="715" spans="1:17" x14ac:dyDescent="0.3">
      <c r="A715" t="s">
        <v>396</v>
      </c>
      <c r="B715" t="s">
        <v>928</v>
      </c>
      <c r="C715" t="s">
        <v>688</v>
      </c>
      <c r="D715" t="s">
        <v>689</v>
      </c>
      <c r="E715">
        <v>33130</v>
      </c>
      <c r="F715">
        <v>750000</v>
      </c>
      <c r="G715">
        <v>1</v>
      </c>
      <c r="H715">
        <v>1.5</v>
      </c>
      <c r="I715">
        <v>838</v>
      </c>
      <c r="K715">
        <v>2018</v>
      </c>
      <c r="L715">
        <v>4</v>
      </c>
      <c r="M715">
        <v>895</v>
      </c>
      <c r="N715" t="s">
        <v>869</v>
      </c>
      <c r="O715">
        <v>25.765951999999999</v>
      </c>
      <c r="P715">
        <v>-80.193033700000001</v>
      </c>
      <c r="Q715">
        <v>0.86248339947600727</v>
      </c>
    </row>
    <row r="716" spans="1:17" x14ac:dyDescent="0.3">
      <c r="A716" t="s">
        <v>396</v>
      </c>
      <c r="B716" t="s">
        <v>929</v>
      </c>
      <c r="C716" t="s">
        <v>688</v>
      </c>
      <c r="D716" t="s">
        <v>689</v>
      </c>
      <c r="E716">
        <v>33130</v>
      </c>
      <c r="F716">
        <v>1325000</v>
      </c>
      <c r="G716">
        <v>2</v>
      </c>
      <c r="H716">
        <v>2</v>
      </c>
      <c r="I716">
        <v>1152</v>
      </c>
      <c r="K716">
        <v>2018</v>
      </c>
      <c r="L716">
        <v>53</v>
      </c>
      <c r="M716">
        <v>1150</v>
      </c>
      <c r="N716" t="s">
        <v>930</v>
      </c>
      <c r="O716">
        <v>25.765951999999999</v>
      </c>
      <c r="P716">
        <v>-80.193033700000001</v>
      </c>
      <c r="Q716">
        <v>0.86248339947600727</v>
      </c>
    </row>
    <row r="717" spans="1:17" x14ac:dyDescent="0.3">
      <c r="A717" t="s">
        <v>396</v>
      </c>
      <c r="B717" t="s">
        <v>931</v>
      </c>
      <c r="C717" t="s">
        <v>688</v>
      </c>
      <c r="D717" t="s">
        <v>689</v>
      </c>
      <c r="E717">
        <v>33130</v>
      </c>
      <c r="F717">
        <v>688000</v>
      </c>
      <c r="G717">
        <v>1</v>
      </c>
      <c r="H717">
        <v>2</v>
      </c>
      <c r="I717">
        <v>881</v>
      </c>
      <c r="K717">
        <v>2018</v>
      </c>
      <c r="L717">
        <v>486</v>
      </c>
      <c r="M717">
        <v>781</v>
      </c>
      <c r="N717" t="s">
        <v>932</v>
      </c>
      <c r="O717">
        <v>25.765951999999999</v>
      </c>
      <c r="P717">
        <v>-80.193033700000001</v>
      </c>
      <c r="Q717">
        <v>0.86248339947600727</v>
      </c>
    </row>
    <row r="718" spans="1:17" x14ac:dyDescent="0.3">
      <c r="A718" t="s">
        <v>396</v>
      </c>
      <c r="B718" t="s">
        <v>933</v>
      </c>
      <c r="C718" t="s">
        <v>688</v>
      </c>
      <c r="D718" t="s">
        <v>689</v>
      </c>
      <c r="E718">
        <v>33130</v>
      </c>
      <c r="F718">
        <v>1050000</v>
      </c>
      <c r="G718">
        <v>2</v>
      </c>
      <c r="H718">
        <v>2.5</v>
      </c>
      <c r="I718">
        <v>1119</v>
      </c>
      <c r="K718">
        <v>2018</v>
      </c>
      <c r="L718">
        <v>318</v>
      </c>
      <c r="M718">
        <v>938</v>
      </c>
      <c r="N718" t="s">
        <v>934</v>
      </c>
      <c r="O718">
        <v>25.765951999999999</v>
      </c>
      <c r="P718">
        <v>-80.193033700000001</v>
      </c>
      <c r="Q718">
        <v>0.86248339947600727</v>
      </c>
    </row>
    <row r="719" spans="1:17" x14ac:dyDescent="0.3">
      <c r="A719" t="s">
        <v>396</v>
      </c>
      <c r="B719" t="s">
        <v>935</v>
      </c>
      <c r="C719" t="s">
        <v>688</v>
      </c>
      <c r="D719" t="s">
        <v>689</v>
      </c>
      <c r="E719">
        <v>33130</v>
      </c>
      <c r="F719">
        <v>999000</v>
      </c>
      <c r="G719">
        <v>3</v>
      </c>
      <c r="H719">
        <v>3</v>
      </c>
      <c r="I719">
        <v>1334</v>
      </c>
      <c r="K719">
        <v>2018</v>
      </c>
      <c r="L719">
        <v>85</v>
      </c>
      <c r="M719">
        <v>749</v>
      </c>
      <c r="N719" t="s">
        <v>936</v>
      </c>
      <c r="O719">
        <v>25.765951999999999</v>
      </c>
      <c r="P719">
        <v>-80.193033700000001</v>
      </c>
      <c r="Q719">
        <v>0.86248339947600727</v>
      </c>
    </row>
    <row r="720" spans="1:17" x14ac:dyDescent="0.3">
      <c r="A720" t="s">
        <v>396</v>
      </c>
      <c r="B720" t="s">
        <v>937</v>
      </c>
      <c r="C720" t="s">
        <v>688</v>
      </c>
      <c r="D720" t="s">
        <v>689</v>
      </c>
      <c r="E720">
        <v>33130</v>
      </c>
      <c r="F720">
        <v>699000</v>
      </c>
      <c r="G720">
        <v>1</v>
      </c>
      <c r="H720">
        <v>2</v>
      </c>
      <c r="I720">
        <v>866</v>
      </c>
      <c r="K720">
        <v>2018</v>
      </c>
      <c r="L720">
        <v>518</v>
      </c>
      <c r="M720">
        <v>807</v>
      </c>
      <c r="N720" t="s">
        <v>938</v>
      </c>
      <c r="O720">
        <v>25.765951999999999</v>
      </c>
      <c r="P720">
        <v>-80.193033700000001</v>
      </c>
      <c r="Q720">
        <v>0.86248339947600727</v>
      </c>
    </row>
    <row r="721" spans="1:17" x14ac:dyDescent="0.3">
      <c r="A721" t="s">
        <v>396</v>
      </c>
      <c r="B721" t="s">
        <v>939</v>
      </c>
      <c r="C721" t="s">
        <v>688</v>
      </c>
      <c r="D721" t="s">
        <v>689</v>
      </c>
      <c r="E721">
        <v>33130</v>
      </c>
      <c r="F721">
        <v>669969</v>
      </c>
      <c r="G721">
        <v>1</v>
      </c>
      <c r="H721">
        <v>2</v>
      </c>
      <c r="I721">
        <v>866</v>
      </c>
      <c r="K721">
        <v>2018</v>
      </c>
      <c r="L721">
        <v>68</v>
      </c>
      <c r="M721">
        <v>774</v>
      </c>
      <c r="N721" t="s">
        <v>940</v>
      </c>
      <c r="O721">
        <v>25.765951999999999</v>
      </c>
      <c r="P721">
        <v>-80.193033700000001</v>
      </c>
      <c r="Q721">
        <v>0.86248339947600727</v>
      </c>
    </row>
    <row r="722" spans="1:17" x14ac:dyDescent="0.3">
      <c r="A722" t="s">
        <v>396</v>
      </c>
      <c r="B722" t="s">
        <v>941</v>
      </c>
      <c r="C722" t="s">
        <v>688</v>
      </c>
      <c r="D722" t="s">
        <v>689</v>
      </c>
      <c r="E722">
        <v>33130</v>
      </c>
      <c r="F722">
        <v>709000</v>
      </c>
      <c r="G722">
        <v>1</v>
      </c>
      <c r="H722">
        <v>2</v>
      </c>
      <c r="I722">
        <v>881</v>
      </c>
      <c r="K722">
        <v>2018</v>
      </c>
      <c r="L722">
        <v>223</v>
      </c>
      <c r="M722">
        <v>805</v>
      </c>
      <c r="N722" t="s">
        <v>925</v>
      </c>
      <c r="O722">
        <v>25.765951999999999</v>
      </c>
      <c r="P722">
        <v>-80.193033700000001</v>
      </c>
      <c r="Q722">
        <v>0.86248339947600727</v>
      </c>
    </row>
    <row r="723" spans="1:17" x14ac:dyDescent="0.3">
      <c r="A723" t="s">
        <v>396</v>
      </c>
      <c r="B723" t="s">
        <v>942</v>
      </c>
      <c r="C723" t="s">
        <v>688</v>
      </c>
      <c r="D723" t="s">
        <v>689</v>
      </c>
      <c r="E723">
        <v>33130</v>
      </c>
      <c r="F723">
        <v>1530000</v>
      </c>
      <c r="G723">
        <v>3</v>
      </c>
      <c r="H723">
        <v>3</v>
      </c>
      <c r="I723">
        <v>1450</v>
      </c>
      <c r="K723">
        <v>2018</v>
      </c>
      <c r="L723">
        <v>15</v>
      </c>
      <c r="M723">
        <v>1055</v>
      </c>
      <c r="N723" t="s">
        <v>943</v>
      </c>
      <c r="O723">
        <v>25.765951999999999</v>
      </c>
      <c r="P723">
        <v>-80.193033700000001</v>
      </c>
      <c r="Q723">
        <v>0.86248339947600727</v>
      </c>
    </row>
    <row r="724" spans="1:17" x14ac:dyDescent="0.3">
      <c r="A724" t="s">
        <v>396</v>
      </c>
      <c r="B724" t="s">
        <v>944</v>
      </c>
      <c r="C724" t="s">
        <v>688</v>
      </c>
      <c r="D724" t="s">
        <v>689</v>
      </c>
      <c r="E724">
        <v>33130</v>
      </c>
      <c r="F724">
        <v>1375000</v>
      </c>
      <c r="G724">
        <v>2</v>
      </c>
      <c r="H724">
        <v>2</v>
      </c>
      <c r="I724">
        <v>1140</v>
      </c>
      <c r="K724">
        <v>2018</v>
      </c>
      <c r="L724">
        <v>22</v>
      </c>
      <c r="M724">
        <v>1206</v>
      </c>
      <c r="N724" t="s">
        <v>834</v>
      </c>
      <c r="O724">
        <v>25.765951999999999</v>
      </c>
      <c r="P724">
        <v>-80.193033700000001</v>
      </c>
      <c r="Q724">
        <v>0.86248339947600727</v>
      </c>
    </row>
    <row r="725" spans="1:17" x14ac:dyDescent="0.3">
      <c r="A725" t="s">
        <v>396</v>
      </c>
      <c r="B725" t="s">
        <v>945</v>
      </c>
      <c r="C725" t="s">
        <v>688</v>
      </c>
      <c r="D725" t="s">
        <v>689</v>
      </c>
      <c r="E725">
        <v>33130</v>
      </c>
      <c r="F725">
        <v>740000</v>
      </c>
      <c r="G725">
        <v>1</v>
      </c>
      <c r="H725">
        <v>2</v>
      </c>
      <c r="I725">
        <v>881</v>
      </c>
      <c r="K725">
        <v>2018</v>
      </c>
      <c r="L725">
        <v>160</v>
      </c>
      <c r="M725">
        <v>840</v>
      </c>
      <c r="N725" t="s">
        <v>946</v>
      </c>
      <c r="O725">
        <v>25.765951999999999</v>
      </c>
      <c r="P725">
        <v>-80.193033700000001</v>
      </c>
      <c r="Q725">
        <v>0.86248339947600727</v>
      </c>
    </row>
    <row r="726" spans="1:17" x14ac:dyDescent="0.3">
      <c r="A726" t="s">
        <v>396</v>
      </c>
      <c r="B726" t="s">
        <v>947</v>
      </c>
      <c r="C726" t="s">
        <v>688</v>
      </c>
      <c r="D726" t="s">
        <v>689</v>
      </c>
      <c r="E726">
        <v>33130</v>
      </c>
      <c r="F726">
        <v>1699000</v>
      </c>
      <c r="G726">
        <v>2</v>
      </c>
      <c r="H726">
        <v>4</v>
      </c>
      <c r="I726">
        <v>1722</v>
      </c>
      <c r="K726">
        <v>2018</v>
      </c>
      <c r="L726">
        <v>34</v>
      </c>
      <c r="M726">
        <v>987</v>
      </c>
      <c r="N726" t="s">
        <v>948</v>
      </c>
      <c r="O726">
        <v>25.765951999999999</v>
      </c>
      <c r="P726">
        <v>-80.193033700000001</v>
      </c>
      <c r="Q726">
        <v>0.86248339947600727</v>
      </c>
    </row>
    <row r="727" spans="1:17" x14ac:dyDescent="0.3">
      <c r="A727" t="s">
        <v>396</v>
      </c>
      <c r="B727" t="s">
        <v>949</v>
      </c>
      <c r="C727" t="s">
        <v>688</v>
      </c>
      <c r="D727" t="s">
        <v>689</v>
      </c>
      <c r="E727">
        <v>33130</v>
      </c>
      <c r="F727">
        <v>835000</v>
      </c>
      <c r="G727">
        <v>1</v>
      </c>
      <c r="H727">
        <v>2</v>
      </c>
      <c r="I727">
        <v>838</v>
      </c>
      <c r="K727">
        <v>2018</v>
      </c>
      <c r="L727">
        <v>136</v>
      </c>
      <c r="M727">
        <v>996</v>
      </c>
      <c r="N727" t="s">
        <v>950</v>
      </c>
      <c r="O727">
        <v>25.765951999999999</v>
      </c>
      <c r="P727">
        <v>-80.193033700000001</v>
      </c>
      <c r="Q727">
        <v>0.86248339947600727</v>
      </c>
    </row>
    <row r="728" spans="1:17" x14ac:dyDescent="0.3">
      <c r="A728" t="s">
        <v>396</v>
      </c>
      <c r="B728" t="s">
        <v>951</v>
      </c>
      <c r="C728" t="s">
        <v>688</v>
      </c>
      <c r="D728" t="s">
        <v>689</v>
      </c>
      <c r="E728">
        <v>33130</v>
      </c>
      <c r="F728">
        <v>1200000</v>
      </c>
      <c r="G728">
        <v>2</v>
      </c>
      <c r="H728">
        <v>2.5</v>
      </c>
      <c r="I728">
        <v>968</v>
      </c>
      <c r="K728">
        <v>2018</v>
      </c>
      <c r="L728">
        <v>27</v>
      </c>
      <c r="M728">
        <v>1240</v>
      </c>
      <c r="N728" t="s">
        <v>834</v>
      </c>
      <c r="O728">
        <v>25.765951999999999</v>
      </c>
      <c r="P728">
        <v>-80.193033700000001</v>
      </c>
      <c r="Q728">
        <v>0.86248339947600727</v>
      </c>
    </row>
    <row r="729" spans="1:17" x14ac:dyDescent="0.3">
      <c r="A729" t="s">
        <v>396</v>
      </c>
      <c r="B729" t="s">
        <v>952</v>
      </c>
      <c r="C729" t="s">
        <v>688</v>
      </c>
      <c r="D729" t="s">
        <v>689</v>
      </c>
      <c r="E729">
        <v>33130</v>
      </c>
      <c r="F729">
        <v>1300000</v>
      </c>
      <c r="G729">
        <v>3</v>
      </c>
      <c r="H729">
        <v>3</v>
      </c>
      <c r="I729">
        <v>1322</v>
      </c>
      <c r="K729">
        <v>2018</v>
      </c>
      <c r="L729">
        <v>94</v>
      </c>
      <c r="M729">
        <v>983</v>
      </c>
      <c r="N729" t="s">
        <v>953</v>
      </c>
      <c r="O729">
        <v>25.765951999999999</v>
      </c>
      <c r="P729">
        <v>-80.193033700000001</v>
      </c>
      <c r="Q729">
        <v>0.86248339947600727</v>
      </c>
    </row>
    <row r="730" spans="1:17" x14ac:dyDescent="0.3">
      <c r="A730" t="s">
        <v>396</v>
      </c>
      <c r="B730" t="s">
        <v>954</v>
      </c>
      <c r="C730" t="s">
        <v>688</v>
      </c>
      <c r="D730" t="s">
        <v>689</v>
      </c>
      <c r="E730">
        <v>33130</v>
      </c>
      <c r="F730">
        <v>1750000</v>
      </c>
      <c r="G730">
        <v>2</v>
      </c>
      <c r="H730">
        <v>2</v>
      </c>
      <c r="I730">
        <v>1137</v>
      </c>
      <c r="K730">
        <v>2018</v>
      </c>
      <c r="L730">
        <v>10</v>
      </c>
      <c r="M730">
        <v>1539</v>
      </c>
      <c r="N730" t="s">
        <v>834</v>
      </c>
      <c r="O730">
        <v>25.765951999999999</v>
      </c>
      <c r="P730">
        <v>-80.193033700000001</v>
      </c>
      <c r="Q730">
        <v>0.86248339947600727</v>
      </c>
    </row>
    <row r="731" spans="1:17" x14ac:dyDescent="0.3">
      <c r="A731" t="s">
        <v>396</v>
      </c>
      <c r="B731" t="s">
        <v>955</v>
      </c>
      <c r="C731" t="s">
        <v>688</v>
      </c>
      <c r="D731" t="s">
        <v>689</v>
      </c>
      <c r="E731">
        <v>33130</v>
      </c>
      <c r="F731">
        <v>745000</v>
      </c>
      <c r="G731">
        <v>1</v>
      </c>
      <c r="H731">
        <v>2</v>
      </c>
      <c r="I731">
        <v>881</v>
      </c>
      <c r="K731">
        <v>2018</v>
      </c>
      <c r="L731">
        <v>114</v>
      </c>
      <c r="M731">
        <v>846</v>
      </c>
      <c r="N731" t="s">
        <v>872</v>
      </c>
      <c r="O731">
        <v>25.765951999999999</v>
      </c>
      <c r="P731">
        <v>-80.193033700000001</v>
      </c>
      <c r="Q731">
        <v>0.86248339947600727</v>
      </c>
    </row>
    <row r="732" spans="1:17" x14ac:dyDescent="0.3">
      <c r="A732" t="s">
        <v>396</v>
      </c>
      <c r="B732" t="s">
        <v>956</v>
      </c>
      <c r="C732" t="s">
        <v>688</v>
      </c>
      <c r="D732" t="s">
        <v>689</v>
      </c>
      <c r="E732">
        <v>33130</v>
      </c>
      <c r="F732">
        <v>1800000</v>
      </c>
      <c r="G732">
        <v>3</v>
      </c>
      <c r="H732">
        <v>3</v>
      </c>
      <c r="I732">
        <v>1444</v>
      </c>
      <c r="K732">
        <v>2018</v>
      </c>
      <c r="L732">
        <v>24</v>
      </c>
      <c r="M732">
        <v>1247</v>
      </c>
      <c r="N732" t="s">
        <v>957</v>
      </c>
      <c r="O732">
        <v>25.765951999999999</v>
      </c>
      <c r="P732">
        <v>-80.193033700000001</v>
      </c>
      <c r="Q732">
        <v>0.86248339947600727</v>
      </c>
    </row>
    <row r="733" spans="1:17" x14ac:dyDescent="0.3">
      <c r="A733" t="s">
        <v>396</v>
      </c>
      <c r="B733" t="s">
        <v>958</v>
      </c>
      <c r="C733" t="s">
        <v>688</v>
      </c>
      <c r="D733" t="s">
        <v>689</v>
      </c>
      <c r="E733">
        <v>33130</v>
      </c>
      <c r="F733">
        <v>1700000</v>
      </c>
      <c r="G733">
        <v>3</v>
      </c>
      <c r="H733">
        <v>4</v>
      </c>
      <c r="I733">
        <v>1580</v>
      </c>
      <c r="K733">
        <v>2018</v>
      </c>
      <c r="L733">
        <v>25</v>
      </c>
      <c r="M733">
        <v>1076</v>
      </c>
      <c r="N733" t="s">
        <v>959</v>
      </c>
      <c r="O733">
        <v>25.765951999999999</v>
      </c>
      <c r="P733">
        <v>-80.193033700000001</v>
      </c>
      <c r="Q733">
        <v>0.86248339947600727</v>
      </c>
    </row>
    <row r="734" spans="1:17" x14ac:dyDescent="0.3">
      <c r="A734" t="s">
        <v>396</v>
      </c>
      <c r="B734" t="s">
        <v>960</v>
      </c>
      <c r="C734" t="s">
        <v>688</v>
      </c>
      <c r="D734" t="s">
        <v>689</v>
      </c>
      <c r="E734">
        <v>33130</v>
      </c>
      <c r="F734">
        <v>735000</v>
      </c>
      <c r="G734">
        <v>1</v>
      </c>
      <c r="H734">
        <v>2</v>
      </c>
      <c r="I734">
        <v>885</v>
      </c>
      <c r="K734">
        <v>2018</v>
      </c>
      <c r="L734">
        <v>182</v>
      </c>
      <c r="M734">
        <v>831</v>
      </c>
      <c r="N734" t="s">
        <v>500</v>
      </c>
      <c r="O734">
        <v>25.765951999999999</v>
      </c>
      <c r="P734">
        <v>-80.193033700000001</v>
      </c>
      <c r="Q734">
        <v>0.86248339947600727</v>
      </c>
    </row>
    <row r="735" spans="1:17" x14ac:dyDescent="0.3">
      <c r="A735" t="s">
        <v>396</v>
      </c>
      <c r="B735" t="s">
        <v>961</v>
      </c>
      <c r="C735" t="s">
        <v>688</v>
      </c>
      <c r="D735" t="s">
        <v>689</v>
      </c>
      <c r="E735">
        <v>33130</v>
      </c>
      <c r="F735">
        <v>2750000</v>
      </c>
      <c r="G735">
        <v>3</v>
      </c>
      <c r="H735">
        <v>3.5</v>
      </c>
      <c r="I735">
        <v>1782</v>
      </c>
      <c r="K735">
        <v>2018</v>
      </c>
      <c r="L735">
        <v>57</v>
      </c>
      <c r="M735">
        <v>1543</v>
      </c>
      <c r="N735" t="s">
        <v>834</v>
      </c>
      <c r="O735">
        <v>25.765951999999999</v>
      </c>
      <c r="P735">
        <v>-80.193033700000001</v>
      </c>
      <c r="Q735">
        <v>0.86248339947600727</v>
      </c>
    </row>
    <row r="736" spans="1:17" x14ac:dyDescent="0.3">
      <c r="A736" t="s">
        <v>396</v>
      </c>
      <c r="B736" t="s">
        <v>962</v>
      </c>
      <c r="C736" t="s">
        <v>688</v>
      </c>
      <c r="D736" t="s">
        <v>689</v>
      </c>
      <c r="E736">
        <v>33130</v>
      </c>
      <c r="F736">
        <v>1650000</v>
      </c>
      <c r="G736">
        <v>3</v>
      </c>
      <c r="H736">
        <v>3.5</v>
      </c>
      <c r="I736">
        <v>1655</v>
      </c>
      <c r="K736">
        <v>2016</v>
      </c>
      <c r="L736">
        <v>308</v>
      </c>
      <c r="M736">
        <v>997</v>
      </c>
      <c r="N736" t="s">
        <v>963</v>
      </c>
      <c r="O736">
        <v>25.767241299999998</v>
      </c>
      <c r="P736">
        <v>-80.1946765</v>
      </c>
      <c r="Q736">
        <v>0.93358785624216556</v>
      </c>
    </row>
    <row r="737" spans="1:17" x14ac:dyDescent="0.3">
      <c r="A737" t="s">
        <v>396</v>
      </c>
      <c r="B737" t="s">
        <v>964</v>
      </c>
      <c r="C737" t="s">
        <v>688</v>
      </c>
      <c r="D737" t="s">
        <v>689</v>
      </c>
      <c r="E737">
        <v>33130</v>
      </c>
      <c r="F737">
        <v>1298000</v>
      </c>
      <c r="G737">
        <v>2</v>
      </c>
      <c r="H737">
        <v>2.5</v>
      </c>
      <c r="I737">
        <v>1296</v>
      </c>
      <c r="K737">
        <v>2016</v>
      </c>
      <c r="L737">
        <v>80</v>
      </c>
      <c r="M737">
        <v>1002</v>
      </c>
      <c r="N737" t="s">
        <v>965</v>
      </c>
      <c r="O737">
        <v>25.767241299999998</v>
      </c>
      <c r="P737">
        <v>-80.1946765</v>
      </c>
      <c r="Q737">
        <v>0.93358785624216556</v>
      </c>
    </row>
    <row r="738" spans="1:17" x14ac:dyDescent="0.3">
      <c r="A738" t="s">
        <v>396</v>
      </c>
      <c r="B738" t="s">
        <v>966</v>
      </c>
      <c r="C738" t="s">
        <v>688</v>
      </c>
      <c r="D738" t="s">
        <v>689</v>
      </c>
      <c r="E738">
        <v>33130</v>
      </c>
      <c r="F738">
        <v>700000</v>
      </c>
      <c r="G738">
        <v>1</v>
      </c>
      <c r="H738">
        <v>1.5</v>
      </c>
      <c r="I738">
        <v>883</v>
      </c>
      <c r="K738">
        <v>2016</v>
      </c>
      <c r="L738">
        <v>141</v>
      </c>
      <c r="M738">
        <v>793</v>
      </c>
      <c r="N738" t="s">
        <v>967</v>
      </c>
      <c r="O738">
        <v>25.767241299999998</v>
      </c>
      <c r="P738">
        <v>-80.1946765</v>
      </c>
      <c r="Q738">
        <v>0.93358785624216556</v>
      </c>
    </row>
    <row r="739" spans="1:17" x14ac:dyDescent="0.3">
      <c r="A739" t="s">
        <v>396</v>
      </c>
      <c r="B739" t="s">
        <v>968</v>
      </c>
      <c r="C739" t="s">
        <v>688</v>
      </c>
      <c r="D739" t="s">
        <v>689</v>
      </c>
      <c r="E739">
        <v>33130</v>
      </c>
      <c r="F739">
        <v>985000</v>
      </c>
      <c r="G739">
        <v>2</v>
      </c>
      <c r="H739">
        <v>2.5</v>
      </c>
      <c r="I739">
        <v>1202</v>
      </c>
      <c r="K739">
        <v>2016</v>
      </c>
      <c r="L739">
        <v>1</v>
      </c>
      <c r="M739">
        <v>819</v>
      </c>
      <c r="N739" t="s">
        <v>969</v>
      </c>
      <c r="O739">
        <v>25.767241299999998</v>
      </c>
      <c r="P739">
        <v>-80.1946765</v>
      </c>
      <c r="Q739">
        <v>0.93358785624216556</v>
      </c>
    </row>
    <row r="740" spans="1:17" x14ac:dyDescent="0.3">
      <c r="A740" t="s">
        <v>396</v>
      </c>
      <c r="B740" t="s">
        <v>970</v>
      </c>
      <c r="C740" t="s">
        <v>688</v>
      </c>
      <c r="D740" t="s">
        <v>689</v>
      </c>
      <c r="E740">
        <v>33130</v>
      </c>
      <c r="F740">
        <v>1080000</v>
      </c>
      <c r="G740">
        <v>2</v>
      </c>
      <c r="H740">
        <v>2</v>
      </c>
      <c r="I740">
        <v>1261</v>
      </c>
      <c r="K740">
        <v>2016</v>
      </c>
      <c r="L740">
        <v>39</v>
      </c>
      <c r="M740">
        <v>856</v>
      </c>
      <c r="N740" t="s">
        <v>971</v>
      </c>
      <c r="O740">
        <v>25.767241299999998</v>
      </c>
      <c r="P740">
        <v>-80.1946765</v>
      </c>
      <c r="Q740">
        <v>0.93358785624216556</v>
      </c>
    </row>
    <row r="741" spans="1:17" x14ac:dyDescent="0.3">
      <c r="A741" t="s">
        <v>396</v>
      </c>
      <c r="B741" t="s">
        <v>972</v>
      </c>
      <c r="C741" t="s">
        <v>688</v>
      </c>
      <c r="D741" t="s">
        <v>689</v>
      </c>
      <c r="E741">
        <v>33130</v>
      </c>
      <c r="F741">
        <v>1270000</v>
      </c>
      <c r="G741">
        <v>2</v>
      </c>
      <c r="H741">
        <v>2.5</v>
      </c>
      <c r="I741">
        <v>1270</v>
      </c>
      <c r="K741">
        <v>2016</v>
      </c>
      <c r="L741">
        <v>53</v>
      </c>
      <c r="M741">
        <v>1000</v>
      </c>
      <c r="N741" t="s">
        <v>973</v>
      </c>
      <c r="O741">
        <v>25.767241299999998</v>
      </c>
      <c r="P741">
        <v>-80.1946765</v>
      </c>
      <c r="Q741">
        <v>0.93358785624216556</v>
      </c>
    </row>
    <row r="742" spans="1:17" x14ac:dyDescent="0.3">
      <c r="A742" t="s">
        <v>396</v>
      </c>
      <c r="B742" t="s">
        <v>974</v>
      </c>
      <c r="C742" t="s">
        <v>688</v>
      </c>
      <c r="D742" t="s">
        <v>689</v>
      </c>
      <c r="E742">
        <v>33130</v>
      </c>
      <c r="F742">
        <v>1225000</v>
      </c>
      <c r="G742">
        <v>2</v>
      </c>
      <c r="H742">
        <v>2.5</v>
      </c>
      <c r="I742">
        <v>1202</v>
      </c>
      <c r="K742">
        <v>2016</v>
      </c>
      <c r="L742">
        <v>3</v>
      </c>
      <c r="M742">
        <v>1019</v>
      </c>
      <c r="N742" t="s">
        <v>975</v>
      </c>
      <c r="O742">
        <v>25.767241299999998</v>
      </c>
      <c r="P742">
        <v>-80.1946765</v>
      </c>
      <c r="Q742">
        <v>0.93358785624216556</v>
      </c>
    </row>
    <row r="743" spans="1:17" x14ac:dyDescent="0.3">
      <c r="A743" t="s">
        <v>396</v>
      </c>
      <c r="B743" t="s">
        <v>976</v>
      </c>
      <c r="C743" t="s">
        <v>688</v>
      </c>
      <c r="D743" t="s">
        <v>689</v>
      </c>
      <c r="E743">
        <v>33130</v>
      </c>
      <c r="F743">
        <v>1250000</v>
      </c>
      <c r="G743">
        <v>2</v>
      </c>
      <c r="H743">
        <v>2</v>
      </c>
      <c r="I743">
        <v>1400</v>
      </c>
      <c r="K743">
        <v>2016</v>
      </c>
      <c r="L743">
        <v>118</v>
      </c>
      <c r="M743">
        <v>893</v>
      </c>
      <c r="N743" t="s">
        <v>953</v>
      </c>
      <c r="O743">
        <v>25.767241299999998</v>
      </c>
      <c r="P743">
        <v>-80.1946765</v>
      </c>
      <c r="Q743">
        <v>0.93358785624216556</v>
      </c>
    </row>
    <row r="744" spans="1:17" x14ac:dyDescent="0.3">
      <c r="A744" t="s">
        <v>396</v>
      </c>
      <c r="B744" t="s">
        <v>977</v>
      </c>
      <c r="C744" t="s">
        <v>688</v>
      </c>
      <c r="D744" t="s">
        <v>689</v>
      </c>
      <c r="E744">
        <v>33130</v>
      </c>
      <c r="F744">
        <v>709000</v>
      </c>
      <c r="G744">
        <v>1</v>
      </c>
      <c r="H744">
        <v>1.5</v>
      </c>
      <c r="I744">
        <v>887</v>
      </c>
      <c r="K744">
        <v>2016</v>
      </c>
      <c r="L744">
        <v>147</v>
      </c>
      <c r="M744">
        <v>799</v>
      </c>
      <c r="N744" t="s">
        <v>834</v>
      </c>
      <c r="O744">
        <v>25.767241299999998</v>
      </c>
      <c r="P744">
        <v>-80.1946765</v>
      </c>
      <c r="Q744">
        <v>0.93358785624216556</v>
      </c>
    </row>
    <row r="745" spans="1:17" x14ac:dyDescent="0.3">
      <c r="A745" t="s">
        <v>396</v>
      </c>
      <c r="B745" t="s">
        <v>978</v>
      </c>
      <c r="C745" t="s">
        <v>688</v>
      </c>
      <c r="D745" t="s">
        <v>689</v>
      </c>
      <c r="E745">
        <v>33130</v>
      </c>
      <c r="F745">
        <v>1689999</v>
      </c>
      <c r="G745">
        <v>3</v>
      </c>
      <c r="H745">
        <v>3.5</v>
      </c>
      <c r="I745">
        <v>1664</v>
      </c>
      <c r="K745">
        <v>2016</v>
      </c>
      <c r="L745">
        <v>58</v>
      </c>
      <c r="M745">
        <v>1016</v>
      </c>
      <c r="N745" t="s">
        <v>979</v>
      </c>
      <c r="O745">
        <v>25.767241299999998</v>
      </c>
      <c r="P745">
        <v>-80.1946765</v>
      </c>
      <c r="Q745">
        <v>0.93358785624216556</v>
      </c>
    </row>
    <row r="746" spans="1:17" x14ac:dyDescent="0.3">
      <c r="A746" t="s">
        <v>396</v>
      </c>
      <c r="B746" t="s">
        <v>980</v>
      </c>
      <c r="C746" t="s">
        <v>688</v>
      </c>
      <c r="D746" t="s">
        <v>689</v>
      </c>
      <c r="E746">
        <v>33130</v>
      </c>
      <c r="F746">
        <v>795000</v>
      </c>
      <c r="G746">
        <v>1</v>
      </c>
      <c r="H746">
        <v>1.5</v>
      </c>
      <c r="I746">
        <v>997</v>
      </c>
      <c r="K746">
        <v>2016</v>
      </c>
      <c r="L746">
        <v>59</v>
      </c>
      <c r="M746">
        <v>797</v>
      </c>
      <c r="N746" t="s">
        <v>981</v>
      </c>
      <c r="O746">
        <v>25.767241299999998</v>
      </c>
      <c r="P746">
        <v>-80.1946765</v>
      </c>
      <c r="Q746">
        <v>0.93358785624216556</v>
      </c>
    </row>
    <row r="747" spans="1:17" x14ac:dyDescent="0.3">
      <c r="A747" t="s">
        <v>396</v>
      </c>
      <c r="B747" t="s">
        <v>982</v>
      </c>
      <c r="C747" t="s">
        <v>688</v>
      </c>
      <c r="D747" t="s">
        <v>689</v>
      </c>
      <c r="E747">
        <v>33130</v>
      </c>
      <c r="F747">
        <v>3990000</v>
      </c>
      <c r="G747">
        <v>4</v>
      </c>
      <c r="H747">
        <v>4.5</v>
      </c>
      <c r="I747">
        <v>2997</v>
      </c>
      <c r="K747">
        <v>2016</v>
      </c>
      <c r="L747">
        <v>31</v>
      </c>
      <c r="M747">
        <v>1331</v>
      </c>
      <c r="N747" t="s">
        <v>983</v>
      </c>
      <c r="O747">
        <v>25.767241299999998</v>
      </c>
      <c r="P747">
        <v>-80.1946765</v>
      </c>
      <c r="Q747">
        <v>0.93358785624216556</v>
      </c>
    </row>
    <row r="748" spans="1:17" x14ac:dyDescent="0.3">
      <c r="A748" t="s">
        <v>396</v>
      </c>
      <c r="B748" t="s">
        <v>984</v>
      </c>
      <c r="C748" t="s">
        <v>688</v>
      </c>
      <c r="D748" t="s">
        <v>689</v>
      </c>
      <c r="E748">
        <v>33130</v>
      </c>
      <c r="F748">
        <v>1150000</v>
      </c>
      <c r="G748">
        <v>2</v>
      </c>
      <c r="H748">
        <v>2.5</v>
      </c>
      <c r="I748">
        <v>1264</v>
      </c>
      <c r="K748">
        <v>2016</v>
      </c>
      <c r="L748">
        <v>217</v>
      </c>
      <c r="M748">
        <v>910</v>
      </c>
      <c r="N748" t="s">
        <v>985</v>
      </c>
      <c r="O748">
        <v>25.767241299999998</v>
      </c>
      <c r="P748">
        <v>-80.1946765</v>
      </c>
      <c r="Q748">
        <v>0.93358785624216556</v>
      </c>
    </row>
    <row r="749" spans="1:17" x14ac:dyDescent="0.3">
      <c r="A749" t="s">
        <v>396</v>
      </c>
      <c r="B749" t="s">
        <v>986</v>
      </c>
      <c r="C749" t="s">
        <v>688</v>
      </c>
      <c r="D749" t="s">
        <v>689</v>
      </c>
      <c r="E749">
        <v>33130</v>
      </c>
      <c r="F749">
        <v>1600000</v>
      </c>
      <c r="G749">
        <v>3</v>
      </c>
      <c r="H749">
        <v>3.5</v>
      </c>
      <c r="I749">
        <v>1898</v>
      </c>
      <c r="K749">
        <v>2016</v>
      </c>
      <c r="L749">
        <v>264</v>
      </c>
      <c r="M749">
        <v>843</v>
      </c>
      <c r="N749" t="s">
        <v>987</v>
      </c>
      <c r="O749">
        <v>25.767241299999998</v>
      </c>
      <c r="P749">
        <v>-80.1946765</v>
      </c>
      <c r="Q749">
        <v>0.93358785624216556</v>
      </c>
    </row>
    <row r="750" spans="1:17" x14ac:dyDescent="0.3">
      <c r="A750" t="s">
        <v>396</v>
      </c>
      <c r="B750" t="s">
        <v>988</v>
      </c>
      <c r="C750" t="s">
        <v>688</v>
      </c>
      <c r="D750" t="s">
        <v>689</v>
      </c>
      <c r="E750">
        <v>33130</v>
      </c>
      <c r="F750">
        <v>1080000</v>
      </c>
      <c r="G750">
        <v>2</v>
      </c>
      <c r="H750">
        <v>2.5</v>
      </c>
      <c r="I750">
        <v>1238</v>
      </c>
      <c r="K750">
        <v>2016</v>
      </c>
      <c r="L750">
        <v>181</v>
      </c>
      <c r="M750">
        <v>872</v>
      </c>
      <c r="N750" t="s">
        <v>989</v>
      </c>
      <c r="O750">
        <v>25.767241299999998</v>
      </c>
      <c r="P750">
        <v>-80.1946765</v>
      </c>
      <c r="Q750">
        <v>0.93358785624216556</v>
      </c>
    </row>
    <row r="751" spans="1:17" x14ac:dyDescent="0.3">
      <c r="A751" t="s">
        <v>396</v>
      </c>
      <c r="B751" t="s">
        <v>990</v>
      </c>
      <c r="C751" t="s">
        <v>688</v>
      </c>
      <c r="D751" t="s">
        <v>689</v>
      </c>
      <c r="E751">
        <v>33130</v>
      </c>
      <c r="F751">
        <v>6800000</v>
      </c>
      <c r="G751">
        <v>4</v>
      </c>
      <c r="H751">
        <v>4.5</v>
      </c>
      <c r="I751">
        <v>3080</v>
      </c>
      <c r="K751">
        <v>2016</v>
      </c>
      <c r="L751">
        <v>35</v>
      </c>
      <c r="M751">
        <v>2208</v>
      </c>
      <c r="N751" t="s">
        <v>991</v>
      </c>
      <c r="O751">
        <v>25.767241299999998</v>
      </c>
      <c r="P751">
        <v>-80.1946765</v>
      </c>
      <c r="Q751">
        <v>0.93358785624216556</v>
      </c>
    </row>
    <row r="752" spans="1:17" x14ac:dyDescent="0.3">
      <c r="A752" t="s">
        <v>396</v>
      </c>
      <c r="B752" t="s">
        <v>992</v>
      </c>
      <c r="C752" t="s">
        <v>688</v>
      </c>
      <c r="D752" t="s">
        <v>689</v>
      </c>
      <c r="E752">
        <v>33130</v>
      </c>
      <c r="F752">
        <v>499000</v>
      </c>
      <c r="G752">
        <v>1</v>
      </c>
      <c r="H752">
        <v>1</v>
      </c>
      <c r="I752">
        <v>736</v>
      </c>
      <c r="K752">
        <v>2008</v>
      </c>
      <c r="L752">
        <v>388</v>
      </c>
      <c r="M752">
        <v>678</v>
      </c>
      <c r="N752" t="s">
        <v>993</v>
      </c>
      <c r="O752">
        <v>25.770364799999999</v>
      </c>
      <c r="P752">
        <v>-80.195214100000001</v>
      </c>
      <c r="Q752">
        <v>1.146230805714596</v>
      </c>
    </row>
    <row r="753" spans="1:17" x14ac:dyDescent="0.3">
      <c r="A753" t="s">
        <v>396</v>
      </c>
      <c r="B753" t="s">
        <v>994</v>
      </c>
      <c r="C753" t="s">
        <v>688</v>
      </c>
      <c r="D753" t="s">
        <v>689</v>
      </c>
      <c r="E753">
        <v>33130</v>
      </c>
      <c r="F753">
        <v>630000</v>
      </c>
      <c r="G753">
        <v>2</v>
      </c>
      <c r="H753">
        <v>2</v>
      </c>
      <c r="I753">
        <v>1129</v>
      </c>
      <c r="K753">
        <v>2008</v>
      </c>
      <c r="L753">
        <v>17</v>
      </c>
      <c r="M753">
        <v>558</v>
      </c>
      <c r="N753" t="s">
        <v>995</v>
      </c>
      <c r="O753">
        <v>25.770364799999999</v>
      </c>
      <c r="P753">
        <v>-80.195214100000001</v>
      </c>
      <c r="Q753">
        <v>1.146230805714596</v>
      </c>
    </row>
    <row r="754" spans="1:17" x14ac:dyDescent="0.3">
      <c r="A754" t="s">
        <v>396</v>
      </c>
      <c r="B754" t="s">
        <v>996</v>
      </c>
      <c r="C754" t="s">
        <v>688</v>
      </c>
      <c r="D754" t="s">
        <v>689</v>
      </c>
      <c r="E754">
        <v>33130</v>
      </c>
      <c r="F754">
        <v>525000</v>
      </c>
      <c r="G754">
        <v>1</v>
      </c>
      <c r="H754">
        <v>1.5</v>
      </c>
      <c r="I754">
        <v>846</v>
      </c>
      <c r="K754">
        <v>2008</v>
      </c>
      <c r="L754">
        <v>36</v>
      </c>
      <c r="M754">
        <v>621</v>
      </c>
      <c r="N754" t="s">
        <v>997</v>
      </c>
      <c r="O754">
        <v>25.770364799999999</v>
      </c>
      <c r="P754">
        <v>-80.195214100000001</v>
      </c>
      <c r="Q754">
        <v>1.146230805714596</v>
      </c>
    </row>
    <row r="755" spans="1:17" x14ac:dyDescent="0.3">
      <c r="A755" t="s">
        <v>396</v>
      </c>
      <c r="B755" t="s">
        <v>998</v>
      </c>
      <c r="C755" t="s">
        <v>688</v>
      </c>
      <c r="D755" t="s">
        <v>689</v>
      </c>
      <c r="E755">
        <v>33130</v>
      </c>
      <c r="F755">
        <v>439900</v>
      </c>
      <c r="G755">
        <v>1</v>
      </c>
      <c r="H755">
        <v>1</v>
      </c>
      <c r="I755">
        <v>747</v>
      </c>
      <c r="K755">
        <v>2008</v>
      </c>
      <c r="L755">
        <v>6</v>
      </c>
      <c r="M755">
        <v>589</v>
      </c>
      <c r="N755" t="s">
        <v>999</v>
      </c>
      <c r="O755">
        <v>25.770364799999999</v>
      </c>
      <c r="P755">
        <v>-80.195214100000001</v>
      </c>
      <c r="Q755">
        <v>1.146230805714596</v>
      </c>
    </row>
    <row r="756" spans="1:17" x14ac:dyDescent="0.3">
      <c r="A756" t="s">
        <v>396</v>
      </c>
      <c r="B756" t="s">
        <v>1000</v>
      </c>
      <c r="C756" t="s">
        <v>688</v>
      </c>
      <c r="D756" t="s">
        <v>689</v>
      </c>
      <c r="E756">
        <v>33130</v>
      </c>
      <c r="F756">
        <v>620000</v>
      </c>
      <c r="G756">
        <v>2</v>
      </c>
      <c r="H756">
        <v>2</v>
      </c>
      <c r="I756">
        <v>1114</v>
      </c>
      <c r="K756">
        <v>2008</v>
      </c>
      <c r="L756">
        <v>3</v>
      </c>
      <c r="M756">
        <v>557</v>
      </c>
      <c r="N756" t="s">
        <v>1001</v>
      </c>
      <c r="O756">
        <v>25.770364799999999</v>
      </c>
      <c r="P756">
        <v>-80.195214100000001</v>
      </c>
      <c r="Q756">
        <v>1.146230805714596</v>
      </c>
    </row>
    <row r="757" spans="1:17" x14ac:dyDescent="0.3">
      <c r="A757" t="s">
        <v>396</v>
      </c>
      <c r="B757" t="s">
        <v>1002</v>
      </c>
      <c r="C757" t="s">
        <v>688</v>
      </c>
      <c r="D757" t="s">
        <v>689</v>
      </c>
      <c r="E757">
        <v>33130</v>
      </c>
      <c r="F757">
        <v>575000</v>
      </c>
      <c r="G757">
        <v>1</v>
      </c>
      <c r="H757">
        <v>2</v>
      </c>
      <c r="I757">
        <v>1172</v>
      </c>
      <c r="K757">
        <v>2008</v>
      </c>
      <c r="L757">
        <v>2</v>
      </c>
      <c r="M757">
        <v>491</v>
      </c>
      <c r="N757" t="s">
        <v>1003</v>
      </c>
      <c r="O757">
        <v>25.770364799999999</v>
      </c>
      <c r="P757">
        <v>-80.195214100000001</v>
      </c>
      <c r="Q757">
        <v>1.146230805714596</v>
      </c>
    </row>
    <row r="758" spans="1:17" x14ac:dyDescent="0.3">
      <c r="A758" t="s">
        <v>396</v>
      </c>
      <c r="B758" t="s">
        <v>1004</v>
      </c>
      <c r="C758" t="s">
        <v>688</v>
      </c>
      <c r="D758" t="s">
        <v>689</v>
      </c>
      <c r="E758">
        <v>33130</v>
      </c>
      <c r="F758">
        <v>635000</v>
      </c>
      <c r="G758">
        <v>2</v>
      </c>
      <c r="H758">
        <v>2</v>
      </c>
      <c r="I758">
        <v>1099</v>
      </c>
      <c r="K758">
        <v>2010</v>
      </c>
      <c r="L758">
        <v>1</v>
      </c>
      <c r="M758">
        <v>578</v>
      </c>
      <c r="N758" t="s">
        <v>1005</v>
      </c>
      <c r="O758">
        <v>25.770099699999999</v>
      </c>
      <c r="P758">
        <v>-80.195090899999997</v>
      </c>
      <c r="Q758">
        <v>1.1283827094495813</v>
      </c>
    </row>
    <row r="759" spans="1:17" x14ac:dyDescent="0.3">
      <c r="A759" t="s">
        <v>396</v>
      </c>
      <c r="B759" t="s">
        <v>1006</v>
      </c>
      <c r="C759" t="s">
        <v>688</v>
      </c>
      <c r="D759" t="s">
        <v>689</v>
      </c>
      <c r="E759">
        <v>33130</v>
      </c>
      <c r="F759">
        <v>750000</v>
      </c>
      <c r="G759">
        <v>2</v>
      </c>
      <c r="H759">
        <v>2.5</v>
      </c>
      <c r="I759">
        <v>1235</v>
      </c>
      <c r="K759">
        <v>2010</v>
      </c>
      <c r="L759">
        <v>72</v>
      </c>
      <c r="M759">
        <v>607</v>
      </c>
      <c r="N759" t="s">
        <v>1007</v>
      </c>
      <c r="O759">
        <v>25.770099699999999</v>
      </c>
      <c r="P759">
        <v>-80.195090899999997</v>
      </c>
      <c r="Q759">
        <v>1.1283827094495813</v>
      </c>
    </row>
    <row r="760" spans="1:17" x14ac:dyDescent="0.3">
      <c r="A760" t="s">
        <v>396</v>
      </c>
      <c r="B760" t="s">
        <v>1008</v>
      </c>
      <c r="C760" t="s">
        <v>688</v>
      </c>
      <c r="D760" t="s">
        <v>689</v>
      </c>
      <c r="E760">
        <v>33130</v>
      </c>
      <c r="F760">
        <v>475000</v>
      </c>
      <c r="G760">
        <v>1</v>
      </c>
      <c r="H760">
        <v>1</v>
      </c>
      <c r="I760">
        <v>764</v>
      </c>
      <c r="K760">
        <v>2010</v>
      </c>
      <c r="L760">
        <v>10</v>
      </c>
      <c r="M760">
        <v>622</v>
      </c>
      <c r="N760" t="s">
        <v>822</v>
      </c>
      <c r="O760">
        <v>25.770099699999999</v>
      </c>
      <c r="P760">
        <v>-80.195090899999997</v>
      </c>
      <c r="Q760">
        <v>1.1283827094495813</v>
      </c>
    </row>
    <row r="761" spans="1:17" x14ac:dyDescent="0.3">
      <c r="A761" t="s">
        <v>396</v>
      </c>
      <c r="B761" t="s">
        <v>1009</v>
      </c>
      <c r="C761" t="s">
        <v>688</v>
      </c>
      <c r="D761" t="s">
        <v>689</v>
      </c>
      <c r="E761">
        <v>33130</v>
      </c>
      <c r="F761">
        <v>925000</v>
      </c>
      <c r="G761">
        <v>2</v>
      </c>
      <c r="H761">
        <v>3</v>
      </c>
      <c r="I761">
        <v>1508</v>
      </c>
      <c r="K761">
        <v>2010</v>
      </c>
      <c r="L761">
        <v>21</v>
      </c>
      <c r="M761">
        <v>613</v>
      </c>
      <c r="N761" t="s">
        <v>1010</v>
      </c>
      <c r="O761">
        <v>25.770099699999999</v>
      </c>
      <c r="P761">
        <v>-80.195090899999997</v>
      </c>
      <c r="Q761">
        <v>1.1283827094495813</v>
      </c>
    </row>
    <row r="762" spans="1:17" x14ac:dyDescent="0.3">
      <c r="A762" t="s">
        <v>396</v>
      </c>
      <c r="B762" t="s">
        <v>1011</v>
      </c>
      <c r="C762" t="s">
        <v>688</v>
      </c>
      <c r="D762" t="s">
        <v>689</v>
      </c>
      <c r="E762">
        <v>33130</v>
      </c>
      <c r="F762">
        <v>497000</v>
      </c>
      <c r="G762">
        <v>1</v>
      </c>
      <c r="H762">
        <v>1.5</v>
      </c>
      <c r="I762">
        <v>754</v>
      </c>
      <c r="K762">
        <v>2010</v>
      </c>
      <c r="L762">
        <v>55</v>
      </c>
      <c r="M762">
        <v>659</v>
      </c>
      <c r="N762" t="s">
        <v>618</v>
      </c>
      <c r="O762">
        <v>25.770099699999999</v>
      </c>
      <c r="P762">
        <v>-80.195090899999997</v>
      </c>
      <c r="Q762">
        <v>1.1283827094495813</v>
      </c>
    </row>
    <row r="763" spans="1:17" x14ac:dyDescent="0.3">
      <c r="A763" t="s">
        <v>396</v>
      </c>
      <c r="B763" t="s">
        <v>1012</v>
      </c>
      <c r="C763" t="s">
        <v>688</v>
      </c>
      <c r="D763" t="s">
        <v>689</v>
      </c>
      <c r="E763">
        <v>33130</v>
      </c>
      <c r="F763">
        <v>775000</v>
      </c>
      <c r="G763">
        <v>2</v>
      </c>
      <c r="H763">
        <v>3</v>
      </c>
      <c r="I763">
        <v>1580</v>
      </c>
      <c r="K763">
        <v>2010</v>
      </c>
      <c r="L763">
        <v>4</v>
      </c>
      <c r="M763">
        <v>491</v>
      </c>
      <c r="N763" t="s">
        <v>1013</v>
      </c>
      <c r="O763">
        <v>25.770099699999999</v>
      </c>
      <c r="P763">
        <v>-80.195090899999997</v>
      </c>
      <c r="Q763">
        <v>1.1283827094495813</v>
      </c>
    </row>
    <row r="764" spans="1:17" x14ac:dyDescent="0.3">
      <c r="A764" t="s">
        <v>396</v>
      </c>
      <c r="B764" t="s">
        <v>1014</v>
      </c>
      <c r="C764" t="s">
        <v>688</v>
      </c>
      <c r="D764" t="s">
        <v>689</v>
      </c>
      <c r="E764">
        <v>33130</v>
      </c>
      <c r="F764">
        <v>525000</v>
      </c>
      <c r="G764">
        <v>1</v>
      </c>
      <c r="H764">
        <v>1</v>
      </c>
      <c r="I764">
        <v>945</v>
      </c>
      <c r="K764">
        <v>2015</v>
      </c>
      <c r="L764">
        <v>63</v>
      </c>
      <c r="M764">
        <v>556</v>
      </c>
      <c r="N764" t="s">
        <v>850</v>
      </c>
      <c r="O764">
        <v>25.7646567</v>
      </c>
      <c r="P764">
        <v>-80.194969999999998</v>
      </c>
      <c r="Q764">
        <v>0.75406677977788417</v>
      </c>
    </row>
    <row r="765" spans="1:17" x14ac:dyDescent="0.3">
      <c r="A765" t="s">
        <v>396</v>
      </c>
      <c r="B765" t="s">
        <v>1015</v>
      </c>
      <c r="C765" t="s">
        <v>688</v>
      </c>
      <c r="D765" t="s">
        <v>689</v>
      </c>
      <c r="E765">
        <v>33130</v>
      </c>
      <c r="F765">
        <v>725000</v>
      </c>
      <c r="G765">
        <v>2</v>
      </c>
      <c r="H765">
        <v>2</v>
      </c>
      <c r="I765">
        <v>1274</v>
      </c>
      <c r="K765">
        <v>2015</v>
      </c>
      <c r="L765">
        <v>57</v>
      </c>
      <c r="M765">
        <v>569</v>
      </c>
      <c r="N765" t="s">
        <v>856</v>
      </c>
      <c r="O765">
        <v>25.7646567</v>
      </c>
      <c r="P765">
        <v>-80.194969999999998</v>
      </c>
      <c r="Q765">
        <v>0.75406677977788417</v>
      </c>
    </row>
    <row r="766" spans="1:17" x14ac:dyDescent="0.3">
      <c r="A766" t="s">
        <v>396</v>
      </c>
      <c r="B766" t="s">
        <v>1016</v>
      </c>
      <c r="C766" t="s">
        <v>688</v>
      </c>
      <c r="D766" t="s">
        <v>689</v>
      </c>
      <c r="E766">
        <v>33130</v>
      </c>
      <c r="F766">
        <v>545000</v>
      </c>
      <c r="G766">
        <v>1</v>
      </c>
      <c r="H766">
        <v>1</v>
      </c>
      <c r="I766">
        <v>821</v>
      </c>
      <c r="K766">
        <v>2015</v>
      </c>
      <c r="L766">
        <v>9</v>
      </c>
      <c r="M766">
        <v>664</v>
      </c>
      <c r="N766" t="s">
        <v>1017</v>
      </c>
      <c r="O766">
        <v>25.7646567</v>
      </c>
      <c r="P766">
        <v>-80.194969999999998</v>
      </c>
      <c r="Q766">
        <v>0.75406677977788417</v>
      </c>
    </row>
    <row r="767" spans="1:17" x14ac:dyDescent="0.3">
      <c r="A767" t="s">
        <v>396</v>
      </c>
      <c r="B767" t="s">
        <v>1018</v>
      </c>
      <c r="C767" t="s">
        <v>688</v>
      </c>
      <c r="D767" t="s">
        <v>689</v>
      </c>
      <c r="E767">
        <v>33130</v>
      </c>
      <c r="F767">
        <v>799000</v>
      </c>
      <c r="G767">
        <v>2</v>
      </c>
      <c r="H767">
        <v>2</v>
      </c>
      <c r="I767">
        <v>1369</v>
      </c>
      <c r="K767">
        <v>2015</v>
      </c>
      <c r="L767">
        <v>57</v>
      </c>
      <c r="M767">
        <v>584</v>
      </c>
      <c r="N767" t="s">
        <v>1019</v>
      </c>
      <c r="O767">
        <v>25.7646567</v>
      </c>
      <c r="P767">
        <v>-80.194969999999998</v>
      </c>
      <c r="Q767">
        <v>0.75406677977788417</v>
      </c>
    </row>
    <row r="768" spans="1:17" x14ac:dyDescent="0.3">
      <c r="A768" t="s">
        <v>396</v>
      </c>
      <c r="B768" t="s">
        <v>1020</v>
      </c>
      <c r="C768" t="s">
        <v>688</v>
      </c>
      <c r="D768" t="s">
        <v>689</v>
      </c>
      <c r="E768">
        <v>33130</v>
      </c>
      <c r="F768">
        <v>495000</v>
      </c>
      <c r="G768">
        <v>1</v>
      </c>
      <c r="H768">
        <v>1</v>
      </c>
      <c r="I768">
        <v>760</v>
      </c>
      <c r="K768">
        <v>2015</v>
      </c>
      <c r="L768">
        <v>121</v>
      </c>
      <c r="M768">
        <v>651</v>
      </c>
      <c r="N768" t="s">
        <v>1021</v>
      </c>
      <c r="O768">
        <v>25.7646567</v>
      </c>
      <c r="P768">
        <v>-80.194969999999998</v>
      </c>
      <c r="Q768">
        <v>0.75406677977788417</v>
      </c>
    </row>
    <row r="769" spans="1:17" x14ac:dyDescent="0.3">
      <c r="A769" t="s">
        <v>396</v>
      </c>
      <c r="B769" t="s">
        <v>1022</v>
      </c>
      <c r="C769" t="s">
        <v>688</v>
      </c>
      <c r="D769" t="s">
        <v>689</v>
      </c>
      <c r="E769">
        <v>33130</v>
      </c>
      <c r="F769">
        <v>785000</v>
      </c>
      <c r="G769">
        <v>2</v>
      </c>
      <c r="H769">
        <v>2</v>
      </c>
      <c r="I769">
        <v>1118</v>
      </c>
      <c r="K769">
        <v>2015</v>
      </c>
      <c r="L769">
        <v>126</v>
      </c>
      <c r="M769">
        <v>702</v>
      </c>
      <c r="N769" t="s">
        <v>1023</v>
      </c>
      <c r="O769">
        <v>25.7646567</v>
      </c>
      <c r="P769">
        <v>-80.194969999999998</v>
      </c>
      <c r="Q769">
        <v>0.75406677977788417</v>
      </c>
    </row>
    <row r="770" spans="1:17" x14ac:dyDescent="0.3">
      <c r="A770" t="s">
        <v>396</v>
      </c>
      <c r="B770" t="s">
        <v>1024</v>
      </c>
      <c r="C770" t="s">
        <v>688</v>
      </c>
      <c r="D770" t="s">
        <v>689</v>
      </c>
      <c r="E770">
        <v>33130</v>
      </c>
      <c r="F770">
        <v>515000</v>
      </c>
      <c r="G770">
        <v>1</v>
      </c>
      <c r="H770">
        <v>1</v>
      </c>
      <c r="I770">
        <v>819</v>
      </c>
      <c r="K770">
        <v>2015</v>
      </c>
      <c r="L770">
        <v>7</v>
      </c>
      <c r="M770">
        <v>629</v>
      </c>
      <c r="N770" t="s">
        <v>1025</v>
      </c>
      <c r="O770">
        <v>25.7646567</v>
      </c>
      <c r="P770">
        <v>-80.194969999999998</v>
      </c>
      <c r="Q770">
        <v>0.75406677977788417</v>
      </c>
    </row>
    <row r="771" spans="1:17" x14ac:dyDescent="0.3">
      <c r="A771" t="s">
        <v>396</v>
      </c>
      <c r="B771" t="s">
        <v>1026</v>
      </c>
      <c r="C771" t="s">
        <v>688</v>
      </c>
      <c r="D771" t="s">
        <v>689</v>
      </c>
      <c r="E771">
        <v>33130</v>
      </c>
      <c r="F771">
        <v>699000</v>
      </c>
      <c r="G771">
        <v>2</v>
      </c>
      <c r="H771">
        <v>2</v>
      </c>
      <c r="I771">
        <v>1096</v>
      </c>
      <c r="K771">
        <v>2015</v>
      </c>
      <c r="L771">
        <v>99</v>
      </c>
      <c r="M771">
        <v>638</v>
      </c>
      <c r="N771" t="s">
        <v>1027</v>
      </c>
      <c r="O771">
        <v>25.7646567</v>
      </c>
      <c r="P771">
        <v>-80.194969999999998</v>
      </c>
      <c r="Q771">
        <v>0.75406677977788417</v>
      </c>
    </row>
    <row r="772" spans="1:17" x14ac:dyDescent="0.3">
      <c r="A772" t="s">
        <v>396</v>
      </c>
      <c r="B772" t="s">
        <v>1028</v>
      </c>
      <c r="C772" t="s">
        <v>688</v>
      </c>
      <c r="D772" t="s">
        <v>689</v>
      </c>
      <c r="E772">
        <v>33130</v>
      </c>
      <c r="F772">
        <v>530000</v>
      </c>
      <c r="G772">
        <v>1</v>
      </c>
      <c r="H772">
        <v>1</v>
      </c>
      <c r="I772">
        <v>945</v>
      </c>
      <c r="K772">
        <v>2015</v>
      </c>
      <c r="L772">
        <v>447</v>
      </c>
      <c r="M772">
        <v>561</v>
      </c>
      <c r="N772" t="s">
        <v>850</v>
      </c>
      <c r="O772">
        <v>25.7646567</v>
      </c>
      <c r="P772">
        <v>-80.194969999999998</v>
      </c>
      <c r="Q772">
        <v>0.75406677977788417</v>
      </c>
    </row>
    <row r="773" spans="1:17" x14ac:dyDescent="0.3">
      <c r="A773" t="s">
        <v>396</v>
      </c>
      <c r="B773" t="s">
        <v>1029</v>
      </c>
      <c r="C773" t="s">
        <v>688</v>
      </c>
      <c r="D773" t="s">
        <v>689</v>
      </c>
      <c r="E773">
        <v>33130</v>
      </c>
      <c r="F773">
        <v>772500</v>
      </c>
      <c r="G773">
        <v>2</v>
      </c>
      <c r="H773">
        <v>2</v>
      </c>
      <c r="I773">
        <v>1225</v>
      </c>
      <c r="K773">
        <v>2015</v>
      </c>
      <c r="L773">
        <v>35</v>
      </c>
      <c r="M773">
        <v>631</v>
      </c>
      <c r="N773" t="s">
        <v>1030</v>
      </c>
      <c r="O773">
        <v>25.7646567</v>
      </c>
      <c r="P773">
        <v>-80.194969999999998</v>
      </c>
      <c r="Q773">
        <v>0.75406677977788417</v>
      </c>
    </row>
    <row r="774" spans="1:17" x14ac:dyDescent="0.3">
      <c r="A774" t="s">
        <v>396</v>
      </c>
      <c r="B774" t="s">
        <v>1031</v>
      </c>
      <c r="C774" t="s">
        <v>688</v>
      </c>
      <c r="D774" t="s">
        <v>689</v>
      </c>
      <c r="E774">
        <v>33130</v>
      </c>
      <c r="F774">
        <v>520000</v>
      </c>
      <c r="G774">
        <v>1</v>
      </c>
      <c r="H774">
        <v>1</v>
      </c>
      <c r="I774">
        <v>819</v>
      </c>
      <c r="K774">
        <v>2015</v>
      </c>
      <c r="L774">
        <v>97</v>
      </c>
      <c r="M774">
        <v>635</v>
      </c>
      <c r="N774" t="s">
        <v>653</v>
      </c>
      <c r="O774">
        <v>25.7646567</v>
      </c>
      <c r="P774">
        <v>-80.194969999999998</v>
      </c>
      <c r="Q774">
        <v>0.75406677977788417</v>
      </c>
    </row>
    <row r="775" spans="1:17" x14ac:dyDescent="0.3">
      <c r="A775" t="s">
        <v>396</v>
      </c>
      <c r="B775" t="s">
        <v>1032</v>
      </c>
      <c r="C775" t="s">
        <v>688</v>
      </c>
      <c r="D775" t="s">
        <v>689</v>
      </c>
      <c r="E775">
        <v>33131</v>
      </c>
      <c r="F775">
        <v>2090000</v>
      </c>
      <c r="G775">
        <v>3</v>
      </c>
      <c r="H775">
        <v>3.5</v>
      </c>
      <c r="I775">
        <v>1909</v>
      </c>
      <c r="K775">
        <v>2019</v>
      </c>
      <c r="L775">
        <v>15</v>
      </c>
      <c r="M775">
        <v>1095</v>
      </c>
      <c r="N775" t="s">
        <v>1033</v>
      </c>
      <c r="O775">
        <v>25.764264399999998</v>
      </c>
      <c r="P775">
        <v>-80.192724999999996</v>
      </c>
      <c r="Q775">
        <v>0.75471081667890494</v>
      </c>
    </row>
    <row r="776" spans="1:17" x14ac:dyDescent="0.3">
      <c r="A776" t="s">
        <v>396</v>
      </c>
      <c r="B776" t="s">
        <v>1034</v>
      </c>
      <c r="C776" t="s">
        <v>688</v>
      </c>
      <c r="D776" t="s">
        <v>689</v>
      </c>
      <c r="E776">
        <v>33131</v>
      </c>
      <c r="F776">
        <v>950000</v>
      </c>
      <c r="G776">
        <v>1</v>
      </c>
      <c r="H776">
        <v>2</v>
      </c>
      <c r="I776">
        <v>1022</v>
      </c>
      <c r="K776">
        <v>2019</v>
      </c>
      <c r="L776">
        <v>49</v>
      </c>
      <c r="M776">
        <v>930</v>
      </c>
      <c r="N776" t="s">
        <v>834</v>
      </c>
      <c r="O776">
        <v>25.764264399999998</v>
      </c>
      <c r="P776">
        <v>-80.192724999999996</v>
      </c>
      <c r="Q776">
        <v>0.75471081667890494</v>
      </c>
    </row>
    <row r="777" spans="1:17" x14ac:dyDescent="0.3">
      <c r="A777" t="s">
        <v>396</v>
      </c>
      <c r="B777" t="s">
        <v>1035</v>
      </c>
      <c r="C777" t="s">
        <v>688</v>
      </c>
      <c r="D777" t="s">
        <v>689</v>
      </c>
      <c r="E777">
        <v>33131</v>
      </c>
      <c r="F777">
        <v>2300000</v>
      </c>
      <c r="G777">
        <v>3</v>
      </c>
      <c r="H777">
        <v>3.5</v>
      </c>
      <c r="I777">
        <v>1909</v>
      </c>
      <c r="K777">
        <v>2019</v>
      </c>
      <c r="L777">
        <v>114</v>
      </c>
      <c r="M777">
        <v>1205</v>
      </c>
      <c r="N777" t="s">
        <v>1036</v>
      </c>
      <c r="O777">
        <v>25.764264399999998</v>
      </c>
      <c r="P777">
        <v>-80.192724999999996</v>
      </c>
      <c r="Q777">
        <v>0.75471081667890494</v>
      </c>
    </row>
    <row r="778" spans="1:17" x14ac:dyDescent="0.3">
      <c r="A778" t="s">
        <v>396</v>
      </c>
      <c r="B778" t="s">
        <v>1037</v>
      </c>
      <c r="C778" t="s">
        <v>688</v>
      </c>
      <c r="D778" t="s">
        <v>689</v>
      </c>
      <c r="E778">
        <v>33131</v>
      </c>
      <c r="F778">
        <v>1200000</v>
      </c>
      <c r="G778">
        <v>1</v>
      </c>
      <c r="H778">
        <v>1.5</v>
      </c>
      <c r="I778">
        <v>839</v>
      </c>
      <c r="K778">
        <v>2019</v>
      </c>
      <c r="L778">
        <v>59</v>
      </c>
      <c r="M778">
        <v>1430</v>
      </c>
      <c r="N778" t="s">
        <v>1038</v>
      </c>
      <c r="O778">
        <v>25.764264399999998</v>
      </c>
      <c r="P778">
        <v>-80.192724999999996</v>
      </c>
      <c r="Q778">
        <v>0.75471081667890494</v>
      </c>
    </row>
    <row r="779" spans="1:17" x14ac:dyDescent="0.3">
      <c r="A779" t="s">
        <v>396</v>
      </c>
      <c r="B779" t="s">
        <v>1039</v>
      </c>
      <c r="C779" t="s">
        <v>688</v>
      </c>
      <c r="D779" t="s">
        <v>689</v>
      </c>
      <c r="E779">
        <v>33131</v>
      </c>
      <c r="F779">
        <v>1995000</v>
      </c>
      <c r="G779">
        <v>3</v>
      </c>
      <c r="H779">
        <v>3.5</v>
      </c>
      <c r="I779">
        <v>1692</v>
      </c>
      <c r="K779">
        <v>2019</v>
      </c>
      <c r="L779">
        <v>7</v>
      </c>
      <c r="M779">
        <v>1179</v>
      </c>
      <c r="N779" t="s">
        <v>1040</v>
      </c>
      <c r="O779">
        <v>25.764264399999998</v>
      </c>
      <c r="P779">
        <v>-80.192724999999996</v>
      </c>
      <c r="Q779">
        <v>0.75471081667890494</v>
      </c>
    </row>
    <row r="780" spans="1:17" x14ac:dyDescent="0.3">
      <c r="A780" t="s">
        <v>396</v>
      </c>
      <c r="B780" t="s">
        <v>1041</v>
      </c>
      <c r="C780" t="s">
        <v>688</v>
      </c>
      <c r="D780" t="s">
        <v>689</v>
      </c>
      <c r="E780">
        <v>33131</v>
      </c>
      <c r="F780">
        <v>1575000</v>
      </c>
      <c r="G780">
        <v>2</v>
      </c>
      <c r="H780">
        <v>2.5</v>
      </c>
      <c r="I780">
        <v>1286</v>
      </c>
      <c r="K780">
        <v>2019</v>
      </c>
      <c r="L780">
        <v>65</v>
      </c>
      <c r="M780">
        <v>1225</v>
      </c>
      <c r="N780" t="s">
        <v>1042</v>
      </c>
      <c r="O780">
        <v>25.764264399999998</v>
      </c>
      <c r="P780">
        <v>-80.192724999999996</v>
      </c>
      <c r="Q780">
        <v>0.75471081667890494</v>
      </c>
    </row>
    <row r="781" spans="1:17" x14ac:dyDescent="0.3">
      <c r="A781" t="s">
        <v>396</v>
      </c>
      <c r="B781" t="s">
        <v>1043</v>
      </c>
      <c r="C781" t="s">
        <v>688</v>
      </c>
      <c r="D781" t="s">
        <v>689</v>
      </c>
      <c r="E781">
        <v>33131</v>
      </c>
      <c r="F781">
        <v>2950000</v>
      </c>
      <c r="G781">
        <v>3</v>
      </c>
      <c r="H781">
        <v>4.5</v>
      </c>
      <c r="I781">
        <v>2076</v>
      </c>
      <c r="K781">
        <v>2019</v>
      </c>
      <c r="L781">
        <v>55</v>
      </c>
      <c r="M781">
        <v>1421</v>
      </c>
      <c r="N781" t="s">
        <v>1044</v>
      </c>
      <c r="O781">
        <v>25.764264399999998</v>
      </c>
      <c r="P781">
        <v>-80.192724999999996</v>
      </c>
      <c r="Q781">
        <v>0.75471081667890494</v>
      </c>
    </row>
    <row r="782" spans="1:17" x14ac:dyDescent="0.3">
      <c r="A782" t="s">
        <v>396</v>
      </c>
      <c r="B782" t="s">
        <v>1045</v>
      </c>
      <c r="C782" t="s">
        <v>688</v>
      </c>
      <c r="D782" t="s">
        <v>689</v>
      </c>
      <c r="E782">
        <v>33131</v>
      </c>
      <c r="F782">
        <v>1580000</v>
      </c>
      <c r="G782">
        <v>3</v>
      </c>
      <c r="H782">
        <v>3</v>
      </c>
      <c r="I782">
        <v>1778</v>
      </c>
      <c r="K782">
        <v>2017</v>
      </c>
      <c r="L782">
        <v>44</v>
      </c>
      <c r="M782">
        <v>889</v>
      </c>
      <c r="N782" t="s">
        <v>807</v>
      </c>
      <c r="O782">
        <v>25.764054999999999</v>
      </c>
      <c r="P782">
        <v>-80.192301299999997</v>
      </c>
      <c r="Q782">
        <v>0.74898139216050308</v>
      </c>
    </row>
    <row r="783" spans="1:17" x14ac:dyDescent="0.3">
      <c r="A783" t="s">
        <v>396</v>
      </c>
      <c r="B783" t="s">
        <v>1046</v>
      </c>
      <c r="C783" t="s">
        <v>688</v>
      </c>
      <c r="D783" t="s">
        <v>689</v>
      </c>
      <c r="E783">
        <v>33131</v>
      </c>
      <c r="F783">
        <v>800000</v>
      </c>
      <c r="G783">
        <v>2</v>
      </c>
      <c r="H783">
        <v>2</v>
      </c>
      <c r="I783">
        <v>1028</v>
      </c>
      <c r="K783">
        <v>2017</v>
      </c>
      <c r="L783">
        <v>3</v>
      </c>
      <c r="M783">
        <v>778</v>
      </c>
      <c r="N783" t="s">
        <v>834</v>
      </c>
      <c r="O783">
        <v>25.764054999999999</v>
      </c>
      <c r="P783">
        <v>-80.192301299999997</v>
      </c>
      <c r="Q783">
        <v>0.74898139216050308</v>
      </c>
    </row>
    <row r="784" spans="1:17" x14ac:dyDescent="0.3">
      <c r="A784" t="s">
        <v>396</v>
      </c>
      <c r="B784" t="s">
        <v>1047</v>
      </c>
      <c r="C784" t="s">
        <v>688</v>
      </c>
      <c r="D784" t="s">
        <v>689</v>
      </c>
      <c r="E784">
        <v>33131</v>
      </c>
      <c r="F784">
        <v>799000</v>
      </c>
      <c r="G784">
        <v>2</v>
      </c>
      <c r="H784">
        <v>2.5</v>
      </c>
      <c r="I784">
        <v>1288</v>
      </c>
      <c r="K784">
        <v>2008</v>
      </c>
      <c r="L784">
        <v>25</v>
      </c>
      <c r="M784">
        <v>620</v>
      </c>
      <c r="N784" t="s">
        <v>1048</v>
      </c>
      <c r="O784">
        <v>25.763304699999999</v>
      </c>
      <c r="P784">
        <v>-80.191746899999998</v>
      </c>
      <c r="Q784">
        <v>0.71282563341515437</v>
      </c>
    </row>
    <row r="785" spans="1:17" x14ac:dyDescent="0.3">
      <c r="A785" t="s">
        <v>396</v>
      </c>
      <c r="B785" t="s">
        <v>1049</v>
      </c>
      <c r="C785" t="s">
        <v>688</v>
      </c>
      <c r="D785" t="s">
        <v>689</v>
      </c>
      <c r="E785">
        <v>33131</v>
      </c>
      <c r="F785">
        <v>539900</v>
      </c>
      <c r="G785">
        <v>1</v>
      </c>
      <c r="H785">
        <v>2</v>
      </c>
      <c r="I785">
        <v>1000</v>
      </c>
      <c r="K785">
        <v>2008</v>
      </c>
      <c r="L785">
        <v>37</v>
      </c>
      <c r="M785">
        <v>540</v>
      </c>
      <c r="N785" t="s">
        <v>1050</v>
      </c>
      <c r="O785">
        <v>25.763304699999999</v>
      </c>
      <c r="P785">
        <v>-80.191746899999998</v>
      </c>
      <c r="Q785">
        <v>0.71282563341515437</v>
      </c>
    </row>
    <row r="786" spans="1:17" x14ac:dyDescent="0.3">
      <c r="A786" t="s">
        <v>396</v>
      </c>
      <c r="B786" t="s">
        <v>1051</v>
      </c>
      <c r="C786" t="s">
        <v>688</v>
      </c>
      <c r="D786" t="s">
        <v>689</v>
      </c>
      <c r="E786">
        <v>33131</v>
      </c>
      <c r="F786">
        <v>480000</v>
      </c>
      <c r="G786">
        <v>1</v>
      </c>
      <c r="H786">
        <v>1.5</v>
      </c>
      <c r="I786">
        <v>963</v>
      </c>
      <c r="K786">
        <v>2008</v>
      </c>
      <c r="L786">
        <v>24</v>
      </c>
      <c r="M786">
        <v>498</v>
      </c>
      <c r="N786" t="s">
        <v>1052</v>
      </c>
      <c r="O786">
        <v>25.763137499999999</v>
      </c>
      <c r="P786">
        <v>-80.191789099999994</v>
      </c>
      <c r="Q786">
        <v>0.70116349772429487</v>
      </c>
    </row>
    <row r="787" spans="1:17" x14ac:dyDescent="0.3">
      <c r="A787" t="s">
        <v>396</v>
      </c>
      <c r="B787" t="s">
        <v>1053</v>
      </c>
      <c r="C787" t="s">
        <v>688</v>
      </c>
      <c r="D787" t="s">
        <v>689</v>
      </c>
      <c r="E787">
        <v>33131</v>
      </c>
      <c r="F787">
        <v>550000</v>
      </c>
      <c r="G787">
        <v>1</v>
      </c>
      <c r="H787">
        <v>1</v>
      </c>
      <c r="I787">
        <v>945</v>
      </c>
      <c r="K787">
        <v>2008</v>
      </c>
      <c r="L787">
        <v>38</v>
      </c>
      <c r="M787">
        <v>582</v>
      </c>
      <c r="N787" t="s">
        <v>1054</v>
      </c>
      <c r="O787">
        <v>25.763137499999999</v>
      </c>
      <c r="P787">
        <v>-80.191789099999994</v>
      </c>
      <c r="Q787">
        <v>0.70116349772429487</v>
      </c>
    </row>
    <row r="788" spans="1:17" x14ac:dyDescent="0.3">
      <c r="A788" t="s">
        <v>396</v>
      </c>
      <c r="B788" t="s">
        <v>1055</v>
      </c>
      <c r="C788" t="s">
        <v>688</v>
      </c>
      <c r="D788" t="s">
        <v>689</v>
      </c>
      <c r="E788">
        <v>33131</v>
      </c>
      <c r="F788">
        <v>949000</v>
      </c>
      <c r="G788">
        <v>2</v>
      </c>
      <c r="H788">
        <v>2.5</v>
      </c>
      <c r="I788">
        <v>1368</v>
      </c>
      <c r="K788">
        <v>2008</v>
      </c>
      <c r="L788">
        <v>2</v>
      </c>
      <c r="M788">
        <v>694</v>
      </c>
      <c r="N788" t="s">
        <v>1056</v>
      </c>
      <c r="O788">
        <v>25.763137499999999</v>
      </c>
      <c r="P788">
        <v>-80.191789099999994</v>
      </c>
      <c r="Q788">
        <v>0.70116349772429487</v>
      </c>
    </row>
    <row r="789" spans="1:17" x14ac:dyDescent="0.3">
      <c r="A789" t="s">
        <v>396</v>
      </c>
      <c r="B789" t="s">
        <v>1057</v>
      </c>
      <c r="C789" t="s">
        <v>688</v>
      </c>
      <c r="D789" t="s">
        <v>689</v>
      </c>
      <c r="E789">
        <v>33131</v>
      </c>
      <c r="F789">
        <v>600000</v>
      </c>
      <c r="G789">
        <v>1</v>
      </c>
      <c r="H789">
        <v>1</v>
      </c>
      <c r="I789">
        <v>748</v>
      </c>
      <c r="K789">
        <v>2016</v>
      </c>
      <c r="L789">
        <v>92</v>
      </c>
      <c r="M789">
        <v>802</v>
      </c>
      <c r="N789" t="s">
        <v>1058</v>
      </c>
      <c r="O789">
        <v>25.762797599999999</v>
      </c>
      <c r="P789">
        <v>-80.19265</v>
      </c>
      <c r="Q789">
        <v>0.6597978106613116</v>
      </c>
    </row>
    <row r="790" spans="1:17" x14ac:dyDescent="0.3">
      <c r="A790" t="s">
        <v>396</v>
      </c>
      <c r="B790" t="s">
        <v>1059</v>
      </c>
      <c r="C790" t="s">
        <v>688</v>
      </c>
      <c r="D790" t="s">
        <v>689</v>
      </c>
      <c r="E790">
        <v>33131</v>
      </c>
      <c r="F790">
        <v>890000</v>
      </c>
      <c r="G790">
        <v>2</v>
      </c>
      <c r="H790">
        <v>2</v>
      </c>
      <c r="I790">
        <v>1129</v>
      </c>
      <c r="K790">
        <v>2016</v>
      </c>
      <c r="L790">
        <v>20</v>
      </c>
      <c r="M790">
        <v>788</v>
      </c>
      <c r="N790" t="s">
        <v>1060</v>
      </c>
      <c r="O790">
        <v>25.762797599999999</v>
      </c>
      <c r="P790">
        <v>-80.19265</v>
      </c>
      <c r="Q790">
        <v>0.6597978106613116</v>
      </c>
    </row>
    <row r="791" spans="1:17" x14ac:dyDescent="0.3">
      <c r="A791" t="s">
        <v>396</v>
      </c>
      <c r="B791" t="s">
        <v>1061</v>
      </c>
      <c r="C791" t="s">
        <v>688</v>
      </c>
      <c r="D791" t="s">
        <v>689</v>
      </c>
      <c r="E791">
        <v>33131</v>
      </c>
      <c r="F791">
        <v>730000</v>
      </c>
      <c r="G791">
        <v>1</v>
      </c>
      <c r="H791">
        <v>1.5</v>
      </c>
      <c r="I791">
        <v>905</v>
      </c>
      <c r="K791">
        <v>2016</v>
      </c>
      <c r="L791">
        <v>52</v>
      </c>
      <c r="M791">
        <v>807</v>
      </c>
      <c r="N791" t="s">
        <v>1062</v>
      </c>
      <c r="O791">
        <v>25.762797599999999</v>
      </c>
      <c r="P791">
        <v>-80.19265</v>
      </c>
      <c r="Q791">
        <v>0.6597978106613116</v>
      </c>
    </row>
    <row r="792" spans="1:17" x14ac:dyDescent="0.3">
      <c r="A792" t="s">
        <v>396</v>
      </c>
      <c r="B792" t="s">
        <v>1063</v>
      </c>
      <c r="C792" t="s">
        <v>688</v>
      </c>
      <c r="D792" t="s">
        <v>689</v>
      </c>
      <c r="E792">
        <v>33131</v>
      </c>
      <c r="F792">
        <v>999999</v>
      </c>
      <c r="G792">
        <v>2</v>
      </c>
      <c r="H792">
        <v>2</v>
      </c>
      <c r="I792">
        <v>1129</v>
      </c>
      <c r="K792">
        <v>2016</v>
      </c>
      <c r="L792">
        <v>105</v>
      </c>
      <c r="M792">
        <v>886</v>
      </c>
      <c r="N792" t="s">
        <v>908</v>
      </c>
      <c r="O792">
        <v>25.762797599999999</v>
      </c>
      <c r="P792">
        <v>-80.19265</v>
      </c>
      <c r="Q792">
        <v>0.6597978106613116</v>
      </c>
    </row>
    <row r="793" spans="1:17" x14ac:dyDescent="0.3">
      <c r="A793" t="s">
        <v>396</v>
      </c>
      <c r="B793" t="s">
        <v>1064</v>
      </c>
      <c r="C793" t="s">
        <v>688</v>
      </c>
      <c r="D793" t="s">
        <v>689</v>
      </c>
      <c r="E793">
        <v>33131</v>
      </c>
      <c r="F793">
        <v>750000</v>
      </c>
      <c r="G793">
        <v>1</v>
      </c>
      <c r="H793">
        <v>1.5</v>
      </c>
      <c r="I793">
        <v>830</v>
      </c>
      <c r="K793">
        <v>2016</v>
      </c>
      <c r="L793">
        <v>20</v>
      </c>
      <c r="M793">
        <v>904</v>
      </c>
      <c r="N793" t="s">
        <v>1065</v>
      </c>
      <c r="O793">
        <v>25.762797599999999</v>
      </c>
      <c r="P793">
        <v>-80.19265</v>
      </c>
      <c r="Q793">
        <v>0.6597978106613116</v>
      </c>
    </row>
    <row r="794" spans="1:17" x14ac:dyDescent="0.3">
      <c r="A794" t="s">
        <v>396</v>
      </c>
      <c r="B794" t="s">
        <v>1066</v>
      </c>
      <c r="C794" t="s">
        <v>688</v>
      </c>
      <c r="D794" t="s">
        <v>689</v>
      </c>
      <c r="E794">
        <v>33131</v>
      </c>
      <c r="F794">
        <v>975000</v>
      </c>
      <c r="G794">
        <v>2</v>
      </c>
      <c r="H794">
        <v>2</v>
      </c>
      <c r="I794">
        <v>1200</v>
      </c>
      <c r="K794">
        <v>2001</v>
      </c>
      <c r="L794">
        <v>17</v>
      </c>
      <c r="M794">
        <v>813</v>
      </c>
      <c r="N794" t="s">
        <v>1067</v>
      </c>
      <c r="O794">
        <v>25.762183799999999</v>
      </c>
      <c r="P794">
        <v>-80.188988600000002</v>
      </c>
      <c r="Q794">
        <v>0.73279702742472952</v>
      </c>
    </row>
    <row r="795" spans="1:17" x14ac:dyDescent="0.3">
      <c r="A795" t="s">
        <v>396</v>
      </c>
      <c r="B795" t="s">
        <v>1068</v>
      </c>
      <c r="C795" t="s">
        <v>688</v>
      </c>
      <c r="D795" t="s">
        <v>689</v>
      </c>
      <c r="E795">
        <v>33131</v>
      </c>
      <c r="F795">
        <v>475000</v>
      </c>
      <c r="G795">
        <v>1</v>
      </c>
      <c r="H795">
        <v>1</v>
      </c>
      <c r="I795">
        <v>760</v>
      </c>
      <c r="K795">
        <v>2001</v>
      </c>
      <c r="L795">
        <v>10</v>
      </c>
      <c r="M795">
        <v>625</v>
      </c>
      <c r="N795" t="s">
        <v>1069</v>
      </c>
      <c r="O795">
        <v>25.762183799999999</v>
      </c>
      <c r="P795">
        <v>-80.188988600000002</v>
      </c>
      <c r="Q795">
        <v>0.73279702742472952</v>
      </c>
    </row>
    <row r="796" spans="1:17" x14ac:dyDescent="0.3">
      <c r="A796" t="s">
        <v>396</v>
      </c>
      <c r="B796" t="s">
        <v>1070</v>
      </c>
      <c r="C796" t="s">
        <v>688</v>
      </c>
      <c r="D796" t="s">
        <v>689</v>
      </c>
      <c r="E796">
        <v>33131</v>
      </c>
      <c r="F796">
        <v>785000</v>
      </c>
      <c r="G796">
        <v>2</v>
      </c>
      <c r="H796">
        <v>2</v>
      </c>
      <c r="I796">
        <v>1200</v>
      </c>
      <c r="K796">
        <v>2001</v>
      </c>
      <c r="L796">
        <v>65</v>
      </c>
      <c r="M796">
        <v>654</v>
      </c>
      <c r="N796" t="s">
        <v>1071</v>
      </c>
      <c r="O796">
        <v>25.762183799999999</v>
      </c>
      <c r="P796">
        <v>-80.188988600000002</v>
      </c>
      <c r="Q796">
        <v>0.73279702742472952</v>
      </c>
    </row>
    <row r="797" spans="1:17" x14ac:dyDescent="0.3">
      <c r="A797" t="s">
        <v>396</v>
      </c>
      <c r="B797" t="s">
        <v>1072</v>
      </c>
      <c r="C797" t="s">
        <v>688</v>
      </c>
      <c r="D797" t="s">
        <v>689</v>
      </c>
      <c r="E797">
        <v>33131</v>
      </c>
      <c r="F797">
        <v>465000</v>
      </c>
      <c r="G797">
        <v>1</v>
      </c>
      <c r="H797">
        <v>1</v>
      </c>
      <c r="I797">
        <v>760</v>
      </c>
      <c r="K797">
        <v>2001</v>
      </c>
      <c r="L797">
        <v>59</v>
      </c>
      <c r="M797">
        <v>612</v>
      </c>
      <c r="N797" t="s">
        <v>1069</v>
      </c>
      <c r="O797">
        <v>25.762183799999999</v>
      </c>
      <c r="P797">
        <v>-80.188988600000002</v>
      </c>
      <c r="Q797">
        <v>0.73279702742472952</v>
      </c>
    </row>
    <row r="798" spans="1:17" x14ac:dyDescent="0.3">
      <c r="A798" t="s">
        <v>396</v>
      </c>
      <c r="B798" t="s">
        <v>1073</v>
      </c>
      <c r="C798" t="s">
        <v>688</v>
      </c>
      <c r="D798" t="s">
        <v>689</v>
      </c>
      <c r="E798">
        <v>33131</v>
      </c>
      <c r="F798">
        <v>549900</v>
      </c>
      <c r="G798">
        <v>1</v>
      </c>
      <c r="H798">
        <v>1</v>
      </c>
      <c r="I798">
        <v>778</v>
      </c>
      <c r="K798">
        <v>2004</v>
      </c>
      <c r="L798">
        <v>111</v>
      </c>
      <c r="M798">
        <v>707</v>
      </c>
      <c r="N798" t="s">
        <v>1074</v>
      </c>
      <c r="O798">
        <v>25.761769399999999</v>
      </c>
      <c r="P798">
        <v>-80.189921400000003</v>
      </c>
      <c r="Q798">
        <v>0.67520600063892089</v>
      </c>
    </row>
    <row r="799" spans="1:17" x14ac:dyDescent="0.3">
      <c r="A799" t="s">
        <v>396</v>
      </c>
      <c r="B799" t="s">
        <v>1075</v>
      </c>
      <c r="C799" t="s">
        <v>688</v>
      </c>
      <c r="D799" t="s">
        <v>689</v>
      </c>
      <c r="E799">
        <v>33131</v>
      </c>
      <c r="F799">
        <v>905000</v>
      </c>
      <c r="G799">
        <v>3</v>
      </c>
      <c r="H799">
        <v>2</v>
      </c>
      <c r="I799">
        <v>1232</v>
      </c>
      <c r="K799">
        <v>2004</v>
      </c>
      <c r="L799">
        <v>3</v>
      </c>
      <c r="M799">
        <v>735</v>
      </c>
      <c r="N799" t="s">
        <v>1076</v>
      </c>
      <c r="O799">
        <v>25.761769399999999</v>
      </c>
      <c r="P799">
        <v>-80.189921400000003</v>
      </c>
      <c r="Q799">
        <v>0.67520600063892089</v>
      </c>
    </row>
    <row r="800" spans="1:17" x14ac:dyDescent="0.3">
      <c r="A800" t="s">
        <v>396</v>
      </c>
      <c r="B800" t="s">
        <v>1077</v>
      </c>
      <c r="C800" t="s">
        <v>688</v>
      </c>
      <c r="D800" t="s">
        <v>689</v>
      </c>
      <c r="E800">
        <v>33131</v>
      </c>
      <c r="F800">
        <v>599000</v>
      </c>
      <c r="G800">
        <v>1</v>
      </c>
      <c r="H800">
        <v>1</v>
      </c>
      <c r="I800">
        <v>825</v>
      </c>
      <c r="K800">
        <v>2004</v>
      </c>
      <c r="L800">
        <v>24</v>
      </c>
      <c r="M800">
        <v>726</v>
      </c>
      <c r="N800" t="s">
        <v>1078</v>
      </c>
      <c r="O800">
        <v>25.761769399999999</v>
      </c>
      <c r="P800">
        <v>-80.189921400000003</v>
      </c>
      <c r="Q800">
        <v>0.67520600063892089</v>
      </c>
    </row>
    <row r="801" spans="1:17" x14ac:dyDescent="0.3">
      <c r="A801" t="s">
        <v>396</v>
      </c>
      <c r="B801" t="s">
        <v>1079</v>
      </c>
      <c r="C801" t="s">
        <v>688</v>
      </c>
      <c r="D801" t="s">
        <v>689</v>
      </c>
      <c r="E801">
        <v>33131</v>
      </c>
      <c r="F801">
        <v>900000</v>
      </c>
      <c r="G801">
        <v>2</v>
      </c>
      <c r="H801">
        <v>2</v>
      </c>
      <c r="I801">
        <v>1105</v>
      </c>
      <c r="K801">
        <v>2004</v>
      </c>
      <c r="L801">
        <v>62</v>
      </c>
      <c r="M801">
        <v>814</v>
      </c>
      <c r="N801" t="s">
        <v>1080</v>
      </c>
      <c r="O801">
        <v>25.761769399999999</v>
      </c>
      <c r="P801">
        <v>-80.189921400000003</v>
      </c>
      <c r="Q801">
        <v>0.67520600063892089</v>
      </c>
    </row>
    <row r="802" spans="1:17" x14ac:dyDescent="0.3">
      <c r="A802" t="s">
        <v>396</v>
      </c>
      <c r="B802" t="s">
        <v>1081</v>
      </c>
      <c r="C802" t="s">
        <v>688</v>
      </c>
      <c r="D802" t="s">
        <v>689</v>
      </c>
      <c r="E802">
        <v>33131</v>
      </c>
      <c r="F802">
        <v>589000</v>
      </c>
      <c r="G802">
        <v>1</v>
      </c>
      <c r="H802">
        <v>1</v>
      </c>
      <c r="I802">
        <v>825</v>
      </c>
      <c r="K802">
        <v>2004</v>
      </c>
      <c r="L802">
        <v>90</v>
      </c>
      <c r="M802">
        <v>714</v>
      </c>
      <c r="N802" t="s">
        <v>405</v>
      </c>
      <c r="O802">
        <v>25.761769399999999</v>
      </c>
      <c r="P802">
        <v>-80.189921400000003</v>
      </c>
      <c r="Q802">
        <v>0.67520600063892089</v>
      </c>
    </row>
    <row r="803" spans="1:17" x14ac:dyDescent="0.3">
      <c r="A803" t="s">
        <v>396</v>
      </c>
      <c r="B803" t="s">
        <v>1082</v>
      </c>
      <c r="C803" t="s">
        <v>688</v>
      </c>
      <c r="D803" t="s">
        <v>689</v>
      </c>
      <c r="E803">
        <v>33131</v>
      </c>
      <c r="F803">
        <v>530000</v>
      </c>
      <c r="G803">
        <v>1</v>
      </c>
      <c r="H803">
        <v>1</v>
      </c>
      <c r="I803">
        <v>740</v>
      </c>
      <c r="K803">
        <v>2004</v>
      </c>
      <c r="L803">
        <v>42</v>
      </c>
      <c r="M803">
        <v>716</v>
      </c>
      <c r="N803" t="s">
        <v>1083</v>
      </c>
      <c r="O803">
        <v>25.761769399999999</v>
      </c>
      <c r="P803">
        <v>-80.189921400000003</v>
      </c>
      <c r="Q803">
        <v>0.67520600063892089</v>
      </c>
    </row>
    <row r="804" spans="1:17" x14ac:dyDescent="0.3">
      <c r="A804" t="s">
        <v>396</v>
      </c>
      <c r="B804" t="s">
        <v>1084</v>
      </c>
      <c r="C804" t="s">
        <v>688</v>
      </c>
      <c r="D804" t="s">
        <v>689</v>
      </c>
      <c r="E804">
        <v>33131</v>
      </c>
      <c r="F804">
        <v>515000</v>
      </c>
      <c r="G804">
        <v>1</v>
      </c>
      <c r="H804">
        <v>1</v>
      </c>
      <c r="I804">
        <v>825</v>
      </c>
      <c r="K804">
        <v>2005</v>
      </c>
      <c r="L804">
        <v>22</v>
      </c>
      <c r="M804">
        <v>624</v>
      </c>
      <c r="N804" t="s">
        <v>405</v>
      </c>
      <c r="O804">
        <v>25.761769399999999</v>
      </c>
      <c r="P804">
        <v>-80.189921400000003</v>
      </c>
      <c r="Q804">
        <v>0.67520600063892089</v>
      </c>
    </row>
    <row r="805" spans="1:17" x14ac:dyDescent="0.3">
      <c r="A805" t="s">
        <v>396</v>
      </c>
      <c r="B805" t="s">
        <v>1085</v>
      </c>
      <c r="C805" t="s">
        <v>688</v>
      </c>
      <c r="D805" t="s">
        <v>689</v>
      </c>
      <c r="E805">
        <v>33131</v>
      </c>
      <c r="F805">
        <v>829000</v>
      </c>
      <c r="G805">
        <v>2</v>
      </c>
      <c r="H805">
        <v>2</v>
      </c>
      <c r="I805">
        <v>1105</v>
      </c>
      <c r="K805">
        <v>2005</v>
      </c>
      <c r="L805">
        <v>21</v>
      </c>
      <c r="M805">
        <v>750</v>
      </c>
      <c r="N805" t="s">
        <v>1086</v>
      </c>
      <c r="O805">
        <v>25.761769399999999</v>
      </c>
      <c r="P805">
        <v>-80.189921400000003</v>
      </c>
      <c r="Q805">
        <v>0.67520600063892089</v>
      </c>
    </row>
    <row r="806" spans="1:17" x14ac:dyDescent="0.3">
      <c r="A806" t="s">
        <v>396</v>
      </c>
      <c r="B806" t="s">
        <v>1087</v>
      </c>
      <c r="C806" t="s">
        <v>688</v>
      </c>
      <c r="D806" t="s">
        <v>689</v>
      </c>
      <c r="E806">
        <v>33131</v>
      </c>
      <c r="F806">
        <v>600000</v>
      </c>
      <c r="G806">
        <v>1</v>
      </c>
      <c r="H806">
        <v>1</v>
      </c>
      <c r="I806">
        <v>825</v>
      </c>
      <c r="K806">
        <v>2005</v>
      </c>
      <c r="L806">
        <v>89</v>
      </c>
      <c r="M806">
        <v>727</v>
      </c>
      <c r="N806" t="s">
        <v>856</v>
      </c>
      <c r="O806">
        <v>25.761769399999999</v>
      </c>
      <c r="P806">
        <v>-80.189921400000003</v>
      </c>
      <c r="Q806">
        <v>0.67520600063892089</v>
      </c>
    </row>
    <row r="807" spans="1:17" x14ac:dyDescent="0.3">
      <c r="A807" t="s">
        <v>396</v>
      </c>
      <c r="B807" t="s">
        <v>1088</v>
      </c>
      <c r="C807" t="s">
        <v>688</v>
      </c>
      <c r="D807" t="s">
        <v>689</v>
      </c>
      <c r="E807">
        <v>33131</v>
      </c>
      <c r="F807">
        <v>1250000</v>
      </c>
      <c r="G807">
        <v>2</v>
      </c>
      <c r="H807">
        <v>2</v>
      </c>
      <c r="I807">
        <v>1030</v>
      </c>
      <c r="K807">
        <v>2005</v>
      </c>
      <c r="L807">
        <v>16</v>
      </c>
      <c r="M807">
        <v>1214</v>
      </c>
      <c r="N807" t="s">
        <v>858</v>
      </c>
      <c r="O807">
        <v>25.761769399999999</v>
      </c>
      <c r="P807">
        <v>-80.189921400000003</v>
      </c>
      <c r="Q807">
        <v>0.67520600063892089</v>
      </c>
    </row>
    <row r="808" spans="1:17" x14ac:dyDescent="0.3">
      <c r="A808" t="s">
        <v>396</v>
      </c>
      <c r="B808" t="s">
        <v>1089</v>
      </c>
      <c r="C808" t="s">
        <v>688</v>
      </c>
      <c r="D808" t="s">
        <v>689</v>
      </c>
      <c r="E808">
        <v>33131</v>
      </c>
      <c r="F808">
        <v>849000</v>
      </c>
      <c r="G808">
        <v>2</v>
      </c>
      <c r="H808">
        <v>2</v>
      </c>
      <c r="I808">
        <v>1012</v>
      </c>
      <c r="K808">
        <v>2014</v>
      </c>
      <c r="L808">
        <v>78</v>
      </c>
      <c r="M808">
        <v>839</v>
      </c>
      <c r="N808" t="s">
        <v>1090</v>
      </c>
      <c r="O808">
        <v>25.760372</v>
      </c>
      <c r="P808">
        <v>-80.190196999999998</v>
      </c>
      <c r="Q808">
        <v>0.58802885895136359</v>
      </c>
    </row>
    <row r="809" spans="1:17" x14ac:dyDescent="0.3">
      <c r="A809" t="s">
        <v>396</v>
      </c>
      <c r="B809" t="s">
        <v>1091</v>
      </c>
      <c r="C809" t="s">
        <v>688</v>
      </c>
      <c r="D809" t="s">
        <v>689</v>
      </c>
      <c r="E809">
        <v>33131</v>
      </c>
      <c r="F809">
        <v>875000</v>
      </c>
      <c r="G809">
        <v>2</v>
      </c>
      <c r="H809">
        <v>2.5</v>
      </c>
      <c r="I809">
        <v>969</v>
      </c>
      <c r="K809">
        <v>2014</v>
      </c>
      <c r="L809">
        <v>23</v>
      </c>
      <c r="M809">
        <v>903</v>
      </c>
      <c r="N809" t="s">
        <v>502</v>
      </c>
      <c r="O809">
        <v>25.760372</v>
      </c>
      <c r="P809">
        <v>-80.190196999999998</v>
      </c>
      <c r="Q809">
        <v>0.58802885895136359</v>
      </c>
    </row>
    <row r="810" spans="1:17" x14ac:dyDescent="0.3">
      <c r="A810" t="s">
        <v>396</v>
      </c>
      <c r="B810" t="s">
        <v>1092</v>
      </c>
      <c r="C810" t="s">
        <v>688</v>
      </c>
      <c r="D810" t="s">
        <v>689</v>
      </c>
      <c r="E810">
        <v>33131</v>
      </c>
      <c r="F810">
        <v>2100000</v>
      </c>
      <c r="G810">
        <v>3</v>
      </c>
      <c r="H810">
        <v>3.5</v>
      </c>
      <c r="I810">
        <v>2365</v>
      </c>
      <c r="K810">
        <v>2014</v>
      </c>
      <c r="L810">
        <v>45</v>
      </c>
      <c r="M810">
        <v>888</v>
      </c>
      <c r="N810" t="s">
        <v>1093</v>
      </c>
      <c r="O810">
        <v>25.760372</v>
      </c>
      <c r="P810">
        <v>-80.190196999999998</v>
      </c>
      <c r="Q810">
        <v>0.58802885895136359</v>
      </c>
    </row>
    <row r="811" spans="1:17" x14ac:dyDescent="0.3">
      <c r="A811" t="s">
        <v>396</v>
      </c>
      <c r="B811" t="s">
        <v>1094</v>
      </c>
      <c r="C811" t="s">
        <v>688</v>
      </c>
      <c r="D811" t="s">
        <v>689</v>
      </c>
      <c r="E811">
        <v>33131</v>
      </c>
      <c r="F811">
        <v>15000000</v>
      </c>
      <c r="G811">
        <v>6</v>
      </c>
      <c r="H811">
        <v>7.5</v>
      </c>
      <c r="I811">
        <v>6902</v>
      </c>
      <c r="K811">
        <v>2014</v>
      </c>
      <c r="L811">
        <v>34</v>
      </c>
      <c r="M811">
        <v>2173</v>
      </c>
      <c r="N811" t="s">
        <v>1095</v>
      </c>
      <c r="O811">
        <v>25.760372</v>
      </c>
      <c r="P811">
        <v>-80.190196999999998</v>
      </c>
      <c r="Q811">
        <v>0.58802885895136359</v>
      </c>
    </row>
    <row r="812" spans="1:17" x14ac:dyDescent="0.3">
      <c r="A812" t="s">
        <v>396</v>
      </c>
      <c r="B812" t="s">
        <v>1096</v>
      </c>
      <c r="C812" t="s">
        <v>688</v>
      </c>
      <c r="D812" t="s">
        <v>689</v>
      </c>
      <c r="E812">
        <v>33131</v>
      </c>
      <c r="F812">
        <v>585000</v>
      </c>
      <c r="G812">
        <v>1</v>
      </c>
      <c r="H812">
        <v>1</v>
      </c>
      <c r="I812">
        <v>701</v>
      </c>
      <c r="K812">
        <v>2014</v>
      </c>
      <c r="L812">
        <v>34</v>
      </c>
      <c r="M812">
        <v>835</v>
      </c>
      <c r="N812" t="s">
        <v>1097</v>
      </c>
      <c r="O812">
        <v>25.760372</v>
      </c>
      <c r="P812">
        <v>-80.190196999999998</v>
      </c>
      <c r="Q812">
        <v>0.58802885895136359</v>
      </c>
    </row>
    <row r="813" spans="1:17" x14ac:dyDescent="0.3">
      <c r="A813" t="s">
        <v>396</v>
      </c>
      <c r="B813" t="s">
        <v>1098</v>
      </c>
      <c r="C813" t="s">
        <v>688</v>
      </c>
      <c r="D813" t="s">
        <v>689</v>
      </c>
      <c r="E813">
        <v>33131</v>
      </c>
      <c r="F813">
        <v>1995000</v>
      </c>
      <c r="G813">
        <v>2</v>
      </c>
      <c r="H813">
        <v>2.5</v>
      </c>
      <c r="I813">
        <v>1878</v>
      </c>
      <c r="K813">
        <v>2004</v>
      </c>
      <c r="L813">
        <v>28</v>
      </c>
      <c r="M813">
        <v>1062</v>
      </c>
      <c r="N813" t="s">
        <v>1099</v>
      </c>
      <c r="O813">
        <v>25.7599996</v>
      </c>
      <c r="P813">
        <v>-80.189162899999999</v>
      </c>
      <c r="Q813">
        <v>0.61261337866842336</v>
      </c>
    </row>
    <row r="814" spans="1:17" x14ac:dyDescent="0.3">
      <c r="A814" t="s">
        <v>396</v>
      </c>
      <c r="B814" t="s">
        <v>1100</v>
      </c>
      <c r="C814" t="s">
        <v>688</v>
      </c>
      <c r="D814" t="s">
        <v>689</v>
      </c>
      <c r="E814">
        <v>33131</v>
      </c>
      <c r="F814">
        <v>1395000</v>
      </c>
      <c r="G814">
        <v>2</v>
      </c>
      <c r="H814">
        <v>2</v>
      </c>
      <c r="I814">
        <v>1529</v>
      </c>
      <c r="K814">
        <v>2004</v>
      </c>
      <c r="L814">
        <v>7</v>
      </c>
      <c r="M814">
        <v>912</v>
      </c>
      <c r="N814" t="s">
        <v>1101</v>
      </c>
      <c r="O814">
        <v>25.7599996</v>
      </c>
      <c r="P814">
        <v>-80.189162899999999</v>
      </c>
      <c r="Q814">
        <v>0.61261337866842336</v>
      </c>
    </row>
    <row r="815" spans="1:17" x14ac:dyDescent="0.3">
      <c r="A815" t="s">
        <v>396</v>
      </c>
      <c r="B815" t="s">
        <v>1102</v>
      </c>
      <c r="C815" t="s">
        <v>688</v>
      </c>
      <c r="D815" t="s">
        <v>689</v>
      </c>
      <c r="E815">
        <v>33131</v>
      </c>
      <c r="F815">
        <v>2995000</v>
      </c>
      <c r="G815">
        <v>3</v>
      </c>
      <c r="H815">
        <v>3</v>
      </c>
      <c r="I815">
        <v>2130</v>
      </c>
      <c r="K815">
        <v>2004</v>
      </c>
      <c r="L815">
        <v>19</v>
      </c>
      <c r="M815">
        <v>1406</v>
      </c>
      <c r="N815" t="s">
        <v>1103</v>
      </c>
      <c r="O815">
        <v>25.7599996</v>
      </c>
      <c r="P815">
        <v>-80.189162899999999</v>
      </c>
      <c r="Q815">
        <v>0.61261337866842336</v>
      </c>
    </row>
    <row r="816" spans="1:17" x14ac:dyDescent="0.3">
      <c r="A816" t="s">
        <v>396</v>
      </c>
      <c r="B816" t="s">
        <v>1104</v>
      </c>
      <c r="C816" t="s">
        <v>688</v>
      </c>
      <c r="D816" t="s">
        <v>689</v>
      </c>
      <c r="E816">
        <v>33131</v>
      </c>
      <c r="F816">
        <v>595000</v>
      </c>
      <c r="G816">
        <v>1</v>
      </c>
      <c r="H816">
        <v>1</v>
      </c>
      <c r="I816">
        <v>729</v>
      </c>
      <c r="K816">
        <v>2003</v>
      </c>
      <c r="L816">
        <v>28</v>
      </c>
      <c r="M816">
        <v>816</v>
      </c>
      <c r="N816" t="s">
        <v>1105</v>
      </c>
      <c r="O816">
        <v>25.760483600000001</v>
      </c>
      <c r="P816">
        <v>-80.190906499999997</v>
      </c>
      <c r="Q816">
        <v>0.56727447828208932</v>
      </c>
    </row>
    <row r="817" spans="1:17" x14ac:dyDescent="0.3">
      <c r="A817" t="s">
        <v>396</v>
      </c>
      <c r="B817" t="s">
        <v>1106</v>
      </c>
      <c r="C817" t="s">
        <v>688</v>
      </c>
      <c r="D817" t="s">
        <v>689</v>
      </c>
      <c r="E817">
        <v>33131</v>
      </c>
      <c r="F817">
        <v>990000</v>
      </c>
      <c r="G817">
        <v>2</v>
      </c>
      <c r="H817">
        <v>2</v>
      </c>
      <c r="I817">
        <v>1363</v>
      </c>
      <c r="K817">
        <v>2003</v>
      </c>
      <c r="L817">
        <v>65</v>
      </c>
      <c r="M817">
        <v>726</v>
      </c>
      <c r="N817" t="s">
        <v>985</v>
      </c>
      <c r="O817">
        <v>25.760483600000001</v>
      </c>
      <c r="P817">
        <v>-80.190906499999997</v>
      </c>
      <c r="Q817">
        <v>0.56727447828208932</v>
      </c>
    </row>
    <row r="818" spans="1:17" x14ac:dyDescent="0.3">
      <c r="A818" t="s">
        <v>396</v>
      </c>
      <c r="B818" t="s">
        <v>1107</v>
      </c>
      <c r="C818" t="s">
        <v>688</v>
      </c>
      <c r="D818" t="s">
        <v>689</v>
      </c>
      <c r="E818">
        <v>33131</v>
      </c>
      <c r="F818">
        <v>695000</v>
      </c>
      <c r="G818">
        <v>1</v>
      </c>
      <c r="H818">
        <v>1.5</v>
      </c>
      <c r="I818">
        <v>894</v>
      </c>
      <c r="K818">
        <v>2003</v>
      </c>
      <c r="L818">
        <v>23</v>
      </c>
      <c r="M818">
        <v>777</v>
      </c>
      <c r="N818" t="s">
        <v>1108</v>
      </c>
      <c r="O818">
        <v>25.760483600000001</v>
      </c>
      <c r="P818">
        <v>-80.190906499999997</v>
      </c>
      <c r="Q818">
        <v>0.56727447828208932</v>
      </c>
    </row>
    <row r="819" spans="1:17" x14ac:dyDescent="0.3">
      <c r="A819" t="s">
        <v>396</v>
      </c>
      <c r="B819" t="s">
        <v>1109</v>
      </c>
      <c r="C819" t="s">
        <v>688</v>
      </c>
      <c r="D819" t="s">
        <v>689</v>
      </c>
      <c r="E819">
        <v>33131</v>
      </c>
      <c r="F819">
        <v>1015000</v>
      </c>
      <c r="G819">
        <v>2</v>
      </c>
      <c r="H819">
        <v>2</v>
      </c>
      <c r="I819">
        <v>1262</v>
      </c>
      <c r="K819">
        <v>2003</v>
      </c>
      <c r="L819">
        <v>23</v>
      </c>
      <c r="M819">
        <v>804</v>
      </c>
      <c r="N819" t="s">
        <v>1110</v>
      </c>
      <c r="O819">
        <v>25.760483600000001</v>
      </c>
      <c r="P819">
        <v>-80.190906499999997</v>
      </c>
      <c r="Q819">
        <v>0.56727447828208932</v>
      </c>
    </row>
    <row r="820" spans="1:17" x14ac:dyDescent="0.3">
      <c r="A820" t="s">
        <v>396</v>
      </c>
      <c r="B820" t="s">
        <v>1111</v>
      </c>
      <c r="C820" t="s">
        <v>688</v>
      </c>
      <c r="D820" t="s">
        <v>689</v>
      </c>
      <c r="E820">
        <v>33131</v>
      </c>
      <c r="F820">
        <v>615000</v>
      </c>
      <c r="G820">
        <v>1</v>
      </c>
      <c r="H820">
        <v>1</v>
      </c>
      <c r="I820">
        <v>804</v>
      </c>
      <c r="K820">
        <v>2001</v>
      </c>
      <c r="L820">
        <v>41</v>
      </c>
      <c r="M820">
        <v>765</v>
      </c>
      <c r="N820" t="s">
        <v>1112</v>
      </c>
      <c r="O820">
        <v>25.760483600000001</v>
      </c>
      <c r="P820">
        <v>-80.190906499999997</v>
      </c>
      <c r="Q820">
        <v>0.56727447828208932</v>
      </c>
    </row>
    <row r="821" spans="1:17" x14ac:dyDescent="0.3">
      <c r="A821" t="s">
        <v>396</v>
      </c>
      <c r="B821" t="s">
        <v>1113</v>
      </c>
      <c r="C821" t="s">
        <v>688</v>
      </c>
      <c r="D821" t="s">
        <v>689</v>
      </c>
      <c r="E821">
        <v>33131</v>
      </c>
      <c r="F821">
        <v>675000</v>
      </c>
      <c r="G821">
        <v>1</v>
      </c>
      <c r="H821">
        <v>1</v>
      </c>
      <c r="I821">
        <v>829</v>
      </c>
      <c r="K821">
        <v>2003</v>
      </c>
      <c r="L821">
        <v>13</v>
      </c>
      <c r="M821">
        <v>814</v>
      </c>
      <c r="N821" t="s">
        <v>1078</v>
      </c>
      <c r="O821">
        <v>25.760483600000001</v>
      </c>
      <c r="P821">
        <v>-80.190906499999997</v>
      </c>
      <c r="Q821">
        <v>0.56727447828208932</v>
      </c>
    </row>
    <row r="822" spans="1:17" x14ac:dyDescent="0.3">
      <c r="A822" t="s">
        <v>396</v>
      </c>
      <c r="B822" t="s">
        <v>1114</v>
      </c>
      <c r="C822" t="s">
        <v>688</v>
      </c>
      <c r="D822" t="s">
        <v>689</v>
      </c>
      <c r="E822">
        <v>33131</v>
      </c>
      <c r="F822">
        <v>745000</v>
      </c>
      <c r="G822">
        <v>1</v>
      </c>
      <c r="H822">
        <v>1.5</v>
      </c>
      <c r="I822">
        <v>966</v>
      </c>
      <c r="K822">
        <v>2003</v>
      </c>
      <c r="L822">
        <v>27</v>
      </c>
      <c r="M822">
        <v>771</v>
      </c>
      <c r="N822" t="s">
        <v>1115</v>
      </c>
      <c r="O822">
        <v>25.760483600000001</v>
      </c>
      <c r="P822">
        <v>-80.190906499999997</v>
      </c>
      <c r="Q822">
        <v>0.56727447828208932</v>
      </c>
    </row>
    <row r="823" spans="1:17" x14ac:dyDescent="0.3">
      <c r="A823" t="s">
        <v>396</v>
      </c>
      <c r="B823" t="s">
        <v>1116</v>
      </c>
      <c r="C823" t="s">
        <v>688</v>
      </c>
      <c r="D823" t="s">
        <v>689</v>
      </c>
      <c r="E823">
        <v>33131</v>
      </c>
      <c r="F823">
        <v>735000</v>
      </c>
      <c r="G823">
        <v>2</v>
      </c>
      <c r="H823">
        <v>2</v>
      </c>
      <c r="I823">
        <v>1090</v>
      </c>
      <c r="K823">
        <v>1994</v>
      </c>
      <c r="L823">
        <v>84</v>
      </c>
      <c r="M823">
        <v>674</v>
      </c>
      <c r="N823" t="s">
        <v>1117</v>
      </c>
      <c r="O823">
        <v>25.7593554</v>
      </c>
      <c r="P823">
        <v>-80.189830099999995</v>
      </c>
      <c r="Q823">
        <v>0.55181288797345074</v>
      </c>
    </row>
    <row r="824" spans="1:17" x14ac:dyDescent="0.3">
      <c r="A824" t="s">
        <v>396</v>
      </c>
      <c r="B824" t="s">
        <v>1118</v>
      </c>
      <c r="C824" t="s">
        <v>688</v>
      </c>
      <c r="D824" t="s">
        <v>689</v>
      </c>
      <c r="E824">
        <v>33131</v>
      </c>
      <c r="F824">
        <v>725000</v>
      </c>
      <c r="G824">
        <v>2</v>
      </c>
      <c r="H824">
        <v>2</v>
      </c>
      <c r="I824">
        <v>1117</v>
      </c>
      <c r="K824">
        <v>1964</v>
      </c>
      <c r="L824">
        <v>76</v>
      </c>
      <c r="M824">
        <v>649</v>
      </c>
      <c r="N824" t="s">
        <v>1119</v>
      </c>
      <c r="O824">
        <v>25.7589842</v>
      </c>
      <c r="P824">
        <v>-80.190383400000002</v>
      </c>
      <c r="Q824">
        <v>0.50926425204861081</v>
      </c>
    </row>
    <row r="825" spans="1:17" x14ac:dyDescent="0.3">
      <c r="A825" t="s">
        <v>396</v>
      </c>
      <c r="B825" t="s">
        <v>1120</v>
      </c>
      <c r="C825" t="s">
        <v>688</v>
      </c>
      <c r="D825" t="s">
        <v>689</v>
      </c>
      <c r="E825">
        <v>33131</v>
      </c>
      <c r="F825">
        <v>1195000</v>
      </c>
      <c r="G825">
        <v>3</v>
      </c>
      <c r="H825">
        <v>2</v>
      </c>
      <c r="I825">
        <v>1433</v>
      </c>
      <c r="K825">
        <v>1973</v>
      </c>
      <c r="L825">
        <v>13</v>
      </c>
      <c r="M825">
        <v>834</v>
      </c>
      <c r="N825" t="s">
        <v>1121</v>
      </c>
      <c r="O825">
        <v>25.758324399999999</v>
      </c>
      <c r="P825">
        <v>-80.189388300000005</v>
      </c>
      <c r="Q825">
        <v>0.52672165012564354</v>
      </c>
    </row>
    <row r="826" spans="1:17" x14ac:dyDescent="0.3">
      <c r="A826" t="s">
        <v>396</v>
      </c>
      <c r="B826" t="s">
        <v>1122</v>
      </c>
      <c r="C826" t="s">
        <v>688</v>
      </c>
      <c r="D826" t="s">
        <v>689</v>
      </c>
      <c r="E826">
        <v>33131</v>
      </c>
      <c r="F826">
        <v>22900000</v>
      </c>
      <c r="G826">
        <v>2</v>
      </c>
      <c r="H826">
        <v>3.5</v>
      </c>
      <c r="I826">
        <v>2139</v>
      </c>
      <c r="K826">
        <v>2006</v>
      </c>
      <c r="L826">
        <v>6</v>
      </c>
      <c r="M826">
        <v>10706</v>
      </c>
      <c r="N826" t="s">
        <v>1123</v>
      </c>
      <c r="O826">
        <v>25.759087999999998</v>
      </c>
      <c r="P826">
        <v>-80.191816700000004</v>
      </c>
      <c r="Q826">
        <v>0.4559822792600543</v>
      </c>
    </row>
    <row r="827" spans="1:17" x14ac:dyDescent="0.3">
      <c r="A827" t="s">
        <v>396</v>
      </c>
      <c r="B827" t="s">
        <v>1124</v>
      </c>
      <c r="C827" t="s">
        <v>688</v>
      </c>
      <c r="D827" t="s">
        <v>689</v>
      </c>
      <c r="E827">
        <v>33131</v>
      </c>
      <c r="F827">
        <v>2950000</v>
      </c>
      <c r="G827">
        <v>2</v>
      </c>
      <c r="H827">
        <v>2.5</v>
      </c>
      <c r="I827">
        <v>2139</v>
      </c>
      <c r="K827">
        <v>2003</v>
      </c>
      <c r="L827">
        <v>17</v>
      </c>
      <c r="M827">
        <v>1379</v>
      </c>
      <c r="N827" t="s">
        <v>1125</v>
      </c>
      <c r="O827">
        <v>25.759132300000001</v>
      </c>
      <c r="P827">
        <v>-80.191829499999997</v>
      </c>
      <c r="Q827">
        <v>0.45796522539535611</v>
      </c>
    </row>
    <row r="828" spans="1:17" x14ac:dyDescent="0.3">
      <c r="A828" t="s">
        <v>396</v>
      </c>
      <c r="B828" t="s">
        <v>1126</v>
      </c>
      <c r="C828" t="s">
        <v>688</v>
      </c>
      <c r="D828" t="s">
        <v>689</v>
      </c>
      <c r="E828">
        <v>33131</v>
      </c>
      <c r="F828">
        <v>1725000</v>
      </c>
      <c r="G828">
        <v>2</v>
      </c>
      <c r="H828">
        <v>2</v>
      </c>
      <c r="I828">
        <v>1495</v>
      </c>
      <c r="K828">
        <v>2003</v>
      </c>
      <c r="L828">
        <v>48</v>
      </c>
      <c r="M828">
        <v>1154</v>
      </c>
      <c r="N828" t="s">
        <v>1127</v>
      </c>
      <c r="O828">
        <v>25.759132300000001</v>
      </c>
      <c r="P828">
        <v>-80.191829499999997</v>
      </c>
      <c r="Q828">
        <v>0.45796522539535611</v>
      </c>
    </row>
    <row r="829" spans="1:17" x14ac:dyDescent="0.3">
      <c r="A829" t="s">
        <v>396</v>
      </c>
      <c r="B829" t="s">
        <v>1128</v>
      </c>
      <c r="C829" t="s">
        <v>688</v>
      </c>
      <c r="D829" t="s">
        <v>689</v>
      </c>
      <c r="E829">
        <v>33131</v>
      </c>
      <c r="F829">
        <v>3883900</v>
      </c>
      <c r="G829">
        <v>3</v>
      </c>
      <c r="H829">
        <v>3.5</v>
      </c>
      <c r="I829">
        <v>2790</v>
      </c>
      <c r="K829">
        <v>2026</v>
      </c>
      <c r="L829">
        <v>336</v>
      </c>
      <c r="M829">
        <v>1392</v>
      </c>
      <c r="N829" t="s">
        <v>834</v>
      </c>
      <c r="O829">
        <v>25.759629100000002</v>
      </c>
      <c r="P829">
        <v>-80.192688500000003</v>
      </c>
      <c r="Q829">
        <v>0.45824043060535247</v>
      </c>
    </row>
    <row r="830" spans="1:17" x14ac:dyDescent="0.3">
      <c r="A830" t="s">
        <v>396</v>
      </c>
      <c r="B830" t="s">
        <v>1129</v>
      </c>
      <c r="C830" t="s">
        <v>688</v>
      </c>
      <c r="D830" t="s">
        <v>689</v>
      </c>
      <c r="E830">
        <v>33131</v>
      </c>
      <c r="F830">
        <v>5545900</v>
      </c>
      <c r="G830">
        <v>4</v>
      </c>
      <c r="H830">
        <v>4.5</v>
      </c>
      <c r="I830">
        <v>3547</v>
      </c>
      <c r="K830">
        <v>2026</v>
      </c>
      <c r="L830">
        <v>336</v>
      </c>
      <c r="M830">
        <v>1564</v>
      </c>
      <c r="N830" t="s">
        <v>834</v>
      </c>
      <c r="O830">
        <v>25.7596223</v>
      </c>
      <c r="P830">
        <v>-80.192654399999995</v>
      </c>
      <c r="Q830">
        <v>0.45884421641966555</v>
      </c>
    </row>
    <row r="831" spans="1:17" x14ac:dyDescent="0.3">
      <c r="A831" t="s">
        <v>396</v>
      </c>
      <c r="B831" t="s">
        <v>1130</v>
      </c>
      <c r="C831" t="s">
        <v>688</v>
      </c>
      <c r="D831" t="s">
        <v>689</v>
      </c>
      <c r="E831">
        <v>33131</v>
      </c>
      <c r="F831">
        <v>350000</v>
      </c>
      <c r="G831">
        <v>1</v>
      </c>
      <c r="H831">
        <v>1</v>
      </c>
      <c r="I831">
        <v>750</v>
      </c>
      <c r="K831">
        <v>1961</v>
      </c>
      <c r="L831">
        <v>72</v>
      </c>
      <c r="M831">
        <v>467</v>
      </c>
      <c r="N831" t="s">
        <v>1131</v>
      </c>
      <c r="O831">
        <v>25.757787799999999</v>
      </c>
      <c r="P831">
        <v>-80.189743100000001</v>
      </c>
      <c r="Q831">
        <v>0.48723269167267058</v>
      </c>
    </row>
    <row r="832" spans="1:17" x14ac:dyDescent="0.3">
      <c r="A832" t="s">
        <v>396</v>
      </c>
      <c r="B832" t="s">
        <v>1132</v>
      </c>
      <c r="C832" t="s">
        <v>688</v>
      </c>
      <c r="D832" t="s">
        <v>689</v>
      </c>
      <c r="E832">
        <v>33131</v>
      </c>
      <c r="F832">
        <v>1390000</v>
      </c>
      <c r="G832">
        <v>2</v>
      </c>
      <c r="H832">
        <v>2.5</v>
      </c>
      <c r="I832">
        <v>1137</v>
      </c>
      <c r="K832">
        <v>2017</v>
      </c>
      <c r="L832">
        <v>112</v>
      </c>
      <c r="M832">
        <v>1223</v>
      </c>
      <c r="N832" t="s">
        <v>1133</v>
      </c>
      <c r="O832">
        <v>25.7581414</v>
      </c>
      <c r="P832">
        <v>-80.192430799999997</v>
      </c>
      <c r="Q832">
        <v>0.38080243724058205</v>
      </c>
    </row>
    <row r="833" spans="1:17" x14ac:dyDescent="0.3">
      <c r="A833" t="s">
        <v>396</v>
      </c>
      <c r="B833" t="s">
        <v>1134</v>
      </c>
      <c r="C833" t="s">
        <v>688</v>
      </c>
      <c r="D833" t="s">
        <v>689</v>
      </c>
      <c r="E833">
        <v>33131</v>
      </c>
      <c r="F833">
        <v>900000</v>
      </c>
      <c r="G833">
        <v>1</v>
      </c>
      <c r="H833">
        <v>1.5</v>
      </c>
      <c r="I833">
        <v>781</v>
      </c>
      <c r="K833">
        <v>2017</v>
      </c>
      <c r="L833">
        <v>1</v>
      </c>
      <c r="M833">
        <v>1152</v>
      </c>
      <c r="N833" t="s">
        <v>1135</v>
      </c>
      <c r="O833">
        <v>25.7581414</v>
      </c>
      <c r="P833">
        <v>-80.192430799999997</v>
      </c>
      <c r="Q833">
        <v>0.38080243724058205</v>
      </c>
    </row>
    <row r="834" spans="1:17" x14ac:dyDescent="0.3">
      <c r="A834" t="s">
        <v>396</v>
      </c>
      <c r="B834" t="s">
        <v>1136</v>
      </c>
      <c r="C834" t="s">
        <v>688</v>
      </c>
      <c r="D834" t="s">
        <v>689</v>
      </c>
      <c r="E834">
        <v>33131</v>
      </c>
      <c r="F834">
        <v>5900000</v>
      </c>
      <c r="G834">
        <v>3</v>
      </c>
      <c r="H834">
        <v>3.5</v>
      </c>
      <c r="I834">
        <v>3083</v>
      </c>
      <c r="K834">
        <v>2017</v>
      </c>
      <c r="L834">
        <v>44</v>
      </c>
      <c r="M834">
        <v>1914</v>
      </c>
      <c r="N834" t="s">
        <v>1137</v>
      </c>
      <c r="O834">
        <v>25.7581414</v>
      </c>
      <c r="P834">
        <v>-80.192430799999997</v>
      </c>
      <c r="Q834">
        <v>0.38080243724058205</v>
      </c>
    </row>
    <row r="835" spans="1:17" x14ac:dyDescent="0.3">
      <c r="A835" t="s">
        <v>396</v>
      </c>
      <c r="B835" t="s">
        <v>1138</v>
      </c>
      <c r="C835" t="s">
        <v>688</v>
      </c>
      <c r="D835" t="s">
        <v>689</v>
      </c>
      <c r="E835">
        <v>33131</v>
      </c>
      <c r="F835">
        <v>1399000</v>
      </c>
      <c r="G835">
        <v>2</v>
      </c>
      <c r="H835">
        <v>2.5</v>
      </c>
      <c r="I835">
        <v>1127</v>
      </c>
      <c r="K835">
        <v>2017</v>
      </c>
      <c r="L835">
        <v>16</v>
      </c>
      <c r="M835">
        <v>1241</v>
      </c>
      <c r="N835" t="s">
        <v>1139</v>
      </c>
      <c r="O835">
        <v>25.7581414</v>
      </c>
      <c r="P835">
        <v>-80.192430799999997</v>
      </c>
      <c r="Q835">
        <v>0.38080243724058205</v>
      </c>
    </row>
    <row r="836" spans="1:17" x14ac:dyDescent="0.3">
      <c r="A836" t="s">
        <v>396</v>
      </c>
      <c r="B836" t="s">
        <v>1140</v>
      </c>
      <c r="C836" t="s">
        <v>688</v>
      </c>
      <c r="D836" t="s">
        <v>689</v>
      </c>
      <c r="E836">
        <v>33131</v>
      </c>
      <c r="F836">
        <v>550000</v>
      </c>
      <c r="G836">
        <v>2</v>
      </c>
      <c r="H836">
        <v>2</v>
      </c>
      <c r="I836">
        <v>791</v>
      </c>
      <c r="K836">
        <v>2016</v>
      </c>
      <c r="L836">
        <v>71</v>
      </c>
      <c r="M836">
        <v>695</v>
      </c>
      <c r="N836" t="s">
        <v>1141</v>
      </c>
      <c r="O836">
        <v>25.773599900000001</v>
      </c>
      <c r="P836">
        <v>-80.190603300000006</v>
      </c>
      <c r="Q836">
        <v>1.411758920121617</v>
      </c>
    </row>
    <row r="837" spans="1:17" x14ac:dyDescent="0.3">
      <c r="A837" t="s">
        <v>396</v>
      </c>
      <c r="B837" t="s">
        <v>1142</v>
      </c>
      <c r="C837" t="s">
        <v>688</v>
      </c>
      <c r="D837" t="s">
        <v>689</v>
      </c>
      <c r="E837">
        <v>33131</v>
      </c>
      <c r="F837">
        <v>445000</v>
      </c>
      <c r="G837">
        <v>2</v>
      </c>
      <c r="H837">
        <v>1</v>
      </c>
      <c r="I837">
        <v>736</v>
      </c>
      <c r="K837">
        <v>2016</v>
      </c>
      <c r="L837">
        <v>19</v>
      </c>
      <c r="M837">
        <v>605</v>
      </c>
      <c r="N837" t="s">
        <v>1143</v>
      </c>
      <c r="O837">
        <v>25.773599900000001</v>
      </c>
      <c r="P837">
        <v>-80.190603300000006</v>
      </c>
      <c r="Q837">
        <v>1.411758920121617</v>
      </c>
    </row>
    <row r="838" spans="1:17" x14ac:dyDescent="0.3">
      <c r="A838" t="s">
        <v>396</v>
      </c>
      <c r="B838" t="s">
        <v>1144</v>
      </c>
      <c r="C838" t="s">
        <v>688</v>
      </c>
      <c r="D838" t="s">
        <v>689</v>
      </c>
      <c r="E838">
        <v>33131</v>
      </c>
      <c r="F838">
        <v>610000</v>
      </c>
      <c r="G838">
        <v>2</v>
      </c>
      <c r="H838">
        <v>2</v>
      </c>
      <c r="I838">
        <v>1090</v>
      </c>
      <c r="K838">
        <v>2006</v>
      </c>
      <c r="L838">
        <v>93</v>
      </c>
      <c r="M838">
        <v>560</v>
      </c>
      <c r="N838" t="s">
        <v>1017</v>
      </c>
      <c r="O838">
        <v>25.759874100000001</v>
      </c>
      <c r="P838">
        <v>-80.190688600000001</v>
      </c>
      <c r="Q838">
        <v>0.5420273931222781</v>
      </c>
    </row>
    <row r="839" spans="1:17" x14ac:dyDescent="0.3">
      <c r="A839" t="s">
        <v>396</v>
      </c>
      <c r="B839" t="s">
        <v>1145</v>
      </c>
      <c r="C839" t="s">
        <v>688</v>
      </c>
      <c r="D839" t="s">
        <v>689</v>
      </c>
      <c r="E839">
        <v>33131</v>
      </c>
      <c r="F839">
        <v>537000</v>
      </c>
      <c r="G839">
        <v>2</v>
      </c>
      <c r="H839">
        <v>2</v>
      </c>
      <c r="I839">
        <v>930</v>
      </c>
      <c r="K839">
        <v>1998</v>
      </c>
      <c r="L839">
        <v>10</v>
      </c>
      <c r="M839">
        <v>577</v>
      </c>
      <c r="N839" t="s">
        <v>1146</v>
      </c>
      <c r="O839">
        <v>25.759385600000002</v>
      </c>
      <c r="P839">
        <v>-80.190906499999997</v>
      </c>
      <c r="Q839">
        <v>0.50742643601205217</v>
      </c>
    </row>
    <row r="840" spans="1:17" x14ac:dyDescent="0.3">
      <c r="A840" t="s">
        <v>396</v>
      </c>
      <c r="B840" t="s">
        <v>1147</v>
      </c>
      <c r="C840" t="s">
        <v>688</v>
      </c>
      <c r="D840" t="s">
        <v>689</v>
      </c>
      <c r="E840">
        <v>33131</v>
      </c>
      <c r="F840">
        <v>359900</v>
      </c>
      <c r="G840">
        <v>1</v>
      </c>
      <c r="H840">
        <v>1</v>
      </c>
      <c r="I840">
        <v>640</v>
      </c>
      <c r="K840">
        <v>1998</v>
      </c>
      <c r="L840">
        <v>2</v>
      </c>
      <c r="M840">
        <v>562</v>
      </c>
      <c r="N840" t="s">
        <v>919</v>
      </c>
      <c r="O840">
        <v>25.759385600000002</v>
      </c>
      <c r="P840">
        <v>-80.190906499999997</v>
      </c>
      <c r="Q840">
        <v>0.50742643601205217</v>
      </c>
    </row>
    <row r="841" spans="1:17" x14ac:dyDescent="0.3">
      <c r="A841" t="s">
        <v>396</v>
      </c>
      <c r="B841" t="s">
        <v>1148</v>
      </c>
      <c r="C841" t="s">
        <v>688</v>
      </c>
      <c r="D841" t="s">
        <v>689</v>
      </c>
      <c r="E841">
        <v>33131</v>
      </c>
      <c r="F841">
        <v>560000</v>
      </c>
      <c r="G841">
        <v>2</v>
      </c>
      <c r="H841">
        <v>2</v>
      </c>
      <c r="I841">
        <v>930</v>
      </c>
      <c r="K841">
        <v>1998</v>
      </c>
      <c r="L841">
        <v>38</v>
      </c>
      <c r="M841">
        <v>602</v>
      </c>
      <c r="N841" t="s">
        <v>1149</v>
      </c>
      <c r="O841">
        <v>25.759385600000002</v>
      </c>
      <c r="P841">
        <v>-80.190906499999997</v>
      </c>
      <c r="Q841">
        <v>0.50742643601205217</v>
      </c>
    </row>
    <row r="842" spans="1:17" x14ac:dyDescent="0.3">
      <c r="A842" t="s">
        <v>396</v>
      </c>
      <c r="B842" t="s">
        <v>1150</v>
      </c>
      <c r="C842" t="s">
        <v>688</v>
      </c>
      <c r="D842" t="s">
        <v>689</v>
      </c>
      <c r="E842">
        <v>33131</v>
      </c>
      <c r="F842">
        <v>360000</v>
      </c>
      <c r="G842">
        <v>1</v>
      </c>
      <c r="H842">
        <v>1</v>
      </c>
      <c r="I842">
        <v>640</v>
      </c>
      <c r="K842">
        <v>1998</v>
      </c>
      <c r="L842">
        <v>14</v>
      </c>
      <c r="M842">
        <v>563</v>
      </c>
      <c r="N842" t="s">
        <v>1151</v>
      </c>
      <c r="O842">
        <v>25.759385600000002</v>
      </c>
      <c r="P842">
        <v>-80.190906499999997</v>
      </c>
      <c r="Q842">
        <v>0.50742643601205217</v>
      </c>
    </row>
    <row r="843" spans="1:17" x14ac:dyDescent="0.3">
      <c r="A843" t="s">
        <v>396</v>
      </c>
      <c r="B843" t="s">
        <v>1152</v>
      </c>
      <c r="C843" t="s">
        <v>688</v>
      </c>
      <c r="D843" t="s">
        <v>689</v>
      </c>
      <c r="E843">
        <v>33131</v>
      </c>
      <c r="F843">
        <v>1325000</v>
      </c>
      <c r="G843">
        <v>2</v>
      </c>
      <c r="H843">
        <v>2.5</v>
      </c>
      <c r="I843">
        <v>1574</v>
      </c>
      <c r="K843">
        <v>2008</v>
      </c>
      <c r="L843">
        <v>20</v>
      </c>
      <c r="M843">
        <v>842</v>
      </c>
      <c r="N843" t="s">
        <v>1153</v>
      </c>
      <c r="O843">
        <v>25.7704305</v>
      </c>
      <c r="P843">
        <v>-80.189162899999999</v>
      </c>
      <c r="Q843">
        <v>1.229741790151452</v>
      </c>
    </row>
    <row r="844" spans="1:17" x14ac:dyDescent="0.3">
      <c r="A844" t="s">
        <v>396</v>
      </c>
      <c r="B844" t="s">
        <v>1154</v>
      </c>
      <c r="C844" t="s">
        <v>688</v>
      </c>
      <c r="D844" t="s">
        <v>689</v>
      </c>
      <c r="E844">
        <v>33131</v>
      </c>
      <c r="F844">
        <v>850000</v>
      </c>
      <c r="G844">
        <v>1</v>
      </c>
      <c r="H844">
        <v>1.5</v>
      </c>
      <c r="I844">
        <v>950</v>
      </c>
      <c r="K844">
        <v>2008</v>
      </c>
      <c r="L844">
        <v>77</v>
      </c>
      <c r="M844">
        <v>895</v>
      </c>
      <c r="N844" t="s">
        <v>1155</v>
      </c>
      <c r="O844">
        <v>25.7704305</v>
      </c>
      <c r="P844">
        <v>-80.189162899999999</v>
      </c>
      <c r="Q844">
        <v>1.229741790151452</v>
      </c>
    </row>
    <row r="845" spans="1:17" x14ac:dyDescent="0.3">
      <c r="A845" t="s">
        <v>396</v>
      </c>
      <c r="B845" t="s">
        <v>1156</v>
      </c>
      <c r="C845" t="s">
        <v>688</v>
      </c>
      <c r="D845" t="s">
        <v>689</v>
      </c>
      <c r="E845">
        <v>33131</v>
      </c>
      <c r="F845">
        <v>1050000</v>
      </c>
      <c r="G845">
        <v>2</v>
      </c>
      <c r="H845">
        <v>2.5</v>
      </c>
      <c r="I845">
        <v>1255</v>
      </c>
      <c r="K845">
        <v>2008</v>
      </c>
      <c r="L845">
        <v>77</v>
      </c>
      <c r="M845">
        <v>837</v>
      </c>
      <c r="N845" t="s">
        <v>1157</v>
      </c>
      <c r="O845">
        <v>25.7704305</v>
      </c>
      <c r="P845">
        <v>-80.189162899999999</v>
      </c>
      <c r="Q845">
        <v>1.229741790151452</v>
      </c>
    </row>
    <row r="846" spans="1:17" x14ac:dyDescent="0.3">
      <c r="A846" t="s">
        <v>396</v>
      </c>
      <c r="B846" t="s">
        <v>1158</v>
      </c>
      <c r="C846" t="s">
        <v>688</v>
      </c>
      <c r="D846" t="s">
        <v>689</v>
      </c>
      <c r="E846">
        <v>33131</v>
      </c>
      <c r="F846">
        <v>550000</v>
      </c>
      <c r="G846">
        <v>1</v>
      </c>
      <c r="H846">
        <v>1.5</v>
      </c>
      <c r="I846">
        <v>799</v>
      </c>
      <c r="K846">
        <v>2008</v>
      </c>
      <c r="L846">
        <v>58</v>
      </c>
      <c r="M846">
        <v>688</v>
      </c>
      <c r="N846" t="s">
        <v>867</v>
      </c>
      <c r="O846">
        <v>25.7704305</v>
      </c>
      <c r="P846">
        <v>-80.189162899999999</v>
      </c>
      <c r="Q846">
        <v>1.229741790151452</v>
      </c>
    </row>
    <row r="847" spans="1:17" x14ac:dyDescent="0.3">
      <c r="A847" t="s">
        <v>396</v>
      </c>
      <c r="B847" t="s">
        <v>1159</v>
      </c>
      <c r="C847" t="s">
        <v>688</v>
      </c>
      <c r="D847" t="s">
        <v>689</v>
      </c>
      <c r="E847">
        <v>33131</v>
      </c>
      <c r="F847">
        <v>1275000</v>
      </c>
      <c r="G847">
        <v>2</v>
      </c>
      <c r="H847">
        <v>2.5</v>
      </c>
      <c r="I847">
        <v>1500</v>
      </c>
      <c r="K847">
        <v>2008</v>
      </c>
      <c r="L847">
        <v>94</v>
      </c>
      <c r="M847">
        <v>850</v>
      </c>
      <c r="N847" t="s">
        <v>834</v>
      </c>
      <c r="O847">
        <v>25.7704305</v>
      </c>
      <c r="P847">
        <v>-80.189162899999999</v>
      </c>
      <c r="Q847">
        <v>1.229741790151452</v>
      </c>
    </row>
    <row r="848" spans="1:17" x14ac:dyDescent="0.3">
      <c r="A848" t="s">
        <v>396</v>
      </c>
      <c r="B848" t="s">
        <v>1160</v>
      </c>
      <c r="C848" t="s">
        <v>688</v>
      </c>
      <c r="D848" t="s">
        <v>689</v>
      </c>
      <c r="E848">
        <v>33131</v>
      </c>
      <c r="F848">
        <v>2222000</v>
      </c>
      <c r="G848">
        <v>3</v>
      </c>
      <c r="H848">
        <v>3.5</v>
      </c>
      <c r="I848">
        <v>2457</v>
      </c>
      <c r="K848">
        <v>2008</v>
      </c>
      <c r="L848">
        <v>13</v>
      </c>
      <c r="M848">
        <v>904</v>
      </c>
      <c r="N848" t="s">
        <v>1161</v>
      </c>
      <c r="O848">
        <v>25.7704305</v>
      </c>
      <c r="P848">
        <v>-80.189162899999999</v>
      </c>
      <c r="Q848">
        <v>1.229741790151452</v>
      </c>
    </row>
    <row r="849" spans="1:17" x14ac:dyDescent="0.3">
      <c r="A849" t="s">
        <v>396</v>
      </c>
      <c r="B849" t="s">
        <v>1162</v>
      </c>
      <c r="C849" t="s">
        <v>688</v>
      </c>
      <c r="D849" t="s">
        <v>689</v>
      </c>
      <c r="E849">
        <v>33131</v>
      </c>
      <c r="F849">
        <v>2199999</v>
      </c>
      <c r="G849">
        <v>3</v>
      </c>
      <c r="H849">
        <v>3.5</v>
      </c>
      <c r="I849">
        <v>2457</v>
      </c>
      <c r="K849">
        <v>2008</v>
      </c>
      <c r="L849">
        <v>9</v>
      </c>
      <c r="M849">
        <v>895</v>
      </c>
      <c r="N849" t="s">
        <v>1163</v>
      </c>
      <c r="O849">
        <v>25.7704305</v>
      </c>
      <c r="P849">
        <v>-80.189162899999999</v>
      </c>
      <c r="Q849">
        <v>1.229741790151452</v>
      </c>
    </row>
    <row r="850" spans="1:17" x14ac:dyDescent="0.3">
      <c r="A850" t="s">
        <v>396</v>
      </c>
      <c r="B850" t="s">
        <v>1164</v>
      </c>
      <c r="C850" t="s">
        <v>688</v>
      </c>
      <c r="D850" t="s">
        <v>689</v>
      </c>
      <c r="E850">
        <v>33131</v>
      </c>
      <c r="F850">
        <v>3675000</v>
      </c>
      <c r="G850">
        <v>3</v>
      </c>
      <c r="H850">
        <v>4.5</v>
      </c>
      <c r="I850">
        <v>2992</v>
      </c>
      <c r="K850">
        <v>2008</v>
      </c>
      <c r="L850">
        <v>1</v>
      </c>
      <c r="M850">
        <v>1228</v>
      </c>
      <c r="N850" t="s">
        <v>1165</v>
      </c>
      <c r="O850">
        <v>25.7704305</v>
      </c>
      <c r="P850">
        <v>-80.189162899999999</v>
      </c>
      <c r="Q850">
        <v>1.229741790151452</v>
      </c>
    </row>
    <row r="851" spans="1:17" x14ac:dyDescent="0.3">
      <c r="A851" t="s">
        <v>396</v>
      </c>
      <c r="B851" t="s">
        <v>1166</v>
      </c>
      <c r="C851" t="s">
        <v>688</v>
      </c>
      <c r="D851" t="s">
        <v>689</v>
      </c>
      <c r="E851">
        <v>33131</v>
      </c>
      <c r="F851">
        <v>1100000</v>
      </c>
      <c r="G851">
        <v>2</v>
      </c>
      <c r="H851">
        <v>2.5</v>
      </c>
      <c r="I851">
        <v>1594</v>
      </c>
      <c r="K851">
        <v>2006</v>
      </c>
      <c r="L851">
        <v>55</v>
      </c>
      <c r="M851">
        <v>690</v>
      </c>
      <c r="N851" t="s">
        <v>1167</v>
      </c>
      <c r="O851">
        <v>25.759682999999999</v>
      </c>
      <c r="P851">
        <v>-80.190230900000003</v>
      </c>
      <c r="Q851">
        <v>0.55066757451185655</v>
      </c>
    </row>
    <row r="852" spans="1:17" x14ac:dyDescent="0.3">
      <c r="A852" t="s">
        <v>396</v>
      </c>
      <c r="B852" t="s">
        <v>1168</v>
      </c>
      <c r="C852" t="s">
        <v>688</v>
      </c>
      <c r="D852" t="s">
        <v>689</v>
      </c>
      <c r="E852">
        <v>33131</v>
      </c>
      <c r="F852">
        <v>575000</v>
      </c>
      <c r="G852">
        <v>1</v>
      </c>
      <c r="H852">
        <v>1</v>
      </c>
      <c r="I852">
        <v>820</v>
      </c>
      <c r="K852">
        <v>2006</v>
      </c>
      <c r="L852">
        <v>3</v>
      </c>
      <c r="M852">
        <v>701</v>
      </c>
      <c r="N852" t="s">
        <v>638</v>
      </c>
      <c r="O852">
        <v>25.759682999999999</v>
      </c>
      <c r="P852">
        <v>-80.190230900000003</v>
      </c>
      <c r="Q852">
        <v>0.55066757451185655</v>
      </c>
    </row>
    <row r="853" spans="1:17" x14ac:dyDescent="0.3">
      <c r="A853" t="s">
        <v>396</v>
      </c>
      <c r="B853" t="s">
        <v>1169</v>
      </c>
      <c r="C853" t="s">
        <v>688</v>
      </c>
      <c r="D853" t="s">
        <v>689</v>
      </c>
      <c r="E853">
        <v>33131</v>
      </c>
      <c r="F853">
        <v>985000</v>
      </c>
      <c r="G853">
        <v>3</v>
      </c>
      <c r="H853">
        <v>3.5</v>
      </c>
      <c r="I853">
        <v>1932</v>
      </c>
      <c r="K853">
        <v>2006</v>
      </c>
      <c r="L853">
        <v>8</v>
      </c>
      <c r="M853">
        <v>510</v>
      </c>
      <c r="N853" t="s">
        <v>1170</v>
      </c>
      <c r="O853">
        <v>25.759682999999999</v>
      </c>
      <c r="P853">
        <v>-80.190230900000003</v>
      </c>
      <c r="Q853">
        <v>0.55066757451185655</v>
      </c>
    </row>
    <row r="854" spans="1:17" x14ac:dyDescent="0.3">
      <c r="A854" t="s">
        <v>396</v>
      </c>
      <c r="B854" t="s">
        <v>1171</v>
      </c>
      <c r="C854" t="s">
        <v>688</v>
      </c>
      <c r="D854" t="s">
        <v>689</v>
      </c>
      <c r="E854">
        <v>33131</v>
      </c>
      <c r="F854">
        <v>630000</v>
      </c>
      <c r="G854">
        <v>2</v>
      </c>
      <c r="H854">
        <v>2</v>
      </c>
      <c r="I854">
        <v>1051</v>
      </c>
      <c r="K854">
        <v>2006</v>
      </c>
      <c r="L854">
        <v>34</v>
      </c>
      <c r="M854">
        <v>599</v>
      </c>
      <c r="N854" t="s">
        <v>1172</v>
      </c>
      <c r="O854">
        <v>25.769578599999999</v>
      </c>
      <c r="P854">
        <v>-80.191880900000001</v>
      </c>
      <c r="Q854">
        <v>1.1229047263164309</v>
      </c>
    </row>
    <row r="855" spans="1:17" x14ac:dyDescent="0.3">
      <c r="A855" t="s">
        <v>396</v>
      </c>
      <c r="B855" t="s">
        <v>1173</v>
      </c>
      <c r="C855" t="s">
        <v>688</v>
      </c>
      <c r="D855" t="s">
        <v>689</v>
      </c>
      <c r="E855">
        <v>33131</v>
      </c>
      <c r="F855">
        <v>500000</v>
      </c>
      <c r="G855">
        <v>1</v>
      </c>
      <c r="H855">
        <v>1</v>
      </c>
      <c r="I855">
        <v>775</v>
      </c>
      <c r="K855">
        <v>2006</v>
      </c>
      <c r="L855">
        <v>59</v>
      </c>
      <c r="M855">
        <v>645</v>
      </c>
      <c r="N855" t="s">
        <v>1174</v>
      </c>
      <c r="O855">
        <v>25.769578599999999</v>
      </c>
      <c r="P855">
        <v>-80.191880900000001</v>
      </c>
      <c r="Q855">
        <v>1.1229047263164309</v>
      </c>
    </row>
    <row r="856" spans="1:17" x14ac:dyDescent="0.3">
      <c r="A856" t="s">
        <v>396</v>
      </c>
      <c r="B856" t="s">
        <v>1175</v>
      </c>
      <c r="C856" t="s">
        <v>688</v>
      </c>
      <c r="D856" t="s">
        <v>689</v>
      </c>
      <c r="E856">
        <v>33131</v>
      </c>
      <c r="F856">
        <v>875000</v>
      </c>
      <c r="G856">
        <v>3</v>
      </c>
      <c r="H856">
        <v>2.5</v>
      </c>
      <c r="I856">
        <v>1513</v>
      </c>
      <c r="K856">
        <v>2006</v>
      </c>
      <c r="L856">
        <v>17</v>
      </c>
      <c r="M856">
        <v>578</v>
      </c>
      <c r="N856" t="s">
        <v>1176</v>
      </c>
      <c r="O856">
        <v>25.769578599999999</v>
      </c>
      <c r="P856">
        <v>-80.191880900000001</v>
      </c>
      <c r="Q856">
        <v>1.1229047263164309</v>
      </c>
    </row>
    <row r="857" spans="1:17" x14ac:dyDescent="0.3">
      <c r="A857" t="s">
        <v>396</v>
      </c>
      <c r="B857" t="s">
        <v>1177</v>
      </c>
      <c r="C857" t="s">
        <v>688</v>
      </c>
      <c r="D857" t="s">
        <v>689</v>
      </c>
      <c r="E857">
        <v>33131</v>
      </c>
      <c r="F857">
        <v>410000</v>
      </c>
      <c r="G857">
        <v>1</v>
      </c>
      <c r="H857">
        <v>1.5</v>
      </c>
      <c r="I857">
        <v>710</v>
      </c>
      <c r="K857">
        <v>2014</v>
      </c>
      <c r="L857">
        <v>6</v>
      </c>
      <c r="M857">
        <v>577</v>
      </c>
      <c r="N857" t="s">
        <v>1178</v>
      </c>
      <c r="O857">
        <v>25.768606200000001</v>
      </c>
      <c r="P857">
        <v>-80.191890299999997</v>
      </c>
      <c r="Q857">
        <v>1.0576414492047972</v>
      </c>
    </row>
    <row r="858" spans="1:17" x14ac:dyDescent="0.3">
      <c r="A858" t="s">
        <v>396</v>
      </c>
      <c r="B858" t="s">
        <v>1179</v>
      </c>
      <c r="C858" t="s">
        <v>688</v>
      </c>
      <c r="D858" t="s">
        <v>689</v>
      </c>
      <c r="E858">
        <v>33131</v>
      </c>
      <c r="F858">
        <v>599000</v>
      </c>
      <c r="G858">
        <v>2</v>
      </c>
      <c r="H858">
        <v>2</v>
      </c>
      <c r="I858">
        <v>1086</v>
      </c>
      <c r="K858">
        <v>2014</v>
      </c>
      <c r="L858">
        <v>5</v>
      </c>
      <c r="M858">
        <v>552</v>
      </c>
      <c r="N858" t="s">
        <v>1180</v>
      </c>
      <c r="O858">
        <v>25.768606200000001</v>
      </c>
      <c r="P858">
        <v>-80.191890299999997</v>
      </c>
      <c r="Q858">
        <v>1.0576414492047972</v>
      </c>
    </row>
    <row r="859" spans="1:17" x14ac:dyDescent="0.3">
      <c r="A859" t="s">
        <v>396</v>
      </c>
      <c r="B859" t="s">
        <v>1181</v>
      </c>
      <c r="C859" t="s">
        <v>688</v>
      </c>
      <c r="D859" t="s">
        <v>689</v>
      </c>
      <c r="E859">
        <v>33131</v>
      </c>
      <c r="F859">
        <v>800000</v>
      </c>
      <c r="G859">
        <v>3</v>
      </c>
      <c r="H859">
        <v>2</v>
      </c>
      <c r="I859">
        <v>1116</v>
      </c>
      <c r="K859">
        <v>2014</v>
      </c>
      <c r="L859">
        <v>7</v>
      </c>
      <c r="M859">
        <v>717</v>
      </c>
      <c r="N859" t="s">
        <v>1182</v>
      </c>
      <c r="O859">
        <v>25.768606200000001</v>
      </c>
      <c r="P859">
        <v>-80.191890299999997</v>
      </c>
      <c r="Q859">
        <v>1.0576414492047972</v>
      </c>
    </row>
    <row r="860" spans="1:17" x14ac:dyDescent="0.3">
      <c r="A860" t="s">
        <v>396</v>
      </c>
      <c r="B860" t="s">
        <v>1183</v>
      </c>
      <c r="C860" t="s">
        <v>688</v>
      </c>
      <c r="D860" t="s">
        <v>689</v>
      </c>
      <c r="E860">
        <v>33131</v>
      </c>
      <c r="F860">
        <v>820000</v>
      </c>
      <c r="G860">
        <v>2</v>
      </c>
      <c r="H860">
        <v>2</v>
      </c>
      <c r="I860">
        <v>1510</v>
      </c>
      <c r="K860">
        <v>2006</v>
      </c>
      <c r="L860">
        <v>21</v>
      </c>
      <c r="M860">
        <v>543</v>
      </c>
      <c r="N860" t="s">
        <v>1184</v>
      </c>
      <c r="O860">
        <v>25.769061600000001</v>
      </c>
      <c r="P860">
        <v>-80.191815300000002</v>
      </c>
      <c r="Q860">
        <v>1.0892688839830869</v>
      </c>
    </row>
    <row r="861" spans="1:17" x14ac:dyDescent="0.3">
      <c r="A861" t="s">
        <v>396</v>
      </c>
      <c r="B861" t="s">
        <v>1185</v>
      </c>
      <c r="C861" t="s">
        <v>688</v>
      </c>
      <c r="D861" t="s">
        <v>689</v>
      </c>
      <c r="E861">
        <v>33131</v>
      </c>
      <c r="F861">
        <v>510000</v>
      </c>
      <c r="G861">
        <v>1</v>
      </c>
      <c r="H861">
        <v>1.5</v>
      </c>
      <c r="I861">
        <v>987</v>
      </c>
      <c r="K861">
        <v>2006</v>
      </c>
      <c r="L861">
        <v>1</v>
      </c>
      <c r="M861">
        <v>517</v>
      </c>
      <c r="N861" t="s">
        <v>1186</v>
      </c>
      <c r="O861">
        <v>25.769061600000001</v>
      </c>
      <c r="P861">
        <v>-80.191815300000002</v>
      </c>
      <c r="Q861">
        <v>1.0892688839830869</v>
      </c>
    </row>
    <row r="862" spans="1:17" x14ac:dyDescent="0.3">
      <c r="A862" t="s">
        <v>396</v>
      </c>
      <c r="B862" t="s">
        <v>1187</v>
      </c>
      <c r="C862" t="s">
        <v>688</v>
      </c>
      <c r="D862" t="s">
        <v>689</v>
      </c>
      <c r="E862">
        <v>33131</v>
      </c>
      <c r="F862">
        <v>710000</v>
      </c>
      <c r="G862">
        <v>2</v>
      </c>
      <c r="H862">
        <v>2</v>
      </c>
      <c r="I862">
        <v>1402</v>
      </c>
      <c r="K862">
        <v>2006</v>
      </c>
      <c r="L862">
        <v>10</v>
      </c>
      <c r="M862">
        <v>506</v>
      </c>
      <c r="N862" t="s">
        <v>1184</v>
      </c>
      <c r="O862">
        <v>25.769061600000001</v>
      </c>
      <c r="P862">
        <v>-80.191815300000002</v>
      </c>
      <c r="Q862">
        <v>1.0892688839830869</v>
      </c>
    </row>
    <row r="863" spans="1:17" x14ac:dyDescent="0.3">
      <c r="A863" t="s">
        <v>396</v>
      </c>
      <c r="B863" t="s">
        <v>1188</v>
      </c>
      <c r="C863" t="s">
        <v>688</v>
      </c>
      <c r="D863" t="s">
        <v>689</v>
      </c>
      <c r="E863">
        <v>33131</v>
      </c>
      <c r="F863">
        <v>995000</v>
      </c>
      <c r="G863">
        <v>2</v>
      </c>
      <c r="H863">
        <v>2</v>
      </c>
      <c r="I863">
        <v>1313</v>
      </c>
      <c r="K863">
        <v>2008</v>
      </c>
      <c r="L863">
        <v>80</v>
      </c>
      <c r="M863">
        <v>758</v>
      </c>
      <c r="N863" t="s">
        <v>1189</v>
      </c>
      <c r="O863">
        <v>25.7688518</v>
      </c>
      <c r="P863">
        <v>-80.188538100000002</v>
      </c>
      <c r="Q863">
        <v>1.1441279615347986</v>
      </c>
    </row>
    <row r="864" spans="1:17" x14ac:dyDescent="0.3">
      <c r="A864" t="s">
        <v>396</v>
      </c>
      <c r="B864" t="s">
        <v>1190</v>
      </c>
      <c r="C864" t="s">
        <v>688</v>
      </c>
      <c r="D864" t="s">
        <v>689</v>
      </c>
      <c r="E864">
        <v>33131</v>
      </c>
      <c r="F864">
        <v>560000</v>
      </c>
      <c r="G864">
        <v>1</v>
      </c>
      <c r="H864">
        <v>1</v>
      </c>
      <c r="I864">
        <v>597</v>
      </c>
      <c r="K864">
        <v>2008</v>
      </c>
      <c r="L864">
        <v>17</v>
      </c>
      <c r="M864">
        <v>938</v>
      </c>
      <c r="N864" t="s">
        <v>443</v>
      </c>
      <c r="O864">
        <v>25.7688518</v>
      </c>
      <c r="P864">
        <v>-80.188538100000002</v>
      </c>
      <c r="Q864">
        <v>1.1441279615347986</v>
      </c>
    </row>
    <row r="865" spans="1:17" x14ac:dyDescent="0.3">
      <c r="A865" t="s">
        <v>396</v>
      </c>
      <c r="B865" t="s">
        <v>1191</v>
      </c>
      <c r="C865" t="s">
        <v>688</v>
      </c>
      <c r="D865" t="s">
        <v>689</v>
      </c>
      <c r="E865">
        <v>33131</v>
      </c>
      <c r="F865">
        <v>1850000</v>
      </c>
      <c r="G865">
        <v>3</v>
      </c>
      <c r="H865">
        <v>2.5</v>
      </c>
      <c r="I865">
        <v>1825</v>
      </c>
      <c r="K865">
        <v>2008</v>
      </c>
      <c r="L865">
        <v>107</v>
      </c>
      <c r="M865">
        <v>1014</v>
      </c>
      <c r="N865" t="s">
        <v>1192</v>
      </c>
      <c r="O865">
        <v>25.7688518</v>
      </c>
      <c r="P865">
        <v>-80.188538100000002</v>
      </c>
      <c r="Q865">
        <v>1.1441279615347986</v>
      </c>
    </row>
    <row r="866" spans="1:17" x14ac:dyDescent="0.3">
      <c r="A866" t="s">
        <v>396</v>
      </c>
      <c r="B866" t="s">
        <v>1193</v>
      </c>
      <c r="C866" t="s">
        <v>688</v>
      </c>
      <c r="D866" t="s">
        <v>689</v>
      </c>
      <c r="E866">
        <v>33131</v>
      </c>
      <c r="F866">
        <v>589000</v>
      </c>
      <c r="G866">
        <v>1</v>
      </c>
      <c r="H866">
        <v>1</v>
      </c>
      <c r="I866">
        <v>816</v>
      </c>
      <c r="K866">
        <v>2008</v>
      </c>
      <c r="L866">
        <v>23</v>
      </c>
      <c r="M866">
        <v>722</v>
      </c>
      <c r="N866" t="s">
        <v>1194</v>
      </c>
      <c r="O866">
        <v>25.7688518</v>
      </c>
      <c r="P866">
        <v>-80.188538100000002</v>
      </c>
      <c r="Q866">
        <v>1.1441279615347986</v>
      </c>
    </row>
    <row r="867" spans="1:17" x14ac:dyDescent="0.3">
      <c r="A867" t="s">
        <v>396</v>
      </c>
      <c r="B867" t="s">
        <v>1195</v>
      </c>
      <c r="C867" t="s">
        <v>688</v>
      </c>
      <c r="D867" t="s">
        <v>689</v>
      </c>
      <c r="E867">
        <v>33131</v>
      </c>
      <c r="F867">
        <v>950000</v>
      </c>
      <c r="G867">
        <v>2</v>
      </c>
      <c r="H867">
        <v>2</v>
      </c>
      <c r="I867">
        <v>1168</v>
      </c>
      <c r="K867">
        <v>2008</v>
      </c>
      <c r="L867">
        <v>21</v>
      </c>
      <c r="M867">
        <v>813</v>
      </c>
      <c r="N867" t="s">
        <v>1196</v>
      </c>
      <c r="O867">
        <v>25.7690722</v>
      </c>
      <c r="P867">
        <v>-80.188605999999993</v>
      </c>
      <c r="Q867">
        <v>1.1562554353207917</v>
      </c>
    </row>
    <row r="868" spans="1:17" x14ac:dyDescent="0.3">
      <c r="A868" t="s">
        <v>396</v>
      </c>
      <c r="B868" t="s">
        <v>1197</v>
      </c>
      <c r="C868" t="s">
        <v>688</v>
      </c>
      <c r="D868" t="s">
        <v>689</v>
      </c>
      <c r="E868">
        <v>33131</v>
      </c>
      <c r="F868">
        <v>620000</v>
      </c>
      <c r="G868">
        <v>1</v>
      </c>
      <c r="H868">
        <v>1</v>
      </c>
      <c r="I868">
        <v>798</v>
      </c>
      <c r="K868">
        <v>2008</v>
      </c>
      <c r="L868">
        <v>33</v>
      </c>
      <c r="M868">
        <v>777</v>
      </c>
      <c r="N868" t="s">
        <v>1198</v>
      </c>
      <c r="O868">
        <v>25.7690722</v>
      </c>
      <c r="P868">
        <v>-80.188605999999993</v>
      </c>
      <c r="Q868">
        <v>1.1562554353207917</v>
      </c>
    </row>
    <row r="869" spans="1:17" x14ac:dyDescent="0.3">
      <c r="A869" t="s">
        <v>396</v>
      </c>
      <c r="B869" t="s">
        <v>1199</v>
      </c>
      <c r="C869" t="s">
        <v>688</v>
      </c>
      <c r="D869" t="s">
        <v>689</v>
      </c>
      <c r="E869">
        <v>33131</v>
      </c>
      <c r="F869">
        <v>845000</v>
      </c>
      <c r="G869">
        <v>2</v>
      </c>
      <c r="H869">
        <v>2</v>
      </c>
      <c r="I869">
        <v>1167</v>
      </c>
      <c r="K869">
        <v>2008</v>
      </c>
      <c r="L869">
        <v>46</v>
      </c>
      <c r="M869">
        <v>724</v>
      </c>
      <c r="N869" t="s">
        <v>1200</v>
      </c>
      <c r="O869">
        <v>25.7690722</v>
      </c>
      <c r="P869">
        <v>-80.188605999999993</v>
      </c>
      <c r="Q869">
        <v>1.1562554353207917</v>
      </c>
    </row>
    <row r="870" spans="1:17" x14ac:dyDescent="0.3">
      <c r="A870" t="s">
        <v>396</v>
      </c>
      <c r="B870" t="s">
        <v>1201</v>
      </c>
      <c r="C870" t="s">
        <v>688</v>
      </c>
      <c r="D870" t="s">
        <v>689</v>
      </c>
      <c r="E870">
        <v>33131</v>
      </c>
      <c r="F870">
        <v>650000</v>
      </c>
      <c r="G870">
        <v>1</v>
      </c>
      <c r="H870">
        <v>1</v>
      </c>
      <c r="I870">
        <v>798</v>
      </c>
      <c r="K870">
        <v>2008</v>
      </c>
      <c r="L870">
        <v>78</v>
      </c>
      <c r="M870">
        <v>815</v>
      </c>
      <c r="N870" t="s">
        <v>1202</v>
      </c>
      <c r="O870">
        <v>25.7690722</v>
      </c>
      <c r="P870">
        <v>-80.188605999999993</v>
      </c>
      <c r="Q870">
        <v>1.1562554353207917</v>
      </c>
    </row>
    <row r="871" spans="1:17" x14ac:dyDescent="0.3">
      <c r="A871" t="s">
        <v>396</v>
      </c>
      <c r="B871" t="s">
        <v>1203</v>
      </c>
      <c r="C871" t="s">
        <v>688</v>
      </c>
      <c r="D871" t="s">
        <v>689</v>
      </c>
      <c r="E871">
        <v>33131</v>
      </c>
      <c r="F871">
        <v>1000000</v>
      </c>
      <c r="G871">
        <v>1</v>
      </c>
      <c r="H871">
        <v>1</v>
      </c>
      <c r="I871">
        <v>1120</v>
      </c>
      <c r="K871">
        <v>2008</v>
      </c>
      <c r="L871">
        <v>3</v>
      </c>
      <c r="M871">
        <v>893</v>
      </c>
      <c r="N871" t="s">
        <v>1204</v>
      </c>
      <c r="O871">
        <v>25.7690722</v>
      </c>
      <c r="P871">
        <v>-80.188605999999993</v>
      </c>
      <c r="Q871">
        <v>1.1562554353207917</v>
      </c>
    </row>
    <row r="872" spans="1:17" x14ac:dyDescent="0.3">
      <c r="A872" t="s">
        <v>396</v>
      </c>
      <c r="B872" t="s">
        <v>1205</v>
      </c>
      <c r="C872" t="s">
        <v>688</v>
      </c>
      <c r="D872" t="s">
        <v>689</v>
      </c>
      <c r="E872">
        <v>33131</v>
      </c>
      <c r="F872">
        <v>849900</v>
      </c>
      <c r="G872">
        <v>1</v>
      </c>
      <c r="H872">
        <v>1</v>
      </c>
      <c r="I872">
        <v>790</v>
      </c>
      <c r="K872">
        <v>2009</v>
      </c>
      <c r="L872">
        <v>121</v>
      </c>
      <c r="M872">
        <v>1076</v>
      </c>
      <c r="N872" t="s">
        <v>1206</v>
      </c>
      <c r="O872">
        <v>25.768662500000001</v>
      </c>
      <c r="P872">
        <v>-80.188727</v>
      </c>
      <c r="Q872">
        <v>1.1273511761603374</v>
      </c>
    </row>
    <row r="873" spans="1:17" x14ac:dyDescent="0.3">
      <c r="A873" t="s">
        <v>396</v>
      </c>
      <c r="B873" t="s">
        <v>1207</v>
      </c>
      <c r="C873" t="s">
        <v>688</v>
      </c>
      <c r="D873" t="s">
        <v>689</v>
      </c>
      <c r="E873">
        <v>33131</v>
      </c>
      <c r="F873">
        <v>1490000</v>
      </c>
      <c r="G873">
        <v>2</v>
      </c>
      <c r="H873">
        <v>2</v>
      </c>
      <c r="I873">
        <v>1386</v>
      </c>
      <c r="K873">
        <v>2009</v>
      </c>
      <c r="L873">
        <v>46</v>
      </c>
      <c r="M873">
        <v>1075</v>
      </c>
      <c r="N873" t="s">
        <v>1208</v>
      </c>
      <c r="O873">
        <v>25.768662500000001</v>
      </c>
      <c r="P873">
        <v>-80.188727</v>
      </c>
      <c r="Q873">
        <v>1.1273511761603374</v>
      </c>
    </row>
    <row r="874" spans="1:17" x14ac:dyDescent="0.3">
      <c r="A874" t="s">
        <v>396</v>
      </c>
      <c r="B874" t="s">
        <v>1209</v>
      </c>
      <c r="C874" t="s">
        <v>688</v>
      </c>
      <c r="D874" t="s">
        <v>689</v>
      </c>
      <c r="E874">
        <v>33131</v>
      </c>
      <c r="F874">
        <v>759000</v>
      </c>
      <c r="G874">
        <v>1</v>
      </c>
      <c r="H874">
        <v>1</v>
      </c>
      <c r="I874">
        <v>790</v>
      </c>
      <c r="K874">
        <v>2009</v>
      </c>
      <c r="L874">
        <v>41</v>
      </c>
      <c r="M874">
        <v>961</v>
      </c>
      <c r="N874" t="s">
        <v>1210</v>
      </c>
      <c r="O874">
        <v>25.768662500000001</v>
      </c>
      <c r="P874">
        <v>-80.188727</v>
      </c>
      <c r="Q874">
        <v>1.1273511761603374</v>
      </c>
    </row>
    <row r="875" spans="1:17" x14ac:dyDescent="0.3">
      <c r="A875" t="s">
        <v>396</v>
      </c>
      <c r="B875" t="s">
        <v>1211</v>
      </c>
      <c r="C875" t="s">
        <v>688</v>
      </c>
      <c r="D875" t="s">
        <v>689</v>
      </c>
      <c r="E875">
        <v>33131</v>
      </c>
      <c r="F875">
        <v>1350000</v>
      </c>
      <c r="G875">
        <v>2</v>
      </c>
      <c r="H875">
        <v>2</v>
      </c>
      <c r="I875">
        <v>1286</v>
      </c>
      <c r="K875">
        <v>2009</v>
      </c>
      <c r="L875">
        <v>98</v>
      </c>
      <c r="M875">
        <v>1050</v>
      </c>
      <c r="N875" t="s">
        <v>1212</v>
      </c>
      <c r="O875">
        <v>25.768662500000001</v>
      </c>
      <c r="P875">
        <v>-80.188727</v>
      </c>
      <c r="Q875">
        <v>1.1273511761603374</v>
      </c>
    </row>
    <row r="876" spans="1:17" x14ac:dyDescent="0.3">
      <c r="A876" t="s">
        <v>396</v>
      </c>
      <c r="B876" t="s">
        <v>1213</v>
      </c>
      <c r="C876" t="s">
        <v>688</v>
      </c>
      <c r="D876" t="s">
        <v>689</v>
      </c>
      <c r="E876">
        <v>33131</v>
      </c>
      <c r="F876">
        <v>612000</v>
      </c>
      <c r="G876">
        <v>1</v>
      </c>
      <c r="H876">
        <v>1</v>
      </c>
      <c r="I876">
        <v>1035</v>
      </c>
      <c r="K876">
        <v>2009</v>
      </c>
      <c r="L876">
        <v>41</v>
      </c>
      <c r="M876">
        <v>591</v>
      </c>
      <c r="N876" t="s">
        <v>1214</v>
      </c>
      <c r="O876">
        <v>25.768352400000001</v>
      </c>
      <c r="P876">
        <v>-80.188671900000003</v>
      </c>
      <c r="Q876">
        <v>1.1093112748538383</v>
      </c>
    </row>
    <row r="877" spans="1:17" x14ac:dyDescent="0.3">
      <c r="A877" t="s">
        <v>396</v>
      </c>
      <c r="B877" t="s">
        <v>1215</v>
      </c>
      <c r="C877" t="s">
        <v>688</v>
      </c>
      <c r="D877" t="s">
        <v>689</v>
      </c>
      <c r="E877">
        <v>33131</v>
      </c>
      <c r="F877">
        <v>900000</v>
      </c>
      <c r="G877">
        <v>2</v>
      </c>
      <c r="H877">
        <v>2</v>
      </c>
      <c r="I877">
        <v>1255</v>
      </c>
      <c r="K877">
        <v>2009</v>
      </c>
      <c r="L877">
        <v>105</v>
      </c>
      <c r="M877">
        <v>717</v>
      </c>
      <c r="N877" t="s">
        <v>663</v>
      </c>
      <c r="O877">
        <v>25.768352400000001</v>
      </c>
      <c r="P877">
        <v>-80.188671900000003</v>
      </c>
      <c r="Q877">
        <v>1.1093112748538383</v>
      </c>
    </row>
    <row r="878" spans="1:17" x14ac:dyDescent="0.3">
      <c r="A878" t="s">
        <v>396</v>
      </c>
      <c r="B878" t="s">
        <v>1216</v>
      </c>
      <c r="C878" t="s">
        <v>688</v>
      </c>
      <c r="D878" t="s">
        <v>689</v>
      </c>
      <c r="E878">
        <v>33131</v>
      </c>
      <c r="F878">
        <v>1700000</v>
      </c>
      <c r="G878">
        <v>3</v>
      </c>
      <c r="H878">
        <v>2</v>
      </c>
      <c r="I878">
        <v>1870</v>
      </c>
      <c r="K878">
        <v>2009</v>
      </c>
      <c r="L878">
        <v>23</v>
      </c>
      <c r="M878">
        <v>909</v>
      </c>
      <c r="N878" t="s">
        <v>1217</v>
      </c>
      <c r="O878">
        <v>25.768352400000001</v>
      </c>
      <c r="P878">
        <v>-80.188671900000003</v>
      </c>
      <c r="Q878">
        <v>1.1093112748538383</v>
      </c>
    </row>
    <row r="879" spans="1:17" x14ac:dyDescent="0.3">
      <c r="A879" t="s">
        <v>396</v>
      </c>
      <c r="B879" t="s">
        <v>1218</v>
      </c>
      <c r="C879" t="s">
        <v>688</v>
      </c>
      <c r="D879" t="s">
        <v>689</v>
      </c>
      <c r="E879">
        <v>33131</v>
      </c>
      <c r="F879">
        <v>699000</v>
      </c>
      <c r="G879">
        <v>1</v>
      </c>
      <c r="H879">
        <v>1</v>
      </c>
      <c r="I879">
        <v>984</v>
      </c>
      <c r="K879">
        <v>2009</v>
      </c>
      <c r="L879">
        <v>20</v>
      </c>
      <c r="M879">
        <v>710</v>
      </c>
      <c r="N879" t="s">
        <v>850</v>
      </c>
      <c r="O879">
        <v>25.768352400000001</v>
      </c>
      <c r="P879">
        <v>-80.188671900000003</v>
      </c>
      <c r="Q879">
        <v>1.1093112748538383</v>
      </c>
    </row>
    <row r="880" spans="1:17" x14ac:dyDescent="0.3">
      <c r="A880" t="s">
        <v>396</v>
      </c>
      <c r="B880" t="s">
        <v>1219</v>
      </c>
      <c r="C880" t="s">
        <v>688</v>
      </c>
      <c r="D880" t="s">
        <v>689</v>
      </c>
      <c r="E880">
        <v>33131</v>
      </c>
      <c r="F880">
        <v>1350000</v>
      </c>
      <c r="G880">
        <v>2</v>
      </c>
      <c r="H880">
        <v>2</v>
      </c>
      <c r="I880">
        <v>1518</v>
      </c>
      <c r="K880">
        <v>2009</v>
      </c>
      <c r="L880">
        <v>41</v>
      </c>
      <c r="M880">
        <v>889</v>
      </c>
      <c r="N880" t="s">
        <v>1220</v>
      </c>
      <c r="O880">
        <v>25.768352400000001</v>
      </c>
      <c r="P880">
        <v>-80.188671900000003</v>
      </c>
      <c r="Q880">
        <v>1.1093112748538383</v>
      </c>
    </row>
    <row r="881" spans="1:17" x14ac:dyDescent="0.3">
      <c r="A881" t="s">
        <v>396</v>
      </c>
      <c r="B881" t="s">
        <v>1221</v>
      </c>
      <c r="C881" t="s">
        <v>688</v>
      </c>
      <c r="D881" t="s">
        <v>689</v>
      </c>
      <c r="E881">
        <v>33131</v>
      </c>
      <c r="F881">
        <v>1099000</v>
      </c>
      <c r="G881">
        <v>2</v>
      </c>
      <c r="H881">
        <v>2</v>
      </c>
      <c r="I881">
        <v>1327</v>
      </c>
      <c r="K881">
        <v>2009</v>
      </c>
      <c r="L881">
        <v>99</v>
      </c>
      <c r="M881">
        <v>828</v>
      </c>
      <c r="N881" t="s">
        <v>1222</v>
      </c>
      <c r="O881">
        <v>25.768352400000001</v>
      </c>
      <c r="P881">
        <v>-80.188671900000003</v>
      </c>
      <c r="Q881">
        <v>1.1093112748538383</v>
      </c>
    </row>
    <row r="882" spans="1:17" x14ac:dyDescent="0.3">
      <c r="A882" t="s">
        <v>396</v>
      </c>
      <c r="B882" t="s">
        <v>1223</v>
      </c>
      <c r="C882" t="s">
        <v>688</v>
      </c>
      <c r="D882" t="s">
        <v>689</v>
      </c>
      <c r="E882">
        <v>33131</v>
      </c>
      <c r="F882">
        <v>604275</v>
      </c>
      <c r="G882">
        <v>1</v>
      </c>
      <c r="H882">
        <v>1</v>
      </c>
      <c r="I882">
        <v>732</v>
      </c>
      <c r="K882">
        <v>2009</v>
      </c>
      <c r="L882">
        <v>9</v>
      </c>
      <c r="M882">
        <v>826</v>
      </c>
      <c r="N882" t="s">
        <v>1224</v>
      </c>
      <c r="O882">
        <v>25.768352400000001</v>
      </c>
      <c r="P882">
        <v>-80.188671900000003</v>
      </c>
      <c r="Q882">
        <v>1.1093112748538383</v>
      </c>
    </row>
    <row r="883" spans="1:17" x14ac:dyDescent="0.3">
      <c r="A883" t="s">
        <v>396</v>
      </c>
      <c r="B883" t="s">
        <v>1225</v>
      </c>
      <c r="C883" t="s">
        <v>688</v>
      </c>
      <c r="D883" t="s">
        <v>689</v>
      </c>
      <c r="E883">
        <v>33131</v>
      </c>
      <c r="F883">
        <v>1389000</v>
      </c>
      <c r="G883">
        <v>2</v>
      </c>
      <c r="H883">
        <v>2</v>
      </c>
      <c r="I883">
        <v>1633</v>
      </c>
      <c r="K883">
        <v>2009</v>
      </c>
      <c r="L883">
        <v>16</v>
      </c>
      <c r="M883">
        <v>851</v>
      </c>
      <c r="N883" t="s">
        <v>985</v>
      </c>
      <c r="O883">
        <v>25.768352400000001</v>
      </c>
      <c r="P883">
        <v>-80.188671900000003</v>
      </c>
      <c r="Q883">
        <v>1.1093112748538383</v>
      </c>
    </row>
    <row r="884" spans="1:17" x14ac:dyDescent="0.3">
      <c r="A884" t="s">
        <v>396</v>
      </c>
      <c r="B884" t="s">
        <v>1226</v>
      </c>
      <c r="C884" t="s">
        <v>688</v>
      </c>
      <c r="D884" t="s">
        <v>689</v>
      </c>
      <c r="E884">
        <v>33131</v>
      </c>
      <c r="F884">
        <v>638000</v>
      </c>
      <c r="G884">
        <v>1</v>
      </c>
      <c r="H884">
        <v>1</v>
      </c>
      <c r="I884">
        <v>984</v>
      </c>
      <c r="K884">
        <v>2009</v>
      </c>
      <c r="L884">
        <v>48</v>
      </c>
      <c r="M884">
        <v>648</v>
      </c>
      <c r="N884" t="s">
        <v>1227</v>
      </c>
      <c r="O884">
        <v>25.768352400000001</v>
      </c>
      <c r="P884">
        <v>-80.188671900000003</v>
      </c>
      <c r="Q884">
        <v>1.1093112748538383</v>
      </c>
    </row>
    <row r="885" spans="1:17" x14ac:dyDescent="0.3">
      <c r="A885" t="s">
        <v>396</v>
      </c>
      <c r="B885" t="s">
        <v>1228</v>
      </c>
      <c r="C885" t="s">
        <v>688</v>
      </c>
      <c r="D885" t="s">
        <v>689</v>
      </c>
      <c r="E885">
        <v>33131</v>
      </c>
      <c r="F885">
        <v>700000</v>
      </c>
      <c r="G885">
        <v>1</v>
      </c>
      <c r="H885">
        <v>1</v>
      </c>
      <c r="I885">
        <v>984</v>
      </c>
      <c r="K885">
        <v>2009</v>
      </c>
      <c r="L885">
        <v>48</v>
      </c>
      <c r="M885">
        <v>711</v>
      </c>
      <c r="N885" t="s">
        <v>850</v>
      </c>
      <c r="O885">
        <v>25.768352400000001</v>
      </c>
      <c r="P885">
        <v>-80.188671900000003</v>
      </c>
      <c r="Q885">
        <v>1.1093112748538383</v>
      </c>
    </row>
    <row r="886" spans="1:17" x14ac:dyDescent="0.3">
      <c r="A886" t="s">
        <v>396</v>
      </c>
      <c r="B886" t="s">
        <v>1229</v>
      </c>
      <c r="C886" t="s">
        <v>688</v>
      </c>
      <c r="D886" t="s">
        <v>689</v>
      </c>
      <c r="E886">
        <v>33131</v>
      </c>
      <c r="F886">
        <v>995000</v>
      </c>
      <c r="G886">
        <v>2</v>
      </c>
      <c r="H886">
        <v>2</v>
      </c>
      <c r="I886">
        <v>1255</v>
      </c>
      <c r="K886">
        <v>2009</v>
      </c>
      <c r="L886">
        <v>76</v>
      </c>
      <c r="M886">
        <v>793</v>
      </c>
      <c r="N886" t="s">
        <v>1230</v>
      </c>
      <c r="O886">
        <v>25.768352400000001</v>
      </c>
      <c r="P886">
        <v>-80.188671900000003</v>
      </c>
      <c r="Q886">
        <v>1.1093112748538383</v>
      </c>
    </row>
    <row r="887" spans="1:17" x14ac:dyDescent="0.3">
      <c r="A887" t="s">
        <v>396</v>
      </c>
      <c r="B887" t="s">
        <v>1231</v>
      </c>
      <c r="C887" t="s">
        <v>688</v>
      </c>
      <c r="D887" t="s">
        <v>689</v>
      </c>
      <c r="E887">
        <v>33131</v>
      </c>
      <c r="F887">
        <v>615000</v>
      </c>
      <c r="G887">
        <v>1</v>
      </c>
      <c r="H887">
        <v>1</v>
      </c>
      <c r="I887">
        <v>732</v>
      </c>
      <c r="K887">
        <v>2009</v>
      </c>
      <c r="L887">
        <v>31</v>
      </c>
      <c r="M887">
        <v>840</v>
      </c>
      <c r="N887" t="s">
        <v>1232</v>
      </c>
      <c r="O887">
        <v>25.768352400000001</v>
      </c>
      <c r="P887">
        <v>-80.188671900000003</v>
      </c>
      <c r="Q887">
        <v>1.1093112748538383</v>
      </c>
    </row>
    <row r="888" spans="1:17" x14ac:dyDescent="0.3">
      <c r="A888" t="s">
        <v>396</v>
      </c>
      <c r="B888" t="s">
        <v>1233</v>
      </c>
      <c r="C888" t="s">
        <v>688</v>
      </c>
      <c r="D888" t="s">
        <v>689</v>
      </c>
      <c r="E888">
        <v>33131</v>
      </c>
      <c r="F888">
        <v>795000</v>
      </c>
      <c r="G888">
        <v>2</v>
      </c>
      <c r="H888">
        <v>2</v>
      </c>
      <c r="I888">
        <v>1197</v>
      </c>
      <c r="K888">
        <v>2008</v>
      </c>
      <c r="L888">
        <v>42</v>
      </c>
      <c r="M888">
        <v>664</v>
      </c>
      <c r="N888" t="s">
        <v>1234</v>
      </c>
      <c r="O888">
        <v>25.768340200000001</v>
      </c>
      <c r="P888">
        <v>-80.190610000000007</v>
      </c>
      <c r="Q888">
        <v>1.0632116644572318</v>
      </c>
    </row>
    <row r="889" spans="1:17" x14ac:dyDescent="0.3">
      <c r="A889" t="s">
        <v>396</v>
      </c>
      <c r="B889" t="s">
        <v>1235</v>
      </c>
      <c r="C889" t="s">
        <v>688</v>
      </c>
      <c r="D889" t="s">
        <v>689</v>
      </c>
      <c r="E889">
        <v>33131</v>
      </c>
      <c r="F889">
        <v>825000</v>
      </c>
      <c r="G889">
        <v>2</v>
      </c>
      <c r="H889">
        <v>2</v>
      </c>
      <c r="I889">
        <v>1214</v>
      </c>
      <c r="K889">
        <v>1982</v>
      </c>
      <c r="L889">
        <v>8</v>
      </c>
      <c r="M889">
        <v>680</v>
      </c>
      <c r="N889" t="s">
        <v>1236</v>
      </c>
      <c r="O889">
        <v>25.767190299999999</v>
      </c>
      <c r="P889">
        <v>-80.184933299999997</v>
      </c>
      <c r="Q889">
        <v>1.1608841452696563</v>
      </c>
    </row>
    <row r="890" spans="1:17" x14ac:dyDescent="0.3">
      <c r="A890" t="s">
        <v>396</v>
      </c>
      <c r="B890" t="s">
        <v>1237</v>
      </c>
      <c r="C890" t="s">
        <v>688</v>
      </c>
      <c r="D890" t="s">
        <v>689</v>
      </c>
      <c r="E890">
        <v>33131</v>
      </c>
      <c r="F890">
        <v>669000</v>
      </c>
      <c r="G890">
        <v>2</v>
      </c>
      <c r="H890">
        <v>2</v>
      </c>
      <c r="I890">
        <v>950</v>
      </c>
      <c r="K890">
        <v>1991</v>
      </c>
      <c r="L890">
        <v>57</v>
      </c>
      <c r="M890">
        <v>704</v>
      </c>
      <c r="N890" t="s">
        <v>1121</v>
      </c>
      <c r="O890">
        <v>25.768002800000001</v>
      </c>
      <c r="P890">
        <v>-80.183714100000003</v>
      </c>
      <c r="Q890">
        <v>1.2517337142355649</v>
      </c>
    </row>
    <row r="891" spans="1:17" x14ac:dyDescent="0.3">
      <c r="A891" t="s">
        <v>396</v>
      </c>
      <c r="B891" t="s">
        <v>1238</v>
      </c>
      <c r="C891" t="s">
        <v>688</v>
      </c>
      <c r="D891" t="s">
        <v>689</v>
      </c>
      <c r="E891">
        <v>33131</v>
      </c>
      <c r="F891">
        <v>425000</v>
      </c>
      <c r="G891">
        <v>1</v>
      </c>
      <c r="H891">
        <v>1.5</v>
      </c>
      <c r="I891">
        <v>600</v>
      </c>
      <c r="K891">
        <v>1991</v>
      </c>
      <c r="L891">
        <v>6</v>
      </c>
      <c r="M891">
        <v>708</v>
      </c>
      <c r="N891" t="s">
        <v>1239</v>
      </c>
      <c r="O891">
        <v>25.768002800000001</v>
      </c>
      <c r="P891">
        <v>-80.183714100000003</v>
      </c>
      <c r="Q891">
        <v>1.2517337142355649</v>
      </c>
    </row>
    <row r="892" spans="1:17" x14ac:dyDescent="0.3">
      <c r="A892" t="s">
        <v>396</v>
      </c>
      <c r="B892" t="s">
        <v>1240</v>
      </c>
      <c r="C892" t="s">
        <v>688</v>
      </c>
      <c r="D892" t="s">
        <v>689</v>
      </c>
      <c r="E892">
        <v>33131</v>
      </c>
      <c r="F892">
        <v>629000</v>
      </c>
      <c r="G892">
        <v>2</v>
      </c>
      <c r="H892">
        <v>2</v>
      </c>
      <c r="I892">
        <v>950</v>
      </c>
      <c r="K892">
        <v>1991</v>
      </c>
      <c r="L892">
        <v>6</v>
      </c>
      <c r="M892">
        <v>662</v>
      </c>
      <c r="N892" t="s">
        <v>1121</v>
      </c>
      <c r="O892">
        <v>25.768002800000001</v>
      </c>
      <c r="P892">
        <v>-80.183714100000003</v>
      </c>
      <c r="Q892">
        <v>1.2517337142355649</v>
      </c>
    </row>
    <row r="893" spans="1:17" x14ac:dyDescent="0.3">
      <c r="A893" t="s">
        <v>396</v>
      </c>
      <c r="B893" t="s">
        <v>1241</v>
      </c>
      <c r="C893" t="s">
        <v>688</v>
      </c>
      <c r="D893" t="s">
        <v>689</v>
      </c>
      <c r="E893">
        <v>33131</v>
      </c>
      <c r="F893">
        <v>418000</v>
      </c>
      <c r="G893">
        <v>1</v>
      </c>
      <c r="H893">
        <v>1.5</v>
      </c>
      <c r="I893">
        <v>640</v>
      </c>
      <c r="K893">
        <v>1991</v>
      </c>
      <c r="L893">
        <v>38</v>
      </c>
      <c r="M893">
        <v>653</v>
      </c>
      <c r="N893" t="s">
        <v>1242</v>
      </c>
      <c r="O893">
        <v>25.768002800000001</v>
      </c>
      <c r="P893">
        <v>-80.183714100000003</v>
      </c>
      <c r="Q893">
        <v>1.2517337142355649</v>
      </c>
    </row>
    <row r="894" spans="1:17" x14ac:dyDescent="0.3">
      <c r="A894" t="s">
        <v>396</v>
      </c>
      <c r="B894" t="s">
        <v>1243</v>
      </c>
      <c r="C894" t="s">
        <v>688</v>
      </c>
      <c r="D894" t="s">
        <v>689</v>
      </c>
      <c r="E894">
        <v>33131</v>
      </c>
      <c r="F894">
        <v>640000</v>
      </c>
      <c r="G894">
        <v>2</v>
      </c>
      <c r="H894">
        <v>2</v>
      </c>
      <c r="I894">
        <v>1030</v>
      </c>
      <c r="K894">
        <v>1991</v>
      </c>
      <c r="L894">
        <v>47</v>
      </c>
      <c r="M894">
        <v>621</v>
      </c>
      <c r="N894" t="s">
        <v>533</v>
      </c>
      <c r="O894">
        <v>25.768002800000001</v>
      </c>
      <c r="P894">
        <v>-80.183714100000003</v>
      </c>
      <c r="Q894">
        <v>1.2517337142355649</v>
      </c>
    </row>
    <row r="895" spans="1:17" x14ac:dyDescent="0.3">
      <c r="A895" t="s">
        <v>396</v>
      </c>
      <c r="B895" t="s">
        <v>1244</v>
      </c>
      <c r="C895" t="s">
        <v>688</v>
      </c>
      <c r="D895" t="s">
        <v>689</v>
      </c>
      <c r="E895">
        <v>33131</v>
      </c>
      <c r="F895">
        <v>460000</v>
      </c>
      <c r="G895">
        <v>1</v>
      </c>
      <c r="H895">
        <v>1.5</v>
      </c>
      <c r="I895">
        <v>770</v>
      </c>
      <c r="K895">
        <v>1991</v>
      </c>
      <c r="L895">
        <v>28</v>
      </c>
      <c r="M895">
        <v>597</v>
      </c>
      <c r="N895" t="s">
        <v>1232</v>
      </c>
      <c r="O895">
        <v>25.768002800000001</v>
      </c>
      <c r="P895">
        <v>-80.183714100000003</v>
      </c>
      <c r="Q895">
        <v>1.2517337142355649</v>
      </c>
    </row>
    <row r="896" spans="1:17" x14ac:dyDescent="0.3">
      <c r="A896" t="s">
        <v>396</v>
      </c>
      <c r="B896" t="s">
        <v>1245</v>
      </c>
      <c r="C896" t="s">
        <v>688</v>
      </c>
      <c r="D896" t="s">
        <v>689</v>
      </c>
      <c r="E896">
        <v>33131</v>
      </c>
      <c r="F896">
        <v>310000</v>
      </c>
      <c r="G896">
        <v>1</v>
      </c>
      <c r="H896">
        <v>1</v>
      </c>
      <c r="I896">
        <v>520</v>
      </c>
      <c r="K896">
        <v>1991</v>
      </c>
      <c r="L896">
        <v>48</v>
      </c>
      <c r="M896">
        <v>596</v>
      </c>
      <c r="N896" t="s">
        <v>1246</v>
      </c>
      <c r="O896">
        <v>25.768002800000001</v>
      </c>
      <c r="P896">
        <v>-80.183714100000003</v>
      </c>
      <c r="Q896">
        <v>1.2517337142355649</v>
      </c>
    </row>
    <row r="897" spans="1:17" x14ac:dyDescent="0.3">
      <c r="A897" t="s">
        <v>396</v>
      </c>
      <c r="B897" t="s">
        <v>1247</v>
      </c>
      <c r="C897" t="s">
        <v>688</v>
      </c>
      <c r="D897" t="s">
        <v>689</v>
      </c>
      <c r="E897">
        <v>33131</v>
      </c>
      <c r="F897">
        <v>530000</v>
      </c>
      <c r="G897">
        <v>1</v>
      </c>
      <c r="H897">
        <v>1</v>
      </c>
      <c r="I897">
        <v>738</v>
      </c>
      <c r="K897">
        <v>2008</v>
      </c>
      <c r="L897">
        <v>44</v>
      </c>
      <c r="M897">
        <v>718</v>
      </c>
      <c r="N897" t="s">
        <v>839</v>
      </c>
      <c r="O897">
        <v>25.768447500000001</v>
      </c>
      <c r="P897">
        <v>-80.191348700000006</v>
      </c>
      <c r="Q897">
        <v>1.0561735102538874</v>
      </c>
    </row>
    <row r="898" spans="1:17" x14ac:dyDescent="0.3">
      <c r="A898" t="s">
        <v>396</v>
      </c>
      <c r="B898" t="s">
        <v>1248</v>
      </c>
      <c r="C898" t="s">
        <v>688</v>
      </c>
      <c r="D898" t="s">
        <v>689</v>
      </c>
      <c r="E898">
        <v>33131</v>
      </c>
      <c r="F898">
        <v>695000</v>
      </c>
      <c r="G898">
        <v>2</v>
      </c>
      <c r="H898">
        <v>2</v>
      </c>
      <c r="I898">
        <v>1123</v>
      </c>
      <c r="K898">
        <v>2008</v>
      </c>
      <c r="L898">
        <v>15</v>
      </c>
      <c r="M898">
        <v>619</v>
      </c>
      <c r="N898" t="s">
        <v>1249</v>
      </c>
      <c r="O898">
        <v>25.768447500000001</v>
      </c>
      <c r="P898">
        <v>-80.191348700000006</v>
      </c>
      <c r="Q898">
        <v>1.0561735102538874</v>
      </c>
    </row>
    <row r="899" spans="1:17" x14ac:dyDescent="0.3">
      <c r="A899" t="s">
        <v>396</v>
      </c>
      <c r="B899" t="s">
        <v>1250</v>
      </c>
      <c r="C899" t="s">
        <v>688</v>
      </c>
      <c r="D899" t="s">
        <v>689</v>
      </c>
      <c r="E899">
        <v>33131</v>
      </c>
      <c r="F899">
        <v>685000</v>
      </c>
      <c r="G899">
        <v>1</v>
      </c>
      <c r="H899">
        <v>1</v>
      </c>
      <c r="I899">
        <v>803</v>
      </c>
      <c r="K899">
        <v>2008</v>
      </c>
      <c r="L899">
        <v>61</v>
      </c>
      <c r="M899">
        <v>853</v>
      </c>
      <c r="N899" t="s">
        <v>1251</v>
      </c>
      <c r="O899">
        <v>25.768447500000001</v>
      </c>
      <c r="P899">
        <v>-80.191348700000006</v>
      </c>
      <c r="Q899">
        <v>1.0561735102538874</v>
      </c>
    </row>
    <row r="900" spans="1:17" x14ac:dyDescent="0.3">
      <c r="A900" t="s">
        <v>396</v>
      </c>
      <c r="B900" t="s">
        <v>1252</v>
      </c>
      <c r="C900" t="s">
        <v>688</v>
      </c>
      <c r="D900" t="s">
        <v>689</v>
      </c>
      <c r="E900">
        <v>33131</v>
      </c>
      <c r="F900">
        <v>1035000</v>
      </c>
      <c r="G900">
        <v>2</v>
      </c>
      <c r="H900">
        <v>2</v>
      </c>
      <c r="I900">
        <v>1208</v>
      </c>
      <c r="K900">
        <v>2016</v>
      </c>
      <c r="L900">
        <v>46</v>
      </c>
      <c r="M900">
        <v>857</v>
      </c>
      <c r="N900" t="s">
        <v>1253</v>
      </c>
      <c r="O900">
        <v>25.767897999999999</v>
      </c>
      <c r="P900">
        <v>-80.192301299999997</v>
      </c>
      <c r="Q900">
        <v>1.0038962448493074</v>
      </c>
    </row>
    <row r="901" spans="1:17" x14ac:dyDescent="0.3">
      <c r="A901" t="s">
        <v>396</v>
      </c>
      <c r="B901" t="s">
        <v>1254</v>
      </c>
      <c r="C901" t="s">
        <v>688</v>
      </c>
      <c r="D901" t="s">
        <v>689</v>
      </c>
      <c r="E901">
        <v>33131</v>
      </c>
      <c r="F901">
        <v>1220000</v>
      </c>
      <c r="G901">
        <v>2</v>
      </c>
      <c r="H901">
        <v>2.5</v>
      </c>
      <c r="I901">
        <v>1265</v>
      </c>
      <c r="K901">
        <v>2016</v>
      </c>
      <c r="L901">
        <v>15</v>
      </c>
      <c r="M901">
        <v>964</v>
      </c>
      <c r="N901" t="s">
        <v>1255</v>
      </c>
      <c r="O901">
        <v>25.767897999999999</v>
      </c>
      <c r="P901">
        <v>-80.192301299999997</v>
      </c>
      <c r="Q901">
        <v>1.0038962448493074</v>
      </c>
    </row>
    <row r="902" spans="1:17" x14ac:dyDescent="0.3">
      <c r="A902" t="s">
        <v>396</v>
      </c>
      <c r="B902" t="s">
        <v>1256</v>
      </c>
      <c r="C902" t="s">
        <v>688</v>
      </c>
      <c r="D902" t="s">
        <v>689</v>
      </c>
      <c r="E902">
        <v>33131</v>
      </c>
      <c r="F902">
        <v>1777777</v>
      </c>
      <c r="G902">
        <v>3</v>
      </c>
      <c r="H902">
        <v>3.5</v>
      </c>
      <c r="I902">
        <v>1856</v>
      </c>
      <c r="K902">
        <v>2016</v>
      </c>
      <c r="L902">
        <v>65</v>
      </c>
      <c r="M902">
        <v>958</v>
      </c>
      <c r="N902" t="s">
        <v>1257</v>
      </c>
      <c r="O902">
        <v>25.767897999999999</v>
      </c>
      <c r="P902">
        <v>-80.192301299999997</v>
      </c>
      <c r="Q902">
        <v>1.0038962448493074</v>
      </c>
    </row>
    <row r="903" spans="1:17" x14ac:dyDescent="0.3">
      <c r="A903" t="s">
        <v>396</v>
      </c>
      <c r="B903" t="s">
        <v>1258</v>
      </c>
      <c r="C903" t="s">
        <v>688</v>
      </c>
      <c r="D903" t="s">
        <v>689</v>
      </c>
      <c r="E903">
        <v>33131</v>
      </c>
      <c r="F903">
        <v>985000</v>
      </c>
      <c r="G903">
        <v>2</v>
      </c>
      <c r="H903">
        <v>2</v>
      </c>
      <c r="I903">
        <v>1193</v>
      </c>
      <c r="K903">
        <v>2016</v>
      </c>
      <c r="L903">
        <v>62</v>
      </c>
      <c r="M903">
        <v>826</v>
      </c>
      <c r="N903" t="s">
        <v>1259</v>
      </c>
      <c r="O903">
        <v>25.767897999999999</v>
      </c>
      <c r="P903">
        <v>-80.192301299999997</v>
      </c>
      <c r="Q903">
        <v>1.0038962448493074</v>
      </c>
    </row>
    <row r="904" spans="1:17" x14ac:dyDescent="0.3">
      <c r="A904" t="s">
        <v>396</v>
      </c>
      <c r="B904" t="s">
        <v>1260</v>
      </c>
      <c r="C904" t="s">
        <v>688</v>
      </c>
      <c r="D904" t="s">
        <v>689</v>
      </c>
      <c r="E904">
        <v>33131</v>
      </c>
      <c r="F904">
        <v>1225000</v>
      </c>
      <c r="G904">
        <v>2</v>
      </c>
      <c r="H904">
        <v>2.5</v>
      </c>
      <c r="I904">
        <v>1265</v>
      </c>
      <c r="K904">
        <v>2016</v>
      </c>
      <c r="L904">
        <v>87</v>
      </c>
      <c r="M904">
        <v>968</v>
      </c>
      <c r="N904" t="s">
        <v>1261</v>
      </c>
      <c r="O904">
        <v>25.767897999999999</v>
      </c>
      <c r="P904">
        <v>-80.192301299999997</v>
      </c>
      <c r="Q904">
        <v>1.0038962448493074</v>
      </c>
    </row>
    <row r="905" spans="1:17" x14ac:dyDescent="0.3">
      <c r="A905" t="s">
        <v>396</v>
      </c>
      <c r="B905" t="s">
        <v>1262</v>
      </c>
      <c r="C905" t="s">
        <v>688</v>
      </c>
      <c r="D905" t="s">
        <v>689</v>
      </c>
      <c r="E905">
        <v>33131</v>
      </c>
      <c r="F905">
        <v>1115000</v>
      </c>
      <c r="G905">
        <v>2</v>
      </c>
      <c r="H905">
        <v>2.5</v>
      </c>
      <c r="I905">
        <v>1265</v>
      </c>
      <c r="K905">
        <v>2016</v>
      </c>
      <c r="L905">
        <v>80</v>
      </c>
      <c r="M905">
        <v>881</v>
      </c>
      <c r="N905" t="s">
        <v>1255</v>
      </c>
      <c r="O905">
        <v>25.767897999999999</v>
      </c>
      <c r="P905">
        <v>-80.192301299999997</v>
      </c>
      <c r="Q905">
        <v>1.0038962448493074</v>
      </c>
    </row>
    <row r="906" spans="1:17" x14ac:dyDescent="0.3">
      <c r="A906" t="s">
        <v>396</v>
      </c>
      <c r="B906" t="s">
        <v>1263</v>
      </c>
      <c r="C906" t="s">
        <v>688</v>
      </c>
      <c r="D906" t="s">
        <v>689</v>
      </c>
      <c r="E906">
        <v>33131</v>
      </c>
      <c r="F906">
        <v>1500000</v>
      </c>
      <c r="G906">
        <v>3</v>
      </c>
      <c r="H906">
        <v>3.5</v>
      </c>
      <c r="I906">
        <v>1660</v>
      </c>
      <c r="K906">
        <v>2016</v>
      </c>
      <c r="L906">
        <v>60</v>
      </c>
      <c r="M906">
        <v>904</v>
      </c>
      <c r="N906" t="s">
        <v>1264</v>
      </c>
      <c r="O906">
        <v>25.767897999999999</v>
      </c>
      <c r="P906">
        <v>-80.192301299999997</v>
      </c>
      <c r="Q906">
        <v>1.0038962448493074</v>
      </c>
    </row>
    <row r="907" spans="1:17" x14ac:dyDescent="0.3">
      <c r="A907" t="s">
        <v>396</v>
      </c>
      <c r="B907" t="s">
        <v>1265</v>
      </c>
      <c r="C907" t="s">
        <v>688</v>
      </c>
      <c r="D907" t="s">
        <v>689</v>
      </c>
      <c r="E907">
        <v>33131</v>
      </c>
      <c r="F907">
        <v>795000</v>
      </c>
      <c r="G907">
        <v>1</v>
      </c>
      <c r="H907">
        <v>1.5</v>
      </c>
      <c r="I907">
        <v>879</v>
      </c>
      <c r="K907">
        <v>2016</v>
      </c>
      <c r="L907">
        <v>47</v>
      </c>
      <c r="M907">
        <v>904</v>
      </c>
      <c r="N907" t="s">
        <v>834</v>
      </c>
      <c r="O907">
        <v>25.767897999999999</v>
      </c>
      <c r="P907">
        <v>-80.192301299999997</v>
      </c>
      <c r="Q907">
        <v>1.0038962448493074</v>
      </c>
    </row>
    <row r="908" spans="1:17" x14ac:dyDescent="0.3">
      <c r="A908" t="s">
        <v>396</v>
      </c>
      <c r="B908" t="s">
        <v>1266</v>
      </c>
      <c r="C908" t="s">
        <v>688</v>
      </c>
      <c r="D908" t="s">
        <v>689</v>
      </c>
      <c r="E908">
        <v>33131</v>
      </c>
      <c r="F908">
        <v>750000</v>
      </c>
      <c r="G908">
        <v>1</v>
      </c>
      <c r="H908">
        <v>1.5</v>
      </c>
      <c r="I908">
        <v>879</v>
      </c>
      <c r="K908">
        <v>2016</v>
      </c>
      <c r="L908">
        <v>43</v>
      </c>
      <c r="M908">
        <v>853</v>
      </c>
      <c r="N908" t="s">
        <v>1267</v>
      </c>
      <c r="O908">
        <v>25.767897999999999</v>
      </c>
      <c r="P908">
        <v>-80.192301299999997</v>
      </c>
      <c r="Q908">
        <v>1.0038962448493074</v>
      </c>
    </row>
    <row r="909" spans="1:17" x14ac:dyDescent="0.3">
      <c r="A909" t="s">
        <v>396</v>
      </c>
      <c r="B909" t="s">
        <v>1268</v>
      </c>
      <c r="C909" t="s">
        <v>688</v>
      </c>
      <c r="D909" t="s">
        <v>689</v>
      </c>
      <c r="E909">
        <v>33131</v>
      </c>
      <c r="F909">
        <v>1220000</v>
      </c>
      <c r="G909">
        <v>2</v>
      </c>
      <c r="H909">
        <v>2.5</v>
      </c>
      <c r="I909">
        <v>1265</v>
      </c>
      <c r="K909">
        <v>2016</v>
      </c>
      <c r="L909">
        <v>82</v>
      </c>
      <c r="M909">
        <v>964</v>
      </c>
      <c r="N909" t="s">
        <v>1269</v>
      </c>
      <c r="O909">
        <v>25.767897999999999</v>
      </c>
      <c r="P909">
        <v>-80.192301299999997</v>
      </c>
      <c r="Q909">
        <v>1.0038962448493074</v>
      </c>
    </row>
    <row r="910" spans="1:17" x14ac:dyDescent="0.3">
      <c r="A910" t="s">
        <v>396</v>
      </c>
      <c r="B910" t="s">
        <v>1270</v>
      </c>
      <c r="C910" t="s">
        <v>688</v>
      </c>
      <c r="D910" t="s">
        <v>689</v>
      </c>
      <c r="E910">
        <v>33131</v>
      </c>
      <c r="F910">
        <v>2100000</v>
      </c>
      <c r="G910">
        <v>3</v>
      </c>
      <c r="H910">
        <v>3.5</v>
      </c>
      <c r="I910">
        <v>1918</v>
      </c>
      <c r="K910">
        <v>2016</v>
      </c>
      <c r="L910">
        <v>44</v>
      </c>
      <c r="M910">
        <v>1095</v>
      </c>
      <c r="N910" t="s">
        <v>1271</v>
      </c>
      <c r="O910">
        <v>25.767897999999999</v>
      </c>
      <c r="P910">
        <v>-80.192301299999997</v>
      </c>
      <c r="Q910">
        <v>1.0038962448493074</v>
      </c>
    </row>
    <row r="911" spans="1:17" x14ac:dyDescent="0.3">
      <c r="A911" t="s">
        <v>396</v>
      </c>
      <c r="B911" t="s">
        <v>1272</v>
      </c>
      <c r="C911" t="s">
        <v>688</v>
      </c>
      <c r="D911" t="s">
        <v>689</v>
      </c>
      <c r="E911">
        <v>33131</v>
      </c>
      <c r="F911">
        <v>6000000</v>
      </c>
      <c r="G911">
        <v>4</v>
      </c>
      <c r="H911">
        <v>4</v>
      </c>
      <c r="I911">
        <v>3092</v>
      </c>
      <c r="K911">
        <v>2016</v>
      </c>
      <c r="L911">
        <v>34</v>
      </c>
      <c r="M911">
        <v>1940</v>
      </c>
      <c r="N911" t="s">
        <v>1273</v>
      </c>
      <c r="O911">
        <v>25.767897999999999</v>
      </c>
      <c r="P911">
        <v>-80.192301299999997</v>
      </c>
      <c r="Q911">
        <v>1.0038962448493074</v>
      </c>
    </row>
    <row r="912" spans="1:17" x14ac:dyDescent="0.3">
      <c r="A912" t="s">
        <v>396</v>
      </c>
      <c r="B912" t="s">
        <v>1274</v>
      </c>
      <c r="C912" t="s">
        <v>688</v>
      </c>
      <c r="D912" t="s">
        <v>689</v>
      </c>
      <c r="E912">
        <v>33131</v>
      </c>
      <c r="F912">
        <v>575000</v>
      </c>
      <c r="G912">
        <v>2</v>
      </c>
      <c r="H912">
        <v>2</v>
      </c>
      <c r="I912">
        <v>968</v>
      </c>
      <c r="K912">
        <v>1990</v>
      </c>
      <c r="L912">
        <v>23</v>
      </c>
      <c r="M912">
        <v>594</v>
      </c>
      <c r="N912" t="s">
        <v>1275</v>
      </c>
      <c r="O912">
        <v>25.766096900000001</v>
      </c>
      <c r="P912">
        <v>-80.183799300000004</v>
      </c>
      <c r="Q912">
        <v>1.1478227021656988</v>
      </c>
    </row>
    <row r="913" spans="1:17" x14ac:dyDescent="0.3">
      <c r="A913" t="s">
        <v>396</v>
      </c>
      <c r="B913" t="s">
        <v>1276</v>
      </c>
      <c r="C913" t="s">
        <v>688</v>
      </c>
      <c r="D913" t="s">
        <v>689</v>
      </c>
      <c r="E913">
        <v>33131</v>
      </c>
      <c r="F913">
        <v>499000</v>
      </c>
      <c r="G913">
        <v>2</v>
      </c>
      <c r="H913">
        <v>2</v>
      </c>
      <c r="I913">
        <v>968</v>
      </c>
      <c r="K913">
        <v>1990</v>
      </c>
      <c r="L913">
        <v>17</v>
      </c>
      <c r="M913">
        <v>515</v>
      </c>
      <c r="N913" t="s">
        <v>1277</v>
      </c>
      <c r="O913">
        <v>25.766096900000001</v>
      </c>
      <c r="P913">
        <v>-80.183799300000004</v>
      </c>
      <c r="Q913">
        <v>1.1478227021656988</v>
      </c>
    </row>
    <row r="914" spans="1:17" x14ac:dyDescent="0.3">
      <c r="A914" t="s">
        <v>396</v>
      </c>
      <c r="B914" t="s">
        <v>1278</v>
      </c>
      <c r="C914" t="s">
        <v>688</v>
      </c>
      <c r="D914" t="s">
        <v>689</v>
      </c>
      <c r="E914">
        <v>33131</v>
      </c>
      <c r="F914">
        <v>422500</v>
      </c>
      <c r="G914">
        <v>1</v>
      </c>
      <c r="H914">
        <v>1</v>
      </c>
      <c r="I914">
        <v>674</v>
      </c>
      <c r="K914">
        <v>1990</v>
      </c>
      <c r="L914">
        <v>68</v>
      </c>
      <c r="M914">
        <v>627</v>
      </c>
      <c r="N914" t="s">
        <v>874</v>
      </c>
      <c r="O914">
        <v>25.766096900000001</v>
      </c>
      <c r="P914">
        <v>-80.183799300000004</v>
      </c>
      <c r="Q914">
        <v>1.1478227021656988</v>
      </c>
    </row>
    <row r="915" spans="1:17" x14ac:dyDescent="0.3">
      <c r="A915" t="s">
        <v>396</v>
      </c>
      <c r="B915" t="s">
        <v>1279</v>
      </c>
      <c r="C915" t="s">
        <v>688</v>
      </c>
      <c r="D915" t="s">
        <v>689</v>
      </c>
      <c r="E915">
        <v>33131</v>
      </c>
      <c r="F915">
        <v>1390000</v>
      </c>
      <c r="G915">
        <v>3</v>
      </c>
      <c r="H915">
        <v>4</v>
      </c>
      <c r="I915">
        <v>1960</v>
      </c>
      <c r="K915">
        <v>1995</v>
      </c>
      <c r="L915">
        <v>120</v>
      </c>
      <c r="M915">
        <v>709</v>
      </c>
      <c r="N915" t="s">
        <v>1280</v>
      </c>
      <c r="O915">
        <v>25.765262100000001</v>
      </c>
      <c r="P915">
        <v>-80.184134700000001</v>
      </c>
      <c r="Q915">
        <v>1.0913409566359256</v>
      </c>
    </row>
    <row r="916" spans="1:17" x14ac:dyDescent="0.3">
      <c r="A916" t="s">
        <v>396</v>
      </c>
      <c r="B916" t="s">
        <v>1281</v>
      </c>
      <c r="C916" t="s">
        <v>688</v>
      </c>
      <c r="D916" t="s">
        <v>689</v>
      </c>
      <c r="E916">
        <v>33131</v>
      </c>
      <c r="F916">
        <v>1250000</v>
      </c>
      <c r="G916">
        <v>3</v>
      </c>
      <c r="H916">
        <v>3</v>
      </c>
      <c r="I916">
        <v>1334</v>
      </c>
      <c r="K916">
        <v>2018</v>
      </c>
      <c r="L916">
        <v>15</v>
      </c>
      <c r="M916">
        <v>937</v>
      </c>
      <c r="N916" t="s">
        <v>1282</v>
      </c>
      <c r="O916">
        <v>25.765951999999999</v>
      </c>
      <c r="P916">
        <v>-80.193033700000001</v>
      </c>
      <c r="Q916">
        <v>0.86248339947600727</v>
      </c>
    </row>
    <row r="917" spans="1:17" x14ac:dyDescent="0.3">
      <c r="A917" t="s">
        <v>396</v>
      </c>
      <c r="B917" t="s">
        <v>1283</v>
      </c>
      <c r="C917" t="s">
        <v>688</v>
      </c>
      <c r="D917" t="s">
        <v>689</v>
      </c>
      <c r="E917">
        <v>33131</v>
      </c>
      <c r="F917">
        <v>605000</v>
      </c>
      <c r="G917">
        <v>1</v>
      </c>
      <c r="H917">
        <v>1.5</v>
      </c>
      <c r="I917">
        <v>907</v>
      </c>
      <c r="K917">
        <v>1998</v>
      </c>
      <c r="L917">
        <v>96</v>
      </c>
      <c r="M917">
        <v>667</v>
      </c>
      <c r="N917" t="s">
        <v>401</v>
      </c>
      <c r="O917">
        <v>25.768696200000001</v>
      </c>
      <c r="P917">
        <v>-80.183204700000005</v>
      </c>
      <c r="Q917">
        <v>1.3089829300781042</v>
      </c>
    </row>
    <row r="918" spans="1:17" x14ac:dyDescent="0.3">
      <c r="A918" t="s">
        <v>396</v>
      </c>
      <c r="B918" t="s">
        <v>1284</v>
      </c>
      <c r="C918" t="s">
        <v>688</v>
      </c>
      <c r="D918" t="s">
        <v>689</v>
      </c>
      <c r="E918">
        <v>33131</v>
      </c>
      <c r="F918">
        <v>1139000</v>
      </c>
      <c r="G918">
        <v>2</v>
      </c>
      <c r="H918">
        <v>2</v>
      </c>
      <c r="I918">
        <v>1317</v>
      </c>
      <c r="K918">
        <v>1999</v>
      </c>
      <c r="L918">
        <v>21</v>
      </c>
      <c r="M918">
        <v>865</v>
      </c>
      <c r="N918" t="s">
        <v>1285</v>
      </c>
      <c r="O918">
        <v>25.768696200000001</v>
      </c>
      <c r="P918">
        <v>-80.183204700000005</v>
      </c>
      <c r="Q918">
        <v>1.3089829300781042</v>
      </c>
    </row>
    <row r="919" spans="1:17" x14ac:dyDescent="0.3">
      <c r="A919" t="s">
        <v>396</v>
      </c>
      <c r="B919" t="s">
        <v>1286</v>
      </c>
      <c r="C919" t="s">
        <v>688</v>
      </c>
      <c r="D919" t="s">
        <v>689</v>
      </c>
      <c r="E919">
        <v>33131</v>
      </c>
      <c r="F919">
        <v>395000</v>
      </c>
      <c r="G919">
        <v>2</v>
      </c>
      <c r="H919">
        <v>2</v>
      </c>
      <c r="I919">
        <v>990</v>
      </c>
      <c r="K919">
        <v>1968</v>
      </c>
      <c r="L919">
        <v>13</v>
      </c>
      <c r="M919">
        <v>399</v>
      </c>
      <c r="N919" t="s">
        <v>1287</v>
      </c>
      <c r="O919">
        <v>25.765113499999998</v>
      </c>
      <c r="P919">
        <v>-80.188990000000004</v>
      </c>
      <c r="Q919">
        <v>0.90134892630341534</v>
      </c>
    </row>
    <row r="920" spans="1:17" x14ac:dyDescent="0.3">
      <c r="A920" t="s">
        <v>396</v>
      </c>
      <c r="B920" t="s">
        <v>1288</v>
      </c>
      <c r="C920" t="s">
        <v>688</v>
      </c>
      <c r="D920" t="s">
        <v>689</v>
      </c>
      <c r="E920">
        <v>33131</v>
      </c>
      <c r="F920">
        <v>569900</v>
      </c>
      <c r="G920">
        <v>1</v>
      </c>
      <c r="H920">
        <v>1.5</v>
      </c>
      <c r="I920">
        <v>780</v>
      </c>
      <c r="K920">
        <v>1995</v>
      </c>
      <c r="L920">
        <v>83</v>
      </c>
      <c r="M920">
        <v>731</v>
      </c>
      <c r="N920" t="s">
        <v>1289</v>
      </c>
      <c r="O920">
        <v>25.769243700000001</v>
      </c>
      <c r="P920">
        <v>-80.1848727</v>
      </c>
      <c r="Q920">
        <v>1.2789181919302104</v>
      </c>
    </row>
    <row r="921" spans="1:17" x14ac:dyDescent="0.3">
      <c r="A921" t="s">
        <v>396</v>
      </c>
      <c r="B921" t="s">
        <v>1290</v>
      </c>
      <c r="C921" t="s">
        <v>688</v>
      </c>
      <c r="D921" t="s">
        <v>689</v>
      </c>
      <c r="E921">
        <v>33131</v>
      </c>
      <c r="F921">
        <v>849000</v>
      </c>
      <c r="G921">
        <v>2</v>
      </c>
      <c r="H921">
        <v>2</v>
      </c>
      <c r="I921">
        <v>1310</v>
      </c>
      <c r="K921">
        <v>1995</v>
      </c>
      <c r="L921">
        <v>63</v>
      </c>
      <c r="M921">
        <v>648</v>
      </c>
      <c r="N921" t="s">
        <v>1291</v>
      </c>
      <c r="O921">
        <v>25.769243700000001</v>
      </c>
      <c r="P921">
        <v>-80.1848727</v>
      </c>
      <c r="Q921">
        <v>1.2789181919302104</v>
      </c>
    </row>
    <row r="922" spans="1:17" x14ac:dyDescent="0.3">
      <c r="A922" t="s">
        <v>396</v>
      </c>
      <c r="B922" t="s">
        <v>1292</v>
      </c>
      <c r="C922" t="s">
        <v>688</v>
      </c>
      <c r="D922" t="s">
        <v>689</v>
      </c>
      <c r="E922">
        <v>33131</v>
      </c>
      <c r="F922">
        <v>775000</v>
      </c>
      <c r="G922">
        <v>2</v>
      </c>
      <c r="H922">
        <v>2</v>
      </c>
      <c r="I922">
        <v>1101</v>
      </c>
      <c r="K922">
        <v>2008</v>
      </c>
      <c r="L922">
        <v>90</v>
      </c>
      <c r="M922">
        <v>704</v>
      </c>
      <c r="N922" t="s">
        <v>950</v>
      </c>
      <c r="O922">
        <v>25.764962100000002</v>
      </c>
      <c r="P922">
        <v>-80.190115500000005</v>
      </c>
      <c r="Q922">
        <v>0.85920673867524755</v>
      </c>
    </row>
    <row r="923" spans="1:17" x14ac:dyDescent="0.3">
      <c r="A923" t="s">
        <v>396</v>
      </c>
      <c r="B923" t="s">
        <v>1293</v>
      </c>
      <c r="C923" t="s">
        <v>688</v>
      </c>
      <c r="D923" t="s">
        <v>689</v>
      </c>
      <c r="E923">
        <v>33131</v>
      </c>
      <c r="F923">
        <v>980000</v>
      </c>
      <c r="G923">
        <v>2</v>
      </c>
      <c r="H923">
        <v>2.5</v>
      </c>
      <c r="I923">
        <v>1278</v>
      </c>
      <c r="K923">
        <v>2008</v>
      </c>
      <c r="L923">
        <v>10</v>
      </c>
      <c r="M923">
        <v>767</v>
      </c>
      <c r="N923" t="s">
        <v>1251</v>
      </c>
      <c r="O923">
        <v>25.764962100000002</v>
      </c>
      <c r="P923">
        <v>-80.190115500000005</v>
      </c>
      <c r="Q923">
        <v>0.85920673867524755</v>
      </c>
    </row>
    <row r="924" spans="1:17" x14ac:dyDescent="0.3">
      <c r="A924" t="s">
        <v>396</v>
      </c>
      <c r="B924" t="s">
        <v>1294</v>
      </c>
      <c r="C924" t="s">
        <v>688</v>
      </c>
      <c r="D924" t="s">
        <v>689</v>
      </c>
      <c r="E924">
        <v>33131</v>
      </c>
      <c r="F924">
        <v>575000</v>
      </c>
      <c r="G924">
        <v>1</v>
      </c>
      <c r="H924">
        <v>1</v>
      </c>
      <c r="I924">
        <v>704</v>
      </c>
      <c r="K924">
        <v>2008</v>
      </c>
      <c r="L924">
        <v>98</v>
      </c>
      <c r="M924">
        <v>817</v>
      </c>
      <c r="N924" t="s">
        <v>1295</v>
      </c>
      <c r="O924">
        <v>25.764962100000002</v>
      </c>
      <c r="P924">
        <v>-80.190115500000005</v>
      </c>
      <c r="Q924">
        <v>0.85920673867524755</v>
      </c>
    </row>
    <row r="925" spans="1:17" x14ac:dyDescent="0.3">
      <c r="A925" t="s">
        <v>396</v>
      </c>
      <c r="B925" t="s">
        <v>1296</v>
      </c>
      <c r="C925" t="s">
        <v>688</v>
      </c>
      <c r="D925" t="s">
        <v>689</v>
      </c>
      <c r="E925">
        <v>33131</v>
      </c>
      <c r="F925">
        <v>740000</v>
      </c>
      <c r="G925">
        <v>2</v>
      </c>
      <c r="H925">
        <v>2</v>
      </c>
      <c r="I925">
        <v>986</v>
      </c>
      <c r="K925">
        <v>2008</v>
      </c>
      <c r="L925">
        <v>23</v>
      </c>
      <c r="M925">
        <v>751</v>
      </c>
      <c r="N925" t="s">
        <v>1297</v>
      </c>
      <c r="O925">
        <v>25.764962100000002</v>
      </c>
      <c r="P925">
        <v>-80.190115500000005</v>
      </c>
      <c r="Q925">
        <v>0.85920673867524755</v>
      </c>
    </row>
    <row r="926" spans="1:17" x14ac:dyDescent="0.3">
      <c r="A926" t="s">
        <v>396</v>
      </c>
      <c r="B926" t="s">
        <v>1298</v>
      </c>
      <c r="C926" t="s">
        <v>688</v>
      </c>
      <c r="D926" t="s">
        <v>689</v>
      </c>
      <c r="E926">
        <v>33131</v>
      </c>
      <c r="F926">
        <v>1180000</v>
      </c>
      <c r="G926">
        <v>2</v>
      </c>
      <c r="H926">
        <v>2.5</v>
      </c>
      <c r="I926">
        <v>1278</v>
      </c>
      <c r="K926">
        <v>2008</v>
      </c>
      <c r="L926">
        <v>45</v>
      </c>
      <c r="M926">
        <v>923</v>
      </c>
      <c r="N926" t="s">
        <v>834</v>
      </c>
      <c r="O926">
        <v>25.764962100000002</v>
      </c>
      <c r="P926">
        <v>-80.190115500000005</v>
      </c>
      <c r="Q926">
        <v>0.85920673867524755</v>
      </c>
    </row>
    <row r="927" spans="1:17" x14ac:dyDescent="0.3">
      <c r="A927" t="s">
        <v>396</v>
      </c>
      <c r="B927" t="s">
        <v>1299</v>
      </c>
      <c r="C927" t="s">
        <v>688</v>
      </c>
      <c r="D927" t="s">
        <v>689</v>
      </c>
      <c r="E927">
        <v>33131</v>
      </c>
      <c r="F927">
        <v>550000</v>
      </c>
      <c r="G927">
        <v>1</v>
      </c>
      <c r="H927">
        <v>1</v>
      </c>
      <c r="I927">
        <v>628</v>
      </c>
      <c r="K927">
        <v>2008</v>
      </c>
      <c r="L927">
        <v>64</v>
      </c>
      <c r="M927">
        <v>876</v>
      </c>
      <c r="N927" t="s">
        <v>1300</v>
      </c>
      <c r="O927">
        <v>25.764962100000002</v>
      </c>
      <c r="P927">
        <v>-80.190115500000005</v>
      </c>
      <c r="Q927">
        <v>0.85920673867524755</v>
      </c>
    </row>
    <row r="928" spans="1:17" x14ac:dyDescent="0.3">
      <c r="A928" t="s">
        <v>396</v>
      </c>
      <c r="B928" t="s">
        <v>1301</v>
      </c>
      <c r="C928" t="s">
        <v>688</v>
      </c>
      <c r="D928" t="s">
        <v>689</v>
      </c>
      <c r="E928">
        <v>33131</v>
      </c>
      <c r="F928">
        <v>650000</v>
      </c>
      <c r="G928">
        <v>2</v>
      </c>
      <c r="H928">
        <v>2</v>
      </c>
      <c r="I928">
        <v>1113</v>
      </c>
      <c r="K928">
        <v>2008</v>
      </c>
      <c r="L928">
        <v>73</v>
      </c>
      <c r="M928">
        <v>584</v>
      </c>
      <c r="N928" t="s">
        <v>985</v>
      </c>
      <c r="O928">
        <v>25.764435200000001</v>
      </c>
      <c r="P928">
        <v>-80.190782600000006</v>
      </c>
      <c r="Q928">
        <v>0.80850902354549237</v>
      </c>
    </row>
    <row r="929" spans="1:17" x14ac:dyDescent="0.3">
      <c r="A929" t="s">
        <v>396</v>
      </c>
      <c r="B929" t="s">
        <v>1302</v>
      </c>
      <c r="C929" t="s">
        <v>688</v>
      </c>
      <c r="D929" t="s">
        <v>689</v>
      </c>
      <c r="E929">
        <v>33131</v>
      </c>
      <c r="F929">
        <v>585000</v>
      </c>
      <c r="G929">
        <v>1</v>
      </c>
      <c r="H929">
        <v>1</v>
      </c>
      <c r="I929">
        <v>702</v>
      </c>
      <c r="K929">
        <v>2008</v>
      </c>
      <c r="L929">
        <v>71</v>
      </c>
      <c r="M929">
        <v>833</v>
      </c>
      <c r="N929" t="s">
        <v>1174</v>
      </c>
      <c r="O929">
        <v>25.764435200000001</v>
      </c>
      <c r="P929">
        <v>-80.190782600000006</v>
      </c>
      <c r="Q929">
        <v>0.80850902354549237</v>
      </c>
    </row>
    <row r="930" spans="1:17" x14ac:dyDescent="0.3">
      <c r="A930" t="s">
        <v>396</v>
      </c>
      <c r="B930" t="s">
        <v>1303</v>
      </c>
      <c r="C930" t="s">
        <v>688</v>
      </c>
      <c r="D930" t="s">
        <v>689</v>
      </c>
      <c r="E930">
        <v>33131</v>
      </c>
      <c r="F930">
        <v>2350900</v>
      </c>
      <c r="G930">
        <v>2</v>
      </c>
      <c r="H930">
        <v>3</v>
      </c>
      <c r="I930">
        <v>1590</v>
      </c>
      <c r="K930">
        <v>2024</v>
      </c>
      <c r="L930">
        <v>58</v>
      </c>
      <c r="M930">
        <v>1479</v>
      </c>
      <c r="N930" t="s">
        <v>1304</v>
      </c>
      <c r="O930">
        <v>25.769626200000001</v>
      </c>
      <c r="P930">
        <v>-80.190989999999999</v>
      </c>
      <c r="Q930">
        <v>1.1406023412005215</v>
      </c>
    </row>
    <row r="931" spans="1:17" x14ac:dyDescent="0.3">
      <c r="A931" t="s">
        <v>396</v>
      </c>
      <c r="B931" t="s">
        <v>1305</v>
      </c>
      <c r="C931" t="s">
        <v>688</v>
      </c>
      <c r="D931" t="s">
        <v>689</v>
      </c>
      <c r="E931">
        <v>33131</v>
      </c>
      <c r="F931">
        <v>5498900</v>
      </c>
      <c r="G931">
        <v>4</v>
      </c>
      <c r="H931">
        <v>4.5</v>
      </c>
      <c r="I931">
        <v>3070</v>
      </c>
      <c r="K931">
        <v>2024</v>
      </c>
      <c r="L931">
        <v>58</v>
      </c>
      <c r="M931">
        <v>1791</v>
      </c>
      <c r="N931" t="s">
        <v>1306</v>
      </c>
      <c r="O931">
        <v>25.769626200000001</v>
      </c>
      <c r="P931">
        <v>-80.190989999999999</v>
      </c>
      <c r="Q931">
        <v>1.1406023412005215</v>
      </c>
    </row>
    <row r="932" spans="1:17" x14ac:dyDescent="0.3">
      <c r="A932" t="s">
        <v>396</v>
      </c>
      <c r="B932" t="s">
        <v>1307</v>
      </c>
      <c r="C932" t="s">
        <v>688</v>
      </c>
      <c r="D932" t="s">
        <v>689</v>
      </c>
      <c r="E932">
        <v>33131</v>
      </c>
      <c r="F932">
        <v>3400900</v>
      </c>
      <c r="G932">
        <v>2</v>
      </c>
      <c r="H932">
        <v>2.5</v>
      </c>
      <c r="I932">
        <v>1906</v>
      </c>
      <c r="K932">
        <v>2024</v>
      </c>
      <c r="L932">
        <v>36</v>
      </c>
      <c r="M932">
        <v>1784</v>
      </c>
      <c r="N932" t="s">
        <v>1099</v>
      </c>
      <c r="O932">
        <v>25.769626200000001</v>
      </c>
      <c r="P932">
        <v>-80.190989999999999</v>
      </c>
      <c r="Q932">
        <v>1.1406023412005215</v>
      </c>
    </row>
    <row r="933" spans="1:17" x14ac:dyDescent="0.3">
      <c r="A933" t="s">
        <v>396</v>
      </c>
      <c r="B933" t="s">
        <v>1308</v>
      </c>
      <c r="C933" t="s">
        <v>688</v>
      </c>
      <c r="D933" t="s">
        <v>689</v>
      </c>
      <c r="E933">
        <v>33131</v>
      </c>
      <c r="F933">
        <v>5950900</v>
      </c>
      <c r="G933">
        <v>4</v>
      </c>
      <c r="H933">
        <v>5.5</v>
      </c>
      <c r="I933">
        <v>3785</v>
      </c>
      <c r="K933">
        <v>2024</v>
      </c>
      <c r="L933">
        <v>59</v>
      </c>
      <c r="M933">
        <v>1572</v>
      </c>
      <c r="N933" t="s">
        <v>1309</v>
      </c>
      <c r="O933">
        <v>25.769626200000001</v>
      </c>
      <c r="P933">
        <v>-80.190989999999999</v>
      </c>
      <c r="Q933">
        <v>1.1406023412005215</v>
      </c>
    </row>
    <row r="934" spans="1:17" x14ac:dyDescent="0.3">
      <c r="A934" t="s">
        <v>396</v>
      </c>
      <c r="B934" t="s">
        <v>1310</v>
      </c>
      <c r="C934" t="s">
        <v>688</v>
      </c>
      <c r="D934" t="s">
        <v>689</v>
      </c>
      <c r="E934">
        <v>33131</v>
      </c>
      <c r="F934">
        <v>9200000</v>
      </c>
      <c r="G934">
        <v>3</v>
      </c>
      <c r="H934">
        <v>4.5</v>
      </c>
      <c r="I934">
        <v>3665</v>
      </c>
      <c r="K934">
        <v>2024</v>
      </c>
      <c r="L934">
        <v>16</v>
      </c>
      <c r="M934">
        <v>2510</v>
      </c>
      <c r="N934" t="s">
        <v>1311</v>
      </c>
      <c r="O934">
        <v>25.769626200000001</v>
      </c>
      <c r="P934">
        <v>-80.190989999999999</v>
      </c>
      <c r="Q934">
        <v>1.1406023412005215</v>
      </c>
    </row>
    <row r="935" spans="1:17" x14ac:dyDescent="0.3">
      <c r="A935" t="s">
        <v>396</v>
      </c>
      <c r="B935" t="s">
        <v>1312</v>
      </c>
      <c r="C935" t="s">
        <v>688</v>
      </c>
      <c r="D935" t="s">
        <v>689</v>
      </c>
      <c r="E935">
        <v>33131</v>
      </c>
      <c r="F935">
        <v>5300900</v>
      </c>
      <c r="G935">
        <v>3</v>
      </c>
      <c r="H935">
        <v>6</v>
      </c>
      <c r="I935">
        <v>4431</v>
      </c>
      <c r="K935">
        <v>2026</v>
      </c>
      <c r="L935">
        <v>27</v>
      </c>
      <c r="M935">
        <v>1196</v>
      </c>
      <c r="N935" t="s">
        <v>1313</v>
      </c>
      <c r="O935">
        <v>25.769626200000001</v>
      </c>
      <c r="P935">
        <v>-80.190989999999999</v>
      </c>
      <c r="Q935">
        <v>1.1406023412005215</v>
      </c>
    </row>
    <row r="936" spans="1:17" x14ac:dyDescent="0.3">
      <c r="A936" t="s">
        <v>396</v>
      </c>
      <c r="B936" t="s">
        <v>1314</v>
      </c>
      <c r="C936" t="s">
        <v>688</v>
      </c>
      <c r="D936" t="s">
        <v>689</v>
      </c>
      <c r="E936">
        <v>33131</v>
      </c>
      <c r="F936">
        <v>2495900</v>
      </c>
      <c r="G936">
        <v>1</v>
      </c>
      <c r="H936">
        <v>2</v>
      </c>
      <c r="I936">
        <v>1386</v>
      </c>
      <c r="K936">
        <v>2026</v>
      </c>
      <c r="L936">
        <v>56</v>
      </c>
      <c r="M936">
        <v>1801</v>
      </c>
      <c r="N936" t="s">
        <v>1315</v>
      </c>
      <c r="O936">
        <v>25.769626200000001</v>
      </c>
      <c r="P936">
        <v>-80.190989999999999</v>
      </c>
      <c r="Q936">
        <v>1.1406023412005215</v>
      </c>
    </row>
    <row r="937" spans="1:17" x14ac:dyDescent="0.3">
      <c r="A937" t="s">
        <v>396</v>
      </c>
      <c r="B937" t="s">
        <v>1316</v>
      </c>
      <c r="C937" t="s">
        <v>688</v>
      </c>
      <c r="D937" t="s">
        <v>689</v>
      </c>
      <c r="E937">
        <v>33131</v>
      </c>
      <c r="F937">
        <v>9350000</v>
      </c>
      <c r="G937">
        <v>3</v>
      </c>
      <c r="H937">
        <v>4.5</v>
      </c>
      <c r="I937">
        <v>3522</v>
      </c>
      <c r="K937">
        <v>2026</v>
      </c>
      <c r="L937">
        <v>27</v>
      </c>
      <c r="M937">
        <v>2655</v>
      </c>
      <c r="N937" t="s">
        <v>1317</v>
      </c>
      <c r="O937">
        <v>25.769626200000001</v>
      </c>
      <c r="P937">
        <v>-80.190989999999999</v>
      </c>
      <c r="Q937">
        <v>1.1406023412005215</v>
      </c>
    </row>
    <row r="938" spans="1:17" x14ac:dyDescent="0.3">
      <c r="A938" t="s">
        <v>396</v>
      </c>
      <c r="B938" t="s">
        <v>1318</v>
      </c>
      <c r="C938" t="s">
        <v>688</v>
      </c>
      <c r="D938" t="s">
        <v>689</v>
      </c>
      <c r="E938">
        <v>33131</v>
      </c>
      <c r="F938">
        <v>27250000</v>
      </c>
      <c r="G938">
        <v>5</v>
      </c>
      <c r="H938">
        <v>9.5</v>
      </c>
      <c r="I938">
        <v>9074</v>
      </c>
      <c r="K938">
        <v>2026</v>
      </c>
      <c r="L938">
        <v>35</v>
      </c>
      <c r="M938">
        <v>3003</v>
      </c>
      <c r="N938" t="s">
        <v>1319</v>
      </c>
      <c r="O938">
        <v>25.769626200000001</v>
      </c>
      <c r="P938">
        <v>-80.190989999999999</v>
      </c>
      <c r="Q938">
        <v>1.1406023412005215</v>
      </c>
    </row>
    <row r="939" spans="1:17" x14ac:dyDescent="0.3">
      <c r="A939" t="s">
        <v>396</v>
      </c>
      <c r="B939" t="s">
        <v>1320</v>
      </c>
      <c r="C939" t="s">
        <v>688</v>
      </c>
      <c r="D939" t="s">
        <v>689</v>
      </c>
      <c r="E939">
        <v>33131</v>
      </c>
      <c r="F939">
        <v>729000</v>
      </c>
      <c r="G939">
        <v>3</v>
      </c>
      <c r="H939">
        <v>2.5</v>
      </c>
      <c r="I939">
        <v>2010</v>
      </c>
      <c r="K939">
        <v>1968</v>
      </c>
      <c r="L939">
        <v>34</v>
      </c>
      <c r="M939">
        <v>363</v>
      </c>
      <c r="N939" t="s">
        <v>884</v>
      </c>
      <c r="O939">
        <v>25.764357700000001</v>
      </c>
      <c r="P939">
        <v>-80.1895107</v>
      </c>
      <c r="Q939">
        <v>0.83992824635368724</v>
      </c>
    </row>
    <row r="940" spans="1:17" x14ac:dyDescent="0.3">
      <c r="A940" t="s">
        <v>396</v>
      </c>
      <c r="B940" t="s">
        <v>1321</v>
      </c>
      <c r="C940" t="s">
        <v>688</v>
      </c>
      <c r="D940" t="s">
        <v>689</v>
      </c>
      <c r="E940">
        <v>33131</v>
      </c>
      <c r="F940">
        <v>1000000</v>
      </c>
      <c r="G940">
        <v>3</v>
      </c>
      <c r="H940">
        <v>2</v>
      </c>
      <c r="I940">
        <v>1438</v>
      </c>
      <c r="K940">
        <v>2015</v>
      </c>
      <c r="L940">
        <v>12</v>
      </c>
      <c r="M940">
        <v>695</v>
      </c>
      <c r="N940" t="s">
        <v>1322</v>
      </c>
      <c r="O940">
        <v>25.7646567</v>
      </c>
      <c r="P940">
        <v>-80.194969999999998</v>
      </c>
      <c r="Q940">
        <v>0.75406677977788417</v>
      </c>
    </row>
    <row r="941" spans="1:17" x14ac:dyDescent="0.3">
      <c r="A941" t="s">
        <v>396</v>
      </c>
      <c r="B941" t="s">
        <v>1323</v>
      </c>
      <c r="C941" t="s">
        <v>688</v>
      </c>
      <c r="D941" t="s">
        <v>689</v>
      </c>
      <c r="E941">
        <v>33132</v>
      </c>
      <c r="F941">
        <v>380000</v>
      </c>
      <c r="G941">
        <v>1</v>
      </c>
      <c r="H941">
        <v>1</v>
      </c>
      <c r="I941">
        <v>651</v>
      </c>
      <c r="K941">
        <v>2007</v>
      </c>
      <c r="L941">
        <v>153</v>
      </c>
      <c r="M941">
        <v>584</v>
      </c>
      <c r="N941" t="s">
        <v>1157</v>
      </c>
      <c r="O941">
        <v>25.775953699999999</v>
      </c>
      <c r="P941">
        <v>-80.190192699999997</v>
      </c>
      <c r="Q941">
        <v>1.4105267134358794</v>
      </c>
    </row>
    <row r="942" spans="1:17" x14ac:dyDescent="0.3">
      <c r="A942" t="s">
        <v>396</v>
      </c>
      <c r="B942" t="s">
        <v>1324</v>
      </c>
      <c r="C942" t="s">
        <v>688</v>
      </c>
      <c r="D942" t="s">
        <v>689</v>
      </c>
      <c r="E942">
        <v>33132</v>
      </c>
      <c r="F942">
        <v>399999</v>
      </c>
      <c r="G942">
        <v>1</v>
      </c>
      <c r="H942">
        <v>1</v>
      </c>
      <c r="I942">
        <v>651</v>
      </c>
      <c r="K942">
        <v>2007</v>
      </c>
      <c r="L942">
        <v>2</v>
      </c>
      <c r="M942">
        <v>614</v>
      </c>
      <c r="N942" t="s">
        <v>1157</v>
      </c>
      <c r="O942">
        <v>25.775953699999999</v>
      </c>
      <c r="P942">
        <v>-80.190192699999997</v>
      </c>
      <c r="Q942">
        <v>1.4105267134358794</v>
      </c>
    </row>
    <row r="943" spans="1:17" x14ac:dyDescent="0.3">
      <c r="A943" t="s">
        <v>396</v>
      </c>
      <c r="B943" t="s">
        <v>1325</v>
      </c>
      <c r="C943" t="s">
        <v>688</v>
      </c>
      <c r="D943" t="s">
        <v>689</v>
      </c>
      <c r="E943">
        <v>33132</v>
      </c>
      <c r="F943">
        <v>465000</v>
      </c>
      <c r="G943">
        <v>2</v>
      </c>
      <c r="H943">
        <v>2</v>
      </c>
      <c r="I943">
        <v>1036</v>
      </c>
      <c r="K943">
        <v>2007</v>
      </c>
      <c r="L943">
        <v>76</v>
      </c>
      <c r="M943">
        <v>449</v>
      </c>
      <c r="N943" t="s">
        <v>1326</v>
      </c>
      <c r="O943">
        <v>25.775953699999999</v>
      </c>
      <c r="P943">
        <v>-80.190192699999997</v>
      </c>
      <c r="Q943">
        <v>1.4105267134358794</v>
      </c>
    </row>
    <row r="944" spans="1:17" x14ac:dyDescent="0.3">
      <c r="A944" t="s">
        <v>396</v>
      </c>
      <c r="B944" t="s">
        <v>1327</v>
      </c>
      <c r="C944" t="s">
        <v>688</v>
      </c>
      <c r="D944" t="s">
        <v>689</v>
      </c>
      <c r="E944">
        <v>33132</v>
      </c>
      <c r="F944">
        <v>615000</v>
      </c>
      <c r="G944">
        <v>2</v>
      </c>
      <c r="H944">
        <v>2</v>
      </c>
      <c r="I944">
        <v>1040</v>
      </c>
      <c r="K944">
        <v>2018</v>
      </c>
      <c r="L944">
        <v>1</v>
      </c>
      <c r="M944">
        <v>591</v>
      </c>
      <c r="N944" t="s">
        <v>1328</v>
      </c>
      <c r="O944">
        <v>25.791136099999999</v>
      </c>
      <c r="P944">
        <v>-80.192716000000004</v>
      </c>
      <c r="Q944">
        <v>0.36585937645218336</v>
      </c>
    </row>
    <row r="945" spans="1:17" x14ac:dyDescent="0.3">
      <c r="A945" t="s">
        <v>396</v>
      </c>
      <c r="B945" t="s">
        <v>1329</v>
      </c>
      <c r="C945" t="s">
        <v>688</v>
      </c>
      <c r="D945" t="s">
        <v>689</v>
      </c>
      <c r="E945">
        <v>33132</v>
      </c>
      <c r="F945">
        <v>435000</v>
      </c>
      <c r="G945">
        <v>1</v>
      </c>
      <c r="H945">
        <v>1</v>
      </c>
      <c r="I945">
        <v>752</v>
      </c>
      <c r="K945">
        <v>2018</v>
      </c>
      <c r="L945">
        <v>27</v>
      </c>
      <c r="M945">
        <v>578</v>
      </c>
      <c r="N945" t="s">
        <v>919</v>
      </c>
      <c r="O945">
        <v>25.791136099999999</v>
      </c>
      <c r="P945">
        <v>-80.192716000000004</v>
      </c>
      <c r="Q945">
        <v>0.36585937645218336</v>
      </c>
    </row>
    <row r="946" spans="1:17" x14ac:dyDescent="0.3">
      <c r="A946" t="s">
        <v>396</v>
      </c>
      <c r="B946" t="s">
        <v>1330</v>
      </c>
      <c r="C946" t="s">
        <v>688</v>
      </c>
      <c r="D946" t="s">
        <v>689</v>
      </c>
      <c r="E946">
        <v>33132</v>
      </c>
      <c r="F946">
        <v>640000</v>
      </c>
      <c r="G946">
        <v>2</v>
      </c>
      <c r="H946">
        <v>2</v>
      </c>
      <c r="I946">
        <v>1009</v>
      </c>
      <c r="K946">
        <v>2018</v>
      </c>
      <c r="L946">
        <v>21</v>
      </c>
      <c r="M946">
        <v>634</v>
      </c>
      <c r="N946" t="s">
        <v>1161</v>
      </c>
      <c r="O946">
        <v>25.791136099999999</v>
      </c>
      <c r="P946">
        <v>-80.192716000000004</v>
      </c>
      <c r="Q946">
        <v>0.36585937645218336</v>
      </c>
    </row>
    <row r="947" spans="1:17" x14ac:dyDescent="0.3">
      <c r="A947" t="s">
        <v>396</v>
      </c>
      <c r="B947" t="s">
        <v>1331</v>
      </c>
      <c r="C947" t="s">
        <v>688</v>
      </c>
      <c r="D947" t="s">
        <v>689</v>
      </c>
      <c r="E947">
        <v>33132</v>
      </c>
      <c r="F947">
        <v>485000</v>
      </c>
      <c r="G947">
        <v>1</v>
      </c>
      <c r="H947">
        <v>1.5</v>
      </c>
      <c r="I947">
        <v>857</v>
      </c>
      <c r="K947">
        <v>2018</v>
      </c>
      <c r="L947">
        <v>1</v>
      </c>
      <c r="M947">
        <v>566</v>
      </c>
      <c r="N947" t="s">
        <v>1332</v>
      </c>
      <c r="O947">
        <v>25.791136099999999</v>
      </c>
      <c r="P947">
        <v>-80.192716000000004</v>
      </c>
      <c r="Q947">
        <v>0.36585937645218336</v>
      </c>
    </row>
    <row r="948" spans="1:17" x14ac:dyDescent="0.3">
      <c r="A948" t="s">
        <v>396</v>
      </c>
      <c r="B948" t="s">
        <v>1333</v>
      </c>
      <c r="C948" t="s">
        <v>688</v>
      </c>
      <c r="D948" t="s">
        <v>689</v>
      </c>
      <c r="E948">
        <v>33132</v>
      </c>
      <c r="F948">
        <v>428000</v>
      </c>
      <c r="G948">
        <v>1</v>
      </c>
      <c r="H948">
        <v>1</v>
      </c>
      <c r="I948">
        <v>752</v>
      </c>
      <c r="K948">
        <v>2018</v>
      </c>
      <c r="L948">
        <v>41</v>
      </c>
      <c r="M948">
        <v>569</v>
      </c>
      <c r="N948" t="s">
        <v>1334</v>
      </c>
      <c r="O948">
        <v>25.791136099999999</v>
      </c>
      <c r="P948">
        <v>-80.192716000000004</v>
      </c>
      <c r="Q948">
        <v>0.36585937645218336</v>
      </c>
    </row>
    <row r="949" spans="1:17" x14ac:dyDescent="0.3">
      <c r="A949" t="s">
        <v>396</v>
      </c>
      <c r="B949" t="s">
        <v>1335</v>
      </c>
      <c r="C949" t="s">
        <v>688</v>
      </c>
      <c r="D949" t="s">
        <v>689</v>
      </c>
      <c r="E949">
        <v>33132</v>
      </c>
      <c r="F949">
        <v>485000</v>
      </c>
      <c r="G949">
        <v>1</v>
      </c>
      <c r="H949">
        <v>1.5</v>
      </c>
      <c r="I949">
        <v>850</v>
      </c>
      <c r="K949">
        <v>2018</v>
      </c>
      <c r="L949">
        <v>162</v>
      </c>
      <c r="M949">
        <v>571</v>
      </c>
      <c r="N949" t="s">
        <v>834</v>
      </c>
      <c r="O949">
        <v>25.791136099999999</v>
      </c>
      <c r="P949">
        <v>-80.192716000000004</v>
      </c>
      <c r="Q949">
        <v>0.36585937645218336</v>
      </c>
    </row>
    <row r="950" spans="1:17" x14ac:dyDescent="0.3">
      <c r="A950" t="s">
        <v>396</v>
      </c>
      <c r="B950" t="s">
        <v>1336</v>
      </c>
      <c r="C950" t="s">
        <v>688</v>
      </c>
      <c r="D950" t="s">
        <v>689</v>
      </c>
      <c r="E950">
        <v>33132</v>
      </c>
      <c r="F950">
        <v>427000</v>
      </c>
      <c r="G950">
        <v>1</v>
      </c>
      <c r="H950">
        <v>2</v>
      </c>
      <c r="I950">
        <v>1094</v>
      </c>
      <c r="K950">
        <v>1970</v>
      </c>
      <c r="L950">
        <v>27</v>
      </c>
      <c r="M950">
        <v>390</v>
      </c>
      <c r="N950" t="s">
        <v>1232</v>
      </c>
      <c r="O950">
        <v>25.791315999999998</v>
      </c>
      <c r="P950">
        <v>-80.186155200000002</v>
      </c>
      <c r="Q950">
        <v>0.65877779374852286</v>
      </c>
    </row>
    <row r="951" spans="1:17" x14ac:dyDescent="0.3">
      <c r="A951" t="s">
        <v>396</v>
      </c>
      <c r="B951" t="s">
        <v>1337</v>
      </c>
      <c r="C951" t="s">
        <v>688</v>
      </c>
      <c r="D951" t="s">
        <v>689</v>
      </c>
      <c r="E951">
        <v>33132</v>
      </c>
      <c r="F951">
        <v>474900</v>
      </c>
      <c r="G951">
        <v>1</v>
      </c>
      <c r="H951">
        <v>1.5</v>
      </c>
      <c r="I951">
        <v>1148</v>
      </c>
      <c r="K951">
        <v>1986</v>
      </c>
      <c r="L951">
        <v>261</v>
      </c>
      <c r="M951">
        <v>414</v>
      </c>
      <c r="N951" t="s">
        <v>1338</v>
      </c>
      <c r="O951">
        <v>25.791315999999998</v>
      </c>
      <c r="P951">
        <v>-80.186155200000002</v>
      </c>
      <c r="Q951">
        <v>0.65877779374852286</v>
      </c>
    </row>
    <row r="952" spans="1:17" x14ac:dyDescent="0.3">
      <c r="A952" t="s">
        <v>396</v>
      </c>
      <c r="B952" t="s">
        <v>1339</v>
      </c>
      <c r="C952" t="s">
        <v>688</v>
      </c>
      <c r="D952" t="s">
        <v>689</v>
      </c>
      <c r="E952">
        <v>33132</v>
      </c>
      <c r="F952">
        <v>829000</v>
      </c>
      <c r="G952">
        <v>2</v>
      </c>
      <c r="H952">
        <v>2</v>
      </c>
      <c r="I952">
        <v>1382</v>
      </c>
      <c r="K952">
        <v>1986</v>
      </c>
      <c r="L952">
        <v>4</v>
      </c>
      <c r="M952">
        <v>600</v>
      </c>
      <c r="N952" t="s">
        <v>1340</v>
      </c>
      <c r="O952">
        <v>25.791315999999998</v>
      </c>
      <c r="P952">
        <v>-80.186155200000002</v>
      </c>
      <c r="Q952">
        <v>0.65877779374852286</v>
      </c>
    </row>
    <row r="953" spans="1:17" x14ac:dyDescent="0.3">
      <c r="A953" t="s">
        <v>396</v>
      </c>
      <c r="B953" t="s">
        <v>1341</v>
      </c>
      <c r="C953" t="s">
        <v>688</v>
      </c>
      <c r="D953" t="s">
        <v>689</v>
      </c>
      <c r="E953">
        <v>33132</v>
      </c>
      <c r="F953">
        <v>550000</v>
      </c>
      <c r="G953">
        <v>1</v>
      </c>
      <c r="H953">
        <v>1.5</v>
      </c>
      <c r="I953">
        <v>1066</v>
      </c>
      <c r="K953">
        <v>1986</v>
      </c>
      <c r="L953">
        <v>35</v>
      </c>
      <c r="M953">
        <v>516</v>
      </c>
      <c r="N953" t="s">
        <v>1342</v>
      </c>
      <c r="O953">
        <v>25.791315999999998</v>
      </c>
      <c r="P953">
        <v>-80.186155200000002</v>
      </c>
      <c r="Q953">
        <v>0.65877779374852286</v>
      </c>
    </row>
    <row r="954" spans="1:17" x14ac:dyDescent="0.3">
      <c r="A954" t="s">
        <v>396</v>
      </c>
      <c r="B954" t="s">
        <v>1343</v>
      </c>
      <c r="C954" t="s">
        <v>688</v>
      </c>
      <c r="D954" t="s">
        <v>689</v>
      </c>
      <c r="E954">
        <v>33132</v>
      </c>
      <c r="F954">
        <v>699000</v>
      </c>
      <c r="G954">
        <v>2</v>
      </c>
      <c r="H954">
        <v>2</v>
      </c>
      <c r="I954">
        <v>1390</v>
      </c>
      <c r="K954">
        <v>1986</v>
      </c>
      <c r="L954">
        <v>307</v>
      </c>
      <c r="M954">
        <v>503</v>
      </c>
      <c r="N954" t="s">
        <v>1344</v>
      </c>
      <c r="O954">
        <v>25.791315999999998</v>
      </c>
      <c r="P954">
        <v>-80.186155200000002</v>
      </c>
      <c r="Q954">
        <v>0.65877779374852286</v>
      </c>
    </row>
    <row r="955" spans="1:17" x14ac:dyDescent="0.3">
      <c r="A955" t="s">
        <v>396</v>
      </c>
      <c r="B955" t="s">
        <v>1345</v>
      </c>
      <c r="C955" t="s">
        <v>688</v>
      </c>
      <c r="D955" t="s">
        <v>689</v>
      </c>
      <c r="E955">
        <v>33132</v>
      </c>
      <c r="F955">
        <v>1100000</v>
      </c>
      <c r="G955">
        <v>2</v>
      </c>
      <c r="H955">
        <v>2</v>
      </c>
      <c r="I955">
        <v>1717</v>
      </c>
      <c r="K955">
        <v>1986</v>
      </c>
      <c r="L955">
        <v>50</v>
      </c>
      <c r="M955">
        <v>641</v>
      </c>
      <c r="N955" t="s">
        <v>1346</v>
      </c>
      <c r="O955">
        <v>25.791315999999998</v>
      </c>
      <c r="P955">
        <v>-80.186155200000002</v>
      </c>
      <c r="Q955">
        <v>0.65877779374852286</v>
      </c>
    </row>
    <row r="956" spans="1:17" x14ac:dyDescent="0.3">
      <c r="A956" t="s">
        <v>396</v>
      </c>
      <c r="B956" t="s">
        <v>1347</v>
      </c>
      <c r="C956" t="s">
        <v>688</v>
      </c>
      <c r="D956" t="s">
        <v>689</v>
      </c>
      <c r="E956">
        <v>33132</v>
      </c>
      <c r="F956">
        <v>725000</v>
      </c>
      <c r="G956">
        <v>3</v>
      </c>
      <c r="H956">
        <v>2</v>
      </c>
      <c r="I956">
        <v>1602</v>
      </c>
      <c r="K956">
        <v>1986</v>
      </c>
      <c r="L956">
        <v>3</v>
      </c>
      <c r="M956">
        <v>453</v>
      </c>
      <c r="N956" t="s">
        <v>1348</v>
      </c>
      <c r="O956">
        <v>25.791315999999998</v>
      </c>
      <c r="P956">
        <v>-80.186155200000002</v>
      </c>
      <c r="Q956">
        <v>0.65877779374852286</v>
      </c>
    </row>
    <row r="957" spans="1:17" x14ac:dyDescent="0.3">
      <c r="A957" t="s">
        <v>396</v>
      </c>
      <c r="B957" t="s">
        <v>1349</v>
      </c>
      <c r="C957" t="s">
        <v>688</v>
      </c>
      <c r="D957" t="s">
        <v>689</v>
      </c>
      <c r="E957">
        <v>33132</v>
      </c>
      <c r="F957">
        <v>949000</v>
      </c>
      <c r="G957">
        <v>2</v>
      </c>
      <c r="H957">
        <v>2</v>
      </c>
      <c r="I957">
        <v>1464</v>
      </c>
      <c r="K957">
        <v>1986</v>
      </c>
      <c r="L957">
        <v>87</v>
      </c>
      <c r="M957">
        <v>648</v>
      </c>
      <c r="N957" t="s">
        <v>1350</v>
      </c>
      <c r="O957">
        <v>25.791315999999998</v>
      </c>
      <c r="P957">
        <v>-80.186155200000002</v>
      </c>
      <c r="Q957">
        <v>0.65877779374852286</v>
      </c>
    </row>
    <row r="958" spans="1:17" x14ac:dyDescent="0.3">
      <c r="A958" t="s">
        <v>396</v>
      </c>
      <c r="B958" t="s">
        <v>1351</v>
      </c>
      <c r="C958" t="s">
        <v>688</v>
      </c>
      <c r="D958" t="s">
        <v>689</v>
      </c>
      <c r="E958">
        <v>33132</v>
      </c>
      <c r="F958">
        <v>2350000</v>
      </c>
      <c r="G958">
        <v>2</v>
      </c>
      <c r="H958">
        <v>1.5</v>
      </c>
      <c r="I958">
        <v>2371</v>
      </c>
      <c r="K958">
        <v>2005</v>
      </c>
      <c r="L958">
        <v>27</v>
      </c>
      <c r="M958">
        <v>991</v>
      </c>
      <c r="N958" t="s">
        <v>1352</v>
      </c>
      <c r="O958">
        <v>25.792135200000001</v>
      </c>
      <c r="P958">
        <v>-80.193521799999999</v>
      </c>
      <c r="Q958">
        <v>0.28155108330449008</v>
      </c>
    </row>
    <row r="959" spans="1:17" x14ac:dyDescent="0.3">
      <c r="A959" t="s">
        <v>396</v>
      </c>
      <c r="B959" t="s">
        <v>1353</v>
      </c>
      <c r="C959" t="s">
        <v>688</v>
      </c>
      <c r="D959" t="s">
        <v>689</v>
      </c>
      <c r="E959">
        <v>33132</v>
      </c>
      <c r="F959">
        <v>1135000</v>
      </c>
      <c r="G959">
        <v>1</v>
      </c>
      <c r="H959">
        <v>2</v>
      </c>
      <c r="I959">
        <v>1906</v>
      </c>
      <c r="K959">
        <v>2005</v>
      </c>
      <c r="L959">
        <v>105</v>
      </c>
      <c r="M959">
        <v>595</v>
      </c>
      <c r="N959" t="s">
        <v>1255</v>
      </c>
      <c r="O959">
        <v>25.792135200000001</v>
      </c>
      <c r="P959">
        <v>-80.193521799999999</v>
      </c>
      <c r="Q959">
        <v>0.28155108330449008</v>
      </c>
    </row>
    <row r="960" spans="1:17" x14ac:dyDescent="0.3">
      <c r="A960" t="s">
        <v>396</v>
      </c>
      <c r="B960" t="s">
        <v>1354</v>
      </c>
      <c r="C960" t="s">
        <v>688</v>
      </c>
      <c r="D960" t="s">
        <v>689</v>
      </c>
      <c r="E960">
        <v>33132</v>
      </c>
      <c r="F960">
        <v>2695000</v>
      </c>
      <c r="G960">
        <v>2</v>
      </c>
      <c r="H960">
        <v>2</v>
      </c>
      <c r="I960">
        <v>3457</v>
      </c>
      <c r="K960">
        <v>2005</v>
      </c>
      <c r="L960">
        <v>160</v>
      </c>
      <c r="M960">
        <v>780</v>
      </c>
      <c r="N960" t="s">
        <v>1355</v>
      </c>
      <c r="O960">
        <v>25.792135200000001</v>
      </c>
      <c r="P960">
        <v>-80.193521799999999</v>
      </c>
      <c r="Q960">
        <v>0.28155108330449008</v>
      </c>
    </row>
    <row r="961" spans="1:17" x14ac:dyDescent="0.3">
      <c r="A961" t="s">
        <v>396</v>
      </c>
      <c r="B961" t="s">
        <v>1356</v>
      </c>
      <c r="C961" t="s">
        <v>688</v>
      </c>
      <c r="D961" t="s">
        <v>689</v>
      </c>
      <c r="E961">
        <v>33132</v>
      </c>
      <c r="F961">
        <v>1350000</v>
      </c>
      <c r="G961">
        <v>1</v>
      </c>
      <c r="H961">
        <v>2</v>
      </c>
      <c r="I961">
        <v>1267</v>
      </c>
      <c r="K961">
        <v>2005</v>
      </c>
      <c r="L961">
        <v>10</v>
      </c>
      <c r="M961">
        <v>1066</v>
      </c>
      <c r="N961" t="s">
        <v>1357</v>
      </c>
      <c r="O961">
        <v>25.792135200000001</v>
      </c>
      <c r="P961">
        <v>-80.193521799999999</v>
      </c>
      <c r="Q961">
        <v>0.28155108330449008</v>
      </c>
    </row>
    <row r="962" spans="1:17" x14ac:dyDescent="0.3">
      <c r="A962" t="s">
        <v>396</v>
      </c>
      <c r="B962" t="s">
        <v>1358</v>
      </c>
      <c r="C962" t="s">
        <v>688</v>
      </c>
      <c r="D962" t="s">
        <v>689</v>
      </c>
      <c r="E962">
        <v>33132</v>
      </c>
      <c r="F962">
        <v>560000</v>
      </c>
      <c r="G962">
        <v>2</v>
      </c>
      <c r="H962">
        <v>2</v>
      </c>
      <c r="I962">
        <v>1048</v>
      </c>
      <c r="K962">
        <v>2007</v>
      </c>
      <c r="L962">
        <v>27</v>
      </c>
      <c r="M962">
        <v>534</v>
      </c>
      <c r="N962" t="s">
        <v>1359</v>
      </c>
      <c r="O962">
        <v>25.7925085</v>
      </c>
      <c r="P962">
        <v>-80.187128599999994</v>
      </c>
      <c r="Q962">
        <v>0.56830345095539481</v>
      </c>
    </row>
    <row r="963" spans="1:17" x14ac:dyDescent="0.3">
      <c r="A963" t="s">
        <v>396</v>
      </c>
      <c r="B963" t="s">
        <v>1360</v>
      </c>
      <c r="C963" t="s">
        <v>688</v>
      </c>
      <c r="D963" t="s">
        <v>689</v>
      </c>
      <c r="E963">
        <v>33132</v>
      </c>
      <c r="F963">
        <v>599000</v>
      </c>
      <c r="G963">
        <v>2</v>
      </c>
      <c r="H963">
        <v>2</v>
      </c>
      <c r="I963">
        <v>1048</v>
      </c>
      <c r="K963">
        <v>2007</v>
      </c>
      <c r="L963">
        <v>131</v>
      </c>
      <c r="M963">
        <v>572</v>
      </c>
      <c r="N963" t="s">
        <v>1361</v>
      </c>
      <c r="O963">
        <v>25.7925085</v>
      </c>
      <c r="P963">
        <v>-80.187128599999994</v>
      </c>
      <c r="Q963">
        <v>0.56830345095539481</v>
      </c>
    </row>
    <row r="964" spans="1:17" x14ac:dyDescent="0.3">
      <c r="A964" t="s">
        <v>396</v>
      </c>
      <c r="B964" t="s">
        <v>1362</v>
      </c>
      <c r="C964" t="s">
        <v>688</v>
      </c>
      <c r="D964" t="s">
        <v>689</v>
      </c>
      <c r="E964">
        <v>33132</v>
      </c>
      <c r="F964">
        <v>575000</v>
      </c>
      <c r="G964">
        <v>2</v>
      </c>
      <c r="H964">
        <v>2</v>
      </c>
      <c r="I964">
        <v>1048</v>
      </c>
      <c r="K964">
        <v>2008</v>
      </c>
      <c r="L964">
        <v>79</v>
      </c>
      <c r="M964">
        <v>549</v>
      </c>
      <c r="N964" t="s">
        <v>1359</v>
      </c>
      <c r="O964">
        <v>25.7925085</v>
      </c>
      <c r="P964">
        <v>-80.187128599999994</v>
      </c>
      <c r="Q964">
        <v>0.56830345095539481</v>
      </c>
    </row>
    <row r="965" spans="1:17" x14ac:dyDescent="0.3">
      <c r="A965" t="s">
        <v>396</v>
      </c>
      <c r="B965" t="s">
        <v>1363</v>
      </c>
      <c r="C965" t="s">
        <v>688</v>
      </c>
      <c r="D965" t="s">
        <v>689</v>
      </c>
      <c r="E965">
        <v>33132</v>
      </c>
      <c r="F965">
        <v>895000</v>
      </c>
      <c r="G965">
        <v>2</v>
      </c>
      <c r="H965">
        <v>2</v>
      </c>
      <c r="I965">
        <v>1222</v>
      </c>
      <c r="K965">
        <v>2007</v>
      </c>
      <c r="L965">
        <v>78</v>
      </c>
      <c r="M965">
        <v>732</v>
      </c>
      <c r="N965" t="s">
        <v>1364</v>
      </c>
      <c r="O965">
        <v>25.793909800000002</v>
      </c>
      <c r="P965">
        <v>-80.186611299999996</v>
      </c>
      <c r="Q965">
        <v>0.56820334633723535</v>
      </c>
    </row>
    <row r="966" spans="1:17" x14ac:dyDescent="0.3">
      <c r="A966" t="s">
        <v>396</v>
      </c>
      <c r="B966" t="s">
        <v>1365</v>
      </c>
      <c r="C966" t="s">
        <v>688</v>
      </c>
      <c r="D966" t="s">
        <v>689</v>
      </c>
      <c r="E966">
        <v>33132</v>
      </c>
      <c r="F966">
        <v>575000</v>
      </c>
      <c r="G966">
        <v>1</v>
      </c>
      <c r="H966">
        <v>1.5</v>
      </c>
      <c r="I966">
        <v>1095</v>
      </c>
      <c r="K966">
        <v>2007</v>
      </c>
      <c r="L966">
        <v>8</v>
      </c>
      <c r="M966">
        <v>525</v>
      </c>
      <c r="N966" t="s">
        <v>1366</v>
      </c>
      <c r="O966">
        <v>25.793909800000002</v>
      </c>
      <c r="P966">
        <v>-80.186611299999996</v>
      </c>
      <c r="Q966">
        <v>0.56820334633723535</v>
      </c>
    </row>
    <row r="967" spans="1:17" x14ac:dyDescent="0.3">
      <c r="A967" t="s">
        <v>396</v>
      </c>
      <c r="B967" t="s">
        <v>1367</v>
      </c>
      <c r="C967" t="s">
        <v>688</v>
      </c>
      <c r="D967" t="s">
        <v>689</v>
      </c>
      <c r="E967">
        <v>33132</v>
      </c>
      <c r="F967">
        <v>659000</v>
      </c>
      <c r="G967">
        <v>2</v>
      </c>
      <c r="H967">
        <v>2</v>
      </c>
      <c r="I967">
        <v>1051</v>
      </c>
      <c r="K967">
        <v>2007</v>
      </c>
      <c r="L967">
        <v>15</v>
      </c>
      <c r="M967">
        <v>627</v>
      </c>
      <c r="N967" t="s">
        <v>1025</v>
      </c>
      <c r="O967">
        <v>25.793909800000002</v>
      </c>
      <c r="P967">
        <v>-80.186611299999996</v>
      </c>
      <c r="Q967">
        <v>0.56820334633723535</v>
      </c>
    </row>
    <row r="968" spans="1:17" x14ac:dyDescent="0.3">
      <c r="A968" t="s">
        <v>396</v>
      </c>
      <c r="B968" t="s">
        <v>1368</v>
      </c>
      <c r="C968" t="s">
        <v>688</v>
      </c>
      <c r="D968" t="s">
        <v>689</v>
      </c>
      <c r="E968">
        <v>33132</v>
      </c>
      <c r="F968">
        <v>650000</v>
      </c>
      <c r="G968">
        <v>2</v>
      </c>
      <c r="H968">
        <v>2.5</v>
      </c>
      <c r="I968">
        <v>1084</v>
      </c>
      <c r="K968">
        <v>2008</v>
      </c>
      <c r="L968">
        <v>178</v>
      </c>
      <c r="M968">
        <v>600</v>
      </c>
      <c r="N968" t="s">
        <v>1369</v>
      </c>
      <c r="O968">
        <v>25.795042500000001</v>
      </c>
      <c r="P968">
        <v>-80.187128799999996</v>
      </c>
      <c r="Q968">
        <v>0.52341488202316966</v>
      </c>
    </row>
    <row r="969" spans="1:17" x14ac:dyDescent="0.3">
      <c r="A969" t="s">
        <v>396</v>
      </c>
      <c r="B969" t="s">
        <v>1370</v>
      </c>
      <c r="C969" t="s">
        <v>688</v>
      </c>
      <c r="D969" t="s">
        <v>689</v>
      </c>
      <c r="E969">
        <v>33132</v>
      </c>
      <c r="F969">
        <v>760000</v>
      </c>
      <c r="G969">
        <v>2</v>
      </c>
      <c r="H969">
        <v>2</v>
      </c>
      <c r="I969">
        <v>1239</v>
      </c>
      <c r="K969">
        <v>2007</v>
      </c>
      <c r="L969">
        <v>6</v>
      </c>
      <c r="M969">
        <v>613</v>
      </c>
      <c r="N969" t="s">
        <v>1371</v>
      </c>
      <c r="O969">
        <v>25.795042500000001</v>
      </c>
      <c r="P969">
        <v>-80.187128799999996</v>
      </c>
      <c r="Q969">
        <v>0.52341488202316966</v>
      </c>
    </row>
    <row r="970" spans="1:17" x14ac:dyDescent="0.3">
      <c r="A970" t="s">
        <v>396</v>
      </c>
      <c r="B970" t="s">
        <v>1372</v>
      </c>
      <c r="C970" t="s">
        <v>688</v>
      </c>
      <c r="D970" t="s">
        <v>689</v>
      </c>
      <c r="E970">
        <v>33132</v>
      </c>
      <c r="F970">
        <v>429900</v>
      </c>
      <c r="G970">
        <v>1</v>
      </c>
      <c r="H970">
        <v>1.5</v>
      </c>
      <c r="I970">
        <v>780</v>
      </c>
      <c r="K970">
        <v>2007</v>
      </c>
      <c r="L970">
        <v>24</v>
      </c>
      <c r="M970">
        <v>551</v>
      </c>
      <c r="N970" t="s">
        <v>1373</v>
      </c>
      <c r="O970">
        <v>25.795042500000001</v>
      </c>
      <c r="P970">
        <v>-80.187128799999996</v>
      </c>
      <c r="Q970">
        <v>0.52341488202316966</v>
      </c>
    </row>
    <row r="971" spans="1:17" x14ac:dyDescent="0.3">
      <c r="A971" t="s">
        <v>396</v>
      </c>
      <c r="B971" t="s">
        <v>1374</v>
      </c>
      <c r="C971" t="s">
        <v>688</v>
      </c>
      <c r="D971" t="s">
        <v>689</v>
      </c>
      <c r="E971">
        <v>33132</v>
      </c>
      <c r="F971">
        <v>460000</v>
      </c>
      <c r="G971">
        <v>1</v>
      </c>
      <c r="H971">
        <v>1</v>
      </c>
      <c r="I971">
        <v>794</v>
      </c>
      <c r="K971">
        <v>2007</v>
      </c>
      <c r="L971">
        <v>18</v>
      </c>
      <c r="M971">
        <v>579</v>
      </c>
      <c r="N971" t="s">
        <v>902</v>
      </c>
      <c r="O971">
        <v>25.795042500000001</v>
      </c>
      <c r="P971">
        <v>-80.187128799999996</v>
      </c>
      <c r="Q971">
        <v>0.52341488202316966</v>
      </c>
    </row>
    <row r="972" spans="1:17" x14ac:dyDescent="0.3">
      <c r="A972" t="s">
        <v>396</v>
      </c>
      <c r="B972" t="s">
        <v>1375</v>
      </c>
      <c r="C972" t="s">
        <v>688</v>
      </c>
      <c r="D972" t="s">
        <v>689</v>
      </c>
      <c r="E972">
        <v>33132</v>
      </c>
      <c r="F972">
        <v>479999</v>
      </c>
      <c r="G972">
        <v>1</v>
      </c>
      <c r="H972">
        <v>1.5</v>
      </c>
      <c r="I972">
        <v>799</v>
      </c>
      <c r="K972">
        <v>2008</v>
      </c>
      <c r="L972">
        <v>20</v>
      </c>
      <c r="M972">
        <v>601</v>
      </c>
      <c r="N972" t="s">
        <v>681</v>
      </c>
      <c r="O972">
        <v>25.795042500000001</v>
      </c>
      <c r="P972">
        <v>-80.187128799999996</v>
      </c>
      <c r="Q972">
        <v>0.52341488202316966</v>
      </c>
    </row>
    <row r="973" spans="1:17" x14ac:dyDescent="0.3">
      <c r="A973" t="s">
        <v>396</v>
      </c>
      <c r="B973" t="s">
        <v>1376</v>
      </c>
      <c r="C973" t="s">
        <v>688</v>
      </c>
      <c r="D973" t="s">
        <v>689</v>
      </c>
      <c r="E973">
        <v>33132</v>
      </c>
      <c r="F973">
        <v>650000</v>
      </c>
      <c r="G973">
        <v>2</v>
      </c>
      <c r="H973">
        <v>2</v>
      </c>
      <c r="I973">
        <v>1180</v>
      </c>
      <c r="K973">
        <v>2008</v>
      </c>
      <c r="L973">
        <v>163</v>
      </c>
      <c r="M973">
        <v>551</v>
      </c>
      <c r="N973" t="s">
        <v>919</v>
      </c>
      <c r="O973">
        <v>25.795042500000001</v>
      </c>
      <c r="P973">
        <v>-80.187128799999996</v>
      </c>
      <c r="Q973">
        <v>0.52341488202316966</v>
      </c>
    </row>
    <row r="974" spans="1:17" x14ac:dyDescent="0.3">
      <c r="A974" t="s">
        <v>396</v>
      </c>
      <c r="B974" t="s">
        <v>1377</v>
      </c>
      <c r="C974" t="s">
        <v>688</v>
      </c>
      <c r="D974" t="s">
        <v>689</v>
      </c>
      <c r="E974">
        <v>33132</v>
      </c>
      <c r="F974">
        <v>1100000</v>
      </c>
      <c r="G974">
        <v>3</v>
      </c>
      <c r="H974">
        <v>2.5</v>
      </c>
      <c r="I974">
        <v>1866</v>
      </c>
      <c r="K974">
        <v>2008</v>
      </c>
      <c r="L974">
        <v>36</v>
      </c>
      <c r="M974">
        <v>589</v>
      </c>
      <c r="N974" t="s">
        <v>1378</v>
      </c>
      <c r="O974">
        <v>25.795042500000001</v>
      </c>
      <c r="P974">
        <v>-80.187128799999996</v>
      </c>
      <c r="Q974">
        <v>0.52341488202316966</v>
      </c>
    </row>
    <row r="975" spans="1:17" x14ac:dyDescent="0.3">
      <c r="A975" t="s">
        <v>396</v>
      </c>
      <c r="B975" t="s">
        <v>1379</v>
      </c>
      <c r="C975" t="s">
        <v>688</v>
      </c>
      <c r="D975" t="s">
        <v>689</v>
      </c>
      <c r="E975">
        <v>33132</v>
      </c>
      <c r="F975">
        <v>500000</v>
      </c>
      <c r="G975">
        <v>1</v>
      </c>
      <c r="H975">
        <v>1</v>
      </c>
      <c r="I975">
        <v>597</v>
      </c>
      <c r="K975">
        <v>2022</v>
      </c>
      <c r="L975">
        <v>6</v>
      </c>
      <c r="M975">
        <v>838</v>
      </c>
      <c r="N975" t="s">
        <v>1108</v>
      </c>
      <c r="O975">
        <v>25.776504599999999</v>
      </c>
      <c r="P975">
        <v>-80.189685999999995</v>
      </c>
      <c r="Q975">
        <v>1.3814651051444784</v>
      </c>
    </row>
    <row r="976" spans="1:17" x14ac:dyDescent="0.3">
      <c r="A976" t="s">
        <v>396</v>
      </c>
      <c r="B976" t="s">
        <v>1380</v>
      </c>
      <c r="C976" t="s">
        <v>688</v>
      </c>
      <c r="D976" t="s">
        <v>689</v>
      </c>
      <c r="E976">
        <v>33132</v>
      </c>
      <c r="F976">
        <v>595000</v>
      </c>
      <c r="G976">
        <v>2</v>
      </c>
      <c r="H976">
        <v>1.5</v>
      </c>
      <c r="I976">
        <v>647</v>
      </c>
      <c r="K976">
        <v>2022</v>
      </c>
      <c r="L976">
        <v>34</v>
      </c>
      <c r="M976">
        <v>920</v>
      </c>
      <c r="N976" t="s">
        <v>1381</v>
      </c>
      <c r="O976">
        <v>25.776504599999999</v>
      </c>
      <c r="P976">
        <v>-80.189685999999995</v>
      </c>
      <c r="Q976">
        <v>1.3814651051444784</v>
      </c>
    </row>
    <row r="977" spans="1:17" x14ac:dyDescent="0.3">
      <c r="A977" t="s">
        <v>396</v>
      </c>
      <c r="B977" t="s">
        <v>1382</v>
      </c>
      <c r="C977" t="s">
        <v>688</v>
      </c>
      <c r="D977" t="s">
        <v>689</v>
      </c>
      <c r="E977">
        <v>33132</v>
      </c>
      <c r="F977">
        <v>542900</v>
      </c>
      <c r="G977">
        <v>1</v>
      </c>
      <c r="H977">
        <v>1</v>
      </c>
      <c r="I977">
        <v>597</v>
      </c>
      <c r="K977">
        <v>2022</v>
      </c>
      <c r="L977">
        <v>28</v>
      </c>
      <c r="M977">
        <v>909</v>
      </c>
      <c r="N977" t="s">
        <v>1141</v>
      </c>
      <c r="O977">
        <v>25.776504599999999</v>
      </c>
      <c r="P977">
        <v>-80.189685999999995</v>
      </c>
      <c r="Q977">
        <v>1.3814651051444784</v>
      </c>
    </row>
    <row r="978" spans="1:17" x14ac:dyDescent="0.3">
      <c r="A978" t="s">
        <v>396</v>
      </c>
      <c r="B978" t="s">
        <v>1383</v>
      </c>
      <c r="C978" t="s">
        <v>688</v>
      </c>
      <c r="D978" t="s">
        <v>689</v>
      </c>
      <c r="E978">
        <v>33132</v>
      </c>
      <c r="F978">
        <v>585000</v>
      </c>
      <c r="G978">
        <v>1</v>
      </c>
      <c r="H978">
        <v>1</v>
      </c>
      <c r="I978">
        <v>599</v>
      </c>
      <c r="K978">
        <v>2022</v>
      </c>
      <c r="L978">
        <v>17</v>
      </c>
      <c r="M978">
        <v>977</v>
      </c>
      <c r="N978" t="s">
        <v>618</v>
      </c>
      <c r="O978">
        <v>25.776504599999999</v>
      </c>
      <c r="P978">
        <v>-80.189685999999995</v>
      </c>
      <c r="Q978">
        <v>1.3814651051444784</v>
      </c>
    </row>
    <row r="979" spans="1:17" x14ac:dyDescent="0.3">
      <c r="A979" t="s">
        <v>396</v>
      </c>
      <c r="B979" t="s">
        <v>1384</v>
      </c>
      <c r="C979" t="s">
        <v>688</v>
      </c>
      <c r="D979" t="s">
        <v>689</v>
      </c>
      <c r="E979">
        <v>33132</v>
      </c>
      <c r="F979">
        <v>359000</v>
      </c>
      <c r="G979">
        <v>1</v>
      </c>
      <c r="H979">
        <v>1</v>
      </c>
      <c r="I979">
        <v>784</v>
      </c>
      <c r="K979">
        <v>2005</v>
      </c>
      <c r="L979">
        <v>24</v>
      </c>
      <c r="M979">
        <v>458</v>
      </c>
      <c r="N979" t="s">
        <v>1385</v>
      </c>
      <c r="O979">
        <v>25.776895</v>
      </c>
      <c r="P979">
        <v>-80.189707799999994</v>
      </c>
      <c r="Q979">
        <v>1.3550875060339054</v>
      </c>
    </row>
    <row r="980" spans="1:17" x14ac:dyDescent="0.3">
      <c r="A980" t="s">
        <v>396</v>
      </c>
      <c r="B980" t="s">
        <v>1386</v>
      </c>
      <c r="C980" t="s">
        <v>688</v>
      </c>
      <c r="D980" t="s">
        <v>689</v>
      </c>
      <c r="E980">
        <v>33132</v>
      </c>
      <c r="F980">
        <v>521000</v>
      </c>
      <c r="G980">
        <v>2</v>
      </c>
      <c r="H980">
        <v>2</v>
      </c>
      <c r="I980">
        <v>1056</v>
      </c>
      <c r="K980">
        <v>2005</v>
      </c>
      <c r="L980">
        <v>82</v>
      </c>
      <c r="M980">
        <v>493</v>
      </c>
      <c r="N980" t="s">
        <v>502</v>
      </c>
      <c r="O980">
        <v>25.776895</v>
      </c>
      <c r="P980">
        <v>-80.189707799999994</v>
      </c>
      <c r="Q980">
        <v>1.3550875060339054</v>
      </c>
    </row>
    <row r="981" spans="1:17" x14ac:dyDescent="0.3">
      <c r="A981" t="s">
        <v>396</v>
      </c>
      <c r="B981" t="s">
        <v>1387</v>
      </c>
      <c r="C981" t="s">
        <v>688</v>
      </c>
      <c r="D981" t="s">
        <v>689</v>
      </c>
      <c r="E981">
        <v>33132</v>
      </c>
      <c r="F981">
        <v>425000</v>
      </c>
      <c r="G981">
        <v>1</v>
      </c>
      <c r="H981">
        <v>1</v>
      </c>
      <c r="I981">
        <v>806</v>
      </c>
      <c r="K981">
        <v>2008</v>
      </c>
      <c r="L981">
        <v>13</v>
      </c>
      <c r="M981">
        <v>527</v>
      </c>
      <c r="N981" t="s">
        <v>1017</v>
      </c>
      <c r="O981">
        <v>25.776297599999999</v>
      </c>
      <c r="P981">
        <v>-80.189491500000003</v>
      </c>
      <c r="Q981">
        <v>1.3984605093309457</v>
      </c>
    </row>
    <row r="982" spans="1:17" x14ac:dyDescent="0.3">
      <c r="A982" t="s">
        <v>396</v>
      </c>
      <c r="B982" t="s">
        <v>1388</v>
      </c>
      <c r="C982" t="s">
        <v>688</v>
      </c>
      <c r="D982" t="s">
        <v>689</v>
      </c>
      <c r="E982">
        <v>33132</v>
      </c>
      <c r="F982">
        <v>680000</v>
      </c>
      <c r="G982">
        <v>2</v>
      </c>
      <c r="H982">
        <v>2</v>
      </c>
      <c r="I982">
        <v>1203</v>
      </c>
      <c r="K982">
        <v>2008</v>
      </c>
      <c r="L982">
        <v>143</v>
      </c>
      <c r="M982">
        <v>565</v>
      </c>
      <c r="N982" t="s">
        <v>1389</v>
      </c>
      <c r="O982">
        <v>25.776297599999999</v>
      </c>
      <c r="P982">
        <v>-80.189491500000003</v>
      </c>
      <c r="Q982">
        <v>1.3984605093309457</v>
      </c>
    </row>
    <row r="983" spans="1:17" x14ac:dyDescent="0.3">
      <c r="A983" t="s">
        <v>396</v>
      </c>
      <c r="B983" t="s">
        <v>1390</v>
      </c>
      <c r="C983" t="s">
        <v>688</v>
      </c>
      <c r="D983" t="s">
        <v>689</v>
      </c>
      <c r="E983">
        <v>33132</v>
      </c>
      <c r="F983">
        <v>549000</v>
      </c>
      <c r="G983">
        <v>2</v>
      </c>
      <c r="H983">
        <v>2</v>
      </c>
      <c r="I983">
        <v>929</v>
      </c>
      <c r="K983">
        <v>2008</v>
      </c>
      <c r="L983">
        <v>43</v>
      </c>
      <c r="M983">
        <v>591</v>
      </c>
      <c r="N983" t="s">
        <v>919</v>
      </c>
      <c r="O983">
        <v>25.776297599999999</v>
      </c>
      <c r="P983">
        <v>-80.189491500000003</v>
      </c>
      <c r="Q983">
        <v>1.3984605093309457</v>
      </c>
    </row>
    <row r="984" spans="1:17" x14ac:dyDescent="0.3">
      <c r="A984" t="s">
        <v>396</v>
      </c>
      <c r="B984" t="s">
        <v>1391</v>
      </c>
      <c r="C984" t="s">
        <v>688</v>
      </c>
      <c r="D984" t="s">
        <v>689</v>
      </c>
      <c r="E984">
        <v>33132</v>
      </c>
      <c r="F984">
        <v>2350000</v>
      </c>
      <c r="G984">
        <v>3</v>
      </c>
      <c r="H984">
        <v>5.5</v>
      </c>
      <c r="I984">
        <v>3004</v>
      </c>
      <c r="K984">
        <v>2011</v>
      </c>
      <c r="L984">
        <v>79</v>
      </c>
      <c r="M984">
        <v>782</v>
      </c>
      <c r="N984" t="s">
        <v>1392</v>
      </c>
      <c r="O984">
        <v>25.776297599999999</v>
      </c>
      <c r="P984">
        <v>-80.189491500000003</v>
      </c>
      <c r="Q984">
        <v>1.3984605093309457</v>
      </c>
    </row>
    <row r="985" spans="1:17" x14ac:dyDescent="0.3">
      <c r="A985" t="s">
        <v>396</v>
      </c>
      <c r="B985" t="s">
        <v>1393</v>
      </c>
      <c r="C985" t="s">
        <v>688</v>
      </c>
      <c r="D985" t="s">
        <v>689</v>
      </c>
      <c r="E985">
        <v>33132</v>
      </c>
      <c r="F985">
        <v>789999</v>
      </c>
      <c r="G985">
        <v>3</v>
      </c>
      <c r="H985">
        <v>2</v>
      </c>
      <c r="I985">
        <v>1305</v>
      </c>
      <c r="K985">
        <v>2005</v>
      </c>
      <c r="L985">
        <v>150</v>
      </c>
      <c r="M985">
        <v>605</v>
      </c>
      <c r="N985" t="s">
        <v>1394</v>
      </c>
      <c r="O985">
        <v>25.794047500000001</v>
      </c>
      <c r="P985">
        <v>-80.189337300000005</v>
      </c>
      <c r="Q985">
        <v>0.40206586387495324</v>
      </c>
    </row>
    <row r="986" spans="1:17" x14ac:dyDescent="0.3">
      <c r="A986" t="s">
        <v>396</v>
      </c>
      <c r="B986" t="s">
        <v>1395</v>
      </c>
      <c r="C986" t="s">
        <v>688</v>
      </c>
      <c r="D986" t="s">
        <v>689</v>
      </c>
      <c r="E986">
        <v>33132</v>
      </c>
      <c r="F986">
        <v>520000</v>
      </c>
      <c r="G986">
        <v>2</v>
      </c>
      <c r="H986">
        <v>2</v>
      </c>
      <c r="I986">
        <v>1087</v>
      </c>
      <c r="K986">
        <v>2005</v>
      </c>
      <c r="L986">
        <v>2</v>
      </c>
      <c r="M986">
        <v>478</v>
      </c>
      <c r="N986" t="s">
        <v>1396</v>
      </c>
      <c r="O986">
        <v>25.794047500000001</v>
      </c>
      <c r="P986">
        <v>-80.189337300000005</v>
      </c>
      <c r="Q986">
        <v>0.40206586387495324</v>
      </c>
    </row>
    <row r="987" spans="1:17" x14ac:dyDescent="0.3">
      <c r="A987" t="s">
        <v>396</v>
      </c>
      <c r="B987" t="s">
        <v>1397</v>
      </c>
      <c r="C987" t="s">
        <v>688</v>
      </c>
      <c r="D987" t="s">
        <v>689</v>
      </c>
      <c r="E987">
        <v>33132</v>
      </c>
      <c r="F987">
        <v>750000</v>
      </c>
      <c r="G987">
        <v>3</v>
      </c>
      <c r="H987">
        <v>2</v>
      </c>
      <c r="I987">
        <v>1318</v>
      </c>
      <c r="K987">
        <v>2005</v>
      </c>
      <c r="L987">
        <v>58</v>
      </c>
      <c r="M987">
        <v>569</v>
      </c>
      <c r="N987" t="s">
        <v>1062</v>
      </c>
      <c r="O987">
        <v>25.794047500000001</v>
      </c>
      <c r="P987">
        <v>-80.189337300000005</v>
      </c>
      <c r="Q987">
        <v>0.40206586387495324</v>
      </c>
    </row>
    <row r="988" spans="1:17" x14ac:dyDescent="0.3">
      <c r="A988" t="s">
        <v>396</v>
      </c>
      <c r="B988" t="s">
        <v>1398</v>
      </c>
      <c r="C988" t="s">
        <v>688</v>
      </c>
      <c r="D988" t="s">
        <v>689</v>
      </c>
      <c r="E988">
        <v>33132</v>
      </c>
      <c r="F988">
        <v>1391532</v>
      </c>
      <c r="G988">
        <v>3</v>
      </c>
      <c r="H988">
        <v>3</v>
      </c>
      <c r="I988">
        <v>1249</v>
      </c>
      <c r="K988">
        <v>2022</v>
      </c>
      <c r="L988">
        <v>203</v>
      </c>
      <c r="M988">
        <v>1114</v>
      </c>
      <c r="N988" t="s">
        <v>1399</v>
      </c>
      <c r="O988">
        <v>25.7788802</v>
      </c>
      <c r="P988">
        <v>-80.189055600000003</v>
      </c>
      <c r="Q988">
        <v>1.2359589781942724</v>
      </c>
    </row>
    <row r="989" spans="1:17" x14ac:dyDescent="0.3">
      <c r="A989" t="s">
        <v>396</v>
      </c>
      <c r="B989" t="s">
        <v>1400</v>
      </c>
      <c r="C989" t="s">
        <v>688</v>
      </c>
      <c r="D989" t="s">
        <v>689</v>
      </c>
      <c r="E989">
        <v>33132</v>
      </c>
      <c r="F989">
        <v>1387000</v>
      </c>
      <c r="G989">
        <v>3</v>
      </c>
      <c r="H989">
        <v>3</v>
      </c>
      <c r="I989">
        <v>1040</v>
      </c>
      <c r="K989">
        <v>2022</v>
      </c>
      <c r="L989">
        <v>22</v>
      </c>
      <c r="M989">
        <v>1334</v>
      </c>
      <c r="N989" t="s">
        <v>1058</v>
      </c>
      <c r="O989">
        <v>25.7788802</v>
      </c>
      <c r="P989">
        <v>-80.189055600000003</v>
      </c>
      <c r="Q989">
        <v>1.2359589781942724</v>
      </c>
    </row>
    <row r="990" spans="1:17" x14ac:dyDescent="0.3">
      <c r="A990" t="s">
        <v>396</v>
      </c>
      <c r="B990" t="s">
        <v>1401</v>
      </c>
      <c r="C990" t="s">
        <v>688</v>
      </c>
      <c r="D990" t="s">
        <v>689</v>
      </c>
      <c r="E990">
        <v>33132</v>
      </c>
      <c r="F990">
        <v>1451862</v>
      </c>
      <c r="G990">
        <v>3</v>
      </c>
      <c r="H990">
        <v>3</v>
      </c>
      <c r="I990">
        <v>1307</v>
      </c>
      <c r="K990">
        <v>2022</v>
      </c>
      <c r="L990">
        <v>245</v>
      </c>
      <c r="M990">
        <v>1111</v>
      </c>
      <c r="N990" t="s">
        <v>1402</v>
      </c>
      <c r="O990">
        <v>25.7788802</v>
      </c>
      <c r="P990">
        <v>-80.189055600000003</v>
      </c>
      <c r="Q990">
        <v>1.2359589781942724</v>
      </c>
    </row>
    <row r="991" spans="1:17" x14ac:dyDescent="0.3">
      <c r="A991" t="s">
        <v>396</v>
      </c>
      <c r="B991" t="s">
        <v>1403</v>
      </c>
      <c r="C991" t="s">
        <v>688</v>
      </c>
      <c r="D991" t="s">
        <v>689</v>
      </c>
      <c r="E991">
        <v>33132</v>
      </c>
      <c r="F991">
        <v>1814635</v>
      </c>
      <c r="G991">
        <v>2</v>
      </c>
      <c r="H991">
        <v>2</v>
      </c>
      <c r="I991">
        <v>1202</v>
      </c>
      <c r="K991">
        <v>2022</v>
      </c>
      <c r="L991">
        <v>245</v>
      </c>
      <c r="M991">
        <v>1510</v>
      </c>
      <c r="N991" t="s">
        <v>1404</v>
      </c>
      <c r="O991">
        <v>25.7788802</v>
      </c>
      <c r="P991">
        <v>-80.189055600000003</v>
      </c>
      <c r="Q991">
        <v>1.2359589781942724</v>
      </c>
    </row>
    <row r="992" spans="1:17" x14ac:dyDescent="0.3">
      <c r="A992" t="s">
        <v>396</v>
      </c>
      <c r="B992" t="s">
        <v>1405</v>
      </c>
      <c r="C992" t="s">
        <v>688</v>
      </c>
      <c r="D992" t="s">
        <v>689</v>
      </c>
      <c r="E992">
        <v>33132</v>
      </c>
      <c r="F992">
        <v>1412134</v>
      </c>
      <c r="G992">
        <v>3</v>
      </c>
      <c r="H992">
        <v>3</v>
      </c>
      <c r="I992">
        <v>1267</v>
      </c>
      <c r="K992">
        <v>2022</v>
      </c>
      <c r="L992">
        <v>188</v>
      </c>
      <c r="M992">
        <v>1115</v>
      </c>
      <c r="N992" t="s">
        <v>856</v>
      </c>
      <c r="O992">
        <v>25.7788802</v>
      </c>
      <c r="P992">
        <v>-80.189055600000003</v>
      </c>
      <c r="Q992">
        <v>1.2359589781942724</v>
      </c>
    </row>
    <row r="993" spans="1:17" x14ac:dyDescent="0.3">
      <c r="A993" t="s">
        <v>396</v>
      </c>
      <c r="B993" t="s">
        <v>1406</v>
      </c>
      <c r="C993" t="s">
        <v>688</v>
      </c>
      <c r="D993" t="s">
        <v>689</v>
      </c>
      <c r="E993">
        <v>33132</v>
      </c>
      <c r="F993">
        <v>1210000</v>
      </c>
      <c r="G993">
        <v>3</v>
      </c>
      <c r="H993">
        <v>3</v>
      </c>
      <c r="I993">
        <v>1564</v>
      </c>
      <c r="K993">
        <v>2018</v>
      </c>
      <c r="L993">
        <v>51</v>
      </c>
      <c r="M993">
        <v>774</v>
      </c>
      <c r="N993" t="s">
        <v>1407</v>
      </c>
      <c r="O993">
        <v>25.793508200000002</v>
      </c>
      <c r="P993">
        <v>-80.186688099999998</v>
      </c>
      <c r="Q993">
        <v>0.57062536092586025</v>
      </c>
    </row>
    <row r="994" spans="1:17" x14ac:dyDescent="0.3">
      <c r="A994" t="s">
        <v>396</v>
      </c>
      <c r="B994" t="s">
        <v>1408</v>
      </c>
      <c r="C994" t="s">
        <v>688</v>
      </c>
      <c r="D994" t="s">
        <v>689</v>
      </c>
      <c r="E994">
        <v>33132</v>
      </c>
      <c r="F994">
        <v>2547000</v>
      </c>
      <c r="G994">
        <v>3</v>
      </c>
      <c r="H994">
        <v>4</v>
      </c>
      <c r="I994">
        <v>2018</v>
      </c>
      <c r="K994">
        <v>2018</v>
      </c>
      <c r="L994">
        <v>183</v>
      </c>
      <c r="M994">
        <v>1262</v>
      </c>
      <c r="N994" t="s">
        <v>1409</v>
      </c>
      <c r="O994">
        <v>25.793508200000002</v>
      </c>
      <c r="P994">
        <v>-80.186688099999998</v>
      </c>
      <c r="Q994">
        <v>0.57062536092586025</v>
      </c>
    </row>
    <row r="995" spans="1:17" x14ac:dyDescent="0.3">
      <c r="A995" t="s">
        <v>396</v>
      </c>
      <c r="B995" t="s">
        <v>1410</v>
      </c>
      <c r="C995" t="s">
        <v>688</v>
      </c>
      <c r="D995" t="s">
        <v>689</v>
      </c>
      <c r="E995">
        <v>33132</v>
      </c>
      <c r="F995">
        <v>520000</v>
      </c>
      <c r="G995">
        <v>1</v>
      </c>
      <c r="H995">
        <v>1.5</v>
      </c>
      <c r="I995">
        <v>766</v>
      </c>
      <c r="K995">
        <v>2018</v>
      </c>
      <c r="L995">
        <v>79</v>
      </c>
      <c r="M995">
        <v>679</v>
      </c>
      <c r="N995" t="s">
        <v>1143</v>
      </c>
      <c r="O995">
        <v>25.793508200000002</v>
      </c>
      <c r="P995">
        <v>-80.186688099999998</v>
      </c>
      <c r="Q995">
        <v>0.57062536092586025</v>
      </c>
    </row>
    <row r="996" spans="1:17" x14ac:dyDescent="0.3">
      <c r="A996" t="s">
        <v>396</v>
      </c>
      <c r="B996" t="s">
        <v>1411</v>
      </c>
      <c r="C996" t="s">
        <v>688</v>
      </c>
      <c r="D996" t="s">
        <v>689</v>
      </c>
      <c r="E996">
        <v>33132</v>
      </c>
      <c r="F996">
        <v>928000</v>
      </c>
      <c r="G996">
        <v>2</v>
      </c>
      <c r="H996">
        <v>3</v>
      </c>
      <c r="I996">
        <v>1257</v>
      </c>
      <c r="K996">
        <v>2018</v>
      </c>
      <c r="L996">
        <v>108</v>
      </c>
      <c r="M996">
        <v>738</v>
      </c>
      <c r="N996" t="s">
        <v>1076</v>
      </c>
      <c r="O996">
        <v>25.793508200000002</v>
      </c>
      <c r="P996">
        <v>-80.186688099999998</v>
      </c>
      <c r="Q996">
        <v>0.57062536092586025</v>
      </c>
    </row>
    <row r="997" spans="1:17" x14ac:dyDescent="0.3">
      <c r="A997" t="s">
        <v>396</v>
      </c>
      <c r="B997" t="s">
        <v>1412</v>
      </c>
      <c r="C997" t="s">
        <v>688</v>
      </c>
      <c r="D997" t="s">
        <v>689</v>
      </c>
      <c r="E997">
        <v>33132</v>
      </c>
      <c r="F997">
        <v>2200000</v>
      </c>
      <c r="G997">
        <v>3</v>
      </c>
      <c r="H997">
        <v>4</v>
      </c>
      <c r="I997">
        <v>2018</v>
      </c>
      <c r="K997">
        <v>2018</v>
      </c>
      <c r="L997">
        <v>171</v>
      </c>
      <c r="M997">
        <v>1090</v>
      </c>
      <c r="N997" t="s">
        <v>1413</v>
      </c>
      <c r="O997">
        <v>25.793508200000002</v>
      </c>
      <c r="P997">
        <v>-80.186688099999998</v>
      </c>
      <c r="Q997">
        <v>0.57062536092586025</v>
      </c>
    </row>
    <row r="998" spans="1:17" x14ac:dyDescent="0.3">
      <c r="A998" t="s">
        <v>396</v>
      </c>
      <c r="B998" t="s">
        <v>1414</v>
      </c>
      <c r="C998" t="s">
        <v>688</v>
      </c>
      <c r="D998" t="s">
        <v>689</v>
      </c>
      <c r="E998">
        <v>33132</v>
      </c>
      <c r="F998">
        <v>530000</v>
      </c>
      <c r="G998">
        <v>1</v>
      </c>
      <c r="H998">
        <v>1.5</v>
      </c>
      <c r="I998">
        <v>745</v>
      </c>
      <c r="K998">
        <v>2018</v>
      </c>
      <c r="L998">
        <v>122</v>
      </c>
      <c r="M998">
        <v>711</v>
      </c>
      <c r="N998" t="s">
        <v>1143</v>
      </c>
      <c r="O998">
        <v>25.793508200000002</v>
      </c>
      <c r="P998">
        <v>-80.186688099999998</v>
      </c>
      <c r="Q998">
        <v>0.57062536092586025</v>
      </c>
    </row>
    <row r="999" spans="1:17" x14ac:dyDescent="0.3">
      <c r="A999" t="s">
        <v>396</v>
      </c>
      <c r="B999" t="s">
        <v>1415</v>
      </c>
      <c r="C999" t="s">
        <v>688</v>
      </c>
      <c r="D999" t="s">
        <v>689</v>
      </c>
      <c r="E999">
        <v>33132</v>
      </c>
      <c r="F999">
        <v>1300000</v>
      </c>
      <c r="G999">
        <v>3</v>
      </c>
      <c r="H999">
        <v>3.5</v>
      </c>
      <c r="I999">
        <v>1592</v>
      </c>
      <c r="K999">
        <v>2018</v>
      </c>
      <c r="L999">
        <v>269</v>
      </c>
      <c r="M999">
        <v>817</v>
      </c>
      <c r="N999" t="s">
        <v>1416</v>
      </c>
      <c r="O999">
        <v>25.793508200000002</v>
      </c>
      <c r="P999">
        <v>-80.186688099999998</v>
      </c>
      <c r="Q999">
        <v>0.57062536092586025</v>
      </c>
    </row>
    <row r="1000" spans="1:17" x14ac:dyDescent="0.3">
      <c r="A1000" t="s">
        <v>396</v>
      </c>
      <c r="B1000" t="s">
        <v>1417</v>
      </c>
      <c r="C1000" t="s">
        <v>688</v>
      </c>
      <c r="D1000" t="s">
        <v>689</v>
      </c>
      <c r="E1000">
        <v>33132</v>
      </c>
      <c r="F1000">
        <v>870000</v>
      </c>
      <c r="G1000">
        <v>2</v>
      </c>
      <c r="H1000">
        <v>2.5</v>
      </c>
      <c r="I1000">
        <v>1171</v>
      </c>
      <c r="K1000">
        <v>2018</v>
      </c>
      <c r="L1000">
        <v>217</v>
      </c>
      <c r="M1000">
        <v>743</v>
      </c>
      <c r="N1000" t="s">
        <v>1418</v>
      </c>
      <c r="O1000">
        <v>25.793508200000002</v>
      </c>
      <c r="P1000">
        <v>-80.186688099999998</v>
      </c>
      <c r="Q1000">
        <v>0.57062536092586025</v>
      </c>
    </row>
    <row r="1001" spans="1:17" x14ac:dyDescent="0.3">
      <c r="A1001" t="s">
        <v>396</v>
      </c>
      <c r="B1001" t="s">
        <v>1419</v>
      </c>
      <c r="C1001" t="s">
        <v>688</v>
      </c>
      <c r="D1001" t="s">
        <v>689</v>
      </c>
      <c r="E1001">
        <v>33132</v>
      </c>
      <c r="F1001">
        <v>1290000</v>
      </c>
      <c r="G1001">
        <v>3</v>
      </c>
      <c r="H1001">
        <v>3.5</v>
      </c>
      <c r="I1001">
        <v>1592</v>
      </c>
      <c r="K1001">
        <v>2018</v>
      </c>
      <c r="L1001">
        <v>89</v>
      </c>
      <c r="M1001">
        <v>810</v>
      </c>
      <c r="N1001" t="s">
        <v>1420</v>
      </c>
      <c r="O1001">
        <v>25.793508200000002</v>
      </c>
      <c r="P1001">
        <v>-80.186688099999998</v>
      </c>
      <c r="Q1001">
        <v>0.57062536092586025</v>
      </c>
    </row>
    <row r="1002" spans="1:17" x14ac:dyDescent="0.3">
      <c r="A1002" t="s">
        <v>396</v>
      </c>
      <c r="B1002" t="s">
        <v>1421</v>
      </c>
      <c r="C1002" t="s">
        <v>688</v>
      </c>
      <c r="D1002" t="s">
        <v>689</v>
      </c>
      <c r="E1002">
        <v>33132</v>
      </c>
      <c r="F1002">
        <v>560000</v>
      </c>
      <c r="G1002">
        <v>1</v>
      </c>
      <c r="H1002">
        <v>1.5</v>
      </c>
      <c r="I1002">
        <v>766</v>
      </c>
      <c r="K1002">
        <v>2018</v>
      </c>
      <c r="L1002">
        <v>141</v>
      </c>
      <c r="M1002">
        <v>731</v>
      </c>
      <c r="N1002" t="s">
        <v>1422</v>
      </c>
      <c r="O1002">
        <v>25.793508200000002</v>
      </c>
      <c r="P1002">
        <v>-80.186688099999998</v>
      </c>
      <c r="Q1002">
        <v>0.57062536092586025</v>
      </c>
    </row>
    <row r="1003" spans="1:17" x14ac:dyDescent="0.3">
      <c r="A1003" t="s">
        <v>396</v>
      </c>
      <c r="B1003" t="s">
        <v>1423</v>
      </c>
      <c r="C1003" t="s">
        <v>688</v>
      </c>
      <c r="D1003" t="s">
        <v>689</v>
      </c>
      <c r="E1003">
        <v>33132</v>
      </c>
      <c r="F1003">
        <v>668000</v>
      </c>
      <c r="G1003">
        <v>1</v>
      </c>
      <c r="H1003">
        <v>2</v>
      </c>
      <c r="I1003">
        <v>888</v>
      </c>
      <c r="K1003">
        <v>2018</v>
      </c>
      <c r="L1003">
        <v>198</v>
      </c>
      <c r="M1003">
        <v>752</v>
      </c>
      <c r="N1003" t="s">
        <v>612</v>
      </c>
      <c r="O1003">
        <v>25.793508200000002</v>
      </c>
      <c r="P1003">
        <v>-80.186688099999998</v>
      </c>
      <c r="Q1003">
        <v>0.57062536092586025</v>
      </c>
    </row>
    <row r="1004" spans="1:17" x14ac:dyDescent="0.3">
      <c r="A1004" t="s">
        <v>396</v>
      </c>
      <c r="B1004" t="s">
        <v>1424</v>
      </c>
      <c r="C1004" t="s">
        <v>688</v>
      </c>
      <c r="D1004" t="s">
        <v>689</v>
      </c>
      <c r="E1004">
        <v>33132</v>
      </c>
      <c r="F1004">
        <v>2500000</v>
      </c>
      <c r="G1004">
        <v>3</v>
      </c>
      <c r="H1004">
        <v>4</v>
      </c>
      <c r="I1004">
        <v>2018</v>
      </c>
      <c r="K1004">
        <v>2018</v>
      </c>
      <c r="L1004">
        <v>183</v>
      </c>
      <c r="M1004">
        <v>1239</v>
      </c>
      <c r="N1004" t="s">
        <v>1425</v>
      </c>
      <c r="O1004">
        <v>25.793508200000002</v>
      </c>
      <c r="P1004">
        <v>-80.186688099999998</v>
      </c>
      <c r="Q1004">
        <v>0.57062536092586025</v>
      </c>
    </row>
    <row r="1005" spans="1:17" x14ac:dyDescent="0.3">
      <c r="A1005" t="s">
        <v>396</v>
      </c>
      <c r="B1005" t="s">
        <v>1426</v>
      </c>
      <c r="C1005" t="s">
        <v>688</v>
      </c>
      <c r="D1005" t="s">
        <v>689</v>
      </c>
      <c r="E1005">
        <v>33132</v>
      </c>
      <c r="F1005">
        <v>835000</v>
      </c>
      <c r="G1005">
        <v>2</v>
      </c>
      <c r="H1005">
        <v>2.5</v>
      </c>
      <c r="I1005">
        <v>1178</v>
      </c>
      <c r="K1005">
        <v>2018</v>
      </c>
      <c r="L1005">
        <v>2</v>
      </c>
      <c r="M1005">
        <v>709</v>
      </c>
      <c r="N1005" t="s">
        <v>1427</v>
      </c>
      <c r="O1005">
        <v>25.793508200000002</v>
      </c>
      <c r="P1005">
        <v>-80.186688099999998</v>
      </c>
      <c r="Q1005">
        <v>0.57062536092586025</v>
      </c>
    </row>
    <row r="1006" spans="1:17" x14ac:dyDescent="0.3">
      <c r="A1006" t="s">
        <v>396</v>
      </c>
      <c r="B1006" t="s">
        <v>1428</v>
      </c>
      <c r="C1006" t="s">
        <v>688</v>
      </c>
      <c r="D1006" t="s">
        <v>689</v>
      </c>
      <c r="E1006">
        <v>33132</v>
      </c>
      <c r="F1006">
        <v>589999</v>
      </c>
      <c r="G1006">
        <v>1</v>
      </c>
      <c r="H1006">
        <v>1.5</v>
      </c>
      <c r="I1006">
        <v>745</v>
      </c>
      <c r="K1006">
        <v>2018</v>
      </c>
      <c r="L1006">
        <v>23</v>
      </c>
      <c r="M1006">
        <v>792</v>
      </c>
      <c r="N1006" t="s">
        <v>1143</v>
      </c>
      <c r="O1006">
        <v>25.793508200000002</v>
      </c>
      <c r="P1006">
        <v>-80.186688099999998</v>
      </c>
      <c r="Q1006">
        <v>0.57062536092586025</v>
      </c>
    </row>
    <row r="1007" spans="1:17" x14ac:dyDescent="0.3">
      <c r="A1007" t="s">
        <v>396</v>
      </c>
      <c r="B1007" t="s">
        <v>1429</v>
      </c>
      <c r="C1007" t="s">
        <v>688</v>
      </c>
      <c r="D1007" t="s">
        <v>689</v>
      </c>
      <c r="E1007">
        <v>33132</v>
      </c>
      <c r="F1007">
        <v>925000</v>
      </c>
      <c r="G1007">
        <v>2</v>
      </c>
      <c r="H1007">
        <v>2.5</v>
      </c>
      <c r="I1007">
        <v>1178</v>
      </c>
      <c r="K1007">
        <v>2018</v>
      </c>
      <c r="L1007">
        <v>259</v>
      </c>
      <c r="M1007">
        <v>785</v>
      </c>
      <c r="N1007" t="s">
        <v>1430</v>
      </c>
      <c r="O1007">
        <v>25.793508200000002</v>
      </c>
      <c r="P1007">
        <v>-80.186688099999998</v>
      </c>
      <c r="Q1007">
        <v>0.57062536092586025</v>
      </c>
    </row>
    <row r="1008" spans="1:17" x14ac:dyDescent="0.3">
      <c r="A1008" t="s">
        <v>396</v>
      </c>
      <c r="B1008" t="s">
        <v>1431</v>
      </c>
      <c r="C1008" t="s">
        <v>688</v>
      </c>
      <c r="D1008" t="s">
        <v>689</v>
      </c>
      <c r="E1008">
        <v>33132</v>
      </c>
      <c r="F1008">
        <v>665000</v>
      </c>
      <c r="G1008">
        <v>1</v>
      </c>
      <c r="H1008">
        <v>2</v>
      </c>
      <c r="I1008">
        <v>979</v>
      </c>
      <c r="K1008">
        <v>2018</v>
      </c>
      <c r="L1008">
        <v>1</v>
      </c>
      <c r="M1008">
        <v>679</v>
      </c>
      <c r="N1008" t="s">
        <v>618</v>
      </c>
      <c r="O1008">
        <v>25.793508200000002</v>
      </c>
      <c r="P1008">
        <v>-80.186688099999998</v>
      </c>
      <c r="Q1008">
        <v>0.57062536092586025</v>
      </c>
    </row>
    <row r="1009" spans="1:17" x14ac:dyDescent="0.3">
      <c r="A1009" t="s">
        <v>396</v>
      </c>
      <c r="B1009" t="s">
        <v>1432</v>
      </c>
      <c r="C1009" t="s">
        <v>688</v>
      </c>
      <c r="D1009" t="s">
        <v>689</v>
      </c>
      <c r="E1009">
        <v>33132</v>
      </c>
      <c r="F1009">
        <v>2500000</v>
      </c>
      <c r="G1009">
        <v>3</v>
      </c>
      <c r="H1009">
        <v>4</v>
      </c>
      <c r="I1009">
        <v>2018</v>
      </c>
      <c r="K1009">
        <v>2018</v>
      </c>
      <c r="L1009">
        <v>204</v>
      </c>
      <c r="M1009">
        <v>1239</v>
      </c>
      <c r="N1009" t="s">
        <v>1425</v>
      </c>
      <c r="O1009">
        <v>25.793508200000002</v>
      </c>
      <c r="P1009">
        <v>-80.186688099999998</v>
      </c>
      <c r="Q1009">
        <v>0.57062536092586025</v>
      </c>
    </row>
    <row r="1010" spans="1:17" x14ac:dyDescent="0.3">
      <c r="A1010" t="s">
        <v>396</v>
      </c>
      <c r="B1010" t="s">
        <v>1433</v>
      </c>
      <c r="C1010" t="s">
        <v>688</v>
      </c>
      <c r="D1010" t="s">
        <v>689</v>
      </c>
      <c r="E1010">
        <v>33132</v>
      </c>
      <c r="F1010">
        <v>565000</v>
      </c>
      <c r="G1010">
        <v>1</v>
      </c>
      <c r="H1010">
        <v>1.5</v>
      </c>
      <c r="I1010">
        <v>745</v>
      </c>
      <c r="K1010">
        <v>2018</v>
      </c>
      <c r="L1010">
        <v>61</v>
      </c>
      <c r="M1010">
        <v>758</v>
      </c>
      <c r="N1010" t="s">
        <v>1143</v>
      </c>
      <c r="O1010">
        <v>25.793508200000002</v>
      </c>
      <c r="P1010">
        <v>-80.186688099999998</v>
      </c>
      <c r="Q1010">
        <v>0.57062536092586025</v>
      </c>
    </row>
    <row r="1011" spans="1:17" x14ac:dyDescent="0.3">
      <c r="A1011" t="s">
        <v>396</v>
      </c>
      <c r="B1011" t="s">
        <v>1434</v>
      </c>
      <c r="C1011" t="s">
        <v>688</v>
      </c>
      <c r="D1011" t="s">
        <v>689</v>
      </c>
      <c r="E1011">
        <v>33132</v>
      </c>
      <c r="F1011">
        <v>1350000</v>
      </c>
      <c r="G1011">
        <v>2</v>
      </c>
      <c r="H1011">
        <v>3</v>
      </c>
      <c r="I1011">
        <v>1161</v>
      </c>
      <c r="K1011">
        <v>2018</v>
      </c>
      <c r="L1011">
        <v>29</v>
      </c>
      <c r="M1011">
        <v>1163</v>
      </c>
      <c r="N1011" t="s">
        <v>1435</v>
      </c>
      <c r="O1011">
        <v>25.793508200000002</v>
      </c>
      <c r="P1011">
        <v>-80.186688099999998</v>
      </c>
      <c r="Q1011">
        <v>0.57062536092586025</v>
      </c>
    </row>
    <row r="1012" spans="1:17" x14ac:dyDescent="0.3">
      <c r="A1012" t="s">
        <v>396</v>
      </c>
      <c r="B1012" t="s">
        <v>1436</v>
      </c>
      <c r="C1012" t="s">
        <v>688</v>
      </c>
      <c r="D1012" t="s">
        <v>689</v>
      </c>
      <c r="E1012">
        <v>33132</v>
      </c>
      <c r="F1012">
        <v>1375000</v>
      </c>
      <c r="G1012">
        <v>3</v>
      </c>
      <c r="H1012">
        <v>3.5</v>
      </c>
      <c r="I1012">
        <v>1580</v>
      </c>
      <c r="K1012">
        <v>2018</v>
      </c>
      <c r="L1012">
        <v>160</v>
      </c>
      <c r="M1012">
        <v>870</v>
      </c>
      <c r="N1012" t="s">
        <v>1437</v>
      </c>
      <c r="O1012">
        <v>25.793508200000002</v>
      </c>
      <c r="P1012">
        <v>-80.186688099999998</v>
      </c>
      <c r="Q1012">
        <v>0.57062536092586025</v>
      </c>
    </row>
    <row r="1013" spans="1:17" x14ac:dyDescent="0.3">
      <c r="A1013" t="s">
        <v>396</v>
      </c>
      <c r="B1013" t="s">
        <v>1438</v>
      </c>
      <c r="C1013" t="s">
        <v>688</v>
      </c>
      <c r="D1013" t="s">
        <v>689</v>
      </c>
      <c r="E1013">
        <v>33132</v>
      </c>
      <c r="F1013">
        <v>980000</v>
      </c>
      <c r="G1013">
        <v>2</v>
      </c>
      <c r="H1013">
        <v>2.5</v>
      </c>
      <c r="I1013">
        <v>1441</v>
      </c>
      <c r="K1013">
        <v>2018</v>
      </c>
      <c r="L1013">
        <v>219</v>
      </c>
      <c r="M1013">
        <v>680</v>
      </c>
      <c r="N1013" t="s">
        <v>1121</v>
      </c>
      <c r="O1013">
        <v>25.793508200000002</v>
      </c>
      <c r="P1013">
        <v>-80.186688099999998</v>
      </c>
      <c r="Q1013">
        <v>0.57062536092586025</v>
      </c>
    </row>
    <row r="1014" spans="1:17" x14ac:dyDescent="0.3">
      <c r="A1014" t="s">
        <v>396</v>
      </c>
      <c r="B1014" t="s">
        <v>1439</v>
      </c>
      <c r="C1014" t="s">
        <v>688</v>
      </c>
      <c r="D1014" t="s">
        <v>689</v>
      </c>
      <c r="E1014">
        <v>33132</v>
      </c>
      <c r="F1014">
        <v>7998000</v>
      </c>
      <c r="G1014">
        <v>5</v>
      </c>
      <c r="H1014">
        <v>6.5</v>
      </c>
      <c r="I1014">
        <v>4796</v>
      </c>
      <c r="K1014">
        <v>2018</v>
      </c>
      <c r="L1014">
        <v>218</v>
      </c>
      <c r="M1014">
        <v>1668</v>
      </c>
      <c r="N1014" t="s">
        <v>1440</v>
      </c>
      <c r="O1014">
        <v>25.793508200000002</v>
      </c>
      <c r="P1014">
        <v>-80.186688099999998</v>
      </c>
      <c r="Q1014">
        <v>0.57062536092586025</v>
      </c>
    </row>
    <row r="1015" spans="1:17" x14ac:dyDescent="0.3">
      <c r="A1015" t="s">
        <v>396</v>
      </c>
      <c r="B1015" t="s">
        <v>1441</v>
      </c>
      <c r="C1015" t="s">
        <v>688</v>
      </c>
      <c r="D1015" t="s">
        <v>689</v>
      </c>
      <c r="E1015">
        <v>33132</v>
      </c>
      <c r="F1015">
        <v>359995</v>
      </c>
      <c r="G1015">
        <v>1</v>
      </c>
      <c r="H1015">
        <v>1.5</v>
      </c>
      <c r="I1015">
        <v>800</v>
      </c>
      <c r="K1015">
        <v>1980</v>
      </c>
      <c r="L1015">
        <v>1</v>
      </c>
      <c r="M1015">
        <v>450</v>
      </c>
      <c r="N1015" t="s">
        <v>1361</v>
      </c>
      <c r="O1015">
        <v>25.7901247</v>
      </c>
      <c r="P1015">
        <v>-80.185687900000005</v>
      </c>
      <c r="Q1015">
        <v>0.72555151958235808</v>
      </c>
    </row>
    <row r="1016" spans="1:17" x14ac:dyDescent="0.3">
      <c r="A1016" t="s">
        <v>396</v>
      </c>
      <c r="B1016" t="s">
        <v>1442</v>
      </c>
      <c r="C1016" t="s">
        <v>688</v>
      </c>
      <c r="D1016" t="s">
        <v>689</v>
      </c>
      <c r="E1016">
        <v>33132</v>
      </c>
      <c r="F1016">
        <v>345000</v>
      </c>
      <c r="G1016">
        <v>1</v>
      </c>
      <c r="H1016">
        <v>1.5</v>
      </c>
      <c r="I1016">
        <v>890</v>
      </c>
      <c r="K1016">
        <v>1980</v>
      </c>
      <c r="L1016">
        <v>3</v>
      </c>
      <c r="M1016">
        <v>388</v>
      </c>
      <c r="N1016" t="s">
        <v>1361</v>
      </c>
      <c r="O1016">
        <v>25.7901247</v>
      </c>
      <c r="P1016">
        <v>-80.185687900000005</v>
      </c>
      <c r="Q1016">
        <v>0.72555151958235808</v>
      </c>
    </row>
    <row r="1017" spans="1:17" x14ac:dyDescent="0.3">
      <c r="A1017" t="s">
        <v>396</v>
      </c>
      <c r="B1017" t="s">
        <v>1443</v>
      </c>
      <c r="C1017" t="s">
        <v>688</v>
      </c>
      <c r="D1017" t="s">
        <v>689</v>
      </c>
      <c r="E1017">
        <v>33132</v>
      </c>
      <c r="F1017">
        <v>470000</v>
      </c>
      <c r="G1017">
        <v>1</v>
      </c>
      <c r="H1017">
        <v>1.5</v>
      </c>
      <c r="I1017">
        <v>800</v>
      </c>
      <c r="K1017">
        <v>1980</v>
      </c>
      <c r="L1017">
        <v>136</v>
      </c>
      <c r="M1017">
        <v>588</v>
      </c>
      <c r="N1017" t="s">
        <v>1444</v>
      </c>
      <c r="O1017">
        <v>25.7901247</v>
      </c>
      <c r="P1017">
        <v>-80.185687900000005</v>
      </c>
      <c r="Q1017">
        <v>0.72555151958235808</v>
      </c>
    </row>
    <row r="1018" spans="1:17" x14ac:dyDescent="0.3">
      <c r="A1018" t="s">
        <v>396</v>
      </c>
      <c r="B1018" t="s">
        <v>1445</v>
      </c>
      <c r="C1018" t="s">
        <v>688</v>
      </c>
      <c r="D1018" t="s">
        <v>689</v>
      </c>
      <c r="E1018">
        <v>33132</v>
      </c>
      <c r="F1018">
        <v>399000</v>
      </c>
      <c r="G1018">
        <v>1</v>
      </c>
      <c r="H1018">
        <v>1.5</v>
      </c>
      <c r="I1018">
        <v>800</v>
      </c>
      <c r="K1018">
        <v>1980</v>
      </c>
      <c r="L1018">
        <v>169</v>
      </c>
      <c r="M1018">
        <v>499</v>
      </c>
      <c r="N1018" t="s">
        <v>1342</v>
      </c>
      <c r="O1018">
        <v>25.7901247</v>
      </c>
      <c r="P1018">
        <v>-80.185687900000005</v>
      </c>
      <c r="Q1018">
        <v>0.72555151958235808</v>
      </c>
    </row>
    <row r="1019" spans="1:17" x14ac:dyDescent="0.3">
      <c r="A1019" t="s">
        <v>396</v>
      </c>
      <c r="B1019" t="s">
        <v>1446</v>
      </c>
      <c r="C1019" t="s">
        <v>688</v>
      </c>
      <c r="D1019" t="s">
        <v>689</v>
      </c>
      <c r="E1019">
        <v>33132</v>
      </c>
      <c r="F1019">
        <v>339000</v>
      </c>
      <c r="G1019">
        <v>1</v>
      </c>
      <c r="H1019">
        <v>1.5</v>
      </c>
      <c r="I1019">
        <v>860</v>
      </c>
      <c r="K1019">
        <v>1980</v>
      </c>
      <c r="L1019">
        <v>156</v>
      </c>
      <c r="M1019">
        <v>394</v>
      </c>
      <c r="N1019" t="s">
        <v>1447</v>
      </c>
      <c r="O1019">
        <v>25.7901247</v>
      </c>
      <c r="P1019">
        <v>-80.185687900000005</v>
      </c>
      <c r="Q1019">
        <v>0.72555151958235808</v>
      </c>
    </row>
    <row r="1020" spans="1:17" x14ac:dyDescent="0.3">
      <c r="A1020" t="s">
        <v>396</v>
      </c>
      <c r="B1020" t="s">
        <v>1448</v>
      </c>
      <c r="C1020" t="s">
        <v>688</v>
      </c>
      <c r="D1020" t="s">
        <v>689</v>
      </c>
      <c r="E1020">
        <v>33132</v>
      </c>
      <c r="F1020">
        <v>330000</v>
      </c>
      <c r="G1020">
        <v>1</v>
      </c>
      <c r="H1020">
        <v>1.5</v>
      </c>
      <c r="I1020">
        <v>800</v>
      </c>
      <c r="K1020">
        <v>1980</v>
      </c>
      <c r="L1020">
        <v>118</v>
      </c>
      <c r="M1020">
        <v>413</v>
      </c>
      <c r="N1020" t="s">
        <v>1361</v>
      </c>
      <c r="O1020">
        <v>25.7901247</v>
      </c>
      <c r="P1020">
        <v>-80.185687900000005</v>
      </c>
      <c r="Q1020">
        <v>0.72555151958235808</v>
      </c>
    </row>
    <row r="1021" spans="1:17" x14ac:dyDescent="0.3">
      <c r="A1021" t="s">
        <v>396</v>
      </c>
      <c r="B1021" t="s">
        <v>1449</v>
      </c>
      <c r="C1021" t="s">
        <v>688</v>
      </c>
      <c r="D1021" t="s">
        <v>689</v>
      </c>
      <c r="E1021">
        <v>33132</v>
      </c>
      <c r="F1021">
        <v>420000</v>
      </c>
      <c r="G1021">
        <v>1</v>
      </c>
      <c r="H1021">
        <v>1.5</v>
      </c>
      <c r="I1021">
        <v>860</v>
      </c>
      <c r="K1021">
        <v>1980</v>
      </c>
      <c r="L1021">
        <v>37</v>
      </c>
      <c r="M1021">
        <v>488</v>
      </c>
      <c r="N1021" t="s">
        <v>1447</v>
      </c>
      <c r="O1021">
        <v>25.7901247</v>
      </c>
      <c r="P1021">
        <v>-80.185687900000005</v>
      </c>
      <c r="Q1021">
        <v>0.72555151958235808</v>
      </c>
    </row>
    <row r="1022" spans="1:17" x14ac:dyDescent="0.3">
      <c r="A1022" t="s">
        <v>396</v>
      </c>
      <c r="B1022" t="s">
        <v>1450</v>
      </c>
      <c r="C1022" t="s">
        <v>688</v>
      </c>
      <c r="D1022" t="s">
        <v>689</v>
      </c>
      <c r="E1022">
        <v>33132</v>
      </c>
      <c r="F1022">
        <v>749900</v>
      </c>
      <c r="G1022">
        <v>1</v>
      </c>
      <c r="H1022">
        <v>2</v>
      </c>
      <c r="I1022">
        <v>1046</v>
      </c>
      <c r="K1022">
        <v>2019</v>
      </c>
      <c r="L1022">
        <v>143</v>
      </c>
      <c r="M1022">
        <v>717</v>
      </c>
      <c r="N1022" t="s">
        <v>1451</v>
      </c>
      <c r="O1022">
        <v>25.782560700000001</v>
      </c>
      <c r="P1022">
        <v>-80.191954899999999</v>
      </c>
      <c r="Q1022">
        <v>0.94101677420894014</v>
      </c>
    </row>
    <row r="1023" spans="1:17" x14ac:dyDescent="0.3">
      <c r="A1023" t="s">
        <v>396</v>
      </c>
      <c r="B1023" t="s">
        <v>1452</v>
      </c>
      <c r="C1023" t="s">
        <v>688</v>
      </c>
      <c r="D1023" t="s">
        <v>689</v>
      </c>
      <c r="E1023">
        <v>33132</v>
      </c>
      <c r="F1023">
        <v>1050000</v>
      </c>
      <c r="G1023">
        <v>2</v>
      </c>
      <c r="H1023">
        <v>3</v>
      </c>
      <c r="I1023">
        <v>1491</v>
      </c>
      <c r="K1023">
        <v>2019</v>
      </c>
      <c r="L1023">
        <v>58</v>
      </c>
      <c r="M1023">
        <v>704</v>
      </c>
      <c r="N1023" t="s">
        <v>1453</v>
      </c>
      <c r="O1023">
        <v>25.782560700000001</v>
      </c>
      <c r="P1023">
        <v>-80.191954899999999</v>
      </c>
      <c r="Q1023">
        <v>0.94101677420894014</v>
      </c>
    </row>
    <row r="1024" spans="1:17" x14ac:dyDescent="0.3">
      <c r="A1024" t="s">
        <v>396</v>
      </c>
      <c r="B1024" t="s">
        <v>1454</v>
      </c>
      <c r="C1024" t="s">
        <v>688</v>
      </c>
      <c r="D1024" t="s">
        <v>689</v>
      </c>
      <c r="E1024">
        <v>33132</v>
      </c>
      <c r="F1024">
        <v>1770000</v>
      </c>
      <c r="G1024">
        <v>3</v>
      </c>
      <c r="H1024">
        <v>4</v>
      </c>
      <c r="I1024">
        <v>2172</v>
      </c>
      <c r="K1024">
        <v>2019</v>
      </c>
      <c r="L1024">
        <v>97</v>
      </c>
      <c r="M1024">
        <v>815</v>
      </c>
      <c r="N1024" t="s">
        <v>1455</v>
      </c>
      <c r="O1024">
        <v>25.782560700000001</v>
      </c>
      <c r="P1024">
        <v>-80.191954899999999</v>
      </c>
      <c r="Q1024">
        <v>0.94101677420894014</v>
      </c>
    </row>
    <row r="1025" spans="1:17" x14ac:dyDescent="0.3">
      <c r="A1025" t="s">
        <v>396</v>
      </c>
      <c r="B1025" t="s">
        <v>1456</v>
      </c>
      <c r="C1025" t="s">
        <v>688</v>
      </c>
      <c r="D1025" t="s">
        <v>689</v>
      </c>
      <c r="E1025">
        <v>33132</v>
      </c>
      <c r="F1025">
        <v>1099000</v>
      </c>
      <c r="G1025">
        <v>2</v>
      </c>
      <c r="H1025">
        <v>3</v>
      </c>
      <c r="I1025">
        <v>1491</v>
      </c>
      <c r="K1025">
        <v>2019</v>
      </c>
      <c r="L1025">
        <v>65</v>
      </c>
      <c r="M1025">
        <v>737</v>
      </c>
      <c r="N1025" t="s">
        <v>1457</v>
      </c>
      <c r="O1025">
        <v>25.782560700000001</v>
      </c>
      <c r="P1025">
        <v>-80.191954899999999</v>
      </c>
      <c r="Q1025">
        <v>0.94101677420894014</v>
      </c>
    </row>
    <row r="1026" spans="1:17" x14ac:dyDescent="0.3">
      <c r="A1026" t="s">
        <v>396</v>
      </c>
      <c r="B1026" t="s">
        <v>1458</v>
      </c>
      <c r="C1026" t="s">
        <v>688</v>
      </c>
      <c r="D1026" t="s">
        <v>689</v>
      </c>
      <c r="E1026">
        <v>33132</v>
      </c>
      <c r="F1026">
        <v>729000</v>
      </c>
      <c r="G1026">
        <v>1</v>
      </c>
      <c r="H1026">
        <v>2</v>
      </c>
      <c r="I1026">
        <v>1169</v>
      </c>
      <c r="K1026">
        <v>2019</v>
      </c>
      <c r="L1026">
        <v>255</v>
      </c>
      <c r="M1026">
        <v>624</v>
      </c>
      <c r="N1026" t="s">
        <v>1459</v>
      </c>
      <c r="O1026">
        <v>25.782560700000001</v>
      </c>
      <c r="P1026">
        <v>-80.191954899999999</v>
      </c>
      <c r="Q1026">
        <v>0.94101677420894014</v>
      </c>
    </row>
    <row r="1027" spans="1:17" x14ac:dyDescent="0.3">
      <c r="A1027" t="s">
        <v>396</v>
      </c>
      <c r="B1027" t="s">
        <v>1460</v>
      </c>
      <c r="C1027" t="s">
        <v>688</v>
      </c>
      <c r="D1027" t="s">
        <v>689</v>
      </c>
      <c r="E1027">
        <v>33132</v>
      </c>
      <c r="F1027">
        <v>1700000</v>
      </c>
      <c r="G1027">
        <v>3</v>
      </c>
      <c r="H1027">
        <v>4</v>
      </c>
      <c r="I1027">
        <v>2165</v>
      </c>
      <c r="K1027">
        <v>2019</v>
      </c>
      <c r="L1027">
        <v>223</v>
      </c>
      <c r="M1027">
        <v>785</v>
      </c>
      <c r="N1027" t="s">
        <v>1461</v>
      </c>
      <c r="O1027">
        <v>25.782560700000001</v>
      </c>
      <c r="P1027">
        <v>-80.191954899999999</v>
      </c>
      <c r="Q1027">
        <v>0.94101677420894014</v>
      </c>
    </row>
    <row r="1028" spans="1:17" x14ac:dyDescent="0.3">
      <c r="A1028" t="s">
        <v>396</v>
      </c>
      <c r="B1028" t="s">
        <v>1462</v>
      </c>
      <c r="C1028" t="s">
        <v>688</v>
      </c>
      <c r="D1028" t="s">
        <v>689</v>
      </c>
      <c r="E1028">
        <v>33132</v>
      </c>
      <c r="F1028">
        <v>770000</v>
      </c>
      <c r="G1028">
        <v>1</v>
      </c>
      <c r="H1028">
        <v>2</v>
      </c>
      <c r="I1028">
        <v>1185</v>
      </c>
      <c r="K1028">
        <v>2019</v>
      </c>
      <c r="L1028">
        <v>52</v>
      </c>
      <c r="M1028">
        <v>650</v>
      </c>
      <c r="N1028" t="s">
        <v>1463</v>
      </c>
      <c r="O1028">
        <v>25.782560700000001</v>
      </c>
      <c r="P1028">
        <v>-80.191954899999999</v>
      </c>
      <c r="Q1028">
        <v>0.94101677420894014</v>
      </c>
    </row>
    <row r="1029" spans="1:17" x14ac:dyDescent="0.3">
      <c r="A1029" t="s">
        <v>396</v>
      </c>
      <c r="B1029" t="s">
        <v>1464</v>
      </c>
      <c r="C1029" t="s">
        <v>688</v>
      </c>
      <c r="D1029" t="s">
        <v>689</v>
      </c>
      <c r="E1029">
        <v>33132</v>
      </c>
      <c r="F1029">
        <v>675000</v>
      </c>
      <c r="G1029">
        <v>1</v>
      </c>
      <c r="H1029">
        <v>1.5</v>
      </c>
      <c r="I1029">
        <v>937</v>
      </c>
      <c r="K1029">
        <v>2019</v>
      </c>
      <c r="L1029">
        <v>156</v>
      </c>
      <c r="M1029">
        <v>720</v>
      </c>
      <c r="N1029" t="s">
        <v>995</v>
      </c>
      <c r="O1029">
        <v>25.782560700000001</v>
      </c>
      <c r="P1029">
        <v>-80.191954899999999</v>
      </c>
      <c r="Q1029">
        <v>0.94101677420894014</v>
      </c>
    </row>
    <row r="1030" spans="1:17" x14ac:dyDescent="0.3">
      <c r="A1030" t="s">
        <v>396</v>
      </c>
      <c r="B1030" t="s">
        <v>1465</v>
      </c>
      <c r="C1030" t="s">
        <v>688</v>
      </c>
      <c r="D1030" t="s">
        <v>689</v>
      </c>
      <c r="E1030">
        <v>33132</v>
      </c>
      <c r="F1030">
        <v>1199000</v>
      </c>
      <c r="G1030">
        <v>3</v>
      </c>
      <c r="H1030">
        <v>3</v>
      </c>
      <c r="I1030">
        <v>1547</v>
      </c>
      <c r="K1030">
        <v>2019</v>
      </c>
      <c r="L1030">
        <v>55</v>
      </c>
      <c r="M1030">
        <v>775</v>
      </c>
      <c r="N1030" t="s">
        <v>1466</v>
      </c>
      <c r="O1030">
        <v>25.782560700000001</v>
      </c>
      <c r="P1030">
        <v>-80.191954899999999</v>
      </c>
      <c r="Q1030">
        <v>0.94101677420894014</v>
      </c>
    </row>
    <row r="1031" spans="1:17" x14ac:dyDescent="0.3">
      <c r="A1031" t="s">
        <v>396</v>
      </c>
      <c r="B1031" t="s">
        <v>1467</v>
      </c>
      <c r="C1031" t="s">
        <v>688</v>
      </c>
      <c r="D1031" t="s">
        <v>689</v>
      </c>
      <c r="E1031">
        <v>33132</v>
      </c>
      <c r="F1031">
        <v>1820000</v>
      </c>
      <c r="G1031">
        <v>3</v>
      </c>
      <c r="H1031">
        <v>4</v>
      </c>
      <c r="I1031">
        <v>2165</v>
      </c>
      <c r="K1031">
        <v>2019</v>
      </c>
      <c r="L1031">
        <v>268</v>
      </c>
      <c r="M1031">
        <v>841</v>
      </c>
      <c r="N1031" t="s">
        <v>1468</v>
      </c>
      <c r="O1031">
        <v>25.782560700000001</v>
      </c>
      <c r="P1031">
        <v>-80.191954899999999</v>
      </c>
      <c r="Q1031">
        <v>0.94101677420894014</v>
      </c>
    </row>
    <row r="1032" spans="1:17" x14ac:dyDescent="0.3">
      <c r="A1032" t="s">
        <v>396</v>
      </c>
      <c r="B1032" t="s">
        <v>1469</v>
      </c>
      <c r="C1032" t="s">
        <v>688</v>
      </c>
      <c r="D1032" t="s">
        <v>689</v>
      </c>
      <c r="E1032">
        <v>33132</v>
      </c>
      <c r="F1032">
        <v>1595000</v>
      </c>
      <c r="G1032">
        <v>3</v>
      </c>
      <c r="H1032">
        <v>4</v>
      </c>
      <c r="I1032">
        <v>2204</v>
      </c>
      <c r="K1032">
        <v>2019</v>
      </c>
      <c r="L1032">
        <v>13</v>
      </c>
      <c r="M1032">
        <v>724</v>
      </c>
      <c r="N1032" t="s">
        <v>1470</v>
      </c>
      <c r="O1032">
        <v>25.782560700000001</v>
      </c>
      <c r="P1032">
        <v>-80.191954899999999</v>
      </c>
      <c r="Q1032">
        <v>0.94101677420894014</v>
      </c>
    </row>
    <row r="1033" spans="1:17" x14ac:dyDescent="0.3">
      <c r="A1033" t="s">
        <v>396</v>
      </c>
      <c r="B1033" t="s">
        <v>1471</v>
      </c>
      <c r="C1033" t="s">
        <v>688</v>
      </c>
      <c r="D1033" t="s">
        <v>689</v>
      </c>
      <c r="E1033">
        <v>33132</v>
      </c>
      <c r="F1033">
        <v>1200000</v>
      </c>
      <c r="G1033">
        <v>2</v>
      </c>
      <c r="H1033">
        <v>3</v>
      </c>
      <c r="I1033">
        <v>1498</v>
      </c>
      <c r="K1033">
        <v>2019</v>
      </c>
      <c r="L1033">
        <v>119</v>
      </c>
      <c r="M1033">
        <v>801</v>
      </c>
      <c r="N1033" t="s">
        <v>1472</v>
      </c>
      <c r="O1033">
        <v>25.782560700000001</v>
      </c>
      <c r="P1033">
        <v>-80.191954899999999</v>
      </c>
      <c r="Q1033">
        <v>0.94101677420894014</v>
      </c>
    </row>
    <row r="1034" spans="1:17" x14ac:dyDescent="0.3">
      <c r="A1034" t="s">
        <v>396</v>
      </c>
      <c r="B1034" t="s">
        <v>1473</v>
      </c>
      <c r="C1034" t="s">
        <v>688</v>
      </c>
      <c r="D1034" t="s">
        <v>689</v>
      </c>
      <c r="E1034">
        <v>33132</v>
      </c>
      <c r="F1034">
        <v>1950000</v>
      </c>
      <c r="G1034">
        <v>3</v>
      </c>
      <c r="H1034">
        <v>4</v>
      </c>
      <c r="I1034">
        <v>2376</v>
      </c>
      <c r="K1034">
        <v>2019</v>
      </c>
      <c r="L1034">
        <v>50</v>
      </c>
      <c r="M1034">
        <v>821</v>
      </c>
      <c r="N1034" t="s">
        <v>1474</v>
      </c>
      <c r="O1034">
        <v>25.782560700000001</v>
      </c>
      <c r="P1034">
        <v>-80.191954899999999</v>
      </c>
      <c r="Q1034">
        <v>0.94101677420894014</v>
      </c>
    </row>
    <row r="1035" spans="1:17" x14ac:dyDescent="0.3">
      <c r="A1035" t="s">
        <v>396</v>
      </c>
      <c r="B1035" t="s">
        <v>1475</v>
      </c>
      <c r="C1035" t="s">
        <v>688</v>
      </c>
      <c r="D1035" t="s">
        <v>689</v>
      </c>
      <c r="E1035">
        <v>33132</v>
      </c>
      <c r="F1035">
        <v>1330000</v>
      </c>
      <c r="G1035">
        <v>3</v>
      </c>
      <c r="H1035">
        <v>3</v>
      </c>
      <c r="I1035">
        <v>1547</v>
      </c>
      <c r="K1035">
        <v>2019</v>
      </c>
      <c r="L1035">
        <v>215</v>
      </c>
      <c r="M1035">
        <v>860</v>
      </c>
      <c r="N1035" t="s">
        <v>1476</v>
      </c>
      <c r="O1035">
        <v>25.782560700000001</v>
      </c>
      <c r="P1035">
        <v>-80.191954899999999</v>
      </c>
      <c r="Q1035">
        <v>0.94101677420894014</v>
      </c>
    </row>
    <row r="1036" spans="1:17" x14ac:dyDescent="0.3">
      <c r="A1036" t="s">
        <v>396</v>
      </c>
      <c r="B1036" t="s">
        <v>1477</v>
      </c>
      <c r="C1036" t="s">
        <v>688</v>
      </c>
      <c r="D1036" t="s">
        <v>689</v>
      </c>
      <c r="E1036">
        <v>33132</v>
      </c>
      <c r="F1036">
        <v>799000</v>
      </c>
      <c r="G1036">
        <v>1</v>
      </c>
      <c r="H1036">
        <v>1.5</v>
      </c>
      <c r="I1036">
        <v>937</v>
      </c>
      <c r="K1036">
        <v>2019</v>
      </c>
      <c r="L1036">
        <v>254</v>
      </c>
      <c r="M1036">
        <v>853</v>
      </c>
      <c r="N1036" t="s">
        <v>1478</v>
      </c>
      <c r="O1036">
        <v>25.782560700000001</v>
      </c>
      <c r="P1036">
        <v>-80.191954899999999</v>
      </c>
      <c r="Q1036">
        <v>0.94101677420894014</v>
      </c>
    </row>
    <row r="1037" spans="1:17" x14ac:dyDescent="0.3">
      <c r="A1037" t="s">
        <v>396</v>
      </c>
      <c r="B1037" t="s">
        <v>1479</v>
      </c>
      <c r="C1037" t="s">
        <v>688</v>
      </c>
      <c r="D1037" t="s">
        <v>689</v>
      </c>
      <c r="E1037">
        <v>33132</v>
      </c>
      <c r="F1037">
        <v>968000</v>
      </c>
      <c r="G1037">
        <v>1</v>
      </c>
      <c r="H1037">
        <v>2</v>
      </c>
      <c r="I1037">
        <v>1254</v>
      </c>
      <c r="K1037">
        <v>2019</v>
      </c>
      <c r="L1037">
        <v>152</v>
      </c>
      <c r="M1037">
        <v>772</v>
      </c>
      <c r="N1037" t="s">
        <v>1480</v>
      </c>
      <c r="O1037">
        <v>25.782560700000001</v>
      </c>
      <c r="P1037">
        <v>-80.191954899999999</v>
      </c>
      <c r="Q1037">
        <v>0.94101677420894014</v>
      </c>
    </row>
    <row r="1038" spans="1:17" x14ac:dyDescent="0.3">
      <c r="A1038" t="s">
        <v>396</v>
      </c>
      <c r="B1038" t="s">
        <v>1481</v>
      </c>
      <c r="C1038" t="s">
        <v>688</v>
      </c>
      <c r="D1038" t="s">
        <v>689</v>
      </c>
      <c r="E1038">
        <v>33132</v>
      </c>
      <c r="F1038">
        <v>1900000</v>
      </c>
      <c r="G1038">
        <v>3</v>
      </c>
      <c r="H1038">
        <v>4</v>
      </c>
      <c r="I1038">
        <v>2204</v>
      </c>
      <c r="K1038">
        <v>2019</v>
      </c>
      <c r="L1038">
        <v>63</v>
      </c>
      <c r="M1038">
        <v>862</v>
      </c>
      <c r="N1038" t="s">
        <v>1482</v>
      </c>
      <c r="O1038">
        <v>25.782560700000001</v>
      </c>
      <c r="P1038">
        <v>-80.191954899999999</v>
      </c>
      <c r="Q1038">
        <v>0.94101677420894014</v>
      </c>
    </row>
    <row r="1039" spans="1:17" x14ac:dyDescent="0.3">
      <c r="A1039" t="s">
        <v>396</v>
      </c>
      <c r="B1039" t="s">
        <v>1483</v>
      </c>
      <c r="C1039" t="s">
        <v>688</v>
      </c>
      <c r="D1039" t="s">
        <v>689</v>
      </c>
      <c r="E1039">
        <v>33132</v>
      </c>
      <c r="F1039">
        <v>689999</v>
      </c>
      <c r="G1039">
        <v>1</v>
      </c>
      <c r="H1039">
        <v>1.5</v>
      </c>
      <c r="I1039">
        <v>937</v>
      </c>
      <c r="K1039">
        <v>2019</v>
      </c>
      <c r="L1039">
        <v>100</v>
      </c>
      <c r="M1039">
        <v>736</v>
      </c>
      <c r="N1039" t="s">
        <v>995</v>
      </c>
      <c r="O1039">
        <v>25.782560700000001</v>
      </c>
      <c r="P1039">
        <v>-80.191954899999999</v>
      </c>
      <c r="Q1039">
        <v>0.94101677420894014</v>
      </c>
    </row>
    <row r="1040" spans="1:17" x14ac:dyDescent="0.3">
      <c r="A1040" t="s">
        <v>396</v>
      </c>
      <c r="B1040" t="s">
        <v>1484</v>
      </c>
      <c r="C1040" t="s">
        <v>688</v>
      </c>
      <c r="D1040" t="s">
        <v>689</v>
      </c>
      <c r="E1040">
        <v>33132</v>
      </c>
      <c r="F1040">
        <v>1640000</v>
      </c>
      <c r="G1040">
        <v>3</v>
      </c>
      <c r="H1040">
        <v>4</v>
      </c>
      <c r="I1040">
        <v>2204</v>
      </c>
      <c r="K1040">
        <v>2019</v>
      </c>
      <c r="L1040">
        <v>43</v>
      </c>
      <c r="M1040">
        <v>744</v>
      </c>
      <c r="N1040" t="s">
        <v>1485</v>
      </c>
      <c r="O1040">
        <v>25.782560700000001</v>
      </c>
      <c r="P1040">
        <v>-80.191954899999999</v>
      </c>
      <c r="Q1040">
        <v>0.94101677420894014</v>
      </c>
    </row>
    <row r="1041" spans="1:17" x14ac:dyDescent="0.3">
      <c r="A1041" t="s">
        <v>396</v>
      </c>
      <c r="B1041" t="s">
        <v>1486</v>
      </c>
      <c r="C1041" t="s">
        <v>688</v>
      </c>
      <c r="D1041" t="s">
        <v>689</v>
      </c>
      <c r="E1041">
        <v>33132</v>
      </c>
      <c r="F1041">
        <v>897500</v>
      </c>
      <c r="G1041">
        <v>1</v>
      </c>
      <c r="H1041">
        <v>2</v>
      </c>
      <c r="I1041">
        <v>1173</v>
      </c>
      <c r="K1041">
        <v>2019</v>
      </c>
      <c r="L1041">
        <v>287</v>
      </c>
      <c r="M1041">
        <v>765</v>
      </c>
      <c r="N1041" t="s">
        <v>1487</v>
      </c>
      <c r="O1041">
        <v>25.782560700000001</v>
      </c>
      <c r="P1041">
        <v>-80.191954899999999</v>
      </c>
      <c r="Q1041">
        <v>0.94101677420894014</v>
      </c>
    </row>
    <row r="1042" spans="1:17" x14ac:dyDescent="0.3">
      <c r="A1042" t="s">
        <v>396</v>
      </c>
      <c r="B1042" t="s">
        <v>1488</v>
      </c>
      <c r="C1042" t="s">
        <v>688</v>
      </c>
      <c r="D1042" t="s">
        <v>689</v>
      </c>
      <c r="E1042">
        <v>33132</v>
      </c>
      <c r="F1042">
        <v>1975000</v>
      </c>
      <c r="G1042">
        <v>3</v>
      </c>
      <c r="H1042">
        <v>4</v>
      </c>
      <c r="I1042">
        <v>2188</v>
      </c>
      <c r="K1042">
        <v>2019</v>
      </c>
      <c r="L1042">
        <v>2</v>
      </c>
      <c r="M1042">
        <v>903</v>
      </c>
      <c r="N1042" t="s">
        <v>1489</v>
      </c>
      <c r="O1042">
        <v>25.782560700000001</v>
      </c>
      <c r="P1042">
        <v>-80.191954899999999</v>
      </c>
      <c r="Q1042">
        <v>0.94101677420894014</v>
      </c>
    </row>
    <row r="1043" spans="1:17" x14ac:dyDescent="0.3">
      <c r="A1043" t="s">
        <v>396</v>
      </c>
      <c r="B1043" t="s">
        <v>1490</v>
      </c>
      <c r="C1043" t="s">
        <v>688</v>
      </c>
      <c r="D1043" t="s">
        <v>689</v>
      </c>
      <c r="E1043">
        <v>33132</v>
      </c>
      <c r="F1043">
        <v>820000</v>
      </c>
      <c r="G1043">
        <v>1</v>
      </c>
      <c r="H1043">
        <v>2</v>
      </c>
      <c r="I1043">
        <v>1185</v>
      </c>
      <c r="K1043">
        <v>2019</v>
      </c>
      <c r="L1043">
        <v>174</v>
      </c>
      <c r="M1043">
        <v>692</v>
      </c>
      <c r="N1043" t="s">
        <v>1491</v>
      </c>
      <c r="O1043">
        <v>25.782560700000001</v>
      </c>
      <c r="P1043">
        <v>-80.191954899999999</v>
      </c>
      <c r="Q1043">
        <v>0.94101677420894014</v>
      </c>
    </row>
    <row r="1044" spans="1:17" x14ac:dyDescent="0.3">
      <c r="A1044" t="s">
        <v>396</v>
      </c>
      <c r="B1044" t="s">
        <v>1492</v>
      </c>
      <c r="C1044" t="s">
        <v>688</v>
      </c>
      <c r="D1044" t="s">
        <v>689</v>
      </c>
      <c r="E1044">
        <v>33132</v>
      </c>
      <c r="F1044">
        <v>2000000</v>
      </c>
      <c r="G1044">
        <v>3</v>
      </c>
      <c r="H1044">
        <v>4</v>
      </c>
      <c r="I1044">
        <v>2188</v>
      </c>
      <c r="K1044">
        <v>2019</v>
      </c>
      <c r="L1044">
        <v>176</v>
      </c>
      <c r="M1044">
        <v>914</v>
      </c>
      <c r="N1044" t="s">
        <v>1493</v>
      </c>
      <c r="O1044">
        <v>25.782560700000001</v>
      </c>
      <c r="P1044">
        <v>-80.191954899999999</v>
      </c>
      <c r="Q1044">
        <v>0.94101677420894014</v>
      </c>
    </row>
    <row r="1045" spans="1:17" x14ac:dyDescent="0.3">
      <c r="A1045" t="s">
        <v>396</v>
      </c>
      <c r="B1045" t="s">
        <v>1494</v>
      </c>
      <c r="C1045" t="s">
        <v>688</v>
      </c>
      <c r="D1045" t="s">
        <v>689</v>
      </c>
      <c r="E1045">
        <v>33132</v>
      </c>
      <c r="F1045">
        <v>3990000</v>
      </c>
      <c r="G1045">
        <v>4</v>
      </c>
      <c r="H1045">
        <v>5</v>
      </c>
      <c r="I1045">
        <v>3312</v>
      </c>
      <c r="K1045">
        <v>2019</v>
      </c>
      <c r="L1045">
        <v>150</v>
      </c>
      <c r="M1045">
        <v>1205</v>
      </c>
      <c r="N1045" t="s">
        <v>834</v>
      </c>
      <c r="O1045">
        <v>25.782560700000001</v>
      </c>
      <c r="P1045">
        <v>-80.191954899999999</v>
      </c>
      <c r="Q1045">
        <v>0.94101677420894014</v>
      </c>
    </row>
    <row r="1046" spans="1:17" x14ac:dyDescent="0.3">
      <c r="A1046" t="s">
        <v>396</v>
      </c>
      <c r="B1046" t="s">
        <v>1495</v>
      </c>
      <c r="C1046" t="s">
        <v>688</v>
      </c>
      <c r="D1046" t="s">
        <v>689</v>
      </c>
      <c r="E1046">
        <v>33132</v>
      </c>
      <c r="F1046">
        <v>820000</v>
      </c>
      <c r="G1046">
        <v>1</v>
      </c>
      <c r="H1046">
        <v>2</v>
      </c>
      <c r="I1046">
        <v>1178</v>
      </c>
      <c r="K1046">
        <v>2019</v>
      </c>
      <c r="L1046">
        <v>300</v>
      </c>
      <c r="M1046">
        <v>696</v>
      </c>
      <c r="N1046" t="s">
        <v>1496</v>
      </c>
      <c r="O1046">
        <v>25.782560700000001</v>
      </c>
      <c r="P1046">
        <v>-80.191954899999999</v>
      </c>
      <c r="Q1046">
        <v>0.94101677420894014</v>
      </c>
    </row>
    <row r="1047" spans="1:17" x14ac:dyDescent="0.3">
      <c r="A1047" t="s">
        <v>396</v>
      </c>
      <c r="B1047" t="s">
        <v>1497</v>
      </c>
      <c r="C1047" t="s">
        <v>688</v>
      </c>
      <c r="D1047" t="s">
        <v>689</v>
      </c>
      <c r="E1047">
        <v>33132</v>
      </c>
      <c r="F1047">
        <v>1195000</v>
      </c>
      <c r="G1047">
        <v>3</v>
      </c>
      <c r="H1047">
        <v>3</v>
      </c>
      <c r="I1047">
        <v>1531</v>
      </c>
      <c r="K1047">
        <v>2019</v>
      </c>
      <c r="L1047">
        <v>42</v>
      </c>
      <c r="M1047">
        <v>781</v>
      </c>
      <c r="N1047" t="s">
        <v>1498</v>
      </c>
      <c r="O1047">
        <v>25.782560700000001</v>
      </c>
      <c r="P1047">
        <v>-80.191954899999999</v>
      </c>
      <c r="Q1047">
        <v>0.94101677420894014</v>
      </c>
    </row>
    <row r="1048" spans="1:17" x14ac:dyDescent="0.3">
      <c r="A1048" t="s">
        <v>396</v>
      </c>
      <c r="B1048" t="s">
        <v>1499</v>
      </c>
      <c r="C1048" t="s">
        <v>688</v>
      </c>
      <c r="D1048" t="s">
        <v>689</v>
      </c>
      <c r="E1048">
        <v>33132</v>
      </c>
      <c r="F1048">
        <v>4767000</v>
      </c>
      <c r="G1048">
        <v>4</v>
      </c>
      <c r="H1048">
        <v>5</v>
      </c>
      <c r="I1048">
        <v>3312</v>
      </c>
      <c r="K1048">
        <v>2019</v>
      </c>
      <c r="L1048">
        <v>71</v>
      </c>
      <c r="M1048">
        <v>1439</v>
      </c>
      <c r="N1048" t="s">
        <v>834</v>
      </c>
      <c r="O1048">
        <v>25.782560700000001</v>
      </c>
      <c r="P1048">
        <v>-80.191954899999999</v>
      </c>
      <c r="Q1048">
        <v>0.94101677420894014</v>
      </c>
    </row>
    <row r="1049" spans="1:17" x14ac:dyDescent="0.3">
      <c r="A1049" t="s">
        <v>396</v>
      </c>
      <c r="B1049" t="s">
        <v>1500</v>
      </c>
      <c r="C1049" t="s">
        <v>688</v>
      </c>
      <c r="D1049" t="s">
        <v>689</v>
      </c>
      <c r="E1049">
        <v>33132</v>
      </c>
      <c r="F1049">
        <v>9350000</v>
      </c>
      <c r="G1049">
        <v>5</v>
      </c>
      <c r="H1049">
        <v>6.5</v>
      </c>
      <c r="I1049">
        <v>3135</v>
      </c>
      <c r="K1049">
        <v>2019</v>
      </c>
      <c r="L1049">
        <v>27</v>
      </c>
      <c r="M1049">
        <v>2982</v>
      </c>
      <c r="N1049" t="s">
        <v>834</v>
      </c>
      <c r="O1049">
        <v>25.782560700000001</v>
      </c>
      <c r="P1049">
        <v>-80.191954899999999</v>
      </c>
      <c r="Q1049">
        <v>0.94101677420894014</v>
      </c>
    </row>
    <row r="1050" spans="1:17" x14ac:dyDescent="0.3">
      <c r="A1050" t="s">
        <v>396</v>
      </c>
      <c r="B1050" t="s">
        <v>1501</v>
      </c>
      <c r="C1050" t="s">
        <v>688</v>
      </c>
      <c r="D1050" t="s">
        <v>689</v>
      </c>
      <c r="E1050">
        <v>33132</v>
      </c>
      <c r="F1050">
        <v>6990000</v>
      </c>
      <c r="G1050">
        <v>4</v>
      </c>
      <c r="H1050">
        <v>5.5</v>
      </c>
      <c r="I1050">
        <v>4375</v>
      </c>
      <c r="K1050">
        <v>2019</v>
      </c>
      <c r="L1050">
        <v>77</v>
      </c>
      <c r="M1050">
        <v>1598</v>
      </c>
      <c r="N1050" t="s">
        <v>1502</v>
      </c>
      <c r="O1050">
        <v>25.782560700000001</v>
      </c>
      <c r="P1050">
        <v>-80.191954899999999</v>
      </c>
      <c r="Q1050">
        <v>0.94101677420894014</v>
      </c>
    </row>
    <row r="1051" spans="1:17" x14ac:dyDescent="0.3">
      <c r="A1051" t="s">
        <v>396</v>
      </c>
      <c r="B1051" t="s">
        <v>1503</v>
      </c>
      <c r="C1051" t="s">
        <v>688</v>
      </c>
      <c r="D1051" t="s">
        <v>689</v>
      </c>
      <c r="E1051">
        <v>33136</v>
      </c>
      <c r="F1051">
        <v>2200000</v>
      </c>
      <c r="G1051">
        <v>3</v>
      </c>
      <c r="H1051">
        <v>3</v>
      </c>
      <c r="I1051">
        <v>1760</v>
      </c>
      <c r="K1051">
        <v>2026</v>
      </c>
      <c r="L1051">
        <v>219</v>
      </c>
      <c r="M1051">
        <v>1250</v>
      </c>
      <c r="N1051" t="s">
        <v>834</v>
      </c>
      <c r="O1051">
        <v>25.779832200000001</v>
      </c>
      <c r="P1051">
        <v>-80.193693300000007</v>
      </c>
      <c r="Q1051">
        <v>1.1090475115785026</v>
      </c>
    </row>
    <row r="1052" spans="1:17" x14ac:dyDescent="0.3">
      <c r="A1052" t="s">
        <v>396</v>
      </c>
      <c r="B1052" t="s">
        <v>1504</v>
      </c>
      <c r="C1052" t="s">
        <v>688</v>
      </c>
      <c r="D1052" t="s">
        <v>689</v>
      </c>
      <c r="E1052">
        <v>33139</v>
      </c>
      <c r="F1052">
        <v>1490000</v>
      </c>
      <c r="G1052">
        <v>2</v>
      </c>
      <c r="H1052">
        <v>2</v>
      </c>
      <c r="I1052">
        <v>1370</v>
      </c>
      <c r="K1052">
        <v>1983</v>
      </c>
      <c r="L1052">
        <v>64</v>
      </c>
      <c r="M1052">
        <v>1088</v>
      </c>
      <c r="N1052" t="s">
        <v>1505</v>
      </c>
      <c r="O1052">
        <v>25.789761500000001</v>
      </c>
      <c r="P1052">
        <v>-80.173952200000002</v>
      </c>
      <c r="Q1052">
        <v>1.4039993561384021</v>
      </c>
    </row>
    <row r="1053" spans="1:17" x14ac:dyDescent="0.3">
      <c r="A1053" t="s">
        <v>396</v>
      </c>
      <c r="B1053" t="s">
        <v>1506</v>
      </c>
      <c r="C1053" t="s">
        <v>695</v>
      </c>
      <c r="D1053" t="s">
        <v>689</v>
      </c>
      <c r="E1053">
        <v>33139</v>
      </c>
      <c r="F1053">
        <v>1200000</v>
      </c>
      <c r="G1053">
        <v>2</v>
      </c>
      <c r="H1053">
        <v>2.5</v>
      </c>
      <c r="I1053">
        <v>1210</v>
      </c>
      <c r="K1053">
        <v>1998</v>
      </c>
      <c r="L1053">
        <v>1</v>
      </c>
      <c r="M1053">
        <v>992</v>
      </c>
      <c r="N1053" t="s">
        <v>1507</v>
      </c>
      <c r="O1053">
        <v>25.791690899999999</v>
      </c>
      <c r="P1053">
        <v>-80.149801299999993</v>
      </c>
      <c r="Q1053">
        <v>1.4364674437592826</v>
      </c>
    </row>
    <row r="1054" spans="1:17" x14ac:dyDescent="0.3">
      <c r="A1054" t="s">
        <v>396</v>
      </c>
      <c r="B1054" t="s">
        <v>1508</v>
      </c>
      <c r="C1054" t="s">
        <v>695</v>
      </c>
      <c r="D1054" t="s">
        <v>689</v>
      </c>
      <c r="E1054">
        <v>33139</v>
      </c>
      <c r="F1054">
        <v>1349000</v>
      </c>
      <c r="G1054">
        <v>1</v>
      </c>
      <c r="H1054">
        <v>1</v>
      </c>
      <c r="I1054">
        <v>889</v>
      </c>
      <c r="K1054">
        <v>2016</v>
      </c>
      <c r="L1054">
        <v>1</v>
      </c>
      <c r="M1054">
        <v>1517</v>
      </c>
      <c r="N1054" t="s">
        <v>1509</v>
      </c>
      <c r="O1054">
        <v>25.769375</v>
      </c>
      <c r="P1054">
        <v>-80.133358000000001</v>
      </c>
      <c r="Q1054">
        <v>0.43251957612578762</v>
      </c>
    </row>
    <row r="1055" spans="1:17" x14ac:dyDescent="0.3">
      <c r="A1055" t="s">
        <v>396</v>
      </c>
      <c r="B1055" t="s">
        <v>1510</v>
      </c>
      <c r="C1055" t="s">
        <v>695</v>
      </c>
      <c r="D1055" t="s">
        <v>689</v>
      </c>
      <c r="E1055">
        <v>33139</v>
      </c>
      <c r="F1055">
        <v>4600000</v>
      </c>
      <c r="G1055">
        <v>4</v>
      </c>
      <c r="H1055">
        <v>4.5</v>
      </c>
      <c r="I1055">
        <v>3041</v>
      </c>
      <c r="K1055">
        <v>2016</v>
      </c>
      <c r="L1055">
        <v>21</v>
      </c>
      <c r="M1055">
        <v>1513</v>
      </c>
      <c r="N1055" t="s">
        <v>1511</v>
      </c>
      <c r="O1055">
        <v>25.769375</v>
      </c>
      <c r="P1055">
        <v>-80.133358000000001</v>
      </c>
      <c r="Q1055">
        <v>0.43251957612578762</v>
      </c>
    </row>
    <row r="1056" spans="1:17" x14ac:dyDescent="0.3">
      <c r="A1056" t="s">
        <v>396</v>
      </c>
      <c r="B1056" t="s">
        <v>1512</v>
      </c>
      <c r="C1056" t="s">
        <v>695</v>
      </c>
      <c r="D1056" t="s">
        <v>689</v>
      </c>
      <c r="E1056">
        <v>33139</v>
      </c>
      <c r="F1056">
        <v>6750000</v>
      </c>
      <c r="G1056">
        <v>5</v>
      </c>
      <c r="H1056">
        <v>5.5</v>
      </c>
      <c r="I1056">
        <v>3329</v>
      </c>
      <c r="K1056">
        <v>2016</v>
      </c>
      <c r="L1056">
        <v>51</v>
      </c>
      <c r="M1056">
        <v>2028</v>
      </c>
      <c r="N1056" t="s">
        <v>1513</v>
      </c>
      <c r="O1056">
        <v>25.769375</v>
      </c>
      <c r="P1056">
        <v>-80.133358000000001</v>
      </c>
      <c r="Q1056">
        <v>0.43251957612578762</v>
      </c>
    </row>
    <row r="1057" spans="1:17" x14ac:dyDescent="0.3">
      <c r="A1057" t="s">
        <v>396</v>
      </c>
      <c r="B1057" t="s">
        <v>1514</v>
      </c>
      <c r="C1057" t="s">
        <v>695</v>
      </c>
      <c r="D1057" t="s">
        <v>689</v>
      </c>
      <c r="E1057">
        <v>33139</v>
      </c>
      <c r="F1057">
        <v>11900000</v>
      </c>
      <c r="G1057">
        <v>4</v>
      </c>
      <c r="H1057">
        <v>5.5</v>
      </c>
      <c r="I1057">
        <v>3339</v>
      </c>
      <c r="K1057">
        <v>2016</v>
      </c>
      <c r="L1057">
        <v>13</v>
      </c>
      <c r="M1057">
        <v>3564</v>
      </c>
      <c r="N1057" t="s">
        <v>1515</v>
      </c>
      <c r="O1057">
        <v>25.769375</v>
      </c>
      <c r="P1057">
        <v>-80.133358000000001</v>
      </c>
      <c r="Q1057">
        <v>0.43251957612578762</v>
      </c>
    </row>
    <row r="1058" spans="1:17" x14ac:dyDescent="0.3">
      <c r="A1058" t="s">
        <v>396</v>
      </c>
      <c r="B1058" t="s">
        <v>1516</v>
      </c>
      <c r="C1058" t="s">
        <v>695</v>
      </c>
      <c r="D1058" t="s">
        <v>689</v>
      </c>
      <c r="E1058">
        <v>33139</v>
      </c>
      <c r="F1058">
        <v>2375000</v>
      </c>
      <c r="G1058">
        <v>2</v>
      </c>
      <c r="H1058">
        <v>2</v>
      </c>
      <c r="I1058">
        <v>1463</v>
      </c>
      <c r="K1058">
        <v>2001</v>
      </c>
      <c r="L1058">
        <v>20</v>
      </c>
      <c r="M1058">
        <v>1623</v>
      </c>
      <c r="N1058" t="s">
        <v>1517</v>
      </c>
      <c r="O1058">
        <v>25.791132000000001</v>
      </c>
      <c r="P1058">
        <v>-80.146639500000006</v>
      </c>
      <c r="Q1058">
        <v>1.2917096135898984</v>
      </c>
    </row>
    <row r="1059" spans="1:17" x14ac:dyDescent="0.3">
      <c r="A1059" t="s">
        <v>396</v>
      </c>
      <c r="B1059" t="s">
        <v>1518</v>
      </c>
      <c r="C1059" t="s">
        <v>695</v>
      </c>
      <c r="D1059" t="s">
        <v>689</v>
      </c>
      <c r="E1059">
        <v>33139</v>
      </c>
      <c r="F1059">
        <v>998000</v>
      </c>
      <c r="G1059">
        <v>2</v>
      </c>
      <c r="H1059">
        <v>2</v>
      </c>
      <c r="I1059">
        <v>1110</v>
      </c>
      <c r="K1059">
        <v>1996</v>
      </c>
      <c r="L1059">
        <v>48</v>
      </c>
      <c r="M1059">
        <v>899</v>
      </c>
      <c r="N1059" t="s">
        <v>1519</v>
      </c>
      <c r="O1059">
        <v>25.7705701</v>
      </c>
      <c r="P1059">
        <v>-80.136985300000006</v>
      </c>
      <c r="Q1059">
        <v>0.33800092709428919</v>
      </c>
    </row>
    <row r="1060" spans="1:17" x14ac:dyDescent="0.3">
      <c r="A1060" t="s">
        <v>396</v>
      </c>
      <c r="B1060" t="s">
        <v>1520</v>
      </c>
      <c r="C1060" t="s">
        <v>695</v>
      </c>
      <c r="D1060" t="s">
        <v>689</v>
      </c>
      <c r="E1060">
        <v>33139</v>
      </c>
      <c r="F1060">
        <v>355000</v>
      </c>
      <c r="G1060">
        <v>1</v>
      </c>
      <c r="H1060">
        <v>1</v>
      </c>
      <c r="I1060">
        <v>530</v>
      </c>
      <c r="K1060">
        <v>1965</v>
      </c>
      <c r="L1060">
        <v>3</v>
      </c>
      <c r="M1060">
        <v>670</v>
      </c>
      <c r="N1060" t="s">
        <v>1521</v>
      </c>
      <c r="O1060">
        <v>25.7904391</v>
      </c>
      <c r="P1060">
        <v>-80.129694499999999</v>
      </c>
      <c r="Q1060">
        <v>1.0475547165451602</v>
      </c>
    </row>
    <row r="1061" spans="1:17" x14ac:dyDescent="0.3">
      <c r="A1061" t="s">
        <v>396</v>
      </c>
      <c r="B1061" t="s">
        <v>1522</v>
      </c>
      <c r="C1061" t="s">
        <v>695</v>
      </c>
      <c r="D1061" t="s">
        <v>689</v>
      </c>
      <c r="E1061">
        <v>33139</v>
      </c>
      <c r="F1061">
        <v>560000</v>
      </c>
      <c r="G1061">
        <v>1</v>
      </c>
      <c r="H1061">
        <v>1</v>
      </c>
      <c r="I1061">
        <v>835</v>
      </c>
      <c r="K1061">
        <v>1965</v>
      </c>
      <c r="L1061">
        <v>36</v>
      </c>
      <c r="M1061">
        <v>671</v>
      </c>
      <c r="N1061" t="s">
        <v>1523</v>
      </c>
      <c r="O1061">
        <v>25.7904391</v>
      </c>
      <c r="P1061">
        <v>-80.129694499999999</v>
      </c>
      <c r="Q1061">
        <v>1.0475547165451602</v>
      </c>
    </row>
    <row r="1062" spans="1:17" x14ac:dyDescent="0.3">
      <c r="A1062" t="s">
        <v>396</v>
      </c>
      <c r="B1062" t="s">
        <v>1524</v>
      </c>
      <c r="C1062" t="s">
        <v>695</v>
      </c>
      <c r="D1062" t="s">
        <v>689</v>
      </c>
      <c r="E1062">
        <v>33139</v>
      </c>
      <c r="F1062">
        <v>790000</v>
      </c>
      <c r="G1062">
        <v>2</v>
      </c>
      <c r="H1062">
        <v>2</v>
      </c>
      <c r="I1062">
        <v>940</v>
      </c>
      <c r="K1062">
        <v>2002</v>
      </c>
      <c r="L1062">
        <v>52</v>
      </c>
      <c r="M1062">
        <v>840</v>
      </c>
      <c r="N1062" t="s">
        <v>1525</v>
      </c>
      <c r="O1062">
        <v>25.7705701</v>
      </c>
      <c r="P1062">
        <v>-80.136985300000006</v>
      </c>
      <c r="Q1062">
        <v>0.33800092709428919</v>
      </c>
    </row>
    <row r="1063" spans="1:17" x14ac:dyDescent="0.3">
      <c r="A1063" t="s">
        <v>396</v>
      </c>
      <c r="B1063" t="s">
        <v>1526</v>
      </c>
      <c r="C1063" t="s">
        <v>695</v>
      </c>
      <c r="D1063" t="s">
        <v>689</v>
      </c>
      <c r="E1063">
        <v>33139</v>
      </c>
      <c r="F1063">
        <v>6000000</v>
      </c>
      <c r="G1063">
        <v>3</v>
      </c>
      <c r="H1063">
        <v>3</v>
      </c>
      <c r="I1063">
        <v>2122</v>
      </c>
      <c r="K1063">
        <v>2002</v>
      </c>
      <c r="L1063">
        <v>24</v>
      </c>
      <c r="M1063">
        <v>2828</v>
      </c>
      <c r="N1063" t="s">
        <v>1527</v>
      </c>
      <c r="O1063">
        <v>25.767121499999998</v>
      </c>
      <c r="P1063">
        <v>-80.132782199999994</v>
      </c>
      <c r="Q1063">
        <v>0.59169057875660047</v>
      </c>
    </row>
    <row r="1064" spans="1:17" x14ac:dyDescent="0.3">
      <c r="A1064" t="s">
        <v>396</v>
      </c>
      <c r="B1064" t="s">
        <v>1528</v>
      </c>
      <c r="C1064" t="s">
        <v>695</v>
      </c>
      <c r="D1064" t="s">
        <v>689</v>
      </c>
      <c r="E1064">
        <v>33139</v>
      </c>
      <c r="F1064">
        <v>520000</v>
      </c>
      <c r="G1064">
        <v>2</v>
      </c>
      <c r="H1064">
        <v>2</v>
      </c>
      <c r="I1064">
        <v>1035</v>
      </c>
      <c r="K1064">
        <v>1945</v>
      </c>
      <c r="L1064">
        <v>66</v>
      </c>
      <c r="M1064">
        <v>502</v>
      </c>
      <c r="N1064" t="s">
        <v>1529</v>
      </c>
      <c r="O1064">
        <v>25.780886800000001</v>
      </c>
      <c r="P1064">
        <v>-80.136664499999995</v>
      </c>
      <c r="Q1064">
        <v>0.39167534547947613</v>
      </c>
    </row>
    <row r="1065" spans="1:17" x14ac:dyDescent="0.3">
      <c r="A1065" t="s">
        <v>396</v>
      </c>
      <c r="B1065" t="s">
        <v>1530</v>
      </c>
      <c r="C1065" t="s">
        <v>695</v>
      </c>
      <c r="D1065" t="s">
        <v>689</v>
      </c>
      <c r="E1065">
        <v>33139</v>
      </c>
      <c r="F1065">
        <v>420000</v>
      </c>
      <c r="G1065">
        <v>1</v>
      </c>
      <c r="H1065">
        <v>1</v>
      </c>
      <c r="I1065">
        <v>743</v>
      </c>
      <c r="K1065">
        <v>1945</v>
      </c>
      <c r="L1065">
        <v>41</v>
      </c>
      <c r="M1065">
        <v>565</v>
      </c>
      <c r="N1065" t="s">
        <v>1531</v>
      </c>
      <c r="O1065">
        <v>25.780886800000001</v>
      </c>
      <c r="P1065">
        <v>-80.136664499999995</v>
      </c>
      <c r="Q1065">
        <v>0.39167534547947613</v>
      </c>
    </row>
    <row r="1066" spans="1:17" x14ac:dyDescent="0.3">
      <c r="A1066" t="s">
        <v>396</v>
      </c>
      <c r="B1066" t="s">
        <v>1532</v>
      </c>
      <c r="C1066" t="s">
        <v>695</v>
      </c>
      <c r="D1066" t="s">
        <v>689</v>
      </c>
      <c r="E1066">
        <v>33139</v>
      </c>
      <c r="F1066">
        <v>385000</v>
      </c>
      <c r="G1066">
        <v>1</v>
      </c>
      <c r="H1066">
        <v>2</v>
      </c>
      <c r="I1066">
        <v>792</v>
      </c>
      <c r="K1066">
        <v>1970</v>
      </c>
      <c r="L1066">
        <v>2</v>
      </c>
      <c r="M1066">
        <v>486</v>
      </c>
      <c r="N1066" t="s">
        <v>1533</v>
      </c>
      <c r="O1066">
        <v>25.7807824</v>
      </c>
      <c r="P1066">
        <v>-80.138863599999993</v>
      </c>
      <c r="Q1066">
        <v>0.42981474608437198</v>
      </c>
    </row>
    <row r="1067" spans="1:17" x14ac:dyDescent="0.3">
      <c r="A1067" t="s">
        <v>396</v>
      </c>
      <c r="B1067" t="s">
        <v>1534</v>
      </c>
      <c r="C1067" t="s">
        <v>695</v>
      </c>
      <c r="D1067" t="s">
        <v>689</v>
      </c>
      <c r="E1067">
        <v>33139</v>
      </c>
      <c r="F1067">
        <v>2600000</v>
      </c>
      <c r="G1067">
        <v>2</v>
      </c>
      <c r="H1067">
        <v>2.5</v>
      </c>
      <c r="I1067">
        <v>1407</v>
      </c>
      <c r="K1067">
        <v>2001</v>
      </c>
      <c r="L1067">
        <v>4</v>
      </c>
      <c r="M1067">
        <v>1848</v>
      </c>
      <c r="N1067" t="s">
        <v>1135</v>
      </c>
      <c r="O1067">
        <v>25.768712000000001</v>
      </c>
      <c r="P1067">
        <v>-80.13767</v>
      </c>
      <c r="Q1067">
        <v>0.47308696241676462</v>
      </c>
    </row>
    <row r="1068" spans="1:17" x14ac:dyDescent="0.3">
      <c r="A1068" t="s">
        <v>396</v>
      </c>
      <c r="B1068" t="s">
        <v>1535</v>
      </c>
      <c r="C1068" t="s">
        <v>695</v>
      </c>
      <c r="D1068" t="s">
        <v>689</v>
      </c>
      <c r="E1068">
        <v>33139</v>
      </c>
      <c r="F1068">
        <v>8350000</v>
      </c>
      <c r="G1068">
        <v>3</v>
      </c>
      <c r="H1068">
        <v>4.5</v>
      </c>
      <c r="I1068">
        <v>3365</v>
      </c>
      <c r="K1068">
        <v>2002</v>
      </c>
      <c r="L1068">
        <v>34</v>
      </c>
      <c r="M1068">
        <v>2481</v>
      </c>
      <c r="N1068" t="s">
        <v>1536</v>
      </c>
      <c r="O1068">
        <v>25.768712000000001</v>
      </c>
      <c r="P1068">
        <v>-80.13767</v>
      </c>
      <c r="Q1068">
        <v>0.47308696241676462</v>
      </c>
    </row>
    <row r="1069" spans="1:17" x14ac:dyDescent="0.3">
      <c r="A1069" t="s">
        <v>396</v>
      </c>
      <c r="B1069" t="s">
        <v>1537</v>
      </c>
      <c r="C1069" t="s">
        <v>695</v>
      </c>
      <c r="D1069" t="s">
        <v>689</v>
      </c>
      <c r="E1069">
        <v>33139</v>
      </c>
      <c r="F1069">
        <v>3400000</v>
      </c>
      <c r="G1069">
        <v>3</v>
      </c>
      <c r="H1069">
        <v>2.5</v>
      </c>
      <c r="I1069">
        <v>2010</v>
      </c>
      <c r="K1069">
        <v>1983</v>
      </c>
      <c r="L1069">
        <v>29</v>
      </c>
      <c r="M1069">
        <v>1692</v>
      </c>
      <c r="N1069" t="s">
        <v>1538</v>
      </c>
      <c r="O1069">
        <v>25.789761500000001</v>
      </c>
      <c r="P1069">
        <v>-80.173952200000002</v>
      </c>
      <c r="Q1069">
        <v>1.4039993561384021</v>
      </c>
    </row>
    <row r="1070" spans="1:17" x14ac:dyDescent="0.3">
      <c r="A1070" t="s">
        <v>396</v>
      </c>
      <c r="B1070" t="s">
        <v>1539</v>
      </c>
      <c r="C1070" t="s">
        <v>695</v>
      </c>
      <c r="D1070" t="s">
        <v>689</v>
      </c>
      <c r="E1070">
        <v>33139</v>
      </c>
      <c r="F1070">
        <v>1475000</v>
      </c>
      <c r="G1070">
        <v>1</v>
      </c>
      <c r="H1070">
        <v>1.5</v>
      </c>
      <c r="I1070">
        <v>1030</v>
      </c>
      <c r="K1070">
        <v>1983</v>
      </c>
      <c r="L1070">
        <v>27</v>
      </c>
      <c r="M1070">
        <v>1432</v>
      </c>
      <c r="N1070" t="s">
        <v>1540</v>
      </c>
      <c r="O1070">
        <v>25.789761500000001</v>
      </c>
      <c r="P1070">
        <v>-80.173952200000002</v>
      </c>
      <c r="Q1070">
        <v>1.4039993561384021</v>
      </c>
    </row>
    <row r="1071" spans="1:17" x14ac:dyDescent="0.3">
      <c r="A1071" t="s">
        <v>396</v>
      </c>
      <c r="B1071" t="s">
        <v>1541</v>
      </c>
      <c r="C1071" t="s">
        <v>695</v>
      </c>
      <c r="D1071" t="s">
        <v>689</v>
      </c>
      <c r="E1071">
        <v>33139</v>
      </c>
      <c r="F1071">
        <v>320000</v>
      </c>
      <c r="G1071">
        <v>1</v>
      </c>
      <c r="H1071">
        <v>1</v>
      </c>
      <c r="I1071">
        <v>852</v>
      </c>
      <c r="K1071">
        <v>1968</v>
      </c>
      <c r="L1071">
        <v>24</v>
      </c>
      <c r="M1071">
        <v>376</v>
      </c>
      <c r="N1071" t="s">
        <v>1542</v>
      </c>
      <c r="O1071">
        <v>25.780864900000001</v>
      </c>
      <c r="P1071">
        <v>-80.142727500000007</v>
      </c>
      <c r="Q1071">
        <v>0.58696968679921957</v>
      </c>
    </row>
    <row r="1072" spans="1:17" x14ac:dyDescent="0.3">
      <c r="A1072" t="s">
        <v>396</v>
      </c>
      <c r="B1072" t="s">
        <v>1543</v>
      </c>
      <c r="C1072" t="s">
        <v>695</v>
      </c>
      <c r="D1072" t="s">
        <v>689</v>
      </c>
      <c r="E1072">
        <v>33139</v>
      </c>
      <c r="F1072">
        <v>849000</v>
      </c>
      <c r="G1072">
        <v>2</v>
      </c>
      <c r="H1072">
        <v>2</v>
      </c>
      <c r="I1072">
        <v>1197</v>
      </c>
      <c r="K1072">
        <v>1968</v>
      </c>
      <c r="L1072">
        <v>35</v>
      </c>
      <c r="M1072">
        <v>709</v>
      </c>
      <c r="N1072" t="s">
        <v>1544</v>
      </c>
      <c r="O1072">
        <v>25.780864900000001</v>
      </c>
      <c r="P1072">
        <v>-80.142727500000007</v>
      </c>
      <c r="Q1072">
        <v>0.58696968679921957</v>
      </c>
    </row>
    <row r="1073" spans="1:17" x14ac:dyDescent="0.3">
      <c r="A1073" t="s">
        <v>396</v>
      </c>
      <c r="B1073" t="s">
        <v>1545</v>
      </c>
      <c r="C1073" t="s">
        <v>695</v>
      </c>
      <c r="D1073" t="s">
        <v>689</v>
      </c>
      <c r="E1073">
        <v>33139</v>
      </c>
      <c r="F1073">
        <v>339900</v>
      </c>
      <c r="G1073">
        <v>2</v>
      </c>
      <c r="H1073">
        <v>1</v>
      </c>
      <c r="I1073">
        <v>660</v>
      </c>
      <c r="K1073">
        <v>1935</v>
      </c>
      <c r="L1073">
        <v>10</v>
      </c>
      <c r="M1073">
        <v>515</v>
      </c>
      <c r="N1073" t="s">
        <v>1546</v>
      </c>
      <c r="O1073">
        <v>25.780867499999999</v>
      </c>
      <c r="P1073">
        <v>-80.137716900000001</v>
      </c>
      <c r="Q1073">
        <v>0.40662502946549983</v>
      </c>
    </row>
    <row r="1074" spans="1:17" x14ac:dyDescent="0.3">
      <c r="A1074" t="s">
        <v>396</v>
      </c>
      <c r="B1074" t="s">
        <v>1547</v>
      </c>
      <c r="C1074" t="s">
        <v>695</v>
      </c>
      <c r="D1074" t="s">
        <v>689</v>
      </c>
      <c r="E1074">
        <v>33139</v>
      </c>
      <c r="F1074">
        <v>3000000</v>
      </c>
      <c r="G1074">
        <v>2</v>
      </c>
      <c r="H1074">
        <v>2</v>
      </c>
      <c r="I1074">
        <v>1213</v>
      </c>
      <c r="K1074">
        <v>2004</v>
      </c>
      <c r="L1074">
        <v>1</v>
      </c>
      <c r="M1074">
        <v>2473</v>
      </c>
      <c r="N1074" t="s">
        <v>1548</v>
      </c>
      <c r="O1074">
        <v>25.7954398</v>
      </c>
      <c r="P1074">
        <v>-80.128050400000006</v>
      </c>
      <c r="Q1074">
        <v>1.392392840477956</v>
      </c>
    </row>
    <row r="1075" spans="1:17" x14ac:dyDescent="0.3">
      <c r="A1075" t="s">
        <v>396</v>
      </c>
      <c r="B1075" t="s">
        <v>1549</v>
      </c>
      <c r="C1075" t="s">
        <v>695</v>
      </c>
      <c r="D1075" t="s">
        <v>689</v>
      </c>
      <c r="E1075">
        <v>33139</v>
      </c>
      <c r="F1075">
        <v>4500000</v>
      </c>
      <c r="G1075">
        <v>2</v>
      </c>
      <c r="H1075">
        <v>2</v>
      </c>
      <c r="I1075">
        <v>1279</v>
      </c>
      <c r="K1075">
        <v>2005</v>
      </c>
      <c r="L1075">
        <v>10</v>
      </c>
      <c r="M1075">
        <v>3518</v>
      </c>
      <c r="N1075" t="s">
        <v>1550</v>
      </c>
      <c r="O1075">
        <v>25.7954398</v>
      </c>
      <c r="P1075">
        <v>-80.128050400000006</v>
      </c>
      <c r="Q1075">
        <v>1.392392840477956</v>
      </c>
    </row>
    <row r="1076" spans="1:17" x14ac:dyDescent="0.3">
      <c r="A1076" t="s">
        <v>396</v>
      </c>
      <c r="B1076" t="s">
        <v>1551</v>
      </c>
      <c r="C1076" t="s">
        <v>695</v>
      </c>
      <c r="D1076" t="s">
        <v>689</v>
      </c>
      <c r="E1076">
        <v>33139</v>
      </c>
      <c r="F1076">
        <v>2950000</v>
      </c>
      <c r="G1076">
        <v>2</v>
      </c>
      <c r="H1076">
        <v>2</v>
      </c>
      <c r="I1076">
        <v>1237</v>
      </c>
      <c r="K1076">
        <v>2004</v>
      </c>
      <c r="L1076">
        <v>21</v>
      </c>
      <c r="M1076">
        <v>2385</v>
      </c>
      <c r="N1076" t="s">
        <v>1552</v>
      </c>
      <c r="O1076">
        <v>25.7954398</v>
      </c>
      <c r="P1076">
        <v>-80.128050400000006</v>
      </c>
      <c r="Q1076">
        <v>1.392392840477956</v>
      </c>
    </row>
    <row r="1077" spans="1:17" x14ac:dyDescent="0.3">
      <c r="A1077" t="s">
        <v>396</v>
      </c>
      <c r="B1077" t="s">
        <v>1553</v>
      </c>
      <c r="C1077" t="s">
        <v>695</v>
      </c>
      <c r="D1077" t="s">
        <v>689</v>
      </c>
      <c r="E1077">
        <v>33139</v>
      </c>
      <c r="F1077">
        <v>500000</v>
      </c>
      <c r="G1077">
        <v>1</v>
      </c>
      <c r="H1077">
        <v>1</v>
      </c>
      <c r="I1077">
        <v>660</v>
      </c>
      <c r="K1077">
        <v>1959</v>
      </c>
      <c r="L1077">
        <v>48</v>
      </c>
      <c r="M1077">
        <v>758</v>
      </c>
      <c r="N1077" t="s">
        <v>1554</v>
      </c>
      <c r="O1077">
        <v>25.770007100000001</v>
      </c>
      <c r="P1077">
        <v>-80.133747299999996</v>
      </c>
      <c r="Q1077">
        <v>0.38346586586377351</v>
      </c>
    </row>
    <row r="1078" spans="1:17" x14ac:dyDescent="0.3">
      <c r="A1078" t="s">
        <v>396</v>
      </c>
      <c r="B1078" t="s">
        <v>1555</v>
      </c>
      <c r="C1078" t="s">
        <v>695</v>
      </c>
      <c r="D1078" t="s">
        <v>689</v>
      </c>
      <c r="E1078">
        <v>33139</v>
      </c>
      <c r="F1078">
        <v>399000</v>
      </c>
      <c r="G1078">
        <v>2</v>
      </c>
      <c r="H1078">
        <v>1.5</v>
      </c>
      <c r="I1078">
        <v>800</v>
      </c>
      <c r="K1078">
        <v>1925</v>
      </c>
      <c r="L1078">
        <v>43</v>
      </c>
      <c r="M1078">
        <v>499</v>
      </c>
      <c r="N1078" t="s">
        <v>1556</v>
      </c>
      <c r="O1078">
        <v>25.781232200000002</v>
      </c>
      <c r="P1078">
        <v>-80.133677300000002</v>
      </c>
      <c r="Q1078">
        <v>0.42700185743306984</v>
      </c>
    </row>
    <row r="1079" spans="1:17" x14ac:dyDescent="0.3">
      <c r="A1079" t="s">
        <v>396</v>
      </c>
      <c r="B1079" t="s">
        <v>1557</v>
      </c>
      <c r="C1079" t="s">
        <v>695</v>
      </c>
      <c r="D1079" t="s">
        <v>689</v>
      </c>
      <c r="E1079">
        <v>33139</v>
      </c>
      <c r="F1079">
        <v>275000</v>
      </c>
      <c r="G1079">
        <v>1</v>
      </c>
      <c r="H1079">
        <v>1</v>
      </c>
      <c r="I1079">
        <v>550</v>
      </c>
      <c r="K1079">
        <v>1925</v>
      </c>
      <c r="L1079">
        <v>70</v>
      </c>
      <c r="M1079">
        <v>500</v>
      </c>
      <c r="N1079" t="s">
        <v>1246</v>
      </c>
      <c r="O1079">
        <v>25.781232200000002</v>
      </c>
      <c r="P1079">
        <v>-80.133677300000002</v>
      </c>
      <c r="Q1079">
        <v>0.42700185743306984</v>
      </c>
    </row>
    <row r="1080" spans="1:17" x14ac:dyDescent="0.3">
      <c r="A1080" t="s">
        <v>396</v>
      </c>
      <c r="B1080" t="s">
        <v>1558</v>
      </c>
      <c r="C1080" t="s">
        <v>695</v>
      </c>
      <c r="D1080" t="s">
        <v>689</v>
      </c>
      <c r="E1080">
        <v>33139</v>
      </c>
      <c r="F1080">
        <v>425000</v>
      </c>
      <c r="G1080">
        <v>2</v>
      </c>
      <c r="H1080">
        <v>2</v>
      </c>
      <c r="I1080">
        <v>760</v>
      </c>
      <c r="K1080">
        <v>1925</v>
      </c>
      <c r="L1080">
        <v>2</v>
      </c>
      <c r="M1080">
        <v>559</v>
      </c>
      <c r="N1080" t="s">
        <v>422</v>
      </c>
      <c r="O1080">
        <v>25.781232200000002</v>
      </c>
      <c r="P1080">
        <v>-80.133677300000002</v>
      </c>
      <c r="Q1080">
        <v>0.42700185743306984</v>
      </c>
    </row>
    <row r="1081" spans="1:17" x14ac:dyDescent="0.3">
      <c r="A1081" t="s">
        <v>396</v>
      </c>
      <c r="B1081" t="s">
        <v>1559</v>
      </c>
      <c r="C1081" t="s">
        <v>695</v>
      </c>
      <c r="D1081" t="s">
        <v>689</v>
      </c>
      <c r="E1081">
        <v>33139</v>
      </c>
      <c r="F1081">
        <v>795000</v>
      </c>
      <c r="G1081">
        <v>1</v>
      </c>
      <c r="H1081">
        <v>1.5</v>
      </c>
      <c r="I1081">
        <v>714</v>
      </c>
      <c r="K1081">
        <v>2022</v>
      </c>
      <c r="L1081">
        <v>51</v>
      </c>
      <c r="M1081">
        <v>1113</v>
      </c>
      <c r="N1081" t="s">
        <v>1560</v>
      </c>
      <c r="O1081">
        <v>25.787073100000001</v>
      </c>
      <c r="P1081">
        <v>-80.139173299999996</v>
      </c>
      <c r="Q1081">
        <v>0.84332734709235035</v>
      </c>
    </row>
    <row r="1082" spans="1:17" x14ac:dyDescent="0.3">
      <c r="A1082" t="s">
        <v>396</v>
      </c>
      <c r="B1082" t="s">
        <v>1561</v>
      </c>
      <c r="C1082" t="s">
        <v>695</v>
      </c>
      <c r="D1082" t="s">
        <v>689</v>
      </c>
      <c r="E1082">
        <v>33139</v>
      </c>
      <c r="F1082">
        <v>329000</v>
      </c>
      <c r="G1082">
        <v>1</v>
      </c>
      <c r="H1082">
        <v>1.5</v>
      </c>
      <c r="I1082">
        <v>660</v>
      </c>
      <c r="K1082">
        <v>1977</v>
      </c>
      <c r="L1082">
        <v>41</v>
      </c>
      <c r="M1082">
        <v>498</v>
      </c>
      <c r="N1082" t="s">
        <v>545</v>
      </c>
      <c r="O1082">
        <v>25.781243</v>
      </c>
      <c r="P1082">
        <v>-80.139389399999999</v>
      </c>
      <c r="Q1082">
        <v>0.47352264814183376</v>
      </c>
    </row>
    <row r="1083" spans="1:17" x14ac:dyDescent="0.3">
      <c r="A1083" t="s">
        <v>396</v>
      </c>
      <c r="B1083" t="s">
        <v>1562</v>
      </c>
      <c r="C1083" t="s">
        <v>695</v>
      </c>
      <c r="D1083" t="s">
        <v>689</v>
      </c>
      <c r="E1083">
        <v>33139</v>
      </c>
      <c r="F1083">
        <v>280000</v>
      </c>
      <c r="G1083">
        <v>1</v>
      </c>
      <c r="H1083">
        <v>1</v>
      </c>
      <c r="I1083">
        <v>422</v>
      </c>
      <c r="K1083">
        <v>2016</v>
      </c>
      <c r="L1083">
        <v>19</v>
      </c>
      <c r="M1083">
        <v>664</v>
      </c>
      <c r="N1083" t="s">
        <v>1563</v>
      </c>
      <c r="O1083">
        <v>25.7813552</v>
      </c>
      <c r="P1083">
        <v>-80.134811400000004</v>
      </c>
      <c r="Q1083">
        <v>0.42126706453624441</v>
      </c>
    </row>
    <row r="1084" spans="1:17" x14ac:dyDescent="0.3">
      <c r="A1084" t="s">
        <v>396</v>
      </c>
      <c r="B1084" t="s">
        <v>1564</v>
      </c>
      <c r="C1084" t="s">
        <v>695</v>
      </c>
      <c r="D1084" t="s">
        <v>689</v>
      </c>
      <c r="E1084">
        <v>33139</v>
      </c>
      <c r="F1084">
        <v>404000</v>
      </c>
      <c r="G1084">
        <v>1</v>
      </c>
      <c r="H1084">
        <v>1.5</v>
      </c>
      <c r="I1084">
        <v>723</v>
      </c>
      <c r="K1084">
        <v>1979</v>
      </c>
      <c r="L1084">
        <v>36</v>
      </c>
      <c r="M1084">
        <v>559</v>
      </c>
      <c r="N1084" t="s">
        <v>1565</v>
      </c>
      <c r="O1084">
        <v>25.7812664</v>
      </c>
      <c r="P1084">
        <v>-80.142037299999998</v>
      </c>
      <c r="Q1084">
        <v>0.57479667808781953</v>
      </c>
    </row>
    <row r="1085" spans="1:17" x14ac:dyDescent="0.3">
      <c r="A1085" t="s">
        <v>396</v>
      </c>
      <c r="B1085" t="s">
        <v>1566</v>
      </c>
      <c r="C1085" t="s">
        <v>695</v>
      </c>
      <c r="D1085" t="s">
        <v>689</v>
      </c>
      <c r="E1085">
        <v>33139</v>
      </c>
      <c r="F1085">
        <v>330000</v>
      </c>
      <c r="G1085">
        <v>1</v>
      </c>
      <c r="H1085">
        <v>1</v>
      </c>
      <c r="I1085">
        <v>578</v>
      </c>
      <c r="K1085">
        <v>1979</v>
      </c>
      <c r="L1085">
        <v>8</v>
      </c>
      <c r="M1085">
        <v>571</v>
      </c>
      <c r="N1085" t="s">
        <v>441</v>
      </c>
      <c r="O1085">
        <v>25.7812664</v>
      </c>
      <c r="P1085">
        <v>-80.142037299999998</v>
      </c>
      <c r="Q1085">
        <v>0.57479667808781953</v>
      </c>
    </row>
    <row r="1086" spans="1:17" x14ac:dyDescent="0.3">
      <c r="A1086" t="s">
        <v>396</v>
      </c>
      <c r="B1086" t="s">
        <v>1567</v>
      </c>
      <c r="C1086" t="s">
        <v>695</v>
      </c>
      <c r="D1086" t="s">
        <v>689</v>
      </c>
      <c r="E1086">
        <v>33139</v>
      </c>
      <c r="F1086">
        <v>395000</v>
      </c>
      <c r="G1086">
        <v>1</v>
      </c>
      <c r="H1086">
        <v>1</v>
      </c>
      <c r="I1086">
        <v>440</v>
      </c>
      <c r="K1086">
        <v>1964</v>
      </c>
      <c r="L1086">
        <v>7</v>
      </c>
      <c r="M1086">
        <v>898</v>
      </c>
      <c r="N1086" t="s">
        <v>1568</v>
      </c>
      <c r="O1086">
        <v>25.781127600000001</v>
      </c>
      <c r="P1086">
        <v>-80.130798499999997</v>
      </c>
      <c r="Q1086">
        <v>0.42143605065355927</v>
      </c>
    </row>
    <row r="1087" spans="1:17" x14ac:dyDescent="0.3">
      <c r="A1087" t="s">
        <v>396</v>
      </c>
      <c r="B1087" t="s">
        <v>1569</v>
      </c>
      <c r="C1087" t="s">
        <v>695</v>
      </c>
      <c r="D1087" t="s">
        <v>689</v>
      </c>
      <c r="E1087">
        <v>33139</v>
      </c>
      <c r="F1087">
        <v>249000</v>
      </c>
      <c r="G1087">
        <v>1</v>
      </c>
      <c r="H1087">
        <v>1</v>
      </c>
      <c r="I1087">
        <v>540</v>
      </c>
      <c r="K1087">
        <v>1937</v>
      </c>
      <c r="L1087">
        <v>60</v>
      </c>
      <c r="M1087">
        <v>461</v>
      </c>
      <c r="N1087" t="s">
        <v>1570</v>
      </c>
      <c r="O1087">
        <v>25.781613799999999</v>
      </c>
      <c r="P1087">
        <v>-80.135946599999997</v>
      </c>
      <c r="Q1087">
        <v>0.43680103063652775</v>
      </c>
    </row>
    <row r="1088" spans="1:17" x14ac:dyDescent="0.3">
      <c r="A1088" t="s">
        <v>396</v>
      </c>
      <c r="B1088" t="s">
        <v>1571</v>
      </c>
      <c r="C1088" t="s">
        <v>695</v>
      </c>
      <c r="D1088" t="s">
        <v>689</v>
      </c>
      <c r="E1088">
        <v>33139</v>
      </c>
      <c r="F1088">
        <v>599000</v>
      </c>
      <c r="G1088">
        <v>1</v>
      </c>
      <c r="H1088">
        <v>1</v>
      </c>
      <c r="I1088">
        <v>494</v>
      </c>
      <c r="K1088">
        <v>2005</v>
      </c>
      <c r="L1088">
        <v>47</v>
      </c>
      <c r="M1088">
        <v>1213</v>
      </c>
      <c r="N1088" t="s">
        <v>1572</v>
      </c>
      <c r="O1088">
        <v>25.781326</v>
      </c>
      <c r="P1088">
        <v>-80.130689399999994</v>
      </c>
      <c r="Q1088">
        <v>0.43265985567202758</v>
      </c>
    </row>
    <row r="1089" spans="1:17" x14ac:dyDescent="0.3">
      <c r="A1089" t="s">
        <v>396</v>
      </c>
      <c r="B1089" t="s">
        <v>1573</v>
      </c>
      <c r="C1089" t="s">
        <v>695</v>
      </c>
      <c r="D1089" t="s">
        <v>689</v>
      </c>
      <c r="E1089">
        <v>33139</v>
      </c>
      <c r="F1089">
        <v>495000</v>
      </c>
      <c r="G1089">
        <v>1</v>
      </c>
      <c r="H1089">
        <v>1</v>
      </c>
      <c r="I1089">
        <v>474</v>
      </c>
      <c r="K1089">
        <v>2005</v>
      </c>
      <c r="L1089">
        <v>36</v>
      </c>
      <c r="M1089">
        <v>1044</v>
      </c>
      <c r="N1089" t="s">
        <v>1220</v>
      </c>
      <c r="O1089">
        <v>25.781326</v>
      </c>
      <c r="P1089">
        <v>-80.130689399999994</v>
      </c>
      <c r="Q1089">
        <v>0.43265985567202758</v>
      </c>
    </row>
    <row r="1090" spans="1:17" x14ac:dyDescent="0.3">
      <c r="A1090" t="s">
        <v>396</v>
      </c>
      <c r="B1090" t="s">
        <v>1574</v>
      </c>
      <c r="C1090" t="s">
        <v>695</v>
      </c>
      <c r="D1090" t="s">
        <v>689</v>
      </c>
      <c r="E1090">
        <v>33139</v>
      </c>
      <c r="F1090">
        <v>369000</v>
      </c>
      <c r="G1090">
        <v>1</v>
      </c>
      <c r="H1090">
        <v>1</v>
      </c>
      <c r="I1090">
        <v>470</v>
      </c>
      <c r="K1090">
        <v>1934</v>
      </c>
      <c r="L1090">
        <v>30</v>
      </c>
      <c r="M1090">
        <v>785</v>
      </c>
      <c r="N1090" t="s">
        <v>1575</v>
      </c>
      <c r="O1090">
        <v>25.781509</v>
      </c>
      <c r="P1090">
        <v>-80.130689399999994</v>
      </c>
      <c r="Q1090">
        <v>0.44484222309415533</v>
      </c>
    </row>
    <row r="1091" spans="1:17" x14ac:dyDescent="0.3">
      <c r="A1091" t="s">
        <v>396</v>
      </c>
      <c r="B1091" t="s">
        <v>1576</v>
      </c>
      <c r="C1091" t="s">
        <v>695</v>
      </c>
      <c r="D1091" t="s">
        <v>689</v>
      </c>
      <c r="E1091">
        <v>33139</v>
      </c>
      <c r="F1091">
        <v>980000</v>
      </c>
      <c r="G1091">
        <v>2</v>
      </c>
      <c r="H1091">
        <v>2</v>
      </c>
      <c r="I1091">
        <v>1238</v>
      </c>
      <c r="K1091">
        <v>1972</v>
      </c>
      <c r="L1091">
        <v>29</v>
      </c>
      <c r="M1091">
        <v>792</v>
      </c>
      <c r="N1091" t="s">
        <v>1577</v>
      </c>
      <c r="O1091">
        <v>25.789534199999999</v>
      </c>
      <c r="P1091">
        <v>-80.147786499999995</v>
      </c>
      <c r="Q1091">
        <v>1.2418878027924789</v>
      </c>
    </row>
    <row r="1092" spans="1:17" x14ac:dyDescent="0.3">
      <c r="A1092" t="s">
        <v>396</v>
      </c>
      <c r="B1092" t="s">
        <v>1578</v>
      </c>
      <c r="C1092" t="s">
        <v>695</v>
      </c>
      <c r="D1092" t="s">
        <v>689</v>
      </c>
      <c r="E1092">
        <v>33139</v>
      </c>
      <c r="F1092">
        <v>850000</v>
      </c>
      <c r="G1092">
        <v>1</v>
      </c>
      <c r="H1092">
        <v>1.5</v>
      </c>
      <c r="I1092">
        <v>826</v>
      </c>
      <c r="K1092">
        <v>2004</v>
      </c>
      <c r="L1092">
        <v>63</v>
      </c>
      <c r="M1092">
        <v>1029</v>
      </c>
      <c r="N1092" t="s">
        <v>1579</v>
      </c>
      <c r="O1092">
        <v>25.770626</v>
      </c>
      <c r="P1092">
        <v>-80.135443800000004</v>
      </c>
      <c r="Q1092">
        <v>0.32310833405902883</v>
      </c>
    </row>
    <row r="1093" spans="1:17" x14ac:dyDescent="0.3">
      <c r="A1093" t="s">
        <v>396</v>
      </c>
      <c r="B1093" t="s">
        <v>1580</v>
      </c>
      <c r="C1093" t="s">
        <v>695</v>
      </c>
      <c r="D1093" t="s">
        <v>689</v>
      </c>
      <c r="E1093">
        <v>33139</v>
      </c>
      <c r="F1093">
        <v>1295000</v>
      </c>
      <c r="G1093">
        <v>2</v>
      </c>
      <c r="H1093">
        <v>2</v>
      </c>
      <c r="I1093">
        <v>1196</v>
      </c>
      <c r="K1093">
        <v>2004</v>
      </c>
      <c r="L1093">
        <v>36</v>
      </c>
      <c r="M1093">
        <v>1083</v>
      </c>
      <c r="N1093" t="s">
        <v>1581</v>
      </c>
      <c r="O1093">
        <v>25.770626</v>
      </c>
      <c r="P1093">
        <v>-80.135443800000004</v>
      </c>
      <c r="Q1093">
        <v>0.32310833405902883</v>
      </c>
    </row>
    <row r="1094" spans="1:17" x14ac:dyDescent="0.3">
      <c r="A1094" t="s">
        <v>396</v>
      </c>
      <c r="B1094" t="s">
        <v>1582</v>
      </c>
      <c r="C1094" t="s">
        <v>695</v>
      </c>
      <c r="D1094" t="s">
        <v>689</v>
      </c>
      <c r="E1094">
        <v>33139</v>
      </c>
      <c r="F1094">
        <v>645000</v>
      </c>
      <c r="G1094">
        <v>1</v>
      </c>
      <c r="H1094">
        <v>1</v>
      </c>
      <c r="I1094">
        <v>696</v>
      </c>
      <c r="K1094">
        <v>2008</v>
      </c>
      <c r="L1094">
        <v>60</v>
      </c>
      <c r="M1094">
        <v>927</v>
      </c>
      <c r="N1094" t="s">
        <v>1583</v>
      </c>
      <c r="O1094">
        <v>25.7817857</v>
      </c>
      <c r="P1094">
        <v>-80.142814700000002</v>
      </c>
      <c r="Q1094">
        <v>0.63431238567956472</v>
      </c>
    </row>
    <row r="1095" spans="1:17" x14ac:dyDescent="0.3">
      <c r="A1095" t="s">
        <v>396</v>
      </c>
      <c r="B1095" t="s">
        <v>1584</v>
      </c>
      <c r="C1095" t="s">
        <v>695</v>
      </c>
      <c r="D1095" t="s">
        <v>689</v>
      </c>
      <c r="E1095">
        <v>33139</v>
      </c>
      <c r="F1095">
        <v>500000</v>
      </c>
      <c r="G1095">
        <v>1</v>
      </c>
      <c r="H1095">
        <v>1</v>
      </c>
      <c r="I1095">
        <v>610</v>
      </c>
      <c r="K1095">
        <v>1964</v>
      </c>
      <c r="L1095">
        <v>9</v>
      </c>
      <c r="M1095">
        <v>820</v>
      </c>
      <c r="N1095" t="s">
        <v>1153</v>
      </c>
      <c r="O1095">
        <v>25.7817857</v>
      </c>
      <c r="P1095">
        <v>-80.142814700000002</v>
      </c>
      <c r="Q1095">
        <v>0.63431238567956472</v>
      </c>
    </row>
    <row r="1096" spans="1:17" x14ac:dyDescent="0.3">
      <c r="A1096" t="s">
        <v>396</v>
      </c>
      <c r="B1096" t="s">
        <v>1585</v>
      </c>
      <c r="C1096" t="s">
        <v>695</v>
      </c>
      <c r="D1096" t="s">
        <v>689</v>
      </c>
      <c r="E1096">
        <v>33139</v>
      </c>
      <c r="F1096">
        <v>3120000</v>
      </c>
      <c r="G1096">
        <v>2</v>
      </c>
      <c r="H1096">
        <v>2</v>
      </c>
      <c r="I1096">
        <v>1159</v>
      </c>
      <c r="K1096">
        <v>1964</v>
      </c>
      <c r="L1096">
        <v>10</v>
      </c>
      <c r="M1096">
        <v>2692</v>
      </c>
      <c r="N1096" t="s">
        <v>1440</v>
      </c>
      <c r="O1096">
        <v>25.7817857</v>
      </c>
      <c r="P1096">
        <v>-80.142814700000002</v>
      </c>
      <c r="Q1096">
        <v>0.63431238567956472</v>
      </c>
    </row>
    <row r="1097" spans="1:17" x14ac:dyDescent="0.3">
      <c r="A1097" t="s">
        <v>396</v>
      </c>
      <c r="B1097" t="s">
        <v>1586</v>
      </c>
      <c r="C1097" t="s">
        <v>695</v>
      </c>
      <c r="D1097" t="s">
        <v>689</v>
      </c>
      <c r="E1097">
        <v>33139</v>
      </c>
      <c r="F1097">
        <v>295000</v>
      </c>
      <c r="G1097">
        <v>1</v>
      </c>
      <c r="H1097">
        <v>1</v>
      </c>
      <c r="I1097">
        <v>671</v>
      </c>
      <c r="K1097">
        <v>1968</v>
      </c>
      <c r="L1097">
        <v>18</v>
      </c>
      <c r="M1097">
        <v>440</v>
      </c>
      <c r="N1097" t="s">
        <v>1131</v>
      </c>
      <c r="O1097">
        <v>25.781516799999999</v>
      </c>
      <c r="P1097">
        <v>-80.140521300000003</v>
      </c>
      <c r="Q1097">
        <v>0.52753279649026807</v>
      </c>
    </row>
    <row r="1098" spans="1:17" x14ac:dyDescent="0.3">
      <c r="A1098" t="s">
        <v>396</v>
      </c>
      <c r="B1098" t="s">
        <v>1587</v>
      </c>
      <c r="C1098" t="s">
        <v>695</v>
      </c>
      <c r="D1098" t="s">
        <v>689</v>
      </c>
      <c r="E1098">
        <v>33139</v>
      </c>
      <c r="F1098">
        <v>360000</v>
      </c>
      <c r="G1098">
        <v>1</v>
      </c>
      <c r="H1098">
        <v>1.5</v>
      </c>
      <c r="I1098">
        <v>792</v>
      </c>
      <c r="K1098">
        <v>1968</v>
      </c>
      <c r="L1098">
        <v>61</v>
      </c>
      <c r="M1098">
        <v>455</v>
      </c>
      <c r="N1098" t="s">
        <v>684</v>
      </c>
      <c r="O1098">
        <v>25.781516799999999</v>
      </c>
      <c r="P1098">
        <v>-80.140521300000003</v>
      </c>
      <c r="Q1098">
        <v>0.52753279649026807</v>
      </c>
    </row>
    <row r="1099" spans="1:17" x14ac:dyDescent="0.3">
      <c r="A1099" t="s">
        <v>396</v>
      </c>
      <c r="B1099" t="s">
        <v>1588</v>
      </c>
      <c r="C1099" t="s">
        <v>695</v>
      </c>
      <c r="D1099" t="s">
        <v>689</v>
      </c>
      <c r="E1099">
        <v>33139</v>
      </c>
      <c r="F1099">
        <v>535000</v>
      </c>
      <c r="G1099">
        <v>2</v>
      </c>
      <c r="H1099">
        <v>2</v>
      </c>
      <c r="I1099">
        <v>980</v>
      </c>
      <c r="K1099">
        <v>1981</v>
      </c>
      <c r="L1099">
        <v>14</v>
      </c>
      <c r="M1099">
        <v>546</v>
      </c>
      <c r="N1099" t="s">
        <v>1589</v>
      </c>
      <c r="O1099">
        <v>25.782666200000001</v>
      </c>
      <c r="P1099">
        <v>-80.1315618</v>
      </c>
      <c r="Q1099">
        <v>0.53721219074098148</v>
      </c>
    </row>
    <row r="1100" spans="1:17" x14ac:dyDescent="0.3">
      <c r="A1100" t="s">
        <v>396</v>
      </c>
      <c r="B1100" t="s">
        <v>1590</v>
      </c>
      <c r="C1100" t="s">
        <v>695</v>
      </c>
      <c r="D1100" t="s">
        <v>689</v>
      </c>
      <c r="E1100">
        <v>33139</v>
      </c>
      <c r="F1100">
        <v>325000</v>
      </c>
      <c r="G1100">
        <v>1</v>
      </c>
      <c r="H1100">
        <v>1</v>
      </c>
      <c r="I1100">
        <v>700</v>
      </c>
      <c r="K1100">
        <v>1965</v>
      </c>
      <c r="L1100">
        <v>22</v>
      </c>
      <c r="M1100">
        <v>464</v>
      </c>
      <c r="N1100" t="s">
        <v>1591</v>
      </c>
      <c r="O1100">
        <v>25.782477499999999</v>
      </c>
      <c r="P1100">
        <v>-80.135408400000003</v>
      </c>
      <c r="Q1100">
        <v>0.49609117831889749</v>
      </c>
    </row>
    <row r="1101" spans="1:17" x14ac:dyDescent="0.3">
      <c r="A1101" t="s">
        <v>396</v>
      </c>
      <c r="B1101" t="s">
        <v>1592</v>
      </c>
      <c r="C1101" t="s">
        <v>695</v>
      </c>
      <c r="D1101" t="s">
        <v>689</v>
      </c>
      <c r="E1101">
        <v>33139</v>
      </c>
      <c r="F1101">
        <v>1280000</v>
      </c>
      <c r="G1101">
        <v>3</v>
      </c>
      <c r="H1101">
        <v>2</v>
      </c>
      <c r="I1101">
        <v>1340</v>
      </c>
      <c r="K1101">
        <v>1996</v>
      </c>
      <c r="L1101">
        <v>22</v>
      </c>
      <c r="M1101">
        <v>955</v>
      </c>
      <c r="N1101" t="s">
        <v>1453</v>
      </c>
      <c r="O1101">
        <v>25.7705701</v>
      </c>
      <c r="P1101">
        <v>-80.136985300000006</v>
      </c>
      <c r="Q1101">
        <v>0.33800092709428919</v>
      </c>
    </row>
    <row r="1102" spans="1:17" x14ac:dyDescent="0.3">
      <c r="A1102" t="s">
        <v>396</v>
      </c>
      <c r="B1102" t="s">
        <v>1593</v>
      </c>
      <c r="C1102" t="s">
        <v>695</v>
      </c>
      <c r="D1102" t="s">
        <v>689</v>
      </c>
      <c r="E1102">
        <v>33139</v>
      </c>
      <c r="F1102">
        <v>450000</v>
      </c>
      <c r="G1102">
        <v>1</v>
      </c>
      <c r="H1102">
        <v>1</v>
      </c>
      <c r="I1102">
        <v>837</v>
      </c>
      <c r="K1102">
        <v>1965</v>
      </c>
      <c r="L1102">
        <v>38</v>
      </c>
      <c r="M1102">
        <v>538</v>
      </c>
      <c r="N1102" t="s">
        <v>1017</v>
      </c>
      <c r="O1102">
        <v>25.782980999999999</v>
      </c>
      <c r="P1102">
        <v>-80.142902000000007</v>
      </c>
      <c r="Q1102">
        <v>0.69864500880811353</v>
      </c>
    </row>
    <row r="1103" spans="1:17" x14ac:dyDescent="0.3">
      <c r="A1103" t="s">
        <v>396</v>
      </c>
      <c r="B1103" t="s">
        <v>1594</v>
      </c>
      <c r="C1103" t="s">
        <v>695</v>
      </c>
      <c r="D1103" t="s">
        <v>689</v>
      </c>
      <c r="E1103">
        <v>33139</v>
      </c>
      <c r="F1103">
        <v>799999</v>
      </c>
      <c r="G1103">
        <v>2</v>
      </c>
      <c r="H1103">
        <v>2</v>
      </c>
      <c r="I1103">
        <v>1071</v>
      </c>
      <c r="K1103">
        <v>1965</v>
      </c>
      <c r="L1103">
        <v>23</v>
      </c>
      <c r="M1103">
        <v>747</v>
      </c>
      <c r="N1103" t="s">
        <v>1595</v>
      </c>
      <c r="O1103">
        <v>25.782980999999999</v>
      </c>
      <c r="P1103">
        <v>-80.142902000000007</v>
      </c>
      <c r="Q1103">
        <v>0.69864500880811353</v>
      </c>
    </row>
    <row r="1104" spans="1:17" x14ac:dyDescent="0.3">
      <c r="A1104" t="s">
        <v>396</v>
      </c>
      <c r="B1104" t="s">
        <v>1596</v>
      </c>
      <c r="C1104" t="s">
        <v>695</v>
      </c>
      <c r="D1104" t="s">
        <v>689</v>
      </c>
      <c r="E1104">
        <v>33139</v>
      </c>
      <c r="F1104">
        <v>569000</v>
      </c>
      <c r="G1104">
        <v>1</v>
      </c>
      <c r="H1104">
        <v>1</v>
      </c>
      <c r="I1104">
        <v>837</v>
      </c>
      <c r="K1104">
        <v>1965</v>
      </c>
      <c r="L1104">
        <v>3</v>
      </c>
      <c r="M1104">
        <v>680</v>
      </c>
      <c r="N1104" t="s">
        <v>1381</v>
      </c>
      <c r="O1104">
        <v>25.782980999999999</v>
      </c>
      <c r="P1104">
        <v>-80.142902000000007</v>
      </c>
      <c r="Q1104">
        <v>0.69864500880811353</v>
      </c>
    </row>
    <row r="1105" spans="1:17" x14ac:dyDescent="0.3">
      <c r="A1105" t="s">
        <v>396</v>
      </c>
      <c r="B1105" t="s">
        <v>1597</v>
      </c>
      <c r="C1105" t="s">
        <v>695</v>
      </c>
      <c r="D1105" t="s">
        <v>689</v>
      </c>
      <c r="E1105">
        <v>33139</v>
      </c>
      <c r="F1105">
        <v>590000</v>
      </c>
      <c r="G1105">
        <v>1</v>
      </c>
      <c r="H1105">
        <v>1.5</v>
      </c>
      <c r="I1105">
        <v>990</v>
      </c>
      <c r="K1105">
        <v>1965</v>
      </c>
      <c r="L1105">
        <v>10</v>
      </c>
      <c r="M1105">
        <v>596</v>
      </c>
      <c r="N1105" t="s">
        <v>663</v>
      </c>
      <c r="O1105">
        <v>25.782980999999999</v>
      </c>
      <c r="P1105">
        <v>-80.142902000000007</v>
      </c>
      <c r="Q1105">
        <v>0.69864500880811353</v>
      </c>
    </row>
    <row r="1106" spans="1:17" x14ac:dyDescent="0.3">
      <c r="A1106" t="s">
        <v>396</v>
      </c>
      <c r="B1106" t="s">
        <v>1598</v>
      </c>
      <c r="C1106" t="s">
        <v>695</v>
      </c>
      <c r="D1106" t="s">
        <v>689</v>
      </c>
      <c r="E1106">
        <v>33139</v>
      </c>
      <c r="F1106">
        <v>395000</v>
      </c>
      <c r="G1106">
        <v>1</v>
      </c>
      <c r="H1106">
        <v>1</v>
      </c>
      <c r="I1106">
        <v>459</v>
      </c>
      <c r="K1106">
        <v>2016</v>
      </c>
      <c r="L1106">
        <v>23</v>
      </c>
      <c r="M1106">
        <v>861</v>
      </c>
      <c r="N1106" t="s">
        <v>1529</v>
      </c>
      <c r="O1106">
        <v>25.7829555</v>
      </c>
      <c r="P1106">
        <v>-80.141875299999995</v>
      </c>
      <c r="Q1106">
        <v>0.65747296476983452</v>
      </c>
    </row>
    <row r="1107" spans="1:17" x14ac:dyDescent="0.3">
      <c r="A1107" t="s">
        <v>396</v>
      </c>
      <c r="B1107" t="s">
        <v>1599</v>
      </c>
      <c r="C1107" t="s">
        <v>695</v>
      </c>
      <c r="D1107" t="s">
        <v>689</v>
      </c>
      <c r="E1107">
        <v>33139</v>
      </c>
      <c r="F1107">
        <v>279000</v>
      </c>
      <c r="G1107">
        <v>1</v>
      </c>
      <c r="H1107">
        <v>1</v>
      </c>
      <c r="I1107">
        <v>650</v>
      </c>
      <c r="K1107">
        <v>1958</v>
      </c>
      <c r="L1107">
        <v>20</v>
      </c>
      <c r="M1107">
        <v>429</v>
      </c>
      <c r="N1107" t="s">
        <v>465</v>
      </c>
      <c r="O1107">
        <v>25.783177800000001</v>
      </c>
      <c r="P1107">
        <v>-80.141410699999994</v>
      </c>
      <c r="Q1107">
        <v>0.6534663698793759</v>
      </c>
    </row>
    <row r="1108" spans="1:17" x14ac:dyDescent="0.3">
      <c r="A1108" t="s">
        <v>396</v>
      </c>
      <c r="B1108" t="s">
        <v>1600</v>
      </c>
      <c r="C1108" t="s">
        <v>695</v>
      </c>
      <c r="D1108" t="s">
        <v>689</v>
      </c>
      <c r="E1108">
        <v>33139</v>
      </c>
      <c r="F1108">
        <v>280000</v>
      </c>
      <c r="G1108">
        <v>1</v>
      </c>
      <c r="H1108">
        <v>1</v>
      </c>
      <c r="I1108">
        <v>690</v>
      </c>
      <c r="K1108">
        <v>1961</v>
      </c>
      <c r="L1108">
        <v>35</v>
      </c>
      <c r="M1108">
        <v>406</v>
      </c>
      <c r="N1108" t="s">
        <v>443</v>
      </c>
      <c r="O1108">
        <v>25.783445499999999</v>
      </c>
      <c r="P1108">
        <v>-80.134267600000001</v>
      </c>
      <c r="Q1108">
        <v>0.56890721100666886</v>
      </c>
    </row>
    <row r="1109" spans="1:17" x14ac:dyDescent="0.3">
      <c r="A1109" t="s">
        <v>396</v>
      </c>
      <c r="B1109" t="s">
        <v>1601</v>
      </c>
      <c r="C1109" t="s">
        <v>695</v>
      </c>
      <c r="D1109" t="s">
        <v>689</v>
      </c>
      <c r="E1109">
        <v>33139</v>
      </c>
      <c r="F1109">
        <v>399000</v>
      </c>
      <c r="G1109">
        <v>1</v>
      </c>
      <c r="H1109">
        <v>1.5</v>
      </c>
      <c r="I1109">
        <v>750</v>
      </c>
      <c r="K1109">
        <v>1971</v>
      </c>
      <c r="L1109">
        <v>42</v>
      </c>
      <c r="M1109">
        <v>532</v>
      </c>
      <c r="N1109" t="s">
        <v>1602</v>
      </c>
      <c r="O1109">
        <v>25.783292400000001</v>
      </c>
      <c r="P1109">
        <v>-80.1429811</v>
      </c>
      <c r="Q1109">
        <v>0.71826420785504252</v>
      </c>
    </row>
    <row r="1110" spans="1:17" x14ac:dyDescent="0.3">
      <c r="A1110" t="s">
        <v>396</v>
      </c>
      <c r="B1110" t="s">
        <v>1603</v>
      </c>
      <c r="C1110" t="s">
        <v>695</v>
      </c>
      <c r="D1110" t="s">
        <v>689</v>
      </c>
      <c r="E1110">
        <v>33139</v>
      </c>
      <c r="F1110">
        <v>3500000</v>
      </c>
      <c r="G1110">
        <v>2</v>
      </c>
      <c r="H1110">
        <v>2.5</v>
      </c>
      <c r="I1110">
        <v>1370</v>
      </c>
      <c r="K1110">
        <v>2009</v>
      </c>
      <c r="L1110">
        <v>41</v>
      </c>
      <c r="M1110">
        <v>2555</v>
      </c>
      <c r="N1110" t="s">
        <v>1604</v>
      </c>
      <c r="O1110">
        <v>25.770080100000001</v>
      </c>
      <c r="P1110">
        <v>-80.1327438</v>
      </c>
      <c r="Q1110">
        <v>0.40209193903557572</v>
      </c>
    </row>
    <row r="1111" spans="1:17" x14ac:dyDescent="0.3">
      <c r="A1111" t="s">
        <v>396</v>
      </c>
      <c r="B1111" t="s">
        <v>1605</v>
      </c>
      <c r="C1111" t="s">
        <v>695</v>
      </c>
      <c r="D1111" t="s">
        <v>689</v>
      </c>
      <c r="E1111">
        <v>33139</v>
      </c>
      <c r="F1111">
        <v>1895000</v>
      </c>
      <c r="G1111">
        <v>1</v>
      </c>
      <c r="H1111">
        <v>2</v>
      </c>
      <c r="I1111">
        <v>1314</v>
      </c>
      <c r="K1111">
        <v>2009</v>
      </c>
      <c r="L1111">
        <v>21</v>
      </c>
      <c r="M1111">
        <v>1442</v>
      </c>
      <c r="N1111" t="s">
        <v>1606</v>
      </c>
      <c r="O1111">
        <v>25.770080100000001</v>
      </c>
      <c r="P1111">
        <v>-80.1327438</v>
      </c>
      <c r="Q1111">
        <v>0.40209193903557572</v>
      </c>
    </row>
    <row r="1112" spans="1:17" x14ac:dyDescent="0.3">
      <c r="A1112" t="s">
        <v>396</v>
      </c>
      <c r="B1112" t="s">
        <v>1607</v>
      </c>
      <c r="C1112" t="s">
        <v>695</v>
      </c>
      <c r="D1112" t="s">
        <v>689</v>
      </c>
      <c r="E1112">
        <v>33139</v>
      </c>
      <c r="F1112">
        <v>2500000</v>
      </c>
      <c r="G1112">
        <v>2</v>
      </c>
      <c r="H1112">
        <v>2</v>
      </c>
      <c r="I1112">
        <v>1296</v>
      </c>
      <c r="K1112">
        <v>2009</v>
      </c>
      <c r="L1112">
        <v>41</v>
      </c>
      <c r="M1112">
        <v>1929</v>
      </c>
      <c r="N1112" t="s">
        <v>1608</v>
      </c>
      <c r="O1112">
        <v>25.770080100000001</v>
      </c>
      <c r="P1112">
        <v>-80.1327438</v>
      </c>
      <c r="Q1112">
        <v>0.40209193903557572</v>
      </c>
    </row>
    <row r="1113" spans="1:17" x14ac:dyDescent="0.3">
      <c r="A1113" t="s">
        <v>396</v>
      </c>
      <c r="B1113" t="s">
        <v>1609</v>
      </c>
      <c r="C1113" t="s">
        <v>695</v>
      </c>
      <c r="D1113" t="s">
        <v>689</v>
      </c>
      <c r="E1113">
        <v>33139</v>
      </c>
      <c r="F1113">
        <v>295000</v>
      </c>
      <c r="G1113">
        <v>1</v>
      </c>
      <c r="H1113">
        <v>1</v>
      </c>
      <c r="I1113">
        <v>718</v>
      </c>
      <c r="K1113">
        <v>1974</v>
      </c>
      <c r="L1113">
        <v>14</v>
      </c>
      <c r="M1113">
        <v>411</v>
      </c>
      <c r="N1113" t="s">
        <v>1610</v>
      </c>
      <c r="O1113">
        <v>25.783760399999998</v>
      </c>
      <c r="P1113">
        <v>-80.141279499999996</v>
      </c>
      <c r="Q1113">
        <v>0.68310171780367401</v>
      </c>
    </row>
    <row r="1114" spans="1:17" x14ac:dyDescent="0.3">
      <c r="A1114" t="s">
        <v>396</v>
      </c>
      <c r="B1114" t="s">
        <v>1611</v>
      </c>
      <c r="C1114" t="s">
        <v>695</v>
      </c>
      <c r="D1114" t="s">
        <v>689</v>
      </c>
      <c r="E1114">
        <v>33139</v>
      </c>
      <c r="F1114">
        <v>280000</v>
      </c>
      <c r="G1114">
        <v>1</v>
      </c>
      <c r="H1114">
        <v>1</v>
      </c>
      <c r="I1114">
        <v>654</v>
      </c>
      <c r="K1114">
        <v>1964</v>
      </c>
      <c r="L1114">
        <v>24</v>
      </c>
      <c r="M1114">
        <v>428</v>
      </c>
      <c r="N1114" t="s">
        <v>1612</v>
      </c>
      <c r="O1114">
        <v>25.783736600000001</v>
      </c>
      <c r="P1114">
        <v>-80.143250899999998</v>
      </c>
      <c r="Q1114">
        <v>0.75262651038715922</v>
      </c>
    </row>
    <row r="1115" spans="1:17" x14ac:dyDescent="0.3">
      <c r="A1115" t="s">
        <v>396</v>
      </c>
      <c r="B1115" t="s">
        <v>1613</v>
      </c>
      <c r="C1115" t="s">
        <v>695</v>
      </c>
      <c r="D1115" t="s">
        <v>689</v>
      </c>
      <c r="E1115">
        <v>33139</v>
      </c>
      <c r="F1115">
        <v>279000</v>
      </c>
      <c r="G1115">
        <v>1</v>
      </c>
      <c r="H1115">
        <v>1</v>
      </c>
      <c r="I1115">
        <v>460</v>
      </c>
      <c r="K1115">
        <v>1925</v>
      </c>
      <c r="L1115">
        <v>3</v>
      </c>
      <c r="M1115">
        <v>607</v>
      </c>
      <c r="N1115" t="s">
        <v>1614</v>
      </c>
      <c r="O1115">
        <v>25.783905399999998</v>
      </c>
      <c r="P1115">
        <v>-80.133578299999996</v>
      </c>
      <c r="Q1115">
        <v>0.60777241238308188</v>
      </c>
    </row>
    <row r="1116" spans="1:17" x14ac:dyDescent="0.3">
      <c r="A1116" t="s">
        <v>396</v>
      </c>
      <c r="B1116" t="s">
        <v>1615</v>
      </c>
      <c r="C1116" t="s">
        <v>695</v>
      </c>
      <c r="D1116" t="s">
        <v>689</v>
      </c>
      <c r="E1116">
        <v>33139</v>
      </c>
      <c r="F1116">
        <v>7950000</v>
      </c>
      <c r="G1116">
        <v>3</v>
      </c>
      <c r="H1116">
        <v>3.5</v>
      </c>
      <c r="I1116">
        <v>2658</v>
      </c>
      <c r="K1116">
        <v>2021</v>
      </c>
      <c r="L1116">
        <v>43</v>
      </c>
      <c r="M1116">
        <v>2991</v>
      </c>
      <c r="N1116" t="s">
        <v>1616</v>
      </c>
      <c r="O1116">
        <v>25.784167799999999</v>
      </c>
      <c r="P1116">
        <v>-80.142514300000002</v>
      </c>
      <c r="Q1116">
        <v>0.74868970447598415</v>
      </c>
    </row>
    <row r="1117" spans="1:17" x14ac:dyDescent="0.3">
      <c r="A1117" t="s">
        <v>396</v>
      </c>
      <c r="B1117" t="s">
        <v>1617</v>
      </c>
      <c r="C1117" t="s">
        <v>695</v>
      </c>
      <c r="D1117" t="s">
        <v>689</v>
      </c>
      <c r="E1117">
        <v>33139</v>
      </c>
      <c r="F1117">
        <v>2450000</v>
      </c>
      <c r="G1117">
        <v>2</v>
      </c>
      <c r="H1117">
        <v>2.5</v>
      </c>
      <c r="I1117">
        <v>1324</v>
      </c>
      <c r="K1117">
        <v>2021</v>
      </c>
      <c r="L1117">
        <v>43</v>
      </c>
      <c r="M1117">
        <v>1850</v>
      </c>
      <c r="N1117" t="s">
        <v>1618</v>
      </c>
      <c r="O1117">
        <v>25.784167799999999</v>
      </c>
      <c r="P1117">
        <v>-80.142514300000002</v>
      </c>
      <c r="Q1117">
        <v>0.74868970447598415</v>
      </c>
    </row>
    <row r="1118" spans="1:17" x14ac:dyDescent="0.3">
      <c r="A1118" t="s">
        <v>396</v>
      </c>
      <c r="B1118" t="s">
        <v>1619</v>
      </c>
      <c r="C1118" t="s">
        <v>695</v>
      </c>
      <c r="D1118" t="s">
        <v>689</v>
      </c>
      <c r="E1118">
        <v>33139</v>
      </c>
      <c r="F1118">
        <v>329000</v>
      </c>
      <c r="G1118">
        <v>2</v>
      </c>
      <c r="H1118">
        <v>2</v>
      </c>
      <c r="I1118">
        <v>730</v>
      </c>
      <c r="K1118">
        <v>1925</v>
      </c>
      <c r="L1118">
        <v>22</v>
      </c>
      <c r="M1118">
        <v>451</v>
      </c>
      <c r="N1118" t="s">
        <v>1246</v>
      </c>
      <c r="O1118">
        <v>25.784548399999998</v>
      </c>
      <c r="P1118">
        <v>-80.133294100000001</v>
      </c>
      <c r="Q1118">
        <v>0.65495007249430603</v>
      </c>
    </row>
    <row r="1119" spans="1:17" x14ac:dyDescent="0.3">
      <c r="A1119" t="s">
        <v>396</v>
      </c>
      <c r="B1119" t="s">
        <v>1620</v>
      </c>
      <c r="C1119" t="s">
        <v>695</v>
      </c>
      <c r="D1119" t="s">
        <v>689</v>
      </c>
      <c r="E1119">
        <v>33139</v>
      </c>
      <c r="F1119">
        <v>245000</v>
      </c>
      <c r="G1119">
        <v>1</v>
      </c>
      <c r="H1119">
        <v>1</v>
      </c>
      <c r="I1119">
        <v>390</v>
      </c>
      <c r="K1119">
        <v>1925</v>
      </c>
      <c r="L1119">
        <v>3</v>
      </c>
      <c r="M1119">
        <v>628</v>
      </c>
      <c r="N1119" t="s">
        <v>1621</v>
      </c>
      <c r="O1119">
        <v>25.784548399999998</v>
      </c>
      <c r="P1119">
        <v>-80.133294100000001</v>
      </c>
      <c r="Q1119">
        <v>0.65495007249430603</v>
      </c>
    </row>
    <row r="1120" spans="1:17" x14ac:dyDescent="0.3">
      <c r="A1120" t="s">
        <v>396</v>
      </c>
      <c r="B1120" t="s">
        <v>1622</v>
      </c>
      <c r="C1120" t="s">
        <v>695</v>
      </c>
      <c r="D1120" t="s">
        <v>689</v>
      </c>
      <c r="E1120">
        <v>33139</v>
      </c>
      <c r="F1120">
        <v>879000</v>
      </c>
      <c r="G1120">
        <v>2</v>
      </c>
      <c r="H1120">
        <v>2</v>
      </c>
      <c r="I1120">
        <v>1084</v>
      </c>
      <c r="K1120">
        <v>2001</v>
      </c>
      <c r="L1120">
        <v>10</v>
      </c>
      <c r="M1120">
        <v>811</v>
      </c>
      <c r="N1120" t="s">
        <v>1623</v>
      </c>
      <c r="O1120">
        <v>25.784955499999999</v>
      </c>
      <c r="P1120">
        <v>-80.142455200000001</v>
      </c>
      <c r="Q1120">
        <v>0.79186366333163627</v>
      </c>
    </row>
    <row r="1121" spans="1:17" x14ac:dyDescent="0.3">
      <c r="A1121" t="s">
        <v>396</v>
      </c>
      <c r="B1121" t="s">
        <v>1624</v>
      </c>
      <c r="C1121" t="s">
        <v>695</v>
      </c>
      <c r="D1121" t="s">
        <v>689</v>
      </c>
      <c r="E1121">
        <v>33139</v>
      </c>
      <c r="F1121">
        <v>350000</v>
      </c>
      <c r="G1121">
        <v>2</v>
      </c>
      <c r="H1121">
        <v>1.5</v>
      </c>
      <c r="I1121">
        <v>820</v>
      </c>
      <c r="K1121">
        <v>1971</v>
      </c>
      <c r="L1121">
        <v>14</v>
      </c>
      <c r="M1121">
        <v>427</v>
      </c>
      <c r="N1121" t="s">
        <v>1625</v>
      </c>
      <c r="O1121">
        <v>25.790647700000001</v>
      </c>
      <c r="P1121">
        <v>-80.142640299999997</v>
      </c>
      <c r="Q1121">
        <v>1.147394889564527</v>
      </c>
    </row>
    <row r="1122" spans="1:17" x14ac:dyDescent="0.3">
      <c r="A1122" t="s">
        <v>396</v>
      </c>
      <c r="B1122" t="s">
        <v>1626</v>
      </c>
      <c r="C1122" t="s">
        <v>695</v>
      </c>
      <c r="D1122" t="s">
        <v>689</v>
      </c>
      <c r="E1122">
        <v>33139</v>
      </c>
      <c r="F1122">
        <v>305000</v>
      </c>
      <c r="G1122">
        <v>1</v>
      </c>
      <c r="H1122">
        <v>1</v>
      </c>
      <c r="I1122">
        <v>732</v>
      </c>
      <c r="K1122">
        <v>1957</v>
      </c>
      <c r="L1122">
        <v>68</v>
      </c>
      <c r="M1122">
        <v>417</v>
      </c>
      <c r="N1122" t="s">
        <v>1627</v>
      </c>
      <c r="O1122">
        <v>25.788354999999999</v>
      </c>
      <c r="P1122">
        <v>-80.143159999999995</v>
      </c>
      <c r="Q1122">
        <v>1.0173418478393714</v>
      </c>
    </row>
    <row r="1123" spans="1:17" x14ac:dyDescent="0.3">
      <c r="A1123" t="s">
        <v>396</v>
      </c>
      <c r="B1123" t="s">
        <v>1628</v>
      </c>
      <c r="C1123" t="s">
        <v>695</v>
      </c>
      <c r="D1123" t="s">
        <v>689</v>
      </c>
      <c r="E1123">
        <v>33139</v>
      </c>
      <c r="F1123">
        <v>399000</v>
      </c>
      <c r="G1123">
        <v>2</v>
      </c>
      <c r="H1123">
        <v>2</v>
      </c>
      <c r="I1123">
        <v>1220</v>
      </c>
      <c r="K1123">
        <v>1940</v>
      </c>
      <c r="L1123">
        <v>22</v>
      </c>
      <c r="M1123">
        <v>327</v>
      </c>
      <c r="N1123" t="s">
        <v>1629</v>
      </c>
      <c r="O1123">
        <v>25.784844799999998</v>
      </c>
      <c r="P1123">
        <v>-80.133794199999997</v>
      </c>
      <c r="Q1123">
        <v>0.66902488431254592</v>
      </c>
    </row>
    <row r="1124" spans="1:17" x14ac:dyDescent="0.3">
      <c r="A1124" t="s">
        <v>396</v>
      </c>
      <c r="B1124" t="s">
        <v>1630</v>
      </c>
      <c r="C1124" t="s">
        <v>695</v>
      </c>
      <c r="D1124" t="s">
        <v>689</v>
      </c>
      <c r="E1124">
        <v>33139</v>
      </c>
      <c r="F1124">
        <v>335000</v>
      </c>
      <c r="G1124">
        <v>1</v>
      </c>
      <c r="H1124">
        <v>1</v>
      </c>
      <c r="I1124">
        <v>607</v>
      </c>
      <c r="K1124">
        <v>1951</v>
      </c>
      <c r="L1124">
        <v>8</v>
      </c>
      <c r="M1124">
        <v>552</v>
      </c>
      <c r="N1124" t="s">
        <v>1631</v>
      </c>
      <c r="O1124">
        <v>25.787572900000001</v>
      </c>
      <c r="P1124">
        <v>-80.143163700000002</v>
      </c>
      <c r="Q1124">
        <v>0.96985831800006306</v>
      </c>
    </row>
    <row r="1125" spans="1:17" x14ac:dyDescent="0.3">
      <c r="A1125" t="s">
        <v>396</v>
      </c>
      <c r="B1125" t="s">
        <v>1632</v>
      </c>
      <c r="C1125" t="s">
        <v>695</v>
      </c>
      <c r="D1125" t="s">
        <v>689</v>
      </c>
      <c r="E1125">
        <v>33139</v>
      </c>
      <c r="F1125">
        <v>289990</v>
      </c>
      <c r="G1125">
        <v>1</v>
      </c>
      <c r="H1125">
        <v>1</v>
      </c>
      <c r="I1125">
        <v>460</v>
      </c>
      <c r="K1125">
        <v>1925</v>
      </c>
      <c r="L1125">
        <v>6</v>
      </c>
      <c r="M1125">
        <v>630</v>
      </c>
      <c r="N1125" t="s">
        <v>1633</v>
      </c>
      <c r="O1125">
        <v>25.785021499999999</v>
      </c>
      <c r="P1125">
        <v>-80.133287800000005</v>
      </c>
      <c r="Q1125">
        <v>0.68696539293878267</v>
      </c>
    </row>
    <row r="1126" spans="1:17" x14ac:dyDescent="0.3">
      <c r="A1126" t="s">
        <v>396</v>
      </c>
      <c r="B1126" t="s">
        <v>1634</v>
      </c>
      <c r="C1126" t="s">
        <v>695</v>
      </c>
      <c r="D1126" t="s">
        <v>689</v>
      </c>
      <c r="E1126">
        <v>33139</v>
      </c>
      <c r="F1126">
        <v>420000</v>
      </c>
      <c r="G1126">
        <v>1</v>
      </c>
      <c r="H1126">
        <v>1.5</v>
      </c>
      <c r="I1126">
        <v>718</v>
      </c>
      <c r="K1126">
        <v>1972</v>
      </c>
      <c r="L1126">
        <v>17</v>
      </c>
      <c r="M1126">
        <v>585</v>
      </c>
      <c r="N1126" t="s">
        <v>1635</v>
      </c>
      <c r="O1126">
        <v>25.790559200000001</v>
      </c>
      <c r="P1126">
        <v>-80.143200800000002</v>
      </c>
      <c r="Q1126">
        <v>1.155573755979</v>
      </c>
    </row>
    <row r="1127" spans="1:17" x14ac:dyDescent="0.3">
      <c r="A1127" t="s">
        <v>396</v>
      </c>
      <c r="B1127" t="s">
        <v>1636</v>
      </c>
      <c r="C1127" t="s">
        <v>695</v>
      </c>
      <c r="D1127" t="s">
        <v>689</v>
      </c>
      <c r="E1127">
        <v>33139</v>
      </c>
      <c r="F1127">
        <v>315000</v>
      </c>
      <c r="G1127">
        <v>1</v>
      </c>
      <c r="H1127">
        <v>1</v>
      </c>
      <c r="I1127">
        <v>540</v>
      </c>
      <c r="K1127">
        <v>1965</v>
      </c>
      <c r="L1127">
        <v>52</v>
      </c>
      <c r="M1127">
        <v>583</v>
      </c>
      <c r="N1127" t="s">
        <v>1637</v>
      </c>
      <c r="O1127">
        <v>25.7850292</v>
      </c>
      <c r="P1127">
        <v>-80.129991500000003</v>
      </c>
      <c r="Q1127">
        <v>0.67633959634125729</v>
      </c>
    </row>
    <row r="1128" spans="1:17" x14ac:dyDescent="0.3">
      <c r="A1128" t="s">
        <v>396</v>
      </c>
      <c r="B1128" t="s">
        <v>1638</v>
      </c>
      <c r="C1128" t="s">
        <v>695</v>
      </c>
      <c r="D1128" t="s">
        <v>689</v>
      </c>
      <c r="E1128">
        <v>33139</v>
      </c>
      <c r="F1128">
        <v>620000</v>
      </c>
      <c r="G1128">
        <v>2</v>
      </c>
      <c r="H1128">
        <v>2</v>
      </c>
      <c r="I1128">
        <v>990</v>
      </c>
      <c r="K1128">
        <v>1999</v>
      </c>
      <c r="L1128">
        <v>8</v>
      </c>
      <c r="M1128">
        <v>626</v>
      </c>
      <c r="N1128" t="s">
        <v>1639</v>
      </c>
      <c r="O1128">
        <v>25.785474799999999</v>
      </c>
      <c r="P1128">
        <v>-80.143250899999998</v>
      </c>
      <c r="Q1128">
        <v>0.84905786008882234</v>
      </c>
    </row>
    <row r="1129" spans="1:17" x14ac:dyDescent="0.3">
      <c r="A1129" t="s">
        <v>396</v>
      </c>
      <c r="B1129" t="s">
        <v>1640</v>
      </c>
      <c r="C1129" t="s">
        <v>695</v>
      </c>
      <c r="D1129" t="s">
        <v>689</v>
      </c>
      <c r="E1129">
        <v>33139</v>
      </c>
      <c r="F1129">
        <v>1400000</v>
      </c>
      <c r="G1129">
        <v>3</v>
      </c>
      <c r="H1129">
        <v>3</v>
      </c>
      <c r="I1129">
        <v>1817</v>
      </c>
      <c r="K1129">
        <v>2015</v>
      </c>
      <c r="L1129">
        <v>14</v>
      </c>
      <c r="M1129">
        <v>771</v>
      </c>
      <c r="N1129" t="s">
        <v>1641</v>
      </c>
      <c r="O1129">
        <v>25.785754099999998</v>
      </c>
      <c r="P1129">
        <v>-80.135596500000005</v>
      </c>
      <c r="Q1129">
        <v>0.72235309995143093</v>
      </c>
    </row>
    <row r="1130" spans="1:17" x14ac:dyDescent="0.3">
      <c r="A1130" t="s">
        <v>396</v>
      </c>
      <c r="B1130" t="s">
        <v>1642</v>
      </c>
      <c r="C1130" t="s">
        <v>695</v>
      </c>
      <c r="D1130" t="s">
        <v>689</v>
      </c>
      <c r="E1130">
        <v>33139</v>
      </c>
      <c r="F1130">
        <v>2800000</v>
      </c>
      <c r="G1130">
        <v>2</v>
      </c>
      <c r="H1130">
        <v>3.5</v>
      </c>
      <c r="I1130">
        <v>1919</v>
      </c>
      <c r="K1130">
        <v>2008</v>
      </c>
      <c r="L1130">
        <v>1</v>
      </c>
      <c r="M1130">
        <v>1459</v>
      </c>
      <c r="N1130" t="s">
        <v>1643</v>
      </c>
      <c r="O1130">
        <v>25.789262000000001</v>
      </c>
      <c r="P1130">
        <v>-80.144720599999999</v>
      </c>
      <c r="Q1130">
        <v>1.1192645754387653</v>
      </c>
    </row>
    <row r="1131" spans="1:17" x14ac:dyDescent="0.3">
      <c r="A1131" t="s">
        <v>396</v>
      </c>
      <c r="B1131" t="s">
        <v>1644</v>
      </c>
      <c r="C1131" t="s">
        <v>695</v>
      </c>
      <c r="D1131" t="s">
        <v>689</v>
      </c>
      <c r="E1131">
        <v>33139</v>
      </c>
      <c r="F1131">
        <v>549000</v>
      </c>
      <c r="G1131">
        <v>1</v>
      </c>
      <c r="H1131">
        <v>1.5</v>
      </c>
      <c r="I1131">
        <v>784</v>
      </c>
      <c r="K1131">
        <v>1969</v>
      </c>
      <c r="L1131">
        <v>10</v>
      </c>
      <c r="M1131">
        <v>700</v>
      </c>
      <c r="N1131" t="s">
        <v>1645</v>
      </c>
      <c r="O1131">
        <v>25.790130900000001</v>
      </c>
      <c r="P1131">
        <v>-80.144399800000002</v>
      </c>
      <c r="Q1131">
        <v>1.1618710884593473</v>
      </c>
    </row>
    <row r="1132" spans="1:17" x14ac:dyDescent="0.3">
      <c r="A1132" t="s">
        <v>396</v>
      </c>
      <c r="B1132" t="s">
        <v>1646</v>
      </c>
      <c r="C1132" t="s">
        <v>695</v>
      </c>
      <c r="D1132" t="s">
        <v>689</v>
      </c>
      <c r="E1132">
        <v>33139</v>
      </c>
      <c r="F1132">
        <v>249000</v>
      </c>
      <c r="G1132">
        <v>1</v>
      </c>
      <c r="H1132">
        <v>1</v>
      </c>
      <c r="I1132">
        <v>438</v>
      </c>
      <c r="K1132">
        <v>2015</v>
      </c>
      <c r="L1132">
        <v>16</v>
      </c>
      <c r="M1132">
        <v>568</v>
      </c>
      <c r="N1132" t="s">
        <v>457</v>
      </c>
      <c r="O1132">
        <v>25.787150400000002</v>
      </c>
      <c r="P1132">
        <v>-80.136798600000006</v>
      </c>
      <c r="Q1132">
        <v>0.82222309332586296</v>
      </c>
    </row>
    <row r="1133" spans="1:17" x14ac:dyDescent="0.3">
      <c r="A1133" t="s">
        <v>396</v>
      </c>
      <c r="B1133" t="s">
        <v>1647</v>
      </c>
      <c r="C1133" t="s">
        <v>695</v>
      </c>
      <c r="D1133" t="s">
        <v>689</v>
      </c>
      <c r="E1133">
        <v>33139</v>
      </c>
      <c r="F1133">
        <v>4495000</v>
      </c>
      <c r="G1133">
        <v>3</v>
      </c>
      <c r="H1133">
        <v>4.5</v>
      </c>
      <c r="I1133">
        <v>2250</v>
      </c>
      <c r="K1133">
        <v>1998</v>
      </c>
      <c r="L1133">
        <v>71</v>
      </c>
      <c r="M1133">
        <v>1998</v>
      </c>
      <c r="N1133" t="s">
        <v>1648</v>
      </c>
      <c r="O1133">
        <v>25.787341699999999</v>
      </c>
      <c r="P1133">
        <v>-80.129358999999994</v>
      </c>
      <c r="Q1133">
        <v>0.83277901277556055</v>
      </c>
    </row>
    <row r="1134" spans="1:17" x14ac:dyDescent="0.3">
      <c r="A1134" t="s">
        <v>396</v>
      </c>
      <c r="B1134" t="s">
        <v>1649</v>
      </c>
      <c r="C1134" t="s">
        <v>695</v>
      </c>
      <c r="D1134" t="s">
        <v>689</v>
      </c>
      <c r="E1134">
        <v>33139</v>
      </c>
      <c r="F1134">
        <v>5995000</v>
      </c>
      <c r="G1134">
        <v>3</v>
      </c>
      <c r="H1134">
        <v>3.5</v>
      </c>
      <c r="I1134">
        <v>2820</v>
      </c>
      <c r="K1134">
        <v>1998</v>
      </c>
      <c r="L1134">
        <v>1</v>
      </c>
      <c r="M1134">
        <v>2126</v>
      </c>
      <c r="N1134" t="s">
        <v>1650</v>
      </c>
      <c r="O1134">
        <v>25.787341699999999</v>
      </c>
      <c r="P1134">
        <v>-80.129358999999994</v>
      </c>
      <c r="Q1134">
        <v>0.83277901277556055</v>
      </c>
    </row>
    <row r="1135" spans="1:17" x14ac:dyDescent="0.3">
      <c r="A1135" t="s">
        <v>396</v>
      </c>
      <c r="B1135" t="s">
        <v>1651</v>
      </c>
      <c r="C1135" t="s">
        <v>695</v>
      </c>
      <c r="D1135" t="s">
        <v>689</v>
      </c>
      <c r="E1135">
        <v>33139</v>
      </c>
      <c r="F1135">
        <v>4995000</v>
      </c>
      <c r="G1135">
        <v>3</v>
      </c>
      <c r="H1135">
        <v>4.5</v>
      </c>
      <c r="I1135">
        <v>2250</v>
      </c>
      <c r="K1135">
        <v>1998</v>
      </c>
      <c r="L1135">
        <v>41</v>
      </c>
      <c r="M1135">
        <v>2220</v>
      </c>
      <c r="N1135" t="s">
        <v>1648</v>
      </c>
      <c r="O1135">
        <v>25.787341699999999</v>
      </c>
      <c r="P1135">
        <v>-80.129358999999994</v>
      </c>
      <c r="Q1135">
        <v>0.83277901277556055</v>
      </c>
    </row>
    <row r="1136" spans="1:17" x14ac:dyDescent="0.3">
      <c r="A1136" t="s">
        <v>396</v>
      </c>
      <c r="B1136" t="s">
        <v>1652</v>
      </c>
      <c r="C1136" t="s">
        <v>695</v>
      </c>
      <c r="D1136" t="s">
        <v>689</v>
      </c>
      <c r="E1136">
        <v>33139</v>
      </c>
      <c r="F1136">
        <v>1999000</v>
      </c>
      <c r="G1136">
        <v>2</v>
      </c>
      <c r="H1136">
        <v>2.5</v>
      </c>
      <c r="I1136">
        <v>1450</v>
      </c>
      <c r="K1136">
        <v>1998</v>
      </c>
      <c r="L1136">
        <v>268</v>
      </c>
      <c r="M1136">
        <v>1379</v>
      </c>
      <c r="N1136" t="s">
        <v>1653</v>
      </c>
      <c r="O1136">
        <v>25.787341699999999</v>
      </c>
      <c r="P1136">
        <v>-80.129358999999994</v>
      </c>
      <c r="Q1136">
        <v>0.83277901277556055</v>
      </c>
    </row>
    <row r="1137" spans="1:17" x14ac:dyDescent="0.3">
      <c r="A1137" t="s">
        <v>396</v>
      </c>
      <c r="B1137" t="s">
        <v>1654</v>
      </c>
      <c r="C1137" t="s">
        <v>695</v>
      </c>
      <c r="D1137" t="s">
        <v>689</v>
      </c>
      <c r="E1137">
        <v>33139</v>
      </c>
      <c r="F1137">
        <v>4500000</v>
      </c>
      <c r="G1137">
        <v>3</v>
      </c>
      <c r="H1137">
        <v>4.5</v>
      </c>
      <c r="I1137">
        <v>2250</v>
      </c>
      <c r="K1137">
        <v>1998</v>
      </c>
      <c r="L1137">
        <v>43</v>
      </c>
      <c r="M1137">
        <v>2000</v>
      </c>
      <c r="N1137" t="s">
        <v>1655</v>
      </c>
      <c r="O1137">
        <v>25.787341699999999</v>
      </c>
      <c r="P1137">
        <v>-80.129358999999994</v>
      </c>
      <c r="Q1137">
        <v>0.83277901277556055</v>
      </c>
    </row>
    <row r="1138" spans="1:17" x14ac:dyDescent="0.3">
      <c r="A1138" t="s">
        <v>396</v>
      </c>
      <c r="B1138" t="s">
        <v>1656</v>
      </c>
      <c r="C1138" t="s">
        <v>695</v>
      </c>
      <c r="D1138" t="s">
        <v>689</v>
      </c>
      <c r="E1138">
        <v>33139</v>
      </c>
      <c r="F1138">
        <v>519000</v>
      </c>
      <c r="G1138">
        <v>1</v>
      </c>
      <c r="H1138">
        <v>1</v>
      </c>
      <c r="I1138">
        <v>722</v>
      </c>
      <c r="K1138">
        <v>1960</v>
      </c>
      <c r="L1138">
        <v>43</v>
      </c>
      <c r="M1138">
        <v>719</v>
      </c>
      <c r="N1138" t="s">
        <v>1657</v>
      </c>
      <c r="O1138">
        <v>25.786401900000001</v>
      </c>
      <c r="P1138">
        <v>-80.144355200000007</v>
      </c>
      <c r="Q1138">
        <v>0.94085846567884079</v>
      </c>
    </row>
    <row r="1139" spans="1:17" x14ac:dyDescent="0.3">
      <c r="A1139" t="s">
        <v>396</v>
      </c>
      <c r="B1139" t="s">
        <v>1658</v>
      </c>
      <c r="C1139" t="s">
        <v>695</v>
      </c>
      <c r="D1139" t="s">
        <v>689</v>
      </c>
      <c r="E1139">
        <v>33139</v>
      </c>
      <c r="F1139">
        <v>515000</v>
      </c>
      <c r="G1139">
        <v>2</v>
      </c>
      <c r="H1139">
        <v>2</v>
      </c>
      <c r="I1139">
        <v>1061</v>
      </c>
      <c r="K1139">
        <v>1960</v>
      </c>
      <c r="L1139">
        <v>71</v>
      </c>
      <c r="M1139">
        <v>485</v>
      </c>
      <c r="N1139" t="s">
        <v>1659</v>
      </c>
      <c r="O1139">
        <v>25.786401900000001</v>
      </c>
      <c r="P1139">
        <v>-80.144355200000007</v>
      </c>
      <c r="Q1139">
        <v>0.94085846567884079</v>
      </c>
    </row>
    <row r="1140" spans="1:17" x14ac:dyDescent="0.3">
      <c r="A1140" t="s">
        <v>396</v>
      </c>
      <c r="B1140" t="s">
        <v>1660</v>
      </c>
      <c r="C1140" t="s">
        <v>695</v>
      </c>
      <c r="D1140" t="s">
        <v>689</v>
      </c>
      <c r="E1140">
        <v>33139</v>
      </c>
      <c r="F1140">
        <v>900000</v>
      </c>
      <c r="G1140">
        <v>1</v>
      </c>
      <c r="H1140">
        <v>2</v>
      </c>
      <c r="I1140">
        <v>940</v>
      </c>
      <c r="K1140">
        <v>1998</v>
      </c>
      <c r="L1140">
        <v>34</v>
      </c>
      <c r="M1140">
        <v>957</v>
      </c>
      <c r="N1140" t="s">
        <v>1661</v>
      </c>
      <c r="O1140">
        <v>25.787952000000001</v>
      </c>
      <c r="P1140">
        <v>-80.129086999999998</v>
      </c>
      <c r="Q1140">
        <v>0.87440500307365254</v>
      </c>
    </row>
    <row r="1141" spans="1:17" x14ac:dyDescent="0.3">
      <c r="A1141" t="s">
        <v>396</v>
      </c>
      <c r="B1141" t="s">
        <v>1662</v>
      </c>
      <c r="C1141" t="s">
        <v>695</v>
      </c>
      <c r="D1141" t="s">
        <v>689</v>
      </c>
      <c r="E1141">
        <v>33139</v>
      </c>
      <c r="F1141">
        <v>749000</v>
      </c>
      <c r="G1141">
        <v>3</v>
      </c>
      <c r="H1141">
        <v>2</v>
      </c>
      <c r="I1141">
        <v>1217</v>
      </c>
      <c r="K1141">
        <v>1935</v>
      </c>
      <c r="L1141">
        <v>7</v>
      </c>
      <c r="M1141">
        <v>615</v>
      </c>
      <c r="N1141" t="s">
        <v>1663</v>
      </c>
      <c r="O1141">
        <v>25.787878299999999</v>
      </c>
      <c r="P1141">
        <v>-80.134549699999994</v>
      </c>
      <c r="Q1141">
        <v>0.87158346528305097</v>
      </c>
    </row>
    <row r="1142" spans="1:17" x14ac:dyDescent="0.3">
      <c r="A1142" t="s">
        <v>396</v>
      </c>
      <c r="B1142" t="s">
        <v>1664</v>
      </c>
      <c r="C1142" t="s">
        <v>695</v>
      </c>
      <c r="D1142" t="s">
        <v>689</v>
      </c>
      <c r="E1142">
        <v>33139</v>
      </c>
      <c r="F1142">
        <v>459000</v>
      </c>
      <c r="G1142">
        <v>2</v>
      </c>
      <c r="H1142">
        <v>1.5</v>
      </c>
      <c r="I1142">
        <v>707</v>
      </c>
      <c r="K1142">
        <v>1935</v>
      </c>
      <c r="L1142">
        <v>44</v>
      </c>
      <c r="M1142">
        <v>649</v>
      </c>
      <c r="N1142" t="s">
        <v>601</v>
      </c>
      <c r="O1142">
        <v>25.7877683</v>
      </c>
      <c r="P1142">
        <v>-80.136801800000001</v>
      </c>
      <c r="Q1142">
        <v>0.86476835544593511</v>
      </c>
    </row>
    <row r="1143" spans="1:17" x14ac:dyDescent="0.3">
      <c r="A1143" t="s">
        <v>396</v>
      </c>
      <c r="B1143" t="s">
        <v>1665</v>
      </c>
      <c r="C1143" t="s">
        <v>695</v>
      </c>
      <c r="D1143" t="s">
        <v>689</v>
      </c>
      <c r="E1143">
        <v>33139</v>
      </c>
      <c r="F1143">
        <v>749900</v>
      </c>
      <c r="G1143">
        <v>2</v>
      </c>
      <c r="H1143">
        <v>2</v>
      </c>
      <c r="I1143">
        <v>857</v>
      </c>
      <c r="K1143">
        <v>1935</v>
      </c>
      <c r="L1143">
        <v>64</v>
      </c>
      <c r="M1143">
        <v>875</v>
      </c>
      <c r="N1143" t="s">
        <v>1666</v>
      </c>
      <c r="O1143">
        <v>25.787969499999999</v>
      </c>
      <c r="P1143">
        <v>-80.134713199999993</v>
      </c>
      <c r="Q1143">
        <v>0.87716893915269289</v>
      </c>
    </row>
    <row r="1144" spans="1:17" x14ac:dyDescent="0.3">
      <c r="A1144" t="s">
        <v>396</v>
      </c>
      <c r="B1144" t="s">
        <v>1667</v>
      </c>
      <c r="C1144" t="s">
        <v>695</v>
      </c>
      <c r="D1144" t="s">
        <v>689</v>
      </c>
      <c r="E1144">
        <v>33139</v>
      </c>
      <c r="F1144">
        <v>310000</v>
      </c>
      <c r="G1144">
        <v>1</v>
      </c>
      <c r="H1144">
        <v>1</v>
      </c>
      <c r="I1144">
        <v>650</v>
      </c>
      <c r="K1144">
        <v>1951</v>
      </c>
      <c r="L1144">
        <v>24</v>
      </c>
      <c r="M1144">
        <v>477</v>
      </c>
      <c r="N1144" t="s">
        <v>455</v>
      </c>
      <c r="O1144">
        <v>25.787764299999999</v>
      </c>
      <c r="P1144">
        <v>-80.141998099999995</v>
      </c>
      <c r="Q1144">
        <v>0.94880447382450184</v>
      </c>
    </row>
    <row r="1145" spans="1:17" x14ac:dyDescent="0.3">
      <c r="A1145" t="s">
        <v>396</v>
      </c>
      <c r="B1145" t="s">
        <v>1668</v>
      </c>
      <c r="C1145" t="s">
        <v>695</v>
      </c>
      <c r="D1145" t="s">
        <v>689</v>
      </c>
      <c r="E1145">
        <v>33139</v>
      </c>
      <c r="F1145">
        <v>325000</v>
      </c>
      <c r="G1145">
        <v>1</v>
      </c>
      <c r="H1145">
        <v>1</v>
      </c>
      <c r="I1145">
        <v>680</v>
      </c>
      <c r="K1145">
        <v>1949</v>
      </c>
      <c r="L1145">
        <v>57</v>
      </c>
      <c r="M1145">
        <v>478</v>
      </c>
      <c r="N1145" t="s">
        <v>1669</v>
      </c>
      <c r="O1145">
        <v>25.788336900000001</v>
      </c>
      <c r="P1145">
        <v>-80.135574700000006</v>
      </c>
      <c r="Q1145">
        <v>0.90081968329894901</v>
      </c>
    </row>
    <row r="1146" spans="1:17" x14ac:dyDescent="0.3">
      <c r="A1146" t="s">
        <v>396</v>
      </c>
      <c r="B1146" t="s">
        <v>1670</v>
      </c>
      <c r="C1146" t="s">
        <v>695</v>
      </c>
      <c r="D1146" t="s">
        <v>689</v>
      </c>
      <c r="E1146">
        <v>33139</v>
      </c>
      <c r="F1146">
        <v>269000</v>
      </c>
      <c r="G1146">
        <v>1</v>
      </c>
      <c r="H1146">
        <v>1</v>
      </c>
      <c r="I1146">
        <v>530</v>
      </c>
      <c r="K1146">
        <v>1925</v>
      </c>
      <c r="L1146">
        <v>1</v>
      </c>
      <c r="M1146">
        <v>508</v>
      </c>
      <c r="N1146" t="s">
        <v>1671</v>
      </c>
      <c r="O1146">
        <v>25.788383199999998</v>
      </c>
      <c r="P1146">
        <v>-80.133568299999993</v>
      </c>
      <c r="Q1146">
        <v>0.91281293828418519</v>
      </c>
    </row>
    <row r="1147" spans="1:17" x14ac:dyDescent="0.3">
      <c r="A1147" t="s">
        <v>396</v>
      </c>
      <c r="B1147" t="s">
        <v>1672</v>
      </c>
      <c r="C1147" t="s">
        <v>695</v>
      </c>
      <c r="D1147" t="s">
        <v>689</v>
      </c>
      <c r="E1147">
        <v>33139</v>
      </c>
      <c r="F1147">
        <v>268000</v>
      </c>
      <c r="G1147">
        <v>1</v>
      </c>
      <c r="H1147">
        <v>1</v>
      </c>
      <c r="I1147">
        <v>682</v>
      </c>
      <c r="K1147">
        <v>1936</v>
      </c>
      <c r="L1147">
        <v>14</v>
      </c>
      <c r="M1147">
        <v>393</v>
      </c>
      <c r="N1147" t="s">
        <v>1673</v>
      </c>
      <c r="O1147">
        <v>25.788501199999999</v>
      </c>
      <c r="P1147">
        <v>-80.136151299999995</v>
      </c>
      <c r="Q1147">
        <v>0.91281575584483576</v>
      </c>
    </row>
    <row r="1148" spans="1:17" x14ac:dyDescent="0.3">
      <c r="A1148" t="s">
        <v>396</v>
      </c>
      <c r="B1148" t="s">
        <v>1674</v>
      </c>
      <c r="C1148" t="s">
        <v>695</v>
      </c>
      <c r="D1148" t="s">
        <v>689</v>
      </c>
      <c r="E1148">
        <v>33139</v>
      </c>
      <c r="F1148">
        <v>255000</v>
      </c>
      <c r="G1148">
        <v>1</v>
      </c>
      <c r="H1148">
        <v>1</v>
      </c>
      <c r="I1148">
        <v>431</v>
      </c>
      <c r="K1148">
        <v>2015</v>
      </c>
      <c r="L1148">
        <v>22</v>
      </c>
      <c r="M1148">
        <v>592</v>
      </c>
      <c r="N1148" t="s">
        <v>1675</v>
      </c>
      <c r="O1148">
        <v>25.788581700000002</v>
      </c>
      <c r="P1148">
        <v>-80.136817699999995</v>
      </c>
      <c r="Q1148">
        <v>0.920855494195294</v>
      </c>
    </row>
    <row r="1149" spans="1:17" x14ac:dyDescent="0.3">
      <c r="A1149" t="s">
        <v>396</v>
      </c>
      <c r="B1149" t="s">
        <v>1676</v>
      </c>
      <c r="C1149" t="s">
        <v>695</v>
      </c>
      <c r="D1149" t="s">
        <v>689</v>
      </c>
      <c r="E1149">
        <v>33139</v>
      </c>
      <c r="F1149">
        <v>249000</v>
      </c>
      <c r="G1149">
        <v>1</v>
      </c>
      <c r="H1149">
        <v>1</v>
      </c>
      <c r="I1149">
        <v>436</v>
      </c>
      <c r="K1149">
        <v>2008</v>
      </c>
      <c r="L1149">
        <v>67</v>
      </c>
      <c r="M1149">
        <v>571</v>
      </c>
      <c r="N1149" t="s">
        <v>1677</v>
      </c>
      <c r="O1149">
        <v>25.788651399999999</v>
      </c>
      <c r="P1149">
        <v>-80.134391899999997</v>
      </c>
      <c r="Q1149">
        <v>0.92560665321213076</v>
      </c>
    </row>
    <row r="1150" spans="1:17" x14ac:dyDescent="0.3">
      <c r="A1150" t="s">
        <v>396</v>
      </c>
      <c r="B1150" t="s">
        <v>1678</v>
      </c>
      <c r="C1150" t="s">
        <v>695</v>
      </c>
      <c r="D1150" t="s">
        <v>689</v>
      </c>
      <c r="E1150">
        <v>33139</v>
      </c>
      <c r="F1150">
        <v>248000</v>
      </c>
      <c r="G1150">
        <v>1</v>
      </c>
      <c r="H1150">
        <v>1</v>
      </c>
      <c r="I1150">
        <v>425</v>
      </c>
      <c r="K1150">
        <v>2008</v>
      </c>
      <c r="L1150">
        <v>13</v>
      </c>
      <c r="M1150">
        <v>584</v>
      </c>
      <c r="N1150" t="s">
        <v>1679</v>
      </c>
      <c r="O1150">
        <v>25.788750400000001</v>
      </c>
      <c r="P1150">
        <v>-80.134593300000006</v>
      </c>
      <c r="Q1150">
        <v>0.93149844621212741</v>
      </c>
    </row>
    <row r="1151" spans="1:17" x14ac:dyDescent="0.3">
      <c r="A1151" t="s">
        <v>396</v>
      </c>
      <c r="B1151" t="s">
        <v>1680</v>
      </c>
      <c r="C1151" t="s">
        <v>695</v>
      </c>
      <c r="D1151" t="s">
        <v>689</v>
      </c>
      <c r="E1151">
        <v>33139</v>
      </c>
      <c r="F1151">
        <v>285000</v>
      </c>
      <c r="G1151">
        <v>1</v>
      </c>
      <c r="H1151">
        <v>1</v>
      </c>
      <c r="I1151">
        <v>540</v>
      </c>
      <c r="K1151">
        <v>1937</v>
      </c>
      <c r="L1151">
        <v>24</v>
      </c>
      <c r="M1151">
        <v>528</v>
      </c>
      <c r="N1151" t="s">
        <v>545</v>
      </c>
      <c r="O1151">
        <v>25.7889345</v>
      </c>
      <c r="P1151">
        <v>-80.133938999999998</v>
      </c>
      <c r="Q1151">
        <v>0.94776242108652875</v>
      </c>
    </row>
    <row r="1152" spans="1:17" x14ac:dyDescent="0.3">
      <c r="A1152" t="s">
        <v>396</v>
      </c>
      <c r="B1152" t="s">
        <v>1681</v>
      </c>
      <c r="C1152" t="s">
        <v>695</v>
      </c>
      <c r="D1152" t="s">
        <v>689</v>
      </c>
      <c r="E1152">
        <v>33139</v>
      </c>
      <c r="F1152">
        <v>270000</v>
      </c>
      <c r="G1152">
        <v>1</v>
      </c>
      <c r="H1152">
        <v>1</v>
      </c>
      <c r="I1152">
        <v>693</v>
      </c>
      <c r="K1152">
        <v>1965</v>
      </c>
      <c r="L1152">
        <v>10</v>
      </c>
      <c r="M1152">
        <v>390</v>
      </c>
      <c r="N1152" t="s">
        <v>1682</v>
      </c>
      <c r="O1152">
        <v>25.7887792</v>
      </c>
      <c r="P1152">
        <v>-80.138865600000003</v>
      </c>
      <c r="Q1152">
        <v>0.95328508921445509</v>
      </c>
    </row>
    <row r="1153" spans="1:17" x14ac:dyDescent="0.3">
      <c r="A1153" t="s">
        <v>396</v>
      </c>
      <c r="B1153" t="s">
        <v>1683</v>
      </c>
      <c r="C1153" t="s">
        <v>695</v>
      </c>
      <c r="D1153" t="s">
        <v>689</v>
      </c>
      <c r="E1153">
        <v>33139</v>
      </c>
      <c r="F1153">
        <v>3500000</v>
      </c>
      <c r="G1153">
        <v>2</v>
      </c>
      <c r="H1153">
        <v>2.5</v>
      </c>
      <c r="I1153">
        <v>1764</v>
      </c>
      <c r="K1153">
        <v>1958</v>
      </c>
      <c r="L1153">
        <v>51</v>
      </c>
      <c r="M1153">
        <v>1984</v>
      </c>
      <c r="N1153" t="s">
        <v>1684</v>
      </c>
      <c r="O1153">
        <v>25.790315400000001</v>
      </c>
      <c r="P1153">
        <v>-80.147503</v>
      </c>
      <c r="Q1153">
        <v>1.2747311507250016</v>
      </c>
    </row>
    <row r="1154" spans="1:17" x14ac:dyDescent="0.3">
      <c r="A1154" t="s">
        <v>396</v>
      </c>
      <c r="B1154" t="s">
        <v>1685</v>
      </c>
      <c r="C1154" t="s">
        <v>695</v>
      </c>
      <c r="D1154" t="s">
        <v>689</v>
      </c>
      <c r="E1154">
        <v>33139</v>
      </c>
      <c r="F1154">
        <v>299000</v>
      </c>
      <c r="G1154">
        <v>1</v>
      </c>
      <c r="H1154">
        <v>1</v>
      </c>
      <c r="I1154">
        <v>737</v>
      </c>
      <c r="K1154">
        <v>1936</v>
      </c>
      <c r="L1154">
        <v>13</v>
      </c>
      <c r="M1154">
        <v>406</v>
      </c>
      <c r="N1154" t="s">
        <v>1686</v>
      </c>
      <c r="O1154">
        <v>25.7891175</v>
      </c>
      <c r="P1154">
        <v>-80.138976700000001</v>
      </c>
      <c r="Q1154">
        <v>0.97759855093083692</v>
      </c>
    </row>
    <row r="1155" spans="1:17" x14ac:dyDescent="0.3">
      <c r="A1155" t="s">
        <v>396</v>
      </c>
      <c r="B1155" t="s">
        <v>1687</v>
      </c>
      <c r="C1155" t="s">
        <v>695</v>
      </c>
      <c r="D1155" t="s">
        <v>689</v>
      </c>
      <c r="E1155">
        <v>33139</v>
      </c>
      <c r="F1155">
        <v>255000</v>
      </c>
      <c r="G1155">
        <v>1</v>
      </c>
      <c r="H1155">
        <v>1</v>
      </c>
      <c r="I1155">
        <v>395</v>
      </c>
      <c r="K1155">
        <v>1954</v>
      </c>
      <c r="L1155">
        <v>43</v>
      </c>
      <c r="M1155">
        <v>646</v>
      </c>
      <c r="N1155" t="s">
        <v>1688</v>
      </c>
      <c r="O1155">
        <v>25.789190999999999</v>
      </c>
      <c r="P1155">
        <v>-80.136172999999999</v>
      </c>
      <c r="Q1155">
        <v>0.96049643798955953</v>
      </c>
    </row>
    <row r="1156" spans="1:17" x14ac:dyDescent="0.3">
      <c r="A1156" t="s">
        <v>396</v>
      </c>
      <c r="B1156" t="s">
        <v>1689</v>
      </c>
      <c r="C1156" t="s">
        <v>695</v>
      </c>
      <c r="D1156" t="s">
        <v>689</v>
      </c>
      <c r="E1156">
        <v>33139</v>
      </c>
      <c r="F1156">
        <v>550000</v>
      </c>
      <c r="G1156">
        <v>2</v>
      </c>
      <c r="H1156">
        <v>2</v>
      </c>
      <c r="I1156">
        <v>970</v>
      </c>
      <c r="K1156">
        <v>1982</v>
      </c>
      <c r="L1156">
        <v>14</v>
      </c>
      <c r="M1156">
        <v>567</v>
      </c>
      <c r="N1156" t="s">
        <v>1690</v>
      </c>
      <c r="O1156">
        <v>25.789225500000001</v>
      </c>
      <c r="P1156">
        <v>-80.143250899999998</v>
      </c>
      <c r="Q1156">
        <v>1.0735321581188062</v>
      </c>
    </row>
    <row r="1157" spans="1:17" x14ac:dyDescent="0.3">
      <c r="A1157" t="s">
        <v>396</v>
      </c>
      <c r="B1157" t="s">
        <v>1691</v>
      </c>
      <c r="C1157" t="s">
        <v>695</v>
      </c>
      <c r="D1157" t="s">
        <v>689</v>
      </c>
      <c r="E1157">
        <v>33139</v>
      </c>
      <c r="F1157">
        <v>359000</v>
      </c>
      <c r="G1157">
        <v>1</v>
      </c>
      <c r="H1157">
        <v>1</v>
      </c>
      <c r="I1157">
        <v>740</v>
      </c>
      <c r="K1157">
        <v>1940</v>
      </c>
      <c r="L1157">
        <v>40</v>
      </c>
      <c r="M1157">
        <v>485</v>
      </c>
      <c r="N1157" t="s">
        <v>1692</v>
      </c>
      <c r="O1157">
        <v>25.7892726</v>
      </c>
      <c r="P1157">
        <v>-80.139600599999994</v>
      </c>
      <c r="Q1157">
        <v>0.99704367699687446</v>
      </c>
    </row>
    <row r="1158" spans="1:17" x14ac:dyDescent="0.3">
      <c r="A1158" t="s">
        <v>396</v>
      </c>
      <c r="B1158" t="s">
        <v>1693</v>
      </c>
      <c r="C1158" t="s">
        <v>695</v>
      </c>
      <c r="D1158" t="s">
        <v>689</v>
      </c>
      <c r="E1158">
        <v>33139</v>
      </c>
      <c r="F1158">
        <v>349000</v>
      </c>
      <c r="G1158">
        <v>1</v>
      </c>
      <c r="H1158">
        <v>1.5</v>
      </c>
      <c r="I1158">
        <v>715</v>
      </c>
      <c r="K1158">
        <v>1972</v>
      </c>
      <c r="L1158">
        <v>29</v>
      </c>
      <c r="M1158">
        <v>488</v>
      </c>
      <c r="N1158" t="s">
        <v>1694</v>
      </c>
      <c r="O1158">
        <v>25.789283399999999</v>
      </c>
      <c r="P1158">
        <v>-80.140229899999994</v>
      </c>
      <c r="Q1158">
        <v>1.0082474394214673</v>
      </c>
    </row>
    <row r="1159" spans="1:17" x14ac:dyDescent="0.3">
      <c r="A1159" t="s">
        <v>396</v>
      </c>
      <c r="B1159" t="s">
        <v>1695</v>
      </c>
      <c r="C1159" t="s">
        <v>695</v>
      </c>
      <c r="D1159" t="s">
        <v>689</v>
      </c>
      <c r="E1159">
        <v>33139</v>
      </c>
      <c r="F1159">
        <v>280999</v>
      </c>
      <c r="G1159">
        <v>1</v>
      </c>
      <c r="H1159">
        <v>1</v>
      </c>
      <c r="I1159">
        <v>610</v>
      </c>
      <c r="K1159">
        <v>1940</v>
      </c>
      <c r="L1159">
        <v>27</v>
      </c>
      <c r="M1159">
        <v>461</v>
      </c>
      <c r="N1159" t="s">
        <v>1696</v>
      </c>
      <c r="O1159">
        <v>25.7893677</v>
      </c>
      <c r="P1159">
        <v>-80.138941500000001</v>
      </c>
      <c r="Q1159">
        <v>0.99402932442191316</v>
      </c>
    </row>
    <row r="1160" spans="1:17" x14ac:dyDescent="0.3">
      <c r="A1160" t="s">
        <v>396</v>
      </c>
      <c r="B1160" t="s">
        <v>1697</v>
      </c>
      <c r="C1160" t="s">
        <v>695</v>
      </c>
      <c r="D1160" t="s">
        <v>689</v>
      </c>
      <c r="E1160">
        <v>33139</v>
      </c>
      <c r="F1160">
        <v>325000</v>
      </c>
      <c r="G1160">
        <v>1</v>
      </c>
      <c r="H1160">
        <v>1</v>
      </c>
      <c r="I1160">
        <v>674</v>
      </c>
      <c r="K1160">
        <v>1949</v>
      </c>
      <c r="L1160">
        <v>41</v>
      </c>
      <c r="M1160">
        <v>482</v>
      </c>
      <c r="N1160" t="s">
        <v>1698</v>
      </c>
      <c r="O1160">
        <v>25.7897459</v>
      </c>
      <c r="P1160">
        <v>-80.135736300000005</v>
      </c>
      <c r="Q1160">
        <v>0.99821282825997759</v>
      </c>
    </row>
    <row r="1161" spans="1:17" x14ac:dyDescent="0.3">
      <c r="A1161" t="s">
        <v>396</v>
      </c>
      <c r="B1161" t="s">
        <v>1699</v>
      </c>
      <c r="C1161" t="s">
        <v>695</v>
      </c>
      <c r="D1161" t="s">
        <v>689</v>
      </c>
      <c r="E1161">
        <v>33139</v>
      </c>
      <c r="F1161">
        <v>285000</v>
      </c>
      <c r="G1161">
        <v>1</v>
      </c>
      <c r="H1161">
        <v>1</v>
      </c>
      <c r="I1161">
        <v>450</v>
      </c>
      <c r="K1161">
        <v>1925</v>
      </c>
      <c r="L1161">
        <v>44</v>
      </c>
      <c r="M1161">
        <v>633</v>
      </c>
      <c r="N1161" t="s">
        <v>1631</v>
      </c>
      <c r="O1161">
        <v>25.789702599999998</v>
      </c>
      <c r="P1161">
        <v>-80.139173</v>
      </c>
      <c r="Q1161">
        <v>1.0197127341461221</v>
      </c>
    </row>
    <row r="1162" spans="1:17" x14ac:dyDescent="0.3">
      <c r="A1162" t="s">
        <v>396</v>
      </c>
      <c r="B1162" t="s">
        <v>1700</v>
      </c>
      <c r="C1162" t="s">
        <v>695</v>
      </c>
      <c r="D1162" t="s">
        <v>689</v>
      </c>
      <c r="E1162">
        <v>33139</v>
      </c>
      <c r="F1162">
        <v>320000</v>
      </c>
      <c r="G1162">
        <v>1</v>
      </c>
      <c r="H1162">
        <v>1</v>
      </c>
      <c r="I1162">
        <v>667</v>
      </c>
      <c r="K1162">
        <v>1965</v>
      </c>
      <c r="L1162">
        <v>38</v>
      </c>
      <c r="M1162">
        <v>480</v>
      </c>
      <c r="N1162" t="s">
        <v>426</v>
      </c>
      <c r="O1162">
        <v>25.789677600000001</v>
      </c>
      <c r="P1162">
        <v>-80.142836599999995</v>
      </c>
      <c r="Q1162">
        <v>1.0907275687549076</v>
      </c>
    </row>
    <row r="1163" spans="1:17" x14ac:dyDescent="0.3">
      <c r="A1163" t="s">
        <v>396</v>
      </c>
      <c r="B1163" t="s">
        <v>1701</v>
      </c>
      <c r="C1163" t="s">
        <v>695</v>
      </c>
      <c r="D1163" t="s">
        <v>689</v>
      </c>
      <c r="E1163">
        <v>33139</v>
      </c>
      <c r="F1163">
        <v>309000</v>
      </c>
      <c r="G1163">
        <v>1</v>
      </c>
      <c r="H1163">
        <v>1</v>
      </c>
      <c r="I1163">
        <v>667</v>
      </c>
      <c r="K1163">
        <v>1965</v>
      </c>
      <c r="L1163">
        <v>6</v>
      </c>
      <c r="M1163">
        <v>463</v>
      </c>
      <c r="N1163" t="s">
        <v>432</v>
      </c>
      <c r="O1163">
        <v>25.789677600000001</v>
      </c>
      <c r="P1163">
        <v>-80.142836599999995</v>
      </c>
      <c r="Q1163">
        <v>1.0907275687549076</v>
      </c>
    </row>
    <row r="1164" spans="1:17" x14ac:dyDescent="0.3">
      <c r="A1164" t="s">
        <v>396</v>
      </c>
      <c r="B1164" t="s">
        <v>1702</v>
      </c>
      <c r="C1164" t="s">
        <v>695</v>
      </c>
      <c r="D1164" t="s">
        <v>689</v>
      </c>
      <c r="E1164">
        <v>33139</v>
      </c>
      <c r="F1164">
        <v>280000</v>
      </c>
      <c r="G1164">
        <v>1</v>
      </c>
      <c r="H1164">
        <v>1</v>
      </c>
      <c r="I1164">
        <v>667</v>
      </c>
      <c r="K1164">
        <v>1965</v>
      </c>
      <c r="L1164">
        <v>62</v>
      </c>
      <c r="M1164">
        <v>420</v>
      </c>
      <c r="N1164" t="s">
        <v>1703</v>
      </c>
      <c r="O1164">
        <v>25.789677600000001</v>
      </c>
      <c r="P1164">
        <v>-80.142836599999995</v>
      </c>
      <c r="Q1164">
        <v>1.0907275687549076</v>
      </c>
    </row>
    <row r="1165" spans="1:17" x14ac:dyDescent="0.3">
      <c r="A1165" t="s">
        <v>396</v>
      </c>
      <c r="B1165" t="s">
        <v>1704</v>
      </c>
      <c r="C1165" t="s">
        <v>695</v>
      </c>
      <c r="D1165" t="s">
        <v>689</v>
      </c>
      <c r="E1165">
        <v>33139</v>
      </c>
      <c r="F1165">
        <v>738000</v>
      </c>
      <c r="G1165">
        <v>2</v>
      </c>
      <c r="H1165">
        <v>2</v>
      </c>
      <c r="I1165">
        <v>1070</v>
      </c>
      <c r="K1165">
        <v>1997</v>
      </c>
      <c r="L1165">
        <v>7</v>
      </c>
      <c r="M1165">
        <v>690</v>
      </c>
      <c r="N1165" t="s">
        <v>1705</v>
      </c>
      <c r="O1165">
        <v>25.789683</v>
      </c>
      <c r="P1165">
        <v>-80.143250899999998</v>
      </c>
      <c r="Q1165">
        <v>1.1019552285708387</v>
      </c>
    </row>
    <row r="1166" spans="1:17" x14ac:dyDescent="0.3">
      <c r="A1166" t="s">
        <v>396</v>
      </c>
      <c r="B1166" t="s">
        <v>1706</v>
      </c>
      <c r="C1166" t="s">
        <v>695</v>
      </c>
      <c r="D1166" t="s">
        <v>689</v>
      </c>
      <c r="E1166">
        <v>33139</v>
      </c>
      <c r="F1166">
        <v>450000</v>
      </c>
      <c r="G1166">
        <v>1</v>
      </c>
      <c r="H1166">
        <v>1.5</v>
      </c>
      <c r="I1166">
        <v>806</v>
      </c>
      <c r="K1166">
        <v>1980</v>
      </c>
      <c r="L1166">
        <v>21</v>
      </c>
      <c r="M1166">
        <v>558</v>
      </c>
      <c r="N1166" t="s">
        <v>1707</v>
      </c>
      <c r="O1166">
        <v>25.789925100000001</v>
      </c>
      <c r="P1166">
        <v>-80.129296499999995</v>
      </c>
      <c r="Q1166">
        <v>1.0110311466264796</v>
      </c>
    </row>
    <row r="1167" spans="1:17" x14ac:dyDescent="0.3">
      <c r="A1167" t="s">
        <v>396</v>
      </c>
      <c r="B1167" t="s">
        <v>1708</v>
      </c>
      <c r="C1167" t="s">
        <v>695</v>
      </c>
      <c r="D1167" t="s">
        <v>689</v>
      </c>
      <c r="E1167">
        <v>33139</v>
      </c>
      <c r="F1167">
        <v>1269000</v>
      </c>
      <c r="G1167">
        <v>2</v>
      </c>
      <c r="H1167">
        <v>2</v>
      </c>
      <c r="I1167">
        <v>1034</v>
      </c>
      <c r="K1167">
        <v>1980</v>
      </c>
      <c r="L1167">
        <v>64</v>
      </c>
      <c r="M1167">
        <v>1227</v>
      </c>
      <c r="N1167" t="s">
        <v>1232</v>
      </c>
      <c r="O1167">
        <v>25.789926699999999</v>
      </c>
      <c r="P1167">
        <v>-80.129313199999999</v>
      </c>
      <c r="Q1167">
        <v>1.0111739276480358</v>
      </c>
    </row>
    <row r="1168" spans="1:17" x14ac:dyDescent="0.3">
      <c r="A1168" t="s">
        <v>396</v>
      </c>
      <c r="B1168" t="s">
        <v>1709</v>
      </c>
      <c r="C1168" t="s">
        <v>695</v>
      </c>
      <c r="D1168" t="s">
        <v>689</v>
      </c>
      <c r="E1168">
        <v>33139</v>
      </c>
      <c r="F1168">
        <v>350000</v>
      </c>
      <c r="G1168">
        <v>1</v>
      </c>
      <c r="H1168">
        <v>2</v>
      </c>
      <c r="I1168">
        <v>752</v>
      </c>
      <c r="K1168">
        <v>1980</v>
      </c>
      <c r="L1168">
        <v>25</v>
      </c>
      <c r="M1168">
        <v>465</v>
      </c>
      <c r="N1168" t="s">
        <v>1710</v>
      </c>
      <c r="O1168">
        <v>25.790986</v>
      </c>
      <c r="P1168">
        <v>-80.143018999999995</v>
      </c>
      <c r="Q1168">
        <v>1.1780652658599673</v>
      </c>
    </row>
    <row r="1169" spans="1:17" x14ac:dyDescent="0.3">
      <c r="A1169" t="s">
        <v>396</v>
      </c>
      <c r="B1169" t="s">
        <v>1711</v>
      </c>
      <c r="C1169" t="s">
        <v>695</v>
      </c>
      <c r="D1169" t="s">
        <v>689</v>
      </c>
      <c r="E1169">
        <v>33139</v>
      </c>
      <c r="F1169">
        <v>615000</v>
      </c>
      <c r="G1169">
        <v>2</v>
      </c>
      <c r="H1169">
        <v>2</v>
      </c>
      <c r="I1169">
        <v>1110</v>
      </c>
      <c r="K1169">
        <v>1995</v>
      </c>
      <c r="L1169">
        <v>69</v>
      </c>
      <c r="M1169">
        <v>554</v>
      </c>
      <c r="N1169" t="s">
        <v>1712</v>
      </c>
      <c r="O1169">
        <v>25.791872600000001</v>
      </c>
      <c r="P1169">
        <v>-80.143163700000002</v>
      </c>
      <c r="Q1169">
        <v>1.2380553619063377</v>
      </c>
    </row>
    <row r="1170" spans="1:17" x14ac:dyDescent="0.3">
      <c r="A1170" t="s">
        <v>396</v>
      </c>
      <c r="B1170" t="s">
        <v>1713</v>
      </c>
      <c r="C1170" t="s">
        <v>695</v>
      </c>
      <c r="D1170" t="s">
        <v>689</v>
      </c>
      <c r="E1170">
        <v>33139</v>
      </c>
      <c r="F1170">
        <v>450000</v>
      </c>
      <c r="G1170">
        <v>1</v>
      </c>
      <c r="H1170">
        <v>1.5</v>
      </c>
      <c r="I1170">
        <v>820</v>
      </c>
      <c r="K1170">
        <v>1995</v>
      </c>
      <c r="L1170">
        <v>40</v>
      </c>
      <c r="M1170">
        <v>549</v>
      </c>
      <c r="N1170" t="s">
        <v>1714</v>
      </c>
      <c r="O1170">
        <v>25.791872600000001</v>
      </c>
      <c r="P1170">
        <v>-80.143163700000002</v>
      </c>
      <c r="Q1170">
        <v>1.2380553619063377</v>
      </c>
    </row>
    <row r="1171" spans="1:17" x14ac:dyDescent="0.3">
      <c r="A1171" t="s">
        <v>396</v>
      </c>
      <c r="B1171" t="s">
        <v>1715</v>
      </c>
      <c r="C1171" t="s">
        <v>695</v>
      </c>
      <c r="D1171" t="s">
        <v>689</v>
      </c>
      <c r="E1171">
        <v>33139</v>
      </c>
      <c r="F1171">
        <v>990000</v>
      </c>
      <c r="G1171">
        <v>1</v>
      </c>
      <c r="H1171">
        <v>2</v>
      </c>
      <c r="I1171">
        <v>1018</v>
      </c>
      <c r="K1171">
        <v>2005</v>
      </c>
      <c r="L1171">
        <v>22</v>
      </c>
      <c r="M1171">
        <v>972</v>
      </c>
      <c r="N1171" t="s">
        <v>1716</v>
      </c>
      <c r="O1171">
        <v>25.792542699999998</v>
      </c>
      <c r="P1171">
        <v>-80.1368832</v>
      </c>
      <c r="Q1171">
        <v>1.1941009521730677</v>
      </c>
    </row>
    <row r="1172" spans="1:17" x14ac:dyDescent="0.3">
      <c r="A1172" t="s">
        <v>396</v>
      </c>
      <c r="B1172" t="s">
        <v>1717</v>
      </c>
      <c r="C1172" t="s">
        <v>695</v>
      </c>
      <c r="D1172" t="s">
        <v>689</v>
      </c>
      <c r="E1172">
        <v>33139</v>
      </c>
      <c r="F1172">
        <v>439000</v>
      </c>
      <c r="G1172">
        <v>1</v>
      </c>
      <c r="H1172">
        <v>1.5</v>
      </c>
      <c r="I1172">
        <v>912</v>
      </c>
      <c r="K1172">
        <v>1975</v>
      </c>
      <c r="L1172">
        <v>71</v>
      </c>
      <c r="M1172">
        <v>481</v>
      </c>
      <c r="N1172" t="s">
        <v>1105</v>
      </c>
      <c r="O1172">
        <v>25.794199299999999</v>
      </c>
      <c r="P1172">
        <v>-80.129885299999998</v>
      </c>
      <c r="Q1172">
        <v>1.3076406094269699</v>
      </c>
    </row>
    <row r="1173" spans="1:17" x14ac:dyDescent="0.3">
      <c r="A1173" t="s">
        <v>396</v>
      </c>
      <c r="B1173" t="s">
        <v>1718</v>
      </c>
      <c r="C1173" t="s">
        <v>695</v>
      </c>
      <c r="D1173" t="s">
        <v>689</v>
      </c>
      <c r="E1173">
        <v>33139</v>
      </c>
      <c r="F1173">
        <v>495000</v>
      </c>
      <c r="G1173">
        <v>1</v>
      </c>
      <c r="H1173">
        <v>1</v>
      </c>
      <c r="I1173">
        <v>700</v>
      </c>
      <c r="K1173">
        <v>1956</v>
      </c>
      <c r="L1173">
        <v>22</v>
      </c>
      <c r="M1173">
        <v>707</v>
      </c>
      <c r="N1173" t="s">
        <v>1719</v>
      </c>
      <c r="O1173">
        <v>25.793897000000001</v>
      </c>
      <c r="P1173">
        <v>-80.136984999999996</v>
      </c>
      <c r="Q1173">
        <v>1.2878938662493635</v>
      </c>
    </row>
    <row r="1174" spans="1:17" x14ac:dyDescent="0.3">
      <c r="A1174" t="s">
        <v>396</v>
      </c>
      <c r="B1174" t="s">
        <v>1720</v>
      </c>
      <c r="C1174" t="s">
        <v>695</v>
      </c>
      <c r="D1174" t="s">
        <v>689</v>
      </c>
      <c r="E1174">
        <v>33139</v>
      </c>
      <c r="F1174">
        <v>870000</v>
      </c>
      <c r="G1174">
        <v>1</v>
      </c>
      <c r="H1174">
        <v>2</v>
      </c>
      <c r="I1174">
        <v>984</v>
      </c>
      <c r="K1174">
        <v>1998</v>
      </c>
      <c r="L1174">
        <v>10</v>
      </c>
      <c r="M1174">
        <v>884</v>
      </c>
      <c r="N1174" t="s">
        <v>1721</v>
      </c>
      <c r="O1174">
        <v>25.794487799999999</v>
      </c>
      <c r="P1174">
        <v>-80.144800900000007</v>
      </c>
      <c r="Q1174">
        <v>1.4441387900808405</v>
      </c>
    </row>
    <row r="1175" spans="1:17" x14ac:dyDescent="0.3">
      <c r="A1175" t="s">
        <v>396</v>
      </c>
      <c r="B1175" t="s">
        <v>1722</v>
      </c>
      <c r="C1175" t="s">
        <v>695</v>
      </c>
      <c r="D1175" t="s">
        <v>689</v>
      </c>
      <c r="E1175">
        <v>33139</v>
      </c>
      <c r="F1175">
        <v>1250000</v>
      </c>
      <c r="G1175">
        <v>3</v>
      </c>
      <c r="H1175">
        <v>2.5</v>
      </c>
      <c r="I1175">
        <v>1770</v>
      </c>
      <c r="K1175">
        <v>1998</v>
      </c>
      <c r="L1175">
        <v>56</v>
      </c>
      <c r="M1175">
        <v>706</v>
      </c>
      <c r="N1175" t="s">
        <v>1723</v>
      </c>
      <c r="O1175">
        <v>25.794487799999999</v>
      </c>
      <c r="P1175">
        <v>-80.144800900000007</v>
      </c>
      <c r="Q1175">
        <v>1.4441387900808405</v>
      </c>
    </row>
    <row r="1176" spans="1:17" x14ac:dyDescent="0.3">
      <c r="A1176" t="s">
        <v>396</v>
      </c>
      <c r="B1176" t="s">
        <v>1724</v>
      </c>
      <c r="C1176" t="s">
        <v>695</v>
      </c>
      <c r="D1176" t="s">
        <v>689</v>
      </c>
      <c r="E1176">
        <v>33139</v>
      </c>
      <c r="F1176">
        <v>399000</v>
      </c>
      <c r="G1176">
        <v>2</v>
      </c>
      <c r="H1176">
        <v>1</v>
      </c>
      <c r="I1176">
        <v>809</v>
      </c>
      <c r="K1176">
        <v>1956</v>
      </c>
      <c r="L1176">
        <v>16</v>
      </c>
      <c r="M1176">
        <v>493</v>
      </c>
      <c r="N1176" t="s">
        <v>1251</v>
      </c>
      <c r="O1176">
        <v>25.794167000000002</v>
      </c>
      <c r="P1176">
        <v>-80.136859200000004</v>
      </c>
      <c r="Q1176">
        <v>1.3060161122494018</v>
      </c>
    </row>
    <row r="1177" spans="1:17" x14ac:dyDescent="0.3">
      <c r="A1177" t="s">
        <v>396</v>
      </c>
      <c r="B1177" t="s">
        <v>1725</v>
      </c>
      <c r="C1177" t="s">
        <v>695</v>
      </c>
      <c r="D1177" t="s">
        <v>689</v>
      </c>
      <c r="E1177">
        <v>33139</v>
      </c>
      <c r="F1177">
        <v>420000</v>
      </c>
      <c r="G1177">
        <v>2</v>
      </c>
      <c r="H1177">
        <v>2</v>
      </c>
      <c r="I1177">
        <v>858</v>
      </c>
      <c r="K1177">
        <v>1980</v>
      </c>
      <c r="L1177">
        <v>17</v>
      </c>
      <c r="M1177">
        <v>490</v>
      </c>
      <c r="N1177" t="s">
        <v>1631</v>
      </c>
      <c r="O1177">
        <v>25.795116</v>
      </c>
      <c r="P1177">
        <v>-80.137057600000006</v>
      </c>
      <c r="Q1177">
        <v>1.3722377299460453</v>
      </c>
    </row>
    <row r="1178" spans="1:17" x14ac:dyDescent="0.3">
      <c r="A1178" t="s">
        <v>396</v>
      </c>
      <c r="B1178" t="s">
        <v>1726</v>
      </c>
      <c r="C1178" t="s">
        <v>695</v>
      </c>
      <c r="D1178" t="s">
        <v>689</v>
      </c>
      <c r="E1178">
        <v>33139</v>
      </c>
      <c r="F1178">
        <v>1090000</v>
      </c>
      <c r="G1178">
        <v>2</v>
      </c>
      <c r="H1178">
        <v>2</v>
      </c>
      <c r="I1178">
        <v>1270</v>
      </c>
      <c r="K1178">
        <v>1997</v>
      </c>
      <c r="L1178">
        <v>48</v>
      </c>
      <c r="M1178">
        <v>858</v>
      </c>
      <c r="N1178" t="s">
        <v>1727</v>
      </c>
      <c r="O1178">
        <v>25.7950664</v>
      </c>
      <c r="P1178">
        <v>-80.144638400000005</v>
      </c>
      <c r="Q1178">
        <v>1.4770488776833199</v>
      </c>
    </row>
    <row r="1179" spans="1:17" x14ac:dyDescent="0.3">
      <c r="A1179" t="s">
        <v>396</v>
      </c>
      <c r="B1179" t="s">
        <v>1728</v>
      </c>
      <c r="C1179" t="s">
        <v>695</v>
      </c>
      <c r="D1179" t="s">
        <v>689</v>
      </c>
      <c r="E1179">
        <v>33139</v>
      </c>
      <c r="F1179">
        <v>1499000</v>
      </c>
      <c r="G1179">
        <v>2</v>
      </c>
      <c r="H1179">
        <v>2</v>
      </c>
      <c r="I1179">
        <v>1110</v>
      </c>
      <c r="K1179">
        <v>2000</v>
      </c>
      <c r="L1179">
        <v>10</v>
      </c>
      <c r="M1179">
        <v>1350</v>
      </c>
      <c r="N1179" t="s">
        <v>1729</v>
      </c>
      <c r="O1179">
        <v>25.771029599999999</v>
      </c>
      <c r="P1179">
        <v>-80.1329238</v>
      </c>
      <c r="Q1179">
        <v>0.33882001154730235</v>
      </c>
    </row>
    <row r="1180" spans="1:17" x14ac:dyDescent="0.3">
      <c r="A1180" t="s">
        <v>396</v>
      </c>
      <c r="B1180" t="s">
        <v>1730</v>
      </c>
      <c r="C1180" t="s">
        <v>695</v>
      </c>
      <c r="D1180" t="s">
        <v>689</v>
      </c>
      <c r="E1180">
        <v>33139</v>
      </c>
      <c r="F1180">
        <v>2500000</v>
      </c>
      <c r="G1180">
        <v>2</v>
      </c>
      <c r="H1180">
        <v>2.5</v>
      </c>
      <c r="I1180">
        <v>1450</v>
      </c>
      <c r="K1180">
        <v>2005</v>
      </c>
      <c r="L1180">
        <v>15</v>
      </c>
      <c r="M1180">
        <v>1724</v>
      </c>
      <c r="N1180" t="s">
        <v>1246</v>
      </c>
      <c r="O1180">
        <v>25.796470599999999</v>
      </c>
      <c r="P1180">
        <v>-80.136147699999995</v>
      </c>
      <c r="Q1180">
        <v>1.4051255648424528</v>
      </c>
    </row>
    <row r="1181" spans="1:17" x14ac:dyDescent="0.3">
      <c r="A1181" t="s">
        <v>396</v>
      </c>
      <c r="B1181" t="s">
        <v>1731</v>
      </c>
      <c r="C1181" t="s">
        <v>695</v>
      </c>
      <c r="D1181" t="s">
        <v>689</v>
      </c>
      <c r="E1181">
        <v>33139</v>
      </c>
      <c r="F1181">
        <v>3100000</v>
      </c>
      <c r="G1181">
        <v>3</v>
      </c>
      <c r="H1181">
        <v>2.5</v>
      </c>
      <c r="I1181">
        <v>2090</v>
      </c>
      <c r="K1181">
        <v>2005</v>
      </c>
      <c r="L1181">
        <v>42</v>
      </c>
      <c r="M1181">
        <v>1483</v>
      </c>
      <c r="N1181" t="s">
        <v>1732</v>
      </c>
      <c r="O1181">
        <v>25.796470599999999</v>
      </c>
      <c r="P1181">
        <v>-80.136147699999995</v>
      </c>
      <c r="Q1181">
        <v>1.4051255648424528</v>
      </c>
    </row>
    <row r="1182" spans="1:17" x14ac:dyDescent="0.3">
      <c r="A1182" t="s">
        <v>396</v>
      </c>
      <c r="B1182" t="s">
        <v>1733</v>
      </c>
      <c r="C1182" t="s">
        <v>695</v>
      </c>
      <c r="D1182" t="s">
        <v>689</v>
      </c>
      <c r="E1182">
        <v>33139</v>
      </c>
      <c r="F1182">
        <v>2500000</v>
      </c>
      <c r="G1182">
        <v>2</v>
      </c>
      <c r="H1182">
        <v>2.5</v>
      </c>
      <c r="I1182">
        <v>1450</v>
      </c>
      <c r="K1182">
        <v>2005</v>
      </c>
      <c r="L1182">
        <v>2</v>
      </c>
      <c r="M1182">
        <v>1724</v>
      </c>
      <c r="N1182" t="s">
        <v>1734</v>
      </c>
      <c r="O1182">
        <v>25.796470599999999</v>
      </c>
      <c r="P1182">
        <v>-80.136147699999995</v>
      </c>
      <c r="Q1182">
        <v>1.4051255648424528</v>
      </c>
    </row>
    <row r="1183" spans="1:17" x14ac:dyDescent="0.3">
      <c r="A1183" t="s">
        <v>396</v>
      </c>
      <c r="B1183" t="s">
        <v>1735</v>
      </c>
      <c r="C1183" t="s">
        <v>695</v>
      </c>
      <c r="D1183" t="s">
        <v>689</v>
      </c>
      <c r="E1183">
        <v>33139</v>
      </c>
      <c r="F1183">
        <v>1595000</v>
      </c>
      <c r="G1183">
        <v>2</v>
      </c>
      <c r="H1183">
        <v>2</v>
      </c>
      <c r="I1183">
        <v>1585</v>
      </c>
      <c r="K1183">
        <v>2011</v>
      </c>
      <c r="L1183">
        <v>15</v>
      </c>
      <c r="M1183">
        <v>1006</v>
      </c>
      <c r="N1183" t="s">
        <v>1736</v>
      </c>
      <c r="O1183">
        <v>25.797382800000001</v>
      </c>
      <c r="P1183">
        <v>-80.130932599999994</v>
      </c>
      <c r="Q1183">
        <v>1.3727372039131838</v>
      </c>
    </row>
    <row r="1184" spans="1:17" x14ac:dyDescent="0.3">
      <c r="A1184" t="s">
        <v>396</v>
      </c>
      <c r="B1184" t="s">
        <v>1737</v>
      </c>
      <c r="C1184" t="s">
        <v>695</v>
      </c>
      <c r="D1184" t="s">
        <v>689</v>
      </c>
      <c r="E1184">
        <v>33139</v>
      </c>
      <c r="F1184">
        <v>535000</v>
      </c>
      <c r="G1184">
        <v>1</v>
      </c>
      <c r="H1184">
        <v>1</v>
      </c>
      <c r="I1184">
        <v>721</v>
      </c>
      <c r="K1184">
        <v>2011</v>
      </c>
      <c r="L1184">
        <v>6</v>
      </c>
      <c r="M1184">
        <v>742</v>
      </c>
      <c r="N1184" t="s">
        <v>919</v>
      </c>
      <c r="O1184">
        <v>25.7983118</v>
      </c>
      <c r="P1184">
        <v>-80.131168900000006</v>
      </c>
      <c r="Q1184">
        <v>1.3068887933202515</v>
      </c>
    </row>
    <row r="1185" spans="1:17" x14ac:dyDescent="0.3">
      <c r="A1185" t="s">
        <v>396</v>
      </c>
      <c r="B1185" t="s">
        <v>1738</v>
      </c>
      <c r="C1185" t="s">
        <v>695</v>
      </c>
      <c r="D1185" t="s">
        <v>689</v>
      </c>
      <c r="E1185">
        <v>33139</v>
      </c>
      <c r="F1185">
        <v>3000000</v>
      </c>
      <c r="G1185">
        <v>1</v>
      </c>
      <c r="H1185">
        <v>1.5</v>
      </c>
      <c r="I1185">
        <v>1054</v>
      </c>
      <c r="K1185">
        <v>2009</v>
      </c>
      <c r="L1185">
        <v>2</v>
      </c>
      <c r="M1185">
        <v>2846</v>
      </c>
      <c r="N1185" t="s">
        <v>1739</v>
      </c>
      <c r="O1185">
        <v>25.797901299999999</v>
      </c>
      <c r="P1185">
        <v>-80.127592399999997</v>
      </c>
      <c r="Q1185">
        <v>1.3976338244754991</v>
      </c>
    </row>
    <row r="1186" spans="1:17" x14ac:dyDescent="0.3">
      <c r="A1186" t="s">
        <v>396</v>
      </c>
      <c r="B1186" t="s">
        <v>1740</v>
      </c>
      <c r="C1186" t="s">
        <v>695</v>
      </c>
      <c r="D1186" t="s">
        <v>689</v>
      </c>
      <c r="E1186">
        <v>33139</v>
      </c>
      <c r="F1186">
        <v>2800000</v>
      </c>
      <c r="G1186">
        <v>2</v>
      </c>
      <c r="H1186">
        <v>2.5</v>
      </c>
      <c r="I1186">
        <v>1121</v>
      </c>
      <c r="K1186">
        <v>2009</v>
      </c>
      <c r="L1186">
        <v>55</v>
      </c>
      <c r="M1186">
        <v>2498</v>
      </c>
      <c r="N1186" t="s">
        <v>1741</v>
      </c>
      <c r="O1186">
        <v>25.797901299999999</v>
      </c>
      <c r="P1186">
        <v>-80.127592399999997</v>
      </c>
      <c r="Q1186">
        <v>1.3976338244754991</v>
      </c>
    </row>
    <row r="1187" spans="1:17" x14ac:dyDescent="0.3">
      <c r="A1187" t="s">
        <v>396</v>
      </c>
      <c r="B1187" t="s">
        <v>1742</v>
      </c>
      <c r="C1187" t="s">
        <v>695</v>
      </c>
      <c r="D1187" t="s">
        <v>689</v>
      </c>
      <c r="E1187">
        <v>33139</v>
      </c>
      <c r="F1187">
        <v>390000</v>
      </c>
      <c r="G1187">
        <v>1</v>
      </c>
      <c r="H1187">
        <v>1</v>
      </c>
      <c r="I1187">
        <v>644</v>
      </c>
      <c r="K1187">
        <v>1972</v>
      </c>
      <c r="L1187">
        <v>27</v>
      </c>
      <c r="M1187">
        <v>606</v>
      </c>
      <c r="N1187" t="s">
        <v>1743</v>
      </c>
      <c r="O1187">
        <v>25.771675999999999</v>
      </c>
      <c r="P1187">
        <v>-80.135553200000004</v>
      </c>
      <c r="Q1187">
        <v>0.25042658378976346</v>
      </c>
    </row>
    <row r="1188" spans="1:17" x14ac:dyDescent="0.3">
      <c r="A1188" t="s">
        <v>396</v>
      </c>
      <c r="B1188" t="s">
        <v>1744</v>
      </c>
      <c r="C1188" t="s">
        <v>695</v>
      </c>
      <c r="D1188" t="s">
        <v>689</v>
      </c>
      <c r="E1188">
        <v>33139</v>
      </c>
      <c r="F1188">
        <v>2100000</v>
      </c>
      <c r="G1188">
        <v>3</v>
      </c>
      <c r="H1188">
        <v>2</v>
      </c>
      <c r="I1188">
        <v>1180</v>
      </c>
      <c r="K1188">
        <v>1926</v>
      </c>
      <c r="L1188">
        <v>38</v>
      </c>
      <c r="M1188">
        <v>1780</v>
      </c>
      <c r="N1188" t="s">
        <v>1745</v>
      </c>
      <c r="O1188">
        <v>25.798777999999999</v>
      </c>
      <c r="P1188">
        <v>-80.127190999999996</v>
      </c>
      <c r="Q1188">
        <v>1.35067958386152</v>
      </c>
    </row>
    <row r="1189" spans="1:17" x14ac:dyDescent="0.3">
      <c r="A1189" t="s">
        <v>396</v>
      </c>
      <c r="B1189" t="s">
        <v>1746</v>
      </c>
      <c r="C1189" t="s">
        <v>695</v>
      </c>
      <c r="D1189" t="s">
        <v>689</v>
      </c>
      <c r="E1189">
        <v>33139</v>
      </c>
      <c r="F1189">
        <v>1400000</v>
      </c>
      <c r="G1189">
        <v>1</v>
      </c>
      <c r="H1189">
        <v>1</v>
      </c>
      <c r="I1189">
        <v>880</v>
      </c>
      <c r="K1189">
        <v>1926</v>
      </c>
      <c r="L1189">
        <v>34</v>
      </c>
      <c r="M1189">
        <v>1591</v>
      </c>
      <c r="N1189" t="s">
        <v>1747</v>
      </c>
      <c r="O1189">
        <v>25.798777999999999</v>
      </c>
      <c r="P1189">
        <v>-80.127190999999996</v>
      </c>
      <c r="Q1189">
        <v>1.35067958386152</v>
      </c>
    </row>
    <row r="1190" spans="1:17" x14ac:dyDescent="0.3">
      <c r="A1190" t="s">
        <v>396</v>
      </c>
      <c r="B1190" t="s">
        <v>1748</v>
      </c>
      <c r="C1190" t="s">
        <v>695</v>
      </c>
      <c r="D1190" t="s">
        <v>689</v>
      </c>
      <c r="E1190">
        <v>33139</v>
      </c>
      <c r="F1190">
        <v>1485000</v>
      </c>
      <c r="G1190">
        <v>2</v>
      </c>
      <c r="H1190">
        <v>1.5</v>
      </c>
      <c r="I1190">
        <v>840</v>
      </c>
      <c r="K1190">
        <v>1926</v>
      </c>
      <c r="L1190">
        <v>34</v>
      </c>
      <c r="M1190">
        <v>1768</v>
      </c>
      <c r="N1190" t="s">
        <v>1749</v>
      </c>
      <c r="O1190">
        <v>25.798777999999999</v>
      </c>
      <c r="P1190">
        <v>-80.127190999999996</v>
      </c>
      <c r="Q1190">
        <v>1.35067958386152</v>
      </c>
    </row>
    <row r="1191" spans="1:17" x14ac:dyDescent="0.3">
      <c r="A1191" t="s">
        <v>396</v>
      </c>
      <c r="B1191" t="s">
        <v>1750</v>
      </c>
      <c r="C1191" t="s">
        <v>695</v>
      </c>
      <c r="D1191" t="s">
        <v>689</v>
      </c>
      <c r="E1191">
        <v>33139</v>
      </c>
      <c r="F1191">
        <v>2180000</v>
      </c>
      <c r="G1191">
        <v>3</v>
      </c>
      <c r="H1191">
        <v>2</v>
      </c>
      <c r="I1191">
        <v>1180</v>
      </c>
      <c r="K1191">
        <v>1926</v>
      </c>
      <c r="L1191">
        <v>38</v>
      </c>
      <c r="M1191">
        <v>1847</v>
      </c>
      <c r="N1191" t="s">
        <v>1153</v>
      </c>
      <c r="O1191">
        <v>25.798777999999999</v>
      </c>
      <c r="P1191">
        <v>-80.127190999999996</v>
      </c>
      <c r="Q1191">
        <v>1.35067958386152</v>
      </c>
    </row>
    <row r="1192" spans="1:17" x14ac:dyDescent="0.3">
      <c r="A1192" t="s">
        <v>396</v>
      </c>
      <c r="B1192" t="s">
        <v>1751</v>
      </c>
      <c r="C1192" t="s">
        <v>695</v>
      </c>
      <c r="D1192" t="s">
        <v>689</v>
      </c>
      <c r="E1192">
        <v>33139</v>
      </c>
      <c r="F1192">
        <v>975000</v>
      </c>
      <c r="G1192">
        <v>1</v>
      </c>
      <c r="H1192">
        <v>1.5</v>
      </c>
      <c r="I1192">
        <v>960</v>
      </c>
      <c r="K1192">
        <v>1926</v>
      </c>
      <c r="L1192">
        <v>52</v>
      </c>
      <c r="M1192">
        <v>1016</v>
      </c>
      <c r="N1192" t="s">
        <v>985</v>
      </c>
      <c r="O1192">
        <v>25.798777999999999</v>
      </c>
      <c r="P1192">
        <v>-80.127190999999996</v>
      </c>
      <c r="Q1192">
        <v>1.35067958386152</v>
      </c>
    </row>
    <row r="1193" spans="1:17" x14ac:dyDescent="0.3">
      <c r="A1193" t="s">
        <v>396</v>
      </c>
      <c r="B1193" t="s">
        <v>1752</v>
      </c>
      <c r="C1193" t="s">
        <v>695</v>
      </c>
      <c r="D1193" t="s">
        <v>689</v>
      </c>
      <c r="E1193">
        <v>33139</v>
      </c>
      <c r="F1193">
        <v>1495000</v>
      </c>
      <c r="G1193">
        <v>1</v>
      </c>
      <c r="H1193">
        <v>1</v>
      </c>
      <c r="I1193">
        <v>880</v>
      </c>
      <c r="K1193">
        <v>1926</v>
      </c>
      <c r="L1193">
        <v>63</v>
      </c>
      <c r="M1193">
        <v>1699</v>
      </c>
      <c r="N1193" t="s">
        <v>1019</v>
      </c>
      <c r="O1193">
        <v>25.798777999999999</v>
      </c>
      <c r="P1193">
        <v>-80.127190999999996</v>
      </c>
      <c r="Q1193">
        <v>1.35067958386152</v>
      </c>
    </row>
    <row r="1194" spans="1:17" x14ac:dyDescent="0.3">
      <c r="A1194" t="s">
        <v>396</v>
      </c>
      <c r="B1194" t="s">
        <v>1753</v>
      </c>
      <c r="C1194" t="s">
        <v>695</v>
      </c>
      <c r="D1194" t="s">
        <v>689</v>
      </c>
      <c r="E1194">
        <v>33139</v>
      </c>
      <c r="F1194">
        <v>4150000</v>
      </c>
      <c r="G1194">
        <v>3</v>
      </c>
      <c r="H1194">
        <v>2.5</v>
      </c>
      <c r="I1194">
        <v>2240</v>
      </c>
      <c r="K1194">
        <v>2019</v>
      </c>
      <c r="L1194">
        <v>36</v>
      </c>
      <c r="M1194">
        <v>1853</v>
      </c>
      <c r="N1194" t="s">
        <v>1754</v>
      </c>
      <c r="O1194">
        <v>25.7718402</v>
      </c>
      <c r="P1194">
        <v>-80.135138499999996</v>
      </c>
      <c r="Q1194">
        <v>0.24078234682364541</v>
      </c>
    </row>
    <row r="1195" spans="1:17" x14ac:dyDescent="0.3">
      <c r="A1195" t="s">
        <v>396</v>
      </c>
      <c r="B1195" t="s">
        <v>1755</v>
      </c>
      <c r="C1195" t="s">
        <v>695</v>
      </c>
      <c r="D1195" t="s">
        <v>689</v>
      </c>
      <c r="E1195">
        <v>33139</v>
      </c>
      <c r="F1195">
        <v>2345000</v>
      </c>
      <c r="G1195">
        <v>3</v>
      </c>
      <c r="H1195">
        <v>2.5</v>
      </c>
      <c r="I1195">
        <v>1869</v>
      </c>
      <c r="K1195">
        <v>2006</v>
      </c>
      <c r="L1195">
        <v>9</v>
      </c>
      <c r="M1195">
        <v>1255</v>
      </c>
      <c r="N1195" t="s">
        <v>1359</v>
      </c>
      <c r="O1195">
        <v>25.771902999999998</v>
      </c>
      <c r="P1195">
        <v>-80.135773299999997</v>
      </c>
      <c r="Q1195">
        <v>0.23497205877327332</v>
      </c>
    </row>
    <row r="1196" spans="1:17" x14ac:dyDescent="0.3">
      <c r="A1196" t="s">
        <v>396</v>
      </c>
      <c r="B1196" t="s">
        <v>1756</v>
      </c>
      <c r="C1196" t="s">
        <v>695</v>
      </c>
      <c r="D1196" t="s">
        <v>689</v>
      </c>
      <c r="E1196">
        <v>33139</v>
      </c>
      <c r="F1196">
        <v>1190000</v>
      </c>
      <c r="G1196">
        <v>2</v>
      </c>
      <c r="H1196">
        <v>2</v>
      </c>
      <c r="I1196">
        <v>1401</v>
      </c>
      <c r="K1196">
        <v>1962</v>
      </c>
      <c r="L1196">
        <v>20</v>
      </c>
      <c r="M1196">
        <v>849</v>
      </c>
      <c r="N1196" t="s">
        <v>1757</v>
      </c>
      <c r="O1196">
        <v>25.7911225</v>
      </c>
      <c r="P1196">
        <v>-80.149618099999998</v>
      </c>
      <c r="Q1196">
        <v>1.3985736405449398</v>
      </c>
    </row>
    <row r="1197" spans="1:17" x14ac:dyDescent="0.3">
      <c r="A1197" t="s">
        <v>396</v>
      </c>
      <c r="B1197" t="s">
        <v>1758</v>
      </c>
      <c r="C1197" t="s">
        <v>695</v>
      </c>
      <c r="D1197" t="s">
        <v>689</v>
      </c>
      <c r="E1197">
        <v>33139</v>
      </c>
      <c r="F1197">
        <v>3250000</v>
      </c>
      <c r="G1197">
        <v>3</v>
      </c>
      <c r="H1197">
        <v>2.5</v>
      </c>
      <c r="I1197">
        <v>2040</v>
      </c>
      <c r="K1197">
        <v>1996</v>
      </c>
      <c r="L1197">
        <v>23</v>
      </c>
      <c r="M1197">
        <v>1593</v>
      </c>
      <c r="N1197" t="s">
        <v>1759</v>
      </c>
      <c r="O1197">
        <v>25.767705500000002</v>
      </c>
      <c r="P1197">
        <v>-80.134876800000001</v>
      </c>
      <c r="Q1197">
        <v>0.52668760774322143</v>
      </c>
    </row>
    <row r="1198" spans="1:17" x14ac:dyDescent="0.3">
      <c r="A1198" t="s">
        <v>396</v>
      </c>
      <c r="B1198" t="s">
        <v>1760</v>
      </c>
      <c r="C1198" t="s">
        <v>695</v>
      </c>
      <c r="D1198" t="s">
        <v>689</v>
      </c>
      <c r="E1198">
        <v>33139</v>
      </c>
      <c r="F1198">
        <v>2749000</v>
      </c>
      <c r="G1198">
        <v>2</v>
      </c>
      <c r="H1198">
        <v>2.5</v>
      </c>
      <c r="I1198">
        <v>1960</v>
      </c>
      <c r="K1198">
        <v>1996</v>
      </c>
      <c r="L1198">
        <v>1</v>
      </c>
      <c r="M1198">
        <v>1403</v>
      </c>
      <c r="N1198" t="s">
        <v>1761</v>
      </c>
      <c r="O1198">
        <v>25.767705500000002</v>
      </c>
      <c r="P1198">
        <v>-80.134876800000001</v>
      </c>
      <c r="Q1198">
        <v>0.52668760774322143</v>
      </c>
    </row>
    <row r="1199" spans="1:17" x14ac:dyDescent="0.3">
      <c r="A1199" t="s">
        <v>396</v>
      </c>
      <c r="B1199" t="s">
        <v>1762</v>
      </c>
      <c r="C1199" t="s">
        <v>695</v>
      </c>
      <c r="D1199" t="s">
        <v>689</v>
      </c>
      <c r="E1199">
        <v>33139</v>
      </c>
      <c r="F1199">
        <v>2000000</v>
      </c>
      <c r="G1199">
        <v>2</v>
      </c>
      <c r="H1199">
        <v>2</v>
      </c>
      <c r="I1199">
        <v>1780</v>
      </c>
      <c r="K1199">
        <v>1996</v>
      </c>
      <c r="L1199">
        <v>7</v>
      </c>
      <c r="M1199">
        <v>1124</v>
      </c>
      <c r="N1199" t="s">
        <v>1763</v>
      </c>
      <c r="O1199">
        <v>25.767705500000002</v>
      </c>
      <c r="P1199">
        <v>-80.134876800000001</v>
      </c>
      <c r="Q1199">
        <v>0.52668760774322143</v>
      </c>
    </row>
    <row r="1200" spans="1:17" x14ac:dyDescent="0.3">
      <c r="A1200" t="s">
        <v>396</v>
      </c>
      <c r="B1200" t="s">
        <v>1764</v>
      </c>
      <c r="C1200" t="s">
        <v>695</v>
      </c>
      <c r="D1200" t="s">
        <v>689</v>
      </c>
      <c r="E1200">
        <v>33139</v>
      </c>
      <c r="F1200">
        <v>1300000</v>
      </c>
      <c r="G1200">
        <v>1</v>
      </c>
      <c r="H1200">
        <v>1.5</v>
      </c>
      <c r="I1200">
        <v>1090</v>
      </c>
      <c r="K1200">
        <v>1996</v>
      </c>
      <c r="L1200">
        <v>40</v>
      </c>
      <c r="M1200">
        <v>1193</v>
      </c>
      <c r="N1200" t="s">
        <v>1765</v>
      </c>
      <c r="O1200">
        <v>25.767705500000002</v>
      </c>
      <c r="P1200">
        <v>-80.134876800000001</v>
      </c>
      <c r="Q1200">
        <v>0.52668760774322143</v>
      </c>
    </row>
    <row r="1201" spans="1:17" x14ac:dyDescent="0.3">
      <c r="A1201" t="s">
        <v>396</v>
      </c>
      <c r="B1201" t="s">
        <v>1766</v>
      </c>
      <c r="C1201" t="s">
        <v>695</v>
      </c>
      <c r="D1201" t="s">
        <v>689</v>
      </c>
      <c r="E1201">
        <v>33139</v>
      </c>
      <c r="F1201">
        <v>1950000</v>
      </c>
      <c r="G1201">
        <v>2</v>
      </c>
      <c r="H1201">
        <v>2</v>
      </c>
      <c r="I1201">
        <v>1450</v>
      </c>
      <c r="K1201">
        <v>1936</v>
      </c>
      <c r="L1201">
        <v>52</v>
      </c>
      <c r="M1201">
        <v>1345</v>
      </c>
      <c r="N1201" t="s">
        <v>869</v>
      </c>
      <c r="O1201">
        <v>25.772610499999999</v>
      </c>
      <c r="P1201">
        <v>-80.137392000000006</v>
      </c>
      <c r="Q1201">
        <v>0.21672334924939385</v>
      </c>
    </row>
    <row r="1202" spans="1:17" x14ac:dyDescent="0.3">
      <c r="A1202" t="s">
        <v>396</v>
      </c>
      <c r="B1202" t="s">
        <v>1767</v>
      </c>
      <c r="C1202" t="s">
        <v>695</v>
      </c>
      <c r="D1202" t="s">
        <v>689</v>
      </c>
      <c r="E1202">
        <v>33139</v>
      </c>
      <c r="F1202">
        <v>13900000</v>
      </c>
      <c r="G1202">
        <v>5</v>
      </c>
      <c r="H1202">
        <v>5.5</v>
      </c>
      <c r="I1202">
        <v>4431</v>
      </c>
      <c r="K1202">
        <v>2015</v>
      </c>
      <c r="L1202">
        <v>8</v>
      </c>
      <c r="M1202">
        <v>3137</v>
      </c>
      <c r="N1202" t="s">
        <v>1768</v>
      </c>
      <c r="O1202">
        <v>25.772258999999998</v>
      </c>
      <c r="P1202">
        <v>-80.131726999999998</v>
      </c>
      <c r="Q1202">
        <v>0.27807126448465946</v>
      </c>
    </row>
    <row r="1203" spans="1:17" x14ac:dyDescent="0.3">
      <c r="A1203" t="s">
        <v>396</v>
      </c>
      <c r="B1203" t="s">
        <v>1769</v>
      </c>
      <c r="C1203" t="s">
        <v>695</v>
      </c>
      <c r="D1203" t="s">
        <v>689</v>
      </c>
      <c r="E1203">
        <v>33139</v>
      </c>
      <c r="F1203">
        <v>1275000</v>
      </c>
      <c r="G1203">
        <v>3</v>
      </c>
      <c r="H1203">
        <v>2</v>
      </c>
      <c r="I1203">
        <v>1300</v>
      </c>
      <c r="K1203">
        <v>1994</v>
      </c>
      <c r="L1203">
        <v>32</v>
      </c>
      <c r="M1203">
        <v>981</v>
      </c>
      <c r="N1203" t="s">
        <v>1770</v>
      </c>
      <c r="O1203">
        <v>25.772959700000001</v>
      </c>
      <c r="P1203">
        <v>-80.135671900000006</v>
      </c>
      <c r="Q1203">
        <v>0.16177095838170263</v>
      </c>
    </row>
    <row r="1204" spans="1:17" x14ac:dyDescent="0.3">
      <c r="A1204" t="s">
        <v>396</v>
      </c>
      <c r="B1204" t="s">
        <v>1771</v>
      </c>
      <c r="C1204" t="s">
        <v>695</v>
      </c>
      <c r="D1204" t="s">
        <v>689</v>
      </c>
      <c r="E1204">
        <v>33139</v>
      </c>
      <c r="F1204">
        <v>530000</v>
      </c>
      <c r="G1204">
        <v>1</v>
      </c>
      <c r="H1204">
        <v>1</v>
      </c>
      <c r="I1204">
        <v>654</v>
      </c>
      <c r="K1204">
        <v>1970</v>
      </c>
      <c r="L1204">
        <v>34</v>
      </c>
      <c r="M1204">
        <v>810</v>
      </c>
      <c r="N1204" t="s">
        <v>1772</v>
      </c>
      <c r="O1204">
        <v>25.772504999999999</v>
      </c>
      <c r="P1204">
        <v>-80.131801699999997</v>
      </c>
      <c r="Q1204">
        <v>0.26867034156998448</v>
      </c>
    </row>
    <row r="1205" spans="1:17" x14ac:dyDescent="0.3">
      <c r="A1205" t="s">
        <v>396</v>
      </c>
      <c r="B1205" t="s">
        <v>1773</v>
      </c>
      <c r="C1205" t="s">
        <v>695</v>
      </c>
      <c r="D1205" t="s">
        <v>689</v>
      </c>
      <c r="E1205">
        <v>33139</v>
      </c>
      <c r="F1205">
        <v>400000</v>
      </c>
      <c r="G1205">
        <v>1</v>
      </c>
      <c r="H1205">
        <v>1</v>
      </c>
      <c r="I1205">
        <v>611</v>
      </c>
      <c r="K1205">
        <v>1939</v>
      </c>
      <c r="L1205">
        <v>2</v>
      </c>
      <c r="M1205">
        <v>655</v>
      </c>
      <c r="N1205" t="s">
        <v>1774</v>
      </c>
      <c r="O1205">
        <v>25.7729629</v>
      </c>
      <c r="P1205">
        <v>-80.135224199999996</v>
      </c>
      <c r="Q1205">
        <v>0.16317216204835883</v>
      </c>
    </row>
    <row r="1206" spans="1:17" x14ac:dyDescent="0.3">
      <c r="A1206" t="s">
        <v>396</v>
      </c>
      <c r="B1206" t="s">
        <v>1775</v>
      </c>
      <c r="C1206" t="s">
        <v>695</v>
      </c>
      <c r="D1206" t="s">
        <v>689</v>
      </c>
      <c r="E1206">
        <v>33139</v>
      </c>
      <c r="F1206">
        <v>420000</v>
      </c>
      <c r="G1206">
        <v>1</v>
      </c>
      <c r="H1206">
        <v>1</v>
      </c>
      <c r="I1206">
        <v>439</v>
      </c>
      <c r="K1206">
        <v>1924</v>
      </c>
      <c r="L1206">
        <v>38</v>
      </c>
      <c r="M1206">
        <v>957</v>
      </c>
      <c r="N1206" t="s">
        <v>1776</v>
      </c>
      <c r="O1206">
        <v>25.773130200000001</v>
      </c>
      <c r="P1206">
        <v>-80.135180399999996</v>
      </c>
      <c r="Q1206">
        <v>0.1521843129835041</v>
      </c>
    </row>
    <row r="1207" spans="1:17" x14ac:dyDescent="0.3">
      <c r="A1207" t="s">
        <v>396</v>
      </c>
      <c r="B1207" t="s">
        <v>1777</v>
      </c>
      <c r="C1207" t="s">
        <v>695</v>
      </c>
      <c r="D1207" t="s">
        <v>689</v>
      </c>
      <c r="E1207">
        <v>33139</v>
      </c>
      <c r="F1207">
        <v>435000</v>
      </c>
      <c r="G1207">
        <v>1</v>
      </c>
      <c r="H1207">
        <v>1</v>
      </c>
      <c r="I1207">
        <v>410</v>
      </c>
      <c r="K1207">
        <v>1939</v>
      </c>
      <c r="L1207">
        <v>2</v>
      </c>
      <c r="M1207">
        <v>1061</v>
      </c>
      <c r="N1207" t="s">
        <v>1778</v>
      </c>
      <c r="O1207">
        <v>25.772620799999999</v>
      </c>
      <c r="P1207">
        <v>-80.131823499999996</v>
      </c>
      <c r="Q1207">
        <v>0.26394256782991321</v>
      </c>
    </row>
    <row r="1208" spans="1:17" x14ac:dyDescent="0.3">
      <c r="A1208" t="s">
        <v>396</v>
      </c>
      <c r="B1208" t="s">
        <v>1779</v>
      </c>
      <c r="C1208" t="s">
        <v>695</v>
      </c>
      <c r="D1208" t="s">
        <v>689</v>
      </c>
      <c r="E1208">
        <v>33139</v>
      </c>
      <c r="F1208">
        <v>331000</v>
      </c>
      <c r="G1208">
        <v>1</v>
      </c>
      <c r="H1208">
        <v>1</v>
      </c>
      <c r="I1208">
        <v>520</v>
      </c>
      <c r="K1208">
        <v>1974</v>
      </c>
      <c r="L1208">
        <v>13</v>
      </c>
      <c r="M1208">
        <v>637</v>
      </c>
      <c r="N1208" t="s">
        <v>915</v>
      </c>
      <c r="O1208">
        <v>25.773182599999998</v>
      </c>
      <c r="P1208">
        <v>-80.136249699999993</v>
      </c>
      <c r="Q1208">
        <v>0.15178969373517481</v>
      </c>
    </row>
    <row r="1209" spans="1:17" x14ac:dyDescent="0.3">
      <c r="A1209" t="s">
        <v>396</v>
      </c>
      <c r="B1209" t="s">
        <v>1780</v>
      </c>
      <c r="C1209" t="s">
        <v>695</v>
      </c>
      <c r="D1209" t="s">
        <v>689</v>
      </c>
      <c r="E1209">
        <v>33139</v>
      </c>
      <c r="F1209">
        <v>379999</v>
      </c>
      <c r="G1209">
        <v>1</v>
      </c>
      <c r="H1209">
        <v>1</v>
      </c>
      <c r="I1209">
        <v>659</v>
      </c>
      <c r="K1209">
        <v>1970</v>
      </c>
      <c r="L1209">
        <v>8</v>
      </c>
      <c r="M1209">
        <v>577</v>
      </c>
      <c r="N1209" t="s">
        <v>1781</v>
      </c>
      <c r="O1209">
        <v>25.772883400000001</v>
      </c>
      <c r="P1209">
        <v>-80.131649100000004</v>
      </c>
      <c r="Q1209">
        <v>0.24353895077711507</v>
      </c>
    </row>
    <row r="1210" spans="1:17" x14ac:dyDescent="0.3">
      <c r="A1210" t="s">
        <v>396</v>
      </c>
      <c r="B1210" t="s">
        <v>1782</v>
      </c>
      <c r="C1210" t="s">
        <v>695</v>
      </c>
      <c r="D1210" t="s">
        <v>689</v>
      </c>
      <c r="E1210">
        <v>33139</v>
      </c>
      <c r="F1210">
        <v>289000</v>
      </c>
      <c r="G1210">
        <v>1</v>
      </c>
      <c r="H1210">
        <v>1</v>
      </c>
      <c r="I1210">
        <v>700</v>
      </c>
      <c r="K1210">
        <v>1960</v>
      </c>
      <c r="L1210">
        <v>2</v>
      </c>
      <c r="M1210">
        <v>413</v>
      </c>
      <c r="N1210" t="s">
        <v>1783</v>
      </c>
      <c r="O1210">
        <v>25.773145899999999</v>
      </c>
      <c r="P1210">
        <v>-80.133527299999997</v>
      </c>
      <c r="Q1210">
        <v>0.19694577300521199</v>
      </c>
    </row>
    <row r="1211" spans="1:17" x14ac:dyDescent="0.3">
      <c r="A1211" t="s">
        <v>396</v>
      </c>
      <c r="B1211" t="s">
        <v>1784</v>
      </c>
      <c r="C1211" t="s">
        <v>695</v>
      </c>
      <c r="D1211" t="s">
        <v>689</v>
      </c>
      <c r="E1211">
        <v>33139</v>
      </c>
      <c r="F1211">
        <v>254000</v>
      </c>
      <c r="G1211">
        <v>1</v>
      </c>
      <c r="H1211">
        <v>1</v>
      </c>
      <c r="I1211">
        <v>700</v>
      </c>
      <c r="K1211">
        <v>1960</v>
      </c>
      <c r="L1211">
        <v>26</v>
      </c>
      <c r="M1211">
        <v>363</v>
      </c>
      <c r="N1211" t="s">
        <v>1785</v>
      </c>
      <c r="O1211">
        <v>25.773145899999999</v>
      </c>
      <c r="P1211">
        <v>-80.133527299999997</v>
      </c>
      <c r="Q1211">
        <v>0.19694577300521199</v>
      </c>
    </row>
    <row r="1212" spans="1:17" x14ac:dyDescent="0.3">
      <c r="A1212" t="s">
        <v>396</v>
      </c>
      <c r="B1212" t="s">
        <v>1786</v>
      </c>
      <c r="C1212" t="s">
        <v>695</v>
      </c>
      <c r="D1212" t="s">
        <v>689</v>
      </c>
      <c r="E1212">
        <v>33139</v>
      </c>
      <c r="F1212">
        <v>2995000</v>
      </c>
      <c r="G1212">
        <v>3</v>
      </c>
      <c r="H1212">
        <v>3.5</v>
      </c>
      <c r="I1212">
        <v>2250</v>
      </c>
      <c r="K1212">
        <v>2015</v>
      </c>
      <c r="L1212">
        <v>48</v>
      </c>
      <c r="M1212">
        <v>1331</v>
      </c>
      <c r="N1212" t="s">
        <v>1787</v>
      </c>
      <c r="O1212">
        <v>25.773319999999998</v>
      </c>
      <c r="P1212">
        <v>-80.136381600000007</v>
      </c>
      <c r="Q1212">
        <v>0.1452002078462602</v>
      </c>
    </row>
    <row r="1213" spans="1:17" x14ac:dyDescent="0.3">
      <c r="A1213" t="s">
        <v>396</v>
      </c>
      <c r="B1213" t="s">
        <v>1788</v>
      </c>
      <c r="C1213" t="s">
        <v>695</v>
      </c>
      <c r="D1213" t="s">
        <v>689</v>
      </c>
      <c r="E1213">
        <v>33139</v>
      </c>
      <c r="F1213">
        <v>1726000</v>
      </c>
      <c r="G1213">
        <v>3</v>
      </c>
      <c r="H1213">
        <v>3</v>
      </c>
      <c r="I1213">
        <v>1850</v>
      </c>
      <c r="K1213">
        <v>1937</v>
      </c>
      <c r="L1213">
        <v>52</v>
      </c>
      <c r="M1213">
        <v>933</v>
      </c>
      <c r="N1213" t="s">
        <v>869</v>
      </c>
      <c r="O1213">
        <v>25.773232400000001</v>
      </c>
      <c r="P1213">
        <v>-80.132854699999996</v>
      </c>
      <c r="Q1213">
        <v>0.22268996258396467</v>
      </c>
    </row>
    <row r="1214" spans="1:17" x14ac:dyDescent="0.3">
      <c r="A1214" t="s">
        <v>396</v>
      </c>
      <c r="B1214" t="s">
        <v>1789</v>
      </c>
      <c r="C1214" t="s">
        <v>695</v>
      </c>
      <c r="D1214" t="s">
        <v>689</v>
      </c>
      <c r="E1214">
        <v>33139</v>
      </c>
      <c r="F1214">
        <v>3500000</v>
      </c>
      <c r="G1214">
        <v>3</v>
      </c>
      <c r="H1214">
        <v>3</v>
      </c>
      <c r="I1214">
        <v>2024</v>
      </c>
      <c r="K1214">
        <v>2003</v>
      </c>
      <c r="L1214">
        <v>2</v>
      </c>
      <c r="M1214">
        <v>1729</v>
      </c>
      <c r="N1214" t="s">
        <v>1790</v>
      </c>
      <c r="O1214">
        <v>25.773137899999998</v>
      </c>
      <c r="P1214">
        <v>-80.140604300000007</v>
      </c>
      <c r="Q1214">
        <v>0.34536851204531738</v>
      </c>
    </row>
    <row r="1215" spans="1:17" x14ac:dyDescent="0.3">
      <c r="A1215" t="s">
        <v>396</v>
      </c>
      <c r="B1215" t="s">
        <v>1791</v>
      </c>
      <c r="C1215" t="s">
        <v>695</v>
      </c>
      <c r="D1215" t="s">
        <v>689</v>
      </c>
      <c r="E1215">
        <v>33139</v>
      </c>
      <c r="F1215">
        <v>1550000</v>
      </c>
      <c r="G1215">
        <v>1</v>
      </c>
      <c r="H1215">
        <v>1.5</v>
      </c>
      <c r="I1215">
        <v>1310</v>
      </c>
      <c r="K1215">
        <v>2003</v>
      </c>
      <c r="L1215">
        <v>4</v>
      </c>
      <c r="M1215">
        <v>1183</v>
      </c>
      <c r="N1215" t="s">
        <v>1792</v>
      </c>
      <c r="O1215">
        <v>25.773137899999998</v>
      </c>
      <c r="P1215">
        <v>-80.140604300000007</v>
      </c>
      <c r="Q1215">
        <v>0.34536851204531738</v>
      </c>
    </row>
    <row r="1216" spans="1:17" x14ac:dyDescent="0.3">
      <c r="A1216" t="s">
        <v>396</v>
      </c>
      <c r="B1216" t="s">
        <v>1793</v>
      </c>
      <c r="C1216" t="s">
        <v>695</v>
      </c>
      <c r="D1216" t="s">
        <v>689</v>
      </c>
      <c r="E1216">
        <v>33139</v>
      </c>
      <c r="F1216">
        <v>1399900</v>
      </c>
      <c r="G1216">
        <v>2</v>
      </c>
      <c r="H1216">
        <v>2</v>
      </c>
      <c r="I1216">
        <v>1042</v>
      </c>
      <c r="K1216">
        <v>1987</v>
      </c>
      <c r="L1216">
        <v>28</v>
      </c>
      <c r="M1216">
        <v>1343</v>
      </c>
      <c r="N1216" t="s">
        <v>1794</v>
      </c>
      <c r="O1216">
        <v>25.767294499999998</v>
      </c>
      <c r="P1216">
        <v>-80.134184500000003</v>
      </c>
      <c r="Q1216">
        <v>0.5601292336824919</v>
      </c>
    </row>
    <row r="1217" spans="1:17" x14ac:dyDescent="0.3">
      <c r="A1217" t="s">
        <v>396</v>
      </c>
      <c r="B1217" t="s">
        <v>1795</v>
      </c>
      <c r="C1217" t="s">
        <v>695</v>
      </c>
      <c r="D1217" t="s">
        <v>689</v>
      </c>
      <c r="E1217">
        <v>33139</v>
      </c>
      <c r="F1217">
        <v>3200000</v>
      </c>
      <c r="G1217">
        <v>3</v>
      </c>
      <c r="H1217">
        <v>3</v>
      </c>
      <c r="I1217">
        <v>1802</v>
      </c>
      <c r="K1217">
        <v>1987</v>
      </c>
      <c r="L1217">
        <v>55</v>
      </c>
      <c r="M1217">
        <v>1776</v>
      </c>
      <c r="N1217" t="s">
        <v>1796</v>
      </c>
      <c r="O1217">
        <v>25.767294499999998</v>
      </c>
      <c r="P1217">
        <v>-80.134184500000003</v>
      </c>
      <c r="Q1217">
        <v>0.5601292336824919</v>
      </c>
    </row>
    <row r="1218" spans="1:17" x14ac:dyDescent="0.3">
      <c r="A1218" t="s">
        <v>396</v>
      </c>
      <c r="B1218" t="s">
        <v>1797</v>
      </c>
      <c r="C1218" t="s">
        <v>695</v>
      </c>
      <c r="D1218" t="s">
        <v>689</v>
      </c>
      <c r="E1218">
        <v>33139</v>
      </c>
      <c r="F1218">
        <v>649000</v>
      </c>
      <c r="G1218">
        <v>1</v>
      </c>
      <c r="H1218">
        <v>1</v>
      </c>
      <c r="I1218">
        <v>655</v>
      </c>
      <c r="K1218">
        <v>1970</v>
      </c>
      <c r="L1218">
        <v>15</v>
      </c>
      <c r="M1218">
        <v>991</v>
      </c>
      <c r="N1218" t="s">
        <v>1074</v>
      </c>
      <c r="O1218">
        <v>25.773531999999999</v>
      </c>
      <c r="P1218">
        <v>-80.132070999999996</v>
      </c>
      <c r="Q1218">
        <v>0.23738067544056096</v>
      </c>
    </row>
    <row r="1219" spans="1:17" x14ac:dyDescent="0.3">
      <c r="A1219" t="s">
        <v>396</v>
      </c>
      <c r="B1219" t="s">
        <v>1798</v>
      </c>
      <c r="C1219" t="s">
        <v>695</v>
      </c>
      <c r="D1219" t="s">
        <v>689</v>
      </c>
      <c r="E1219">
        <v>33139</v>
      </c>
      <c r="F1219">
        <v>498000</v>
      </c>
      <c r="G1219">
        <v>1</v>
      </c>
      <c r="H1219">
        <v>1</v>
      </c>
      <c r="I1219">
        <v>667</v>
      </c>
      <c r="K1219">
        <v>1970</v>
      </c>
      <c r="L1219">
        <v>35</v>
      </c>
      <c r="M1219">
        <v>747</v>
      </c>
      <c r="N1219" t="s">
        <v>1799</v>
      </c>
      <c r="O1219">
        <v>25.773531999999999</v>
      </c>
      <c r="P1219">
        <v>-80.132070999999996</v>
      </c>
      <c r="Q1219">
        <v>0.23738067544056096</v>
      </c>
    </row>
    <row r="1220" spans="1:17" x14ac:dyDescent="0.3">
      <c r="A1220" t="s">
        <v>396</v>
      </c>
      <c r="B1220" t="s">
        <v>1800</v>
      </c>
      <c r="C1220" t="s">
        <v>695</v>
      </c>
      <c r="D1220" t="s">
        <v>689</v>
      </c>
      <c r="E1220">
        <v>33139</v>
      </c>
      <c r="F1220">
        <v>549000</v>
      </c>
      <c r="G1220">
        <v>1</v>
      </c>
      <c r="H1220">
        <v>1</v>
      </c>
      <c r="I1220">
        <v>655</v>
      </c>
      <c r="K1220">
        <v>1970</v>
      </c>
      <c r="L1220">
        <v>43</v>
      </c>
      <c r="M1220">
        <v>838</v>
      </c>
      <c r="N1220" t="s">
        <v>1074</v>
      </c>
      <c r="O1220">
        <v>25.773531999999999</v>
      </c>
      <c r="P1220">
        <v>-80.132070999999996</v>
      </c>
      <c r="Q1220">
        <v>0.23738067544056096</v>
      </c>
    </row>
    <row r="1221" spans="1:17" x14ac:dyDescent="0.3">
      <c r="A1221" t="s">
        <v>396</v>
      </c>
      <c r="B1221" t="s">
        <v>1801</v>
      </c>
      <c r="C1221" t="s">
        <v>695</v>
      </c>
      <c r="D1221" t="s">
        <v>689</v>
      </c>
      <c r="E1221">
        <v>33139</v>
      </c>
      <c r="F1221">
        <v>415000</v>
      </c>
      <c r="G1221">
        <v>1</v>
      </c>
      <c r="H1221">
        <v>1</v>
      </c>
      <c r="I1221">
        <v>651</v>
      </c>
      <c r="K1221">
        <v>1936</v>
      </c>
      <c r="L1221">
        <v>4</v>
      </c>
      <c r="M1221">
        <v>637</v>
      </c>
      <c r="N1221" t="s">
        <v>1802</v>
      </c>
      <c r="O1221">
        <v>25.797486899999999</v>
      </c>
      <c r="P1221">
        <v>-80.131302099999999</v>
      </c>
      <c r="Q1221">
        <v>1.36100652908668</v>
      </c>
    </row>
    <row r="1222" spans="1:17" x14ac:dyDescent="0.3">
      <c r="A1222" t="s">
        <v>396</v>
      </c>
      <c r="B1222" t="s">
        <v>1803</v>
      </c>
      <c r="C1222" t="s">
        <v>695</v>
      </c>
      <c r="D1222" t="s">
        <v>689</v>
      </c>
      <c r="E1222">
        <v>33139</v>
      </c>
      <c r="F1222">
        <v>1095000</v>
      </c>
      <c r="G1222">
        <v>1</v>
      </c>
      <c r="H1222">
        <v>1.5</v>
      </c>
      <c r="I1222">
        <v>851</v>
      </c>
      <c r="K1222">
        <v>2005</v>
      </c>
      <c r="L1222">
        <v>43</v>
      </c>
      <c r="M1222">
        <v>1287</v>
      </c>
      <c r="N1222" t="s">
        <v>1447</v>
      </c>
      <c r="O1222">
        <v>25.773659599999998</v>
      </c>
      <c r="P1222">
        <v>-80.141125500000001</v>
      </c>
      <c r="Q1222">
        <v>0.36201674429607644</v>
      </c>
    </row>
    <row r="1223" spans="1:17" x14ac:dyDescent="0.3">
      <c r="A1223" t="s">
        <v>396</v>
      </c>
      <c r="B1223" t="s">
        <v>1804</v>
      </c>
      <c r="C1223" t="s">
        <v>695</v>
      </c>
      <c r="D1223" t="s">
        <v>689</v>
      </c>
      <c r="E1223">
        <v>33139</v>
      </c>
      <c r="F1223">
        <v>4650000</v>
      </c>
      <c r="G1223">
        <v>3</v>
      </c>
      <c r="H1223">
        <v>3.5</v>
      </c>
      <c r="I1223">
        <v>2145</v>
      </c>
      <c r="K1223">
        <v>2005</v>
      </c>
      <c r="L1223">
        <v>8</v>
      </c>
      <c r="M1223">
        <v>2168</v>
      </c>
      <c r="N1223" t="s">
        <v>1805</v>
      </c>
      <c r="O1223">
        <v>25.773659599999998</v>
      </c>
      <c r="P1223">
        <v>-80.141125500000001</v>
      </c>
      <c r="Q1223">
        <v>0.36201674429607644</v>
      </c>
    </row>
    <row r="1224" spans="1:17" x14ac:dyDescent="0.3">
      <c r="A1224" t="s">
        <v>396</v>
      </c>
      <c r="B1224" t="s">
        <v>1806</v>
      </c>
      <c r="C1224" t="s">
        <v>695</v>
      </c>
      <c r="D1224" t="s">
        <v>689</v>
      </c>
      <c r="E1224">
        <v>33139</v>
      </c>
      <c r="F1224">
        <v>619000</v>
      </c>
      <c r="G1224">
        <v>1</v>
      </c>
      <c r="H1224">
        <v>1</v>
      </c>
      <c r="I1224">
        <v>645</v>
      </c>
      <c r="K1224">
        <v>1969</v>
      </c>
      <c r="L1224">
        <v>1</v>
      </c>
      <c r="M1224">
        <v>960</v>
      </c>
      <c r="N1224" t="s">
        <v>1807</v>
      </c>
      <c r="O1224">
        <v>25.774420800000001</v>
      </c>
      <c r="P1224">
        <v>-80.1313873</v>
      </c>
      <c r="Q1224">
        <v>0.17207065945372824</v>
      </c>
    </row>
    <row r="1225" spans="1:17" x14ac:dyDescent="0.3">
      <c r="A1225" t="s">
        <v>396</v>
      </c>
      <c r="B1225" t="s">
        <v>1808</v>
      </c>
      <c r="C1225" t="s">
        <v>695</v>
      </c>
      <c r="D1225" t="s">
        <v>689</v>
      </c>
      <c r="E1225">
        <v>33139</v>
      </c>
      <c r="F1225">
        <v>695000</v>
      </c>
      <c r="G1225">
        <v>2</v>
      </c>
      <c r="H1225">
        <v>2</v>
      </c>
      <c r="I1225">
        <v>700</v>
      </c>
      <c r="K1225">
        <v>1969</v>
      </c>
      <c r="L1225">
        <v>56</v>
      </c>
      <c r="M1225">
        <v>993</v>
      </c>
      <c r="N1225" t="s">
        <v>1809</v>
      </c>
      <c r="O1225">
        <v>25.774420800000001</v>
      </c>
      <c r="P1225">
        <v>-80.1313873</v>
      </c>
      <c r="Q1225">
        <v>0.17207065945372824</v>
      </c>
    </row>
    <row r="1226" spans="1:17" x14ac:dyDescent="0.3">
      <c r="A1226" t="s">
        <v>396</v>
      </c>
      <c r="B1226" t="s">
        <v>1810</v>
      </c>
      <c r="C1226" t="s">
        <v>695</v>
      </c>
      <c r="D1226" t="s">
        <v>689</v>
      </c>
      <c r="E1226">
        <v>33139</v>
      </c>
      <c r="F1226">
        <v>549000</v>
      </c>
      <c r="G1226">
        <v>1</v>
      </c>
      <c r="H1226">
        <v>1</v>
      </c>
      <c r="I1226">
        <v>654</v>
      </c>
      <c r="K1226">
        <v>1969</v>
      </c>
      <c r="L1226">
        <v>66</v>
      </c>
      <c r="M1226">
        <v>839</v>
      </c>
      <c r="N1226" t="s">
        <v>1373</v>
      </c>
      <c r="O1226">
        <v>25.774420800000001</v>
      </c>
      <c r="P1226">
        <v>-80.1313873</v>
      </c>
      <c r="Q1226">
        <v>0.17207065945372824</v>
      </c>
    </row>
    <row r="1227" spans="1:17" x14ac:dyDescent="0.3">
      <c r="A1227" t="s">
        <v>396</v>
      </c>
      <c r="B1227" t="s">
        <v>1811</v>
      </c>
      <c r="C1227" t="s">
        <v>695</v>
      </c>
      <c r="D1227" t="s">
        <v>689</v>
      </c>
      <c r="E1227">
        <v>33139</v>
      </c>
      <c r="F1227">
        <v>550000</v>
      </c>
      <c r="G1227">
        <v>1</v>
      </c>
      <c r="H1227">
        <v>1</v>
      </c>
      <c r="I1227">
        <v>680</v>
      </c>
      <c r="K1227">
        <v>1967</v>
      </c>
      <c r="L1227">
        <v>8</v>
      </c>
      <c r="M1227">
        <v>809</v>
      </c>
      <c r="N1227" t="s">
        <v>1812</v>
      </c>
      <c r="O1227">
        <v>25.790561700000001</v>
      </c>
      <c r="P1227">
        <v>-80.149443700000006</v>
      </c>
      <c r="Q1227">
        <v>1.3616066307319084</v>
      </c>
    </row>
    <row r="1228" spans="1:17" x14ac:dyDescent="0.3">
      <c r="A1228" t="s">
        <v>396</v>
      </c>
      <c r="B1228" t="s">
        <v>1813</v>
      </c>
      <c r="C1228" t="s">
        <v>695</v>
      </c>
      <c r="D1228" t="s">
        <v>689</v>
      </c>
      <c r="E1228">
        <v>33139</v>
      </c>
      <c r="F1228">
        <v>1700000</v>
      </c>
      <c r="G1228">
        <v>1</v>
      </c>
      <c r="H1228">
        <v>1</v>
      </c>
      <c r="I1228">
        <v>742</v>
      </c>
      <c r="K1228">
        <v>2008</v>
      </c>
      <c r="L1228">
        <v>54</v>
      </c>
      <c r="M1228">
        <v>2291</v>
      </c>
      <c r="N1228" t="s">
        <v>1814</v>
      </c>
      <c r="O1228">
        <v>25.767875</v>
      </c>
      <c r="P1228">
        <v>-80.132756000000001</v>
      </c>
      <c r="Q1228">
        <v>0.54271286299151011</v>
      </c>
    </row>
    <row r="1229" spans="1:17" x14ac:dyDescent="0.3">
      <c r="A1229" t="s">
        <v>396</v>
      </c>
      <c r="B1229" t="s">
        <v>1815</v>
      </c>
      <c r="C1229" t="s">
        <v>695</v>
      </c>
      <c r="D1229" t="s">
        <v>689</v>
      </c>
      <c r="E1229">
        <v>33139</v>
      </c>
      <c r="F1229">
        <v>1420000</v>
      </c>
      <c r="G1229">
        <v>1</v>
      </c>
      <c r="H1229">
        <v>1.5</v>
      </c>
      <c r="I1229">
        <v>878</v>
      </c>
      <c r="K1229">
        <v>2023</v>
      </c>
      <c r="L1229">
        <v>58</v>
      </c>
      <c r="M1229">
        <v>1617</v>
      </c>
      <c r="N1229" t="s">
        <v>1816</v>
      </c>
      <c r="O1229">
        <v>25.775127000000001</v>
      </c>
      <c r="P1229">
        <v>-80.141256999999996</v>
      </c>
      <c r="Q1229">
        <v>0.35219762427919421</v>
      </c>
    </row>
    <row r="1230" spans="1:17" x14ac:dyDescent="0.3">
      <c r="A1230" t="s">
        <v>396</v>
      </c>
      <c r="B1230" t="s">
        <v>1817</v>
      </c>
      <c r="C1230" t="s">
        <v>695</v>
      </c>
      <c r="D1230" t="s">
        <v>689</v>
      </c>
      <c r="E1230">
        <v>33139</v>
      </c>
      <c r="F1230">
        <v>2650000</v>
      </c>
      <c r="G1230">
        <v>2</v>
      </c>
      <c r="H1230">
        <v>2.5</v>
      </c>
      <c r="I1230">
        <v>1992</v>
      </c>
      <c r="K1230">
        <v>2004</v>
      </c>
      <c r="L1230">
        <v>21</v>
      </c>
      <c r="M1230">
        <v>1330</v>
      </c>
      <c r="N1230" t="s">
        <v>1440</v>
      </c>
      <c r="O1230">
        <v>25.7753914</v>
      </c>
      <c r="P1230">
        <v>-80.142158199999997</v>
      </c>
      <c r="Q1230">
        <v>0.40811835453990719</v>
      </c>
    </row>
    <row r="1231" spans="1:17" x14ac:dyDescent="0.3">
      <c r="A1231" t="s">
        <v>396</v>
      </c>
      <c r="B1231" t="s">
        <v>1818</v>
      </c>
      <c r="C1231" t="s">
        <v>695</v>
      </c>
      <c r="D1231" t="s">
        <v>689</v>
      </c>
      <c r="E1231">
        <v>33139</v>
      </c>
      <c r="F1231">
        <v>750000</v>
      </c>
      <c r="G1231">
        <v>1</v>
      </c>
      <c r="H1231">
        <v>1</v>
      </c>
      <c r="I1231">
        <v>776</v>
      </c>
      <c r="K1231">
        <v>2004</v>
      </c>
      <c r="L1231">
        <v>23</v>
      </c>
      <c r="M1231">
        <v>966</v>
      </c>
      <c r="N1231" t="s">
        <v>1819</v>
      </c>
      <c r="O1231">
        <v>25.7753914</v>
      </c>
      <c r="P1231">
        <v>-80.142158199999997</v>
      </c>
      <c r="Q1231">
        <v>0.40811835453990719</v>
      </c>
    </row>
    <row r="1232" spans="1:17" x14ac:dyDescent="0.3">
      <c r="A1232" t="s">
        <v>396</v>
      </c>
      <c r="B1232" t="s">
        <v>1820</v>
      </c>
      <c r="C1232" t="s">
        <v>695</v>
      </c>
      <c r="D1232" t="s">
        <v>689</v>
      </c>
      <c r="E1232">
        <v>33139</v>
      </c>
      <c r="F1232">
        <v>329000</v>
      </c>
      <c r="G1232">
        <v>1</v>
      </c>
      <c r="H1232">
        <v>1</v>
      </c>
      <c r="I1232">
        <v>530</v>
      </c>
      <c r="K1232">
        <v>1967</v>
      </c>
      <c r="L1232">
        <v>21</v>
      </c>
      <c r="M1232">
        <v>621</v>
      </c>
      <c r="N1232" t="s">
        <v>1821</v>
      </c>
      <c r="O1232">
        <v>25.7751777</v>
      </c>
      <c r="P1232">
        <v>-80.134440600000005</v>
      </c>
      <c r="Q1232">
        <v>7.2634442907956398E-2</v>
      </c>
    </row>
    <row r="1233" spans="1:17" x14ac:dyDescent="0.3">
      <c r="A1233" t="s">
        <v>396</v>
      </c>
      <c r="B1233" t="s">
        <v>1822</v>
      </c>
      <c r="C1233" t="s">
        <v>695</v>
      </c>
      <c r="D1233" t="s">
        <v>689</v>
      </c>
      <c r="E1233">
        <v>33139</v>
      </c>
      <c r="F1233">
        <v>260000</v>
      </c>
      <c r="G1233">
        <v>1</v>
      </c>
      <c r="H1233">
        <v>1</v>
      </c>
      <c r="I1233">
        <v>420</v>
      </c>
      <c r="K1233">
        <v>1969</v>
      </c>
      <c r="L1233">
        <v>71</v>
      </c>
      <c r="M1233">
        <v>619</v>
      </c>
      <c r="N1233" t="s">
        <v>486</v>
      </c>
      <c r="O1233">
        <v>25.775125500000001</v>
      </c>
      <c r="P1233">
        <v>-80.136401800000002</v>
      </c>
      <c r="Q1233">
        <v>5.1326652468929757E-2</v>
      </c>
    </row>
    <row r="1234" spans="1:17" x14ac:dyDescent="0.3">
      <c r="A1234" t="s">
        <v>396</v>
      </c>
      <c r="B1234" t="s">
        <v>1823</v>
      </c>
      <c r="C1234" t="s">
        <v>695</v>
      </c>
      <c r="D1234" t="s">
        <v>689</v>
      </c>
      <c r="E1234">
        <v>33139</v>
      </c>
      <c r="F1234">
        <v>265000</v>
      </c>
      <c r="G1234">
        <v>1</v>
      </c>
      <c r="H1234">
        <v>1</v>
      </c>
      <c r="I1234">
        <v>510</v>
      </c>
      <c r="K1234">
        <v>1938</v>
      </c>
      <c r="L1234">
        <v>20</v>
      </c>
      <c r="M1234">
        <v>520</v>
      </c>
      <c r="N1234" t="s">
        <v>1824</v>
      </c>
      <c r="O1234">
        <v>25.7872922</v>
      </c>
      <c r="P1234">
        <v>-80.133793100000005</v>
      </c>
      <c r="Q1234">
        <v>0.8362238975227787</v>
      </c>
    </row>
    <row r="1235" spans="1:17" x14ac:dyDescent="0.3">
      <c r="A1235" t="s">
        <v>396</v>
      </c>
      <c r="B1235" t="s">
        <v>1825</v>
      </c>
      <c r="C1235" t="s">
        <v>695</v>
      </c>
      <c r="D1235" t="s">
        <v>689</v>
      </c>
      <c r="E1235">
        <v>33139</v>
      </c>
      <c r="F1235">
        <v>1850000</v>
      </c>
      <c r="G1235">
        <v>2</v>
      </c>
      <c r="H1235">
        <v>2</v>
      </c>
      <c r="I1235">
        <v>1256</v>
      </c>
      <c r="K1235">
        <v>2006</v>
      </c>
      <c r="L1235">
        <v>26</v>
      </c>
      <c r="M1235">
        <v>1473</v>
      </c>
      <c r="N1235" t="s">
        <v>1826</v>
      </c>
      <c r="O1235">
        <v>25.775240199999999</v>
      </c>
      <c r="P1235">
        <v>-80.141944699999996</v>
      </c>
      <c r="Q1235">
        <v>0.39480679765815485</v>
      </c>
    </row>
    <row r="1236" spans="1:17" x14ac:dyDescent="0.3">
      <c r="A1236" t="s">
        <v>396</v>
      </c>
      <c r="B1236" t="s">
        <v>1827</v>
      </c>
      <c r="C1236" t="s">
        <v>695</v>
      </c>
      <c r="D1236" t="s">
        <v>689</v>
      </c>
      <c r="E1236">
        <v>33139</v>
      </c>
      <c r="F1236">
        <v>290000</v>
      </c>
      <c r="G1236">
        <v>1</v>
      </c>
      <c r="H1236">
        <v>1</v>
      </c>
      <c r="I1236">
        <v>504</v>
      </c>
      <c r="K1236">
        <v>1945</v>
      </c>
      <c r="L1236">
        <v>31</v>
      </c>
      <c r="M1236">
        <v>575</v>
      </c>
      <c r="N1236" t="s">
        <v>455</v>
      </c>
      <c r="O1236">
        <v>25.7756255</v>
      </c>
      <c r="P1236">
        <v>-80.137995399999994</v>
      </c>
      <c r="Q1236">
        <v>0.15073571906495853</v>
      </c>
    </row>
    <row r="1237" spans="1:17" x14ac:dyDescent="0.3">
      <c r="A1237" t="s">
        <v>396</v>
      </c>
      <c r="B1237" t="s">
        <v>1828</v>
      </c>
      <c r="C1237" t="s">
        <v>695</v>
      </c>
      <c r="D1237" t="s">
        <v>689</v>
      </c>
      <c r="E1237">
        <v>33139</v>
      </c>
      <c r="F1237">
        <v>340000</v>
      </c>
      <c r="G1237">
        <v>2</v>
      </c>
      <c r="H1237">
        <v>2</v>
      </c>
      <c r="I1237">
        <v>643</v>
      </c>
      <c r="K1237">
        <v>1940</v>
      </c>
      <c r="L1237">
        <v>46</v>
      </c>
      <c r="M1237">
        <v>529</v>
      </c>
      <c r="N1237" t="s">
        <v>902</v>
      </c>
      <c r="O1237">
        <v>25.7872764</v>
      </c>
      <c r="P1237">
        <v>-80.134378400000003</v>
      </c>
      <c r="Q1237">
        <v>0.83102354012184088</v>
      </c>
    </row>
    <row r="1238" spans="1:17" x14ac:dyDescent="0.3">
      <c r="A1238" t="s">
        <v>396</v>
      </c>
      <c r="B1238" t="s">
        <v>1829</v>
      </c>
      <c r="C1238" t="s">
        <v>695</v>
      </c>
      <c r="D1238" t="s">
        <v>689</v>
      </c>
      <c r="E1238">
        <v>33139</v>
      </c>
      <c r="F1238">
        <v>290000</v>
      </c>
      <c r="G1238">
        <v>1</v>
      </c>
      <c r="H1238">
        <v>1</v>
      </c>
      <c r="I1238">
        <v>420</v>
      </c>
      <c r="K1238">
        <v>1935</v>
      </c>
      <c r="L1238">
        <v>10</v>
      </c>
      <c r="M1238">
        <v>690</v>
      </c>
      <c r="N1238" t="s">
        <v>668</v>
      </c>
      <c r="O1238">
        <v>25.775995000000002</v>
      </c>
      <c r="P1238">
        <v>-80.134687400000004</v>
      </c>
      <c r="Q1238">
        <v>7.4368382181243975E-2</v>
      </c>
    </row>
    <row r="1239" spans="1:17" x14ac:dyDescent="0.3">
      <c r="A1239" t="s">
        <v>396</v>
      </c>
      <c r="B1239" t="s">
        <v>1830</v>
      </c>
      <c r="C1239" t="s">
        <v>695</v>
      </c>
      <c r="D1239" t="s">
        <v>689</v>
      </c>
      <c r="E1239">
        <v>33139</v>
      </c>
      <c r="F1239">
        <v>290000</v>
      </c>
      <c r="G1239">
        <v>1</v>
      </c>
      <c r="H1239">
        <v>1</v>
      </c>
      <c r="I1239">
        <v>527</v>
      </c>
      <c r="K1239">
        <v>1936</v>
      </c>
      <c r="L1239">
        <v>40</v>
      </c>
      <c r="M1239">
        <v>550</v>
      </c>
      <c r="N1239" t="s">
        <v>1824</v>
      </c>
      <c r="O1239">
        <v>25.7764062</v>
      </c>
      <c r="P1239">
        <v>-80.134680500000002</v>
      </c>
      <c r="Q1239">
        <v>9.547681090240201E-2</v>
      </c>
    </row>
    <row r="1240" spans="1:17" x14ac:dyDescent="0.3">
      <c r="A1240" t="s">
        <v>396</v>
      </c>
      <c r="B1240" t="s">
        <v>1831</v>
      </c>
      <c r="C1240" t="s">
        <v>695</v>
      </c>
      <c r="D1240" t="s">
        <v>689</v>
      </c>
      <c r="E1240">
        <v>33139</v>
      </c>
      <c r="F1240">
        <v>300000</v>
      </c>
      <c r="G1240">
        <v>1</v>
      </c>
      <c r="H1240">
        <v>1</v>
      </c>
      <c r="I1240">
        <v>680</v>
      </c>
      <c r="K1240">
        <v>1965</v>
      </c>
      <c r="L1240">
        <v>42</v>
      </c>
      <c r="M1240">
        <v>441</v>
      </c>
      <c r="N1240" t="s">
        <v>1832</v>
      </c>
      <c r="O1240">
        <v>25.776651300000001</v>
      </c>
      <c r="P1240">
        <v>-80.136481000000003</v>
      </c>
      <c r="Q1240">
        <v>0.10827402387824359</v>
      </c>
    </row>
    <row r="1241" spans="1:17" x14ac:dyDescent="0.3">
      <c r="A1241" t="s">
        <v>396</v>
      </c>
      <c r="B1241" t="s">
        <v>1833</v>
      </c>
      <c r="C1241" t="s">
        <v>695</v>
      </c>
      <c r="D1241" t="s">
        <v>689</v>
      </c>
      <c r="E1241">
        <v>33139</v>
      </c>
      <c r="F1241">
        <v>1164900</v>
      </c>
      <c r="G1241">
        <v>2</v>
      </c>
      <c r="H1241">
        <v>2</v>
      </c>
      <c r="I1241">
        <v>1147</v>
      </c>
      <c r="K1241">
        <v>1997</v>
      </c>
      <c r="L1241">
        <v>24</v>
      </c>
      <c r="M1241">
        <v>1016</v>
      </c>
      <c r="N1241" t="s">
        <v>1176</v>
      </c>
      <c r="O1241">
        <v>25.777010700000002</v>
      </c>
      <c r="P1241">
        <v>-80.142553100000001</v>
      </c>
      <c r="Q1241">
        <v>0.44849569043283211</v>
      </c>
    </row>
    <row r="1242" spans="1:17" x14ac:dyDescent="0.3">
      <c r="A1242" t="s">
        <v>396</v>
      </c>
      <c r="B1242" t="s">
        <v>1834</v>
      </c>
      <c r="C1242" t="s">
        <v>695</v>
      </c>
      <c r="D1242" t="s">
        <v>689</v>
      </c>
      <c r="E1242">
        <v>33139</v>
      </c>
      <c r="F1242">
        <v>1560000</v>
      </c>
      <c r="G1242">
        <v>3</v>
      </c>
      <c r="H1242">
        <v>2</v>
      </c>
      <c r="I1242">
        <v>1234</v>
      </c>
      <c r="K1242">
        <v>1997</v>
      </c>
      <c r="L1242">
        <v>62</v>
      </c>
      <c r="M1242">
        <v>1264</v>
      </c>
      <c r="N1242" t="s">
        <v>1747</v>
      </c>
      <c r="O1242">
        <v>25.777010700000002</v>
      </c>
      <c r="P1242">
        <v>-80.142553100000001</v>
      </c>
      <c r="Q1242">
        <v>0.44849569043283211</v>
      </c>
    </row>
    <row r="1243" spans="1:17" x14ac:dyDescent="0.3">
      <c r="A1243" t="s">
        <v>396</v>
      </c>
      <c r="B1243" t="s">
        <v>1835</v>
      </c>
      <c r="C1243" t="s">
        <v>695</v>
      </c>
      <c r="D1243" t="s">
        <v>689</v>
      </c>
      <c r="E1243">
        <v>33139</v>
      </c>
      <c r="F1243">
        <v>299000</v>
      </c>
      <c r="G1243">
        <v>1</v>
      </c>
      <c r="H1243">
        <v>1</v>
      </c>
      <c r="I1243">
        <v>424</v>
      </c>
      <c r="K1243">
        <v>1941</v>
      </c>
      <c r="L1243">
        <v>13</v>
      </c>
      <c r="M1243">
        <v>705</v>
      </c>
      <c r="N1243" t="s">
        <v>1836</v>
      </c>
      <c r="O1243">
        <v>25.788885799999999</v>
      </c>
      <c r="P1243">
        <v>-80.135574700000006</v>
      </c>
      <c r="Q1243">
        <v>0.93874729006433366</v>
      </c>
    </row>
    <row r="1244" spans="1:17" x14ac:dyDescent="0.3">
      <c r="A1244" t="s">
        <v>396</v>
      </c>
      <c r="B1244" t="s">
        <v>1837</v>
      </c>
      <c r="C1244" t="s">
        <v>695</v>
      </c>
      <c r="D1244" t="s">
        <v>689</v>
      </c>
      <c r="E1244">
        <v>33139</v>
      </c>
      <c r="F1244">
        <v>279000</v>
      </c>
      <c r="G1244">
        <v>1</v>
      </c>
      <c r="H1244">
        <v>1</v>
      </c>
      <c r="I1244">
        <v>740</v>
      </c>
      <c r="K1244">
        <v>1970</v>
      </c>
      <c r="L1244">
        <v>8</v>
      </c>
      <c r="M1244">
        <v>377</v>
      </c>
      <c r="N1244" t="s">
        <v>1328</v>
      </c>
      <c r="O1244">
        <v>25.777408999999999</v>
      </c>
      <c r="P1244">
        <v>-80.138751900000003</v>
      </c>
      <c r="Q1244">
        <v>0.24433317793944398</v>
      </c>
    </row>
    <row r="1245" spans="1:17" x14ac:dyDescent="0.3">
      <c r="A1245" t="s">
        <v>396</v>
      </c>
      <c r="B1245" t="s">
        <v>1838</v>
      </c>
      <c r="C1245" t="s">
        <v>695</v>
      </c>
      <c r="D1245" t="s">
        <v>689</v>
      </c>
      <c r="E1245">
        <v>33139</v>
      </c>
      <c r="F1245">
        <v>325000</v>
      </c>
      <c r="G1245">
        <v>1</v>
      </c>
      <c r="H1245">
        <v>1</v>
      </c>
      <c r="I1245">
        <v>720</v>
      </c>
      <c r="K1245">
        <v>1972</v>
      </c>
      <c r="L1245">
        <v>63</v>
      </c>
      <c r="M1245">
        <v>451</v>
      </c>
      <c r="N1245" t="s">
        <v>1839</v>
      </c>
      <c r="O1245">
        <v>25.7774374</v>
      </c>
      <c r="P1245">
        <v>-80.132695900000002</v>
      </c>
      <c r="Q1245">
        <v>0.23337620281373783</v>
      </c>
    </row>
    <row r="1246" spans="1:17" x14ac:dyDescent="0.3">
      <c r="A1246" t="s">
        <v>396</v>
      </c>
      <c r="B1246" t="s">
        <v>1840</v>
      </c>
      <c r="C1246" t="s">
        <v>695</v>
      </c>
      <c r="D1246" t="s">
        <v>689</v>
      </c>
      <c r="E1246">
        <v>33139</v>
      </c>
      <c r="F1246">
        <v>1900000</v>
      </c>
      <c r="G1246">
        <v>2</v>
      </c>
      <c r="H1246">
        <v>2.5</v>
      </c>
      <c r="I1246">
        <v>1570</v>
      </c>
      <c r="K1246">
        <v>1997</v>
      </c>
      <c r="L1246">
        <v>20</v>
      </c>
      <c r="M1246">
        <v>1210</v>
      </c>
      <c r="N1246" t="s">
        <v>1579</v>
      </c>
      <c r="O1246">
        <v>25.7721594</v>
      </c>
      <c r="P1246">
        <v>-80.135760000000005</v>
      </c>
      <c r="Q1246">
        <v>0.21723613350028637</v>
      </c>
    </row>
    <row r="1247" spans="1:17" x14ac:dyDescent="0.3">
      <c r="A1247" t="s">
        <v>396</v>
      </c>
      <c r="B1247" t="s">
        <v>1841</v>
      </c>
      <c r="C1247" t="s">
        <v>695</v>
      </c>
      <c r="D1247" t="s">
        <v>689</v>
      </c>
      <c r="E1247">
        <v>33139</v>
      </c>
      <c r="F1247">
        <v>550000</v>
      </c>
      <c r="G1247">
        <v>2</v>
      </c>
      <c r="H1247">
        <v>1</v>
      </c>
      <c r="I1247">
        <v>677</v>
      </c>
      <c r="K1247">
        <v>1935</v>
      </c>
      <c r="L1247">
        <v>67</v>
      </c>
      <c r="M1247">
        <v>812</v>
      </c>
      <c r="N1247" t="s">
        <v>422</v>
      </c>
      <c r="O1247">
        <v>25.777910299999999</v>
      </c>
      <c r="P1247">
        <v>-80.132586900000007</v>
      </c>
      <c r="Q1247">
        <v>0.2601557231899061</v>
      </c>
    </row>
    <row r="1248" spans="1:17" x14ac:dyDescent="0.3">
      <c r="A1248" t="s">
        <v>396</v>
      </c>
      <c r="B1248" t="s">
        <v>1842</v>
      </c>
      <c r="C1248" t="s">
        <v>695</v>
      </c>
      <c r="D1248" t="s">
        <v>689</v>
      </c>
      <c r="E1248">
        <v>33139</v>
      </c>
      <c r="F1248">
        <v>14500000</v>
      </c>
      <c r="G1248">
        <v>4</v>
      </c>
      <c r="H1248">
        <v>3.5</v>
      </c>
      <c r="I1248">
        <v>3731</v>
      </c>
      <c r="K1248">
        <v>2008</v>
      </c>
      <c r="L1248">
        <v>16</v>
      </c>
      <c r="M1248">
        <v>3886</v>
      </c>
      <c r="N1248" t="s">
        <v>1843</v>
      </c>
      <c r="O1248">
        <v>25.7680133</v>
      </c>
      <c r="P1248">
        <v>-80.136310399999999</v>
      </c>
      <c r="Q1248">
        <v>0.50543012499103623</v>
      </c>
    </row>
    <row r="1249" spans="1:17" x14ac:dyDescent="0.3">
      <c r="A1249" t="s">
        <v>396</v>
      </c>
      <c r="B1249" t="s">
        <v>1844</v>
      </c>
      <c r="C1249" t="s">
        <v>695</v>
      </c>
      <c r="D1249" t="s">
        <v>689</v>
      </c>
      <c r="E1249">
        <v>33139</v>
      </c>
      <c r="F1249">
        <v>570000</v>
      </c>
      <c r="G1249">
        <v>2</v>
      </c>
      <c r="H1249">
        <v>2</v>
      </c>
      <c r="I1249">
        <v>1150</v>
      </c>
      <c r="K1249">
        <v>1966</v>
      </c>
      <c r="L1249">
        <v>12</v>
      </c>
      <c r="M1249">
        <v>496</v>
      </c>
      <c r="N1249" t="s">
        <v>1326</v>
      </c>
      <c r="O1249">
        <v>25.778011100000001</v>
      </c>
      <c r="P1249">
        <v>-80.142465799999997</v>
      </c>
      <c r="Q1249">
        <v>0.46647227722088913</v>
      </c>
    </row>
    <row r="1250" spans="1:17" x14ac:dyDescent="0.3">
      <c r="A1250" t="s">
        <v>396</v>
      </c>
      <c r="B1250" t="s">
        <v>1845</v>
      </c>
      <c r="C1250" t="s">
        <v>695</v>
      </c>
      <c r="D1250" t="s">
        <v>689</v>
      </c>
      <c r="E1250">
        <v>33139</v>
      </c>
      <c r="F1250">
        <v>590000</v>
      </c>
      <c r="G1250">
        <v>1</v>
      </c>
      <c r="H1250">
        <v>1</v>
      </c>
      <c r="I1250">
        <v>950</v>
      </c>
      <c r="K1250">
        <v>1966</v>
      </c>
      <c r="L1250">
        <v>62</v>
      </c>
      <c r="M1250">
        <v>621</v>
      </c>
      <c r="N1250" t="s">
        <v>1714</v>
      </c>
      <c r="O1250">
        <v>25.778011100000001</v>
      </c>
      <c r="P1250">
        <v>-80.142465799999997</v>
      </c>
      <c r="Q1250">
        <v>0.46647227722088913</v>
      </c>
    </row>
    <row r="1251" spans="1:17" x14ac:dyDescent="0.3">
      <c r="A1251" t="s">
        <v>396</v>
      </c>
      <c r="B1251" t="s">
        <v>1846</v>
      </c>
      <c r="C1251" t="s">
        <v>695</v>
      </c>
      <c r="D1251" t="s">
        <v>689</v>
      </c>
      <c r="E1251">
        <v>33139</v>
      </c>
      <c r="F1251">
        <v>249500</v>
      </c>
      <c r="G1251">
        <v>1</v>
      </c>
      <c r="H1251">
        <v>1</v>
      </c>
      <c r="I1251">
        <v>453</v>
      </c>
      <c r="K1251">
        <v>2015</v>
      </c>
      <c r="L1251">
        <v>29</v>
      </c>
      <c r="M1251">
        <v>551</v>
      </c>
      <c r="N1251" t="s">
        <v>1847</v>
      </c>
      <c r="O1251">
        <v>25.778399199999999</v>
      </c>
      <c r="P1251">
        <v>-80.136517900000001</v>
      </c>
      <c r="Q1251">
        <v>0.22163257602483211</v>
      </c>
    </row>
    <row r="1252" spans="1:17" x14ac:dyDescent="0.3">
      <c r="A1252" t="s">
        <v>396</v>
      </c>
      <c r="B1252" t="s">
        <v>1848</v>
      </c>
      <c r="C1252" t="s">
        <v>695</v>
      </c>
      <c r="D1252" t="s">
        <v>689</v>
      </c>
      <c r="E1252">
        <v>33139</v>
      </c>
      <c r="F1252">
        <v>247000</v>
      </c>
      <c r="G1252">
        <v>1</v>
      </c>
      <c r="H1252">
        <v>1</v>
      </c>
      <c r="I1252">
        <v>406</v>
      </c>
      <c r="K1252">
        <v>2014</v>
      </c>
      <c r="L1252">
        <v>13</v>
      </c>
      <c r="M1252">
        <v>608</v>
      </c>
      <c r="N1252" t="s">
        <v>601</v>
      </c>
      <c r="O1252">
        <v>25.787140399999998</v>
      </c>
      <c r="P1252">
        <v>-80.136967799999994</v>
      </c>
      <c r="Q1252">
        <v>0.82255744775890238</v>
      </c>
    </row>
    <row r="1253" spans="1:17" x14ac:dyDescent="0.3">
      <c r="A1253" t="s">
        <v>396</v>
      </c>
      <c r="B1253" t="s">
        <v>1849</v>
      </c>
      <c r="C1253" t="s">
        <v>695</v>
      </c>
      <c r="D1253" t="s">
        <v>689</v>
      </c>
      <c r="E1253">
        <v>33139</v>
      </c>
      <c r="F1253">
        <v>590000</v>
      </c>
      <c r="G1253">
        <v>1</v>
      </c>
      <c r="H1253">
        <v>1.5</v>
      </c>
      <c r="I1253">
        <v>730</v>
      </c>
      <c r="K1253">
        <v>1923</v>
      </c>
      <c r="L1253">
        <v>41</v>
      </c>
      <c r="M1253">
        <v>808</v>
      </c>
      <c r="N1253" t="s">
        <v>1850</v>
      </c>
      <c r="O1253">
        <v>25.778806100000001</v>
      </c>
      <c r="P1253">
        <v>-80.131300100000004</v>
      </c>
      <c r="Q1253">
        <v>0.28790726617965934</v>
      </c>
    </row>
    <row r="1254" spans="1:17" x14ac:dyDescent="0.3">
      <c r="A1254" t="s">
        <v>396</v>
      </c>
      <c r="B1254" t="s">
        <v>1851</v>
      </c>
      <c r="C1254" t="s">
        <v>695</v>
      </c>
      <c r="D1254" t="s">
        <v>689</v>
      </c>
      <c r="E1254">
        <v>33139</v>
      </c>
      <c r="F1254">
        <v>430000</v>
      </c>
      <c r="G1254">
        <v>1</v>
      </c>
      <c r="H1254">
        <v>1</v>
      </c>
      <c r="I1254">
        <v>620</v>
      </c>
      <c r="K1254">
        <v>1923</v>
      </c>
      <c r="L1254">
        <v>22</v>
      </c>
      <c r="M1254">
        <v>694</v>
      </c>
      <c r="N1254" t="s">
        <v>635</v>
      </c>
      <c r="O1254">
        <v>25.778806100000001</v>
      </c>
      <c r="P1254">
        <v>-80.131300100000004</v>
      </c>
      <c r="Q1254">
        <v>0.28790726617965934</v>
      </c>
    </row>
    <row r="1255" spans="1:17" x14ac:dyDescent="0.3">
      <c r="A1255" t="s">
        <v>396</v>
      </c>
      <c r="B1255" t="s">
        <v>1852</v>
      </c>
      <c r="C1255" t="s">
        <v>695</v>
      </c>
      <c r="D1255" t="s">
        <v>689</v>
      </c>
      <c r="E1255">
        <v>33139</v>
      </c>
      <c r="F1255">
        <v>1150000</v>
      </c>
      <c r="G1255">
        <v>3</v>
      </c>
      <c r="H1255">
        <v>2</v>
      </c>
      <c r="I1255">
        <v>1477</v>
      </c>
      <c r="K1255">
        <v>1981</v>
      </c>
      <c r="L1255">
        <v>27</v>
      </c>
      <c r="M1255">
        <v>779</v>
      </c>
      <c r="N1255" t="s">
        <v>1853</v>
      </c>
      <c r="O1255">
        <v>25.790307200000001</v>
      </c>
      <c r="P1255">
        <v>-80.148508500000005</v>
      </c>
      <c r="Q1255">
        <v>1.3116182383622095</v>
      </c>
    </row>
    <row r="1256" spans="1:17" x14ac:dyDescent="0.3">
      <c r="A1256" t="s">
        <v>396</v>
      </c>
      <c r="B1256" t="s">
        <v>1854</v>
      </c>
      <c r="C1256" t="s">
        <v>695</v>
      </c>
      <c r="D1256" t="s">
        <v>689</v>
      </c>
      <c r="E1256">
        <v>33139</v>
      </c>
      <c r="F1256">
        <v>3995000</v>
      </c>
      <c r="G1256">
        <v>3</v>
      </c>
      <c r="H1256">
        <v>3</v>
      </c>
      <c r="I1256">
        <v>2079</v>
      </c>
      <c r="K1256">
        <v>1981</v>
      </c>
      <c r="L1256">
        <v>44</v>
      </c>
      <c r="M1256">
        <v>1922</v>
      </c>
      <c r="N1256" t="s">
        <v>1855</v>
      </c>
      <c r="O1256">
        <v>25.790307200000001</v>
      </c>
      <c r="P1256">
        <v>-80.148508500000005</v>
      </c>
      <c r="Q1256">
        <v>1.3116182383622095</v>
      </c>
    </row>
    <row r="1257" spans="1:17" x14ac:dyDescent="0.3">
      <c r="A1257" t="s">
        <v>396</v>
      </c>
      <c r="B1257" t="s">
        <v>1856</v>
      </c>
      <c r="C1257" t="s">
        <v>695</v>
      </c>
      <c r="D1257" t="s">
        <v>689</v>
      </c>
      <c r="E1257">
        <v>33139</v>
      </c>
      <c r="F1257">
        <v>940000</v>
      </c>
      <c r="G1257">
        <v>1</v>
      </c>
      <c r="H1257">
        <v>1</v>
      </c>
      <c r="I1257">
        <v>780</v>
      </c>
      <c r="K1257">
        <v>1999</v>
      </c>
      <c r="L1257">
        <v>30</v>
      </c>
      <c r="M1257">
        <v>1205</v>
      </c>
      <c r="N1257" t="s">
        <v>1857</v>
      </c>
      <c r="O1257">
        <v>25.769950999999999</v>
      </c>
      <c r="P1257">
        <v>-80.138277799999997</v>
      </c>
      <c r="Q1257">
        <v>0.40542560735061306</v>
      </c>
    </row>
    <row r="1258" spans="1:17" x14ac:dyDescent="0.3">
      <c r="A1258" t="s">
        <v>396</v>
      </c>
      <c r="B1258" t="s">
        <v>1858</v>
      </c>
      <c r="C1258" t="s">
        <v>695</v>
      </c>
      <c r="D1258" t="s">
        <v>689</v>
      </c>
      <c r="E1258">
        <v>33139</v>
      </c>
      <c r="F1258">
        <v>309500</v>
      </c>
      <c r="G1258">
        <v>1</v>
      </c>
      <c r="H1258">
        <v>1</v>
      </c>
      <c r="I1258">
        <v>615</v>
      </c>
      <c r="K1258">
        <v>1969</v>
      </c>
      <c r="L1258">
        <v>34</v>
      </c>
      <c r="M1258">
        <v>503</v>
      </c>
      <c r="N1258" t="s">
        <v>1589</v>
      </c>
      <c r="O1258">
        <v>25.779653700000001</v>
      </c>
      <c r="P1258">
        <v>-80.137677999999994</v>
      </c>
      <c r="Q1258">
        <v>0.3274391580598579</v>
      </c>
    </row>
    <row r="1259" spans="1:17" x14ac:dyDescent="0.3">
      <c r="A1259" t="s">
        <v>396</v>
      </c>
      <c r="B1259" t="s">
        <v>1859</v>
      </c>
      <c r="C1259" t="s">
        <v>695</v>
      </c>
      <c r="D1259" t="s">
        <v>689</v>
      </c>
      <c r="E1259">
        <v>33139</v>
      </c>
      <c r="F1259">
        <v>227000</v>
      </c>
      <c r="G1259">
        <v>1</v>
      </c>
      <c r="H1259">
        <v>1</v>
      </c>
      <c r="I1259">
        <v>630</v>
      </c>
      <c r="K1259">
        <v>1969</v>
      </c>
      <c r="L1259">
        <v>22</v>
      </c>
      <c r="M1259">
        <v>360</v>
      </c>
      <c r="N1259" t="s">
        <v>1860</v>
      </c>
      <c r="O1259">
        <v>25.779657400000001</v>
      </c>
      <c r="P1259">
        <v>-80.136971399999993</v>
      </c>
      <c r="Q1259">
        <v>0.31294410404182194</v>
      </c>
    </row>
    <row r="1260" spans="1:17" x14ac:dyDescent="0.3">
      <c r="A1260" t="s">
        <v>396</v>
      </c>
      <c r="B1260" t="s">
        <v>1861</v>
      </c>
      <c r="C1260" t="s">
        <v>695</v>
      </c>
      <c r="D1260" t="s">
        <v>689</v>
      </c>
      <c r="E1260">
        <v>33139</v>
      </c>
      <c r="F1260">
        <v>225000</v>
      </c>
      <c r="G1260">
        <v>1</v>
      </c>
      <c r="H1260">
        <v>1</v>
      </c>
      <c r="I1260">
        <v>409</v>
      </c>
      <c r="K1260">
        <v>1935</v>
      </c>
      <c r="L1260">
        <v>66</v>
      </c>
      <c r="M1260">
        <v>550</v>
      </c>
      <c r="N1260" t="s">
        <v>1862</v>
      </c>
      <c r="O1260">
        <v>25.779844199999999</v>
      </c>
      <c r="P1260">
        <v>-80.135438500000006</v>
      </c>
      <c r="Q1260">
        <v>0.31415400594598775</v>
      </c>
    </row>
    <row r="1261" spans="1:17" x14ac:dyDescent="0.3">
      <c r="A1261" t="s">
        <v>396</v>
      </c>
      <c r="B1261" t="s">
        <v>1863</v>
      </c>
      <c r="C1261" t="s">
        <v>695</v>
      </c>
      <c r="D1261" t="s">
        <v>689</v>
      </c>
      <c r="E1261">
        <v>33139</v>
      </c>
      <c r="F1261">
        <v>430000</v>
      </c>
      <c r="G1261">
        <v>2</v>
      </c>
      <c r="H1261">
        <v>2.5</v>
      </c>
      <c r="I1261">
        <v>774</v>
      </c>
      <c r="K1261">
        <v>1925</v>
      </c>
      <c r="L1261">
        <v>48</v>
      </c>
      <c r="M1261">
        <v>556</v>
      </c>
      <c r="N1261" t="s">
        <v>1690</v>
      </c>
      <c r="O1261">
        <v>25.779984599999999</v>
      </c>
      <c r="P1261">
        <v>-80.134775700000006</v>
      </c>
      <c r="Q1261">
        <v>0.32773274025736732</v>
      </c>
    </row>
    <row r="1262" spans="1:17" x14ac:dyDescent="0.3">
      <c r="A1262" t="s">
        <v>396</v>
      </c>
      <c r="B1262" t="s">
        <v>1864</v>
      </c>
      <c r="C1262" t="s">
        <v>695</v>
      </c>
      <c r="D1262" t="s">
        <v>689</v>
      </c>
      <c r="E1262">
        <v>33139</v>
      </c>
      <c r="F1262">
        <v>280000</v>
      </c>
      <c r="G1262">
        <v>1</v>
      </c>
      <c r="H1262">
        <v>1.5</v>
      </c>
      <c r="I1262">
        <v>730</v>
      </c>
      <c r="K1262">
        <v>1975</v>
      </c>
      <c r="L1262">
        <v>7</v>
      </c>
      <c r="M1262">
        <v>384</v>
      </c>
      <c r="N1262" t="s">
        <v>1865</v>
      </c>
      <c r="O1262">
        <v>25.780470600000001</v>
      </c>
      <c r="P1262">
        <v>-80.135539100000003</v>
      </c>
      <c r="Q1262">
        <v>0.35729607094432758</v>
      </c>
    </row>
    <row r="1263" spans="1:17" x14ac:dyDescent="0.3">
      <c r="A1263" t="s">
        <v>396</v>
      </c>
      <c r="B1263" t="s">
        <v>1866</v>
      </c>
      <c r="C1263" t="s">
        <v>695</v>
      </c>
      <c r="D1263" t="s">
        <v>689</v>
      </c>
      <c r="E1263">
        <v>33140</v>
      </c>
      <c r="F1263">
        <v>750000</v>
      </c>
      <c r="G1263">
        <v>2</v>
      </c>
      <c r="H1263">
        <v>2</v>
      </c>
      <c r="I1263">
        <v>1368</v>
      </c>
      <c r="K1263">
        <v>1980</v>
      </c>
      <c r="L1263">
        <v>1</v>
      </c>
      <c r="M1263">
        <v>548</v>
      </c>
      <c r="N1263" t="s">
        <v>1291</v>
      </c>
      <c r="O1263">
        <v>25.800153600000002</v>
      </c>
      <c r="P1263">
        <v>-80.126414600000004</v>
      </c>
      <c r="Q1263">
        <v>1.2843273608353885</v>
      </c>
    </row>
    <row r="1264" spans="1:17" x14ac:dyDescent="0.3">
      <c r="A1264" t="s">
        <v>396</v>
      </c>
      <c r="B1264" t="s">
        <v>1867</v>
      </c>
      <c r="C1264" t="s">
        <v>695</v>
      </c>
      <c r="D1264" t="s">
        <v>689</v>
      </c>
      <c r="E1264">
        <v>33140</v>
      </c>
      <c r="F1264">
        <v>959000</v>
      </c>
      <c r="G1264">
        <v>2</v>
      </c>
      <c r="H1264">
        <v>2</v>
      </c>
      <c r="I1264">
        <v>1619</v>
      </c>
      <c r="K1264">
        <v>1980</v>
      </c>
      <c r="L1264">
        <v>6</v>
      </c>
      <c r="M1264">
        <v>592</v>
      </c>
      <c r="N1264" t="s">
        <v>1868</v>
      </c>
      <c r="O1264">
        <v>25.800153600000002</v>
      </c>
      <c r="P1264">
        <v>-80.126414600000004</v>
      </c>
      <c r="Q1264">
        <v>1.2843273608353885</v>
      </c>
    </row>
    <row r="1265" spans="1:17" x14ac:dyDescent="0.3">
      <c r="A1265" t="s">
        <v>396</v>
      </c>
      <c r="B1265" t="s">
        <v>1869</v>
      </c>
      <c r="C1265" t="s">
        <v>695</v>
      </c>
      <c r="D1265" t="s">
        <v>689</v>
      </c>
      <c r="E1265">
        <v>33140</v>
      </c>
      <c r="F1265">
        <v>725000</v>
      </c>
      <c r="G1265">
        <v>2</v>
      </c>
      <c r="H1265">
        <v>2</v>
      </c>
      <c r="I1265">
        <v>1121</v>
      </c>
      <c r="K1265">
        <v>1980</v>
      </c>
      <c r="L1265">
        <v>35</v>
      </c>
      <c r="M1265">
        <v>647</v>
      </c>
      <c r="N1265" t="s">
        <v>1870</v>
      </c>
      <c r="O1265">
        <v>25.800153600000002</v>
      </c>
      <c r="P1265">
        <v>-80.126414600000004</v>
      </c>
      <c r="Q1265">
        <v>1.2843273608353885</v>
      </c>
    </row>
    <row r="1266" spans="1:17" x14ac:dyDescent="0.3">
      <c r="A1266" t="s">
        <v>396</v>
      </c>
      <c r="B1266" t="s">
        <v>1871</v>
      </c>
      <c r="C1266" t="s">
        <v>695</v>
      </c>
      <c r="D1266" t="s">
        <v>689</v>
      </c>
      <c r="E1266">
        <v>33140</v>
      </c>
      <c r="F1266">
        <v>1150000</v>
      </c>
      <c r="G1266">
        <v>2</v>
      </c>
      <c r="H1266">
        <v>2</v>
      </c>
      <c r="I1266">
        <v>1266</v>
      </c>
      <c r="K1266">
        <v>1980</v>
      </c>
      <c r="L1266">
        <v>29</v>
      </c>
      <c r="M1266">
        <v>908</v>
      </c>
      <c r="N1266" t="s">
        <v>1346</v>
      </c>
      <c r="O1266">
        <v>25.800153600000002</v>
      </c>
      <c r="P1266">
        <v>-80.126414600000004</v>
      </c>
      <c r="Q1266">
        <v>1.2843273608353885</v>
      </c>
    </row>
    <row r="1267" spans="1:17" x14ac:dyDescent="0.3">
      <c r="A1267" t="s">
        <v>396</v>
      </c>
      <c r="B1267" t="s">
        <v>1872</v>
      </c>
      <c r="C1267" t="s">
        <v>695</v>
      </c>
      <c r="D1267" t="s">
        <v>689</v>
      </c>
      <c r="E1267">
        <v>33140</v>
      </c>
      <c r="F1267">
        <v>995000</v>
      </c>
      <c r="G1267">
        <v>1</v>
      </c>
      <c r="H1267">
        <v>2</v>
      </c>
      <c r="I1267">
        <v>1266</v>
      </c>
      <c r="K1267">
        <v>1980</v>
      </c>
      <c r="L1267">
        <v>55</v>
      </c>
      <c r="M1267">
        <v>786</v>
      </c>
      <c r="N1267" t="s">
        <v>1873</v>
      </c>
      <c r="O1267">
        <v>25.800153600000002</v>
      </c>
      <c r="P1267">
        <v>-80.126414600000004</v>
      </c>
      <c r="Q1267">
        <v>1.2843273608353885</v>
      </c>
    </row>
    <row r="1268" spans="1:17" x14ac:dyDescent="0.3">
      <c r="A1268" t="s">
        <v>396</v>
      </c>
      <c r="B1268" t="s">
        <v>1874</v>
      </c>
      <c r="C1268" t="s">
        <v>695</v>
      </c>
      <c r="D1268" t="s">
        <v>689</v>
      </c>
      <c r="E1268">
        <v>33140</v>
      </c>
      <c r="F1268">
        <v>350000</v>
      </c>
      <c r="G1268">
        <v>2</v>
      </c>
      <c r="H1268">
        <v>2</v>
      </c>
      <c r="I1268">
        <v>998</v>
      </c>
      <c r="K1268">
        <v>1935</v>
      </c>
      <c r="L1268">
        <v>39</v>
      </c>
      <c r="M1268">
        <v>351</v>
      </c>
      <c r="N1268" t="s">
        <v>1589</v>
      </c>
      <c r="O1268">
        <v>25.801418900000002</v>
      </c>
      <c r="P1268">
        <v>-80.129146700000007</v>
      </c>
      <c r="Q1268">
        <v>1.1360816893006938</v>
      </c>
    </row>
    <row r="1269" spans="1:17" x14ac:dyDescent="0.3">
      <c r="A1269" t="s">
        <v>396</v>
      </c>
      <c r="B1269" t="s">
        <v>1875</v>
      </c>
      <c r="C1269" t="s">
        <v>695</v>
      </c>
      <c r="D1269" t="s">
        <v>689</v>
      </c>
      <c r="E1269">
        <v>33140</v>
      </c>
      <c r="F1269">
        <v>495000</v>
      </c>
      <c r="G1269">
        <v>1</v>
      </c>
      <c r="H1269">
        <v>1.5</v>
      </c>
      <c r="I1269">
        <v>977</v>
      </c>
      <c r="K1269">
        <v>1983</v>
      </c>
      <c r="L1269">
        <v>52</v>
      </c>
      <c r="M1269">
        <v>507</v>
      </c>
      <c r="N1269" t="s">
        <v>1097</v>
      </c>
      <c r="O1269">
        <v>25.800659499999998</v>
      </c>
      <c r="P1269">
        <v>-80.126084000000006</v>
      </c>
      <c r="Q1269">
        <v>1.2626264346013489</v>
      </c>
    </row>
    <row r="1270" spans="1:17" x14ac:dyDescent="0.3">
      <c r="A1270" t="s">
        <v>396</v>
      </c>
      <c r="B1270" t="s">
        <v>1876</v>
      </c>
      <c r="C1270" t="s">
        <v>695</v>
      </c>
      <c r="D1270" t="s">
        <v>689</v>
      </c>
      <c r="E1270">
        <v>33140</v>
      </c>
      <c r="F1270">
        <v>599000</v>
      </c>
      <c r="G1270">
        <v>2</v>
      </c>
      <c r="H1270">
        <v>2</v>
      </c>
      <c r="I1270">
        <v>1139</v>
      </c>
      <c r="K1270">
        <v>1983</v>
      </c>
      <c r="L1270">
        <v>51</v>
      </c>
      <c r="M1270">
        <v>526</v>
      </c>
      <c r="N1270" t="s">
        <v>1326</v>
      </c>
      <c r="O1270">
        <v>25.800659499999998</v>
      </c>
      <c r="P1270">
        <v>-80.126084000000006</v>
      </c>
      <c r="Q1270">
        <v>1.2626264346013489</v>
      </c>
    </row>
    <row r="1271" spans="1:17" x14ac:dyDescent="0.3">
      <c r="A1271" t="s">
        <v>396</v>
      </c>
      <c r="B1271" t="s">
        <v>1877</v>
      </c>
      <c r="C1271" t="s">
        <v>695</v>
      </c>
      <c r="D1271" t="s">
        <v>689</v>
      </c>
      <c r="E1271">
        <v>33140</v>
      </c>
      <c r="F1271">
        <v>859000</v>
      </c>
      <c r="G1271">
        <v>2</v>
      </c>
      <c r="H1271">
        <v>2</v>
      </c>
      <c r="I1271">
        <v>890</v>
      </c>
      <c r="K1271">
        <v>1982</v>
      </c>
      <c r="L1271">
        <v>14</v>
      </c>
      <c r="M1271">
        <v>965</v>
      </c>
      <c r="N1271" t="s">
        <v>1878</v>
      </c>
      <c r="O1271">
        <v>25.801679400000001</v>
      </c>
      <c r="P1271">
        <v>-80.125792099999998</v>
      </c>
      <c r="Q1271">
        <v>1.2098856185635594</v>
      </c>
    </row>
    <row r="1272" spans="1:17" x14ac:dyDescent="0.3">
      <c r="A1272" t="s">
        <v>396</v>
      </c>
      <c r="B1272" t="s">
        <v>1879</v>
      </c>
      <c r="C1272" t="s">
        <v>695</v>
      </c>
      <c r="D1272" t="s">
        <v>689</v>
      </c>
      <c r="E1272">
        <v>33140</v>
      </c>
      <c r="F1272">
        <v>915000</v>
      </c>
      <c r="G1272">
        <v>2</v>
      </c>
      <c r="H1272">
        <v>2</v>
      </c>
      <c r="I1272">
        <v>890</v>
      </c>
      <c r="K1272">
        <v>1982</v>
      </c>
      <c r="L1272">
        <v>20</v>
      </c>
      <c r="M1272">
        <v>1028</v>
      </c>
      <c r="N1272" t="s">
        <v>1246</v>
      </c>
      <c r="O1272">
        <v>25.801680699999999</v>
      </c>
      <c r="P1272">
        <v>-80.125789699999999</v>
      </c>
      <c r="Q1272">
        <v>1.2098833403600031</v>
      </c>
    </row>
    <row r="1273" spans="1:17" x14ac:dyDescent="0.3">
      <c r="A1273" t="s">
        <v>396</v>
      </c>
      <c r="B1273" t="s">
        <v>1880</v>
      </c>
      <c r="C1273" t="s">
        <v>695</v>
      </c>
      <c r="D1273" t="s">
        <v>689</v>
      </c>
      <c r="E1273">
        <v>33140</v>
      </c>
      <c r="F1273">
        <v>989000</v>
      </c>
      <c r="G1273">
        <v>2</v>
      </c>
      <c r="H1273">
        <v>2</v>
      </c>
      <c r="I1273">
        <v>1037</v>
      </c>
      <c r="K1273">
        <v>1982</v>
      </c>
      <c r="L1273">
        <v>161</v>
      </c>
      <c r="M1273">
        <v>954</v>
      </c>
      <c r="N1273" t="s">
        <v>1881</v>
      </c>
      <c r="O1273">
        <v>25.801680699999999</v>
      </c>
      <c r="P1273">
        <v>-80.125789699999999</v>
      </c>
      <c r="Q1273">
        <v>1.2098833403600031</v>
      </c>
    </row>
    <row r="1274" spans="1:17" x14ac:dyDescent="0.3">
      <c r="A1274" t="s">
        <v>396</v>
      </c>
      <c r="B1274" t="s">
        <v>1882</v>
      </c>
      <c r="C1274" t="s">
        <v>695</v>
      </c>
      <c r="D1274" t="s">
        <v>689</v>
      </c>
      <c r="E1274">
        <v>33140</v>
      </c>
      <c r="F1274">
        <v>475000</v>
      </c>
      <c r="G1274">
        <v>2</v>
      </c>
      <c r="H1274">
        <v>2</v>
      </c>
      <c r="I1274">
        <v>740</v>
      </c>
      <c r="K1274">
        <v>1992</v>
      </c>
      <c r="L1274">
        <v>8</v>
      </c>
      <c r="M1274">
        <v>642</v>
      </c>
      <c r="N1274" t="s">
        <v>612</v>
      </c>
      <c r="O1274">
        <v>25.8026822</v>
      </c>
      <c r="P1274">
        <v>-80.1264173</v>
      </c>
      <c r="Q1274">
        <v>1.130437833903849</v>
      </c>
    </row>
    <row r="1275" spans="1:17" x14ac:dyDescent="0.3">
      <c r="A1275" t="s">
        <v>396</v>
      </c>
      <c r="B1275" t="s">
        <v>1883</v>
      </c>
      <c r="C1275" t="s">
        <v>695</v>
      </c>
      <c r="D1275" t="s">
        <v>689</v>
      </c>
      <c r="E1275">
        <v>33140</v>
      </c>
      <c r="F1275">
        <v>444000</v>
      </c>
      <c r="G1275">
        <v>1</v>
      </c>
      <c r="H1275">
        <v>1</v>
      </c>
      <c r="I1275">
        <v>570</v>
      </c>
      <c r="K1275">
        <v>1935</v>
      </c>
      <c r="L1275">
        <v>170</v>
      </c>
      <c r="M1275">
        <v>779</v>
      </c>
      <c r="N1275" t="s">
        <v>1884</v>
      </c>
      <c r="O1275">
        <v>25.802710000000001</v>
      </c>
      <c r="P1275">
        <v>-80.125738999999996</v>
      </c>
      <c r="Q1275">
        <v>1.1507077442291465</v>
      </c>
    </row>
    <row r="1276" spans="1:17" x14ac:dyDescent="0.3">
      <c r="A1276" t="s">
        <v>396</v>
      </c>
      <c r="B1276" t="s">
        <v>1885</v>
      </c>
      <c r="C1276" t="s">
        <v>695</v>
      </c>
      <c r="D1276" t="s">
        <v>689</v>
      </c>
      <c r="E1276">
        <v>33140</v>
      </c>
      <c r="F1276">
        <v>529000</v>
      </c>
      <c r="G1276">
        <v>1</v>
      </c>
      <c r="H1276">
        <v>1.5</v>
      </c>
      <c r="I1276">
        <v>1075</v>
      </c>
      <c r="K1276">
        <v>1980</v>
      </c>
      <c r="L1276">
        <v>9</v>
      </c>
      <c r="M1276">
        <v>492</v>
      </c>
      <c r="N1276" t="s">
        <v>1886</v>
      </c>
      <c r="O1276">
        <v>25.802637499999999</v>
      </c>
      <c r="P1276">
        <v>-80.125280500000002</v>
      </c>
      <c r="Q1276">
        <v>1.1703465498762051</v>
      </c>
    </row>
    <row r="1277" spans="1:17" x14ac:dyDescent="0.3">
      <c r="A1277" t="s">
        <v>396</v>
      </c>
      <c r="B1277" t="s">
        <v>1887</v>
      </c>
      <c r="C1277" t="s">
        <v>695</v>
      </c>
      <c r="D1277" t="s">
        <v>689</v>
      </c>
      <c r="E1277">
        <v>33140</v>
      </c>
      <c r="F1277">
        <v>575000</v>
      </c>
      <c r="G1277">
        <v>1</v>
      </c>
      <c r="H1277">
        <v>1.5</v>
      </c>
      <c r="I1277">
        <v>1122</v>
      </c>
      <c r="K1277">
        <v>1975</v>
      </c>
      <c r="L1277">
        <v>27</v>
      </c>
      <c r="M1277">
        <v>512</v>
      </c>
      <c r="N1277" t="s">
        <v>1888</v>
      </c>
      <c r="O1277">
        <v>25.803191900000002</v>
      </c>
      <c r="P1277">
        <v>-80.125092499999994</v>
      </c>
      <c r="Q1277">
        <v>1.1451426882602114</v>
      </c>
    </row>
    <row r="1278" spans="1:17" x14ac:dyDescent="0.3">
      <c r="A1278" t="s">
        <v>396</v>
      </c>
      <c r="B1278" t="s">
        <v>1889</v>
      </c>
      <c r="C1278" t="s">
        <v>695</v>
      </c>
      <c r="D1278" t="s">
        <v>689</v>
      </c>
      <c r="E1278">
        <v>33140</v>
      </c>
      <c r="F1278">
        <v>1100000</v>
      </c>
      <c r="G1278">
        <v>2</v>
      </c>
      <c r="H1278">
        <v>2</v>
      </c>
      <c r="I1278">
        <v>1645</v>
      </c>
      <c r="K1278">
        <v>1975</v>
      </c>
      <c r="L1278">
        <v>28</v>
      </c>
      <c r="M1278">
        <v>669</v>
      </c>
      <c r="N1278" t="s">
        <v>1890</v>
      </c>
      <c r="O1278">
        <v>25.803191900000002</v>
      </c>
      <c r="P1278">
        <v>-80.125092499999994</v>
      </c>
      <c r="Q1278">
        <v>1.1451426882602114</v>
      </c>
    </row>
    <row r="1279" spans="1:17" x14ac:dyDescent="0.3">
      <c r="A1279" t="s">
        <v>396</v>
      </c>
      <c r="B1279" t="s">
        <v>1891</v>
      </c>
      <c r="C1279" t="s">
        <v>695</v>
      </c>
      <c r="D1279" t="s">
        <v>689</v>
      </c>
      <c r="E1279">
        <v>33140</v>
      </c>
      <c r="F1279">
        <v>559900</v>
      </c>
      <c r="G1279">
        <v>1</v>
      </c>
      <c r="H1279">
        <v>1.5</v>
      </c>
      <c r="I1279">
        <v>1190</v>
      </c>
      <c r="K1279">
        <v>1975</v>
      </c>
      <c r="L1279">
        <v>17</v>
      </c>
      <c r="M1279">
        <v>471</v>
      </c>
      <c r="N1279" t="s">
        <v>1802</v>
      </c>
      <c r="O1279">
        <v>25.803191900000002</v>
      </c>
      <c r="P1279">
        <v>-80.125092499999994</v>
      </c>
      <c r="Q1279">
        <v>1.1451426882602114</v>
      </c>
    </row>
    <row r="1280" spans="1:17" x14ac:dyDescent="0.3">
      <c r="A1280" t="s">
        <v>396</v>
      </c>
      <c r="B1280" t="s">
        <v>1892</v>
      </c>
      <c r="C1280" t="s">
        <v>695</v>
      </c>
      <c r="D1280" t="s">
        <v>689</v>
      </c>
      <c r="E1280">
        <v>33140</v>
      </c>
      <c r="F1280">
        <v>1699000</v>
      </c>
      <c r="G1280">
        <v>2</v>
      </c>
      <c r="H1280">
        <v>2</v>
      </c>
      <c r="I1280">
        <v>1645</v>
      </c>
      <c r="K1280">
        <v>1975</v>
      </c>
      <c r="L1280">
        <v>135</v>
      </c>
      <c r="M1280">
        <v>1033</v>
      </c>
      <c r="N1280" t="s">
        <v>1893</v>
      </c>
      <c r="O1280">
        <v>25.803191900000002</v>
      </c>
      <c r="P1280">
        <v>-80.125092499999994</v>
      </c>
      <c r="Q1280">
        <v>1.1451426882602114</v>
      </c>
    </row>
    <row r="1281" spans="1:17" x14ac:dyDescent="0.3">
      <c r="A1281" t="s">
        <v>396</v>
      </c>
      <c r="B1281" t="s">
        <v>1894</v>
      </c>
      <c r="C1281" t="s">
        <v>695</v>
      </c>
      <c r="D1281" t="s">
        <v>689</v>
      </c>
      <c r="E1281">
        <v>33140</v>
      </c>
      <c r="F1281">
        <v>945000</v>
      </c>
      <c r="G1281">
        <v>2</v>
      </c>
      <c r="H1281">
        <v>2</v>
      </c>
      <c r="I1281">
        <v>1645</v>
      </c>
      <c r="K1281">
        <v>1973</v>
      </c>
      <c r="L1281">
        <v>88</v>
      </c>
      <c r="M1281">
        <v>574</v>
      </c>
      <c r="N1281" t="s">
        <v>1893</v>
      </c>
      <c r="O1281">
        <v>25.803191900000002</v>
      </c>
      <c r="P1281">
        <v>-80.125092499999994</v>
      </c>
      <c r="Q1281">
        <v>1.1451426882602114</v>
      </c>
    </row>
    <row r="1282" spans="1:17" x14ac:dyDescent="0.3">
      <c r="A1282" t="s">
        <v>396</v>
      </c>
      <c r="B1282" t="s">
        <v>1895</v>
      </c>
      <c r="C1282" t="s">
        <v>695</v>
      </c>
      <c r="D1282" t="s">
        <v>689</v>
      </c>
      <c r="E1282">
        <v>33140</v>
      </c>
      <c r="F1282">
        <v>555000</v>
      </c>
      <c r="G1282">
        <v>2</v>
      </c>
      <c r="H1282">
        <v>2</v>
      </c>
      <c r="I1282">
        <v>1122</v>
      </c>
      <c r="K1282">
        <v>1975</v>
      </c>
      <c r="L1282">
        <v>16</v>
      </c>
      <c r="M1282">
        <v>495</v>
      </c>
      <c r="N1282" t="s">
        <v>1888</v>
      </c>
      <c r="O1282">
        <v>25.803191900000002</v>
      </c>
      <c r="P1282">
        <v>-80.125092499999994</v>
      </c>
      <c r="Q1282">
        <v>1.1451426882602114</v>
      </c>
    </row>
    <row r="1283" spans="1:17" x14ac:dyDescent="0.3">
      <c r="A1283" t="s">
        <v>396</v>
      </c>
      <c r="B1283" t="s">
        <v>1896</v>
      </c>
      <c r="C1283" t="s">
        <v>695</v>
      </c>
      <c r="D1283" t="s">
        <v>689</v>
      </c>
      <c r="E1283">
        <v>33140</v>
      </c>
      <c r="F1283">
        <v>565000</v>
      </c>
      <c r="G1283">
        <v>1</v>
      </c>
      <c r="H1283">
        <v>2</v>
      </c>
      <c r="I1283">
        <v>1122</v>
      </c>
      <c r="K1283">
        <v>1973</v>
      </c>
      <c r="L1283">
        <v>50</v>
      </c>
      <c r="M1283">
        <v>504</v>
      </c>
      <c r="N1283" t="s">
        <v>1888</v>
      </c>
      <c r="O1283">
        <v>25.803191900000002</v>
      </c>
      <c r="P1283">
        <v>-80.125092499999994</v>
      </c>
      <c r="Q1283">
        <v>1.1451426882602114</v>
      </c>
    </row>
    <row r="1284" spans="1:17" x14ac:dyDescent="0.3">
      <c r="A1284" t="s">
        <v>396</v>
      </c>
      <c r="B1284" t="s">
        <v>1897</v>
      </c>
      <c r="C1284" t="s">
        <v>695</v>
      </c>
      <c r="D1284" t="s">
        <v>689</v>
      </c>
      <c r="E1284">
        <v>33140</v>
      </c>
      <c r="F1284">
        <v>399000</v>
      </c>
      <c r="G1284">
        <v>1</v>
      </c>
      <c r="H1284">
        <v>1.5</v>
      </c>
      <c r="I1284">
        <v>900</v>
      </c>
      <c r="K1284">
        <v>1968</v>
      </c>
      <c r="L1284">
        <v>140</v>
      </c>
      <c r="M1284">
        <v>443</v>
      </c>
      <c r="N1284" t="s">
        <v>1898</v>
      </c>
      <c r="O1284">
        <v>25.805063499999999</v>
      </c>
      <c r="P1284">
        <v>-80.125978399999994</v>
      </c>
      <c r="Q1284">
        <v>1.0079029007475426</v>
      </c>
    </row>
    <row r="1285" spans="1:17" x14ac:dyDescent="0.3">
      <c r="A1285" t="s">
        <v>396</v>
      </c>
      <c r="B1285" t="s">
        <v>1899</v>
      </c>
      <c r="C1285" t="s">
        <v>695</v>
      </c>
      <c r="D1285" t="s">
        <v>689</v>
      </c>
      <c r="E1285">
        <v>33140</v>
      </c>
      <c r="F1285">
        <v>275500</v>
      </c>
      <c r="G1285">
        <v>1</v>
      </c>
      <c r="H1285">
        <v>2</v>
      </c>
      <c r="I1285">
        <v>890</v>
      </c>
      <c r="K1285">
        <v>1968</v>
      </c>
      <c r="L1285">
        <v>45</v>
      </c>
      <c r="M1285">
        <v>310</v>
      </c>
      <c r="N1285" t="s">
        <v>1900</v>
      </c>
      <c r="O1285">
        <v>25.805063499999999</v>
      </c>
      <c r="P1285">
        <v>-80.125978399999994</v>
      </c>
      <c r="Q1285">
        <v>1.0079029007475426</v>
      </c>
    </row>
    <row r="1286" spans="1:17" x14ac:dyDescent="0.3">
      <c r="A1286" t="s">
        <v>396</v>
      </c>
      <c r="B1286" t="s">
        <v>1901</v>
      </c>
      <c r="C1286" t="s">
        <v>695</v>
      </c>
      <c r="D1286" t="s">
        <v>689</v>
      </c>
      <c r="E1286">
        <v>33140</v>
      </c>
      <c r="F1286">
        <v>799000</v>
      </c>
      <c r="G1286">
        <v>3</v>
      </c>
      <c r="H1286">
        <v>2</v>
      </c>
      <c r="I1286">
        <v>1128</v>
      </c>
      <c r="K1286">
        <v>1966</v>
      </c>
      <c r="L1286">
        <v>108</v>
      </c>
      <c r="M1286">
        <v>708</v>
      </c>
      <c r="N1286" t="s">
        <v>1902</v>
      </c>
      <c r="O1286">
        <v>25.805974299999999</v>
      </c>
      <c r="P1286">
        <v>-80.128268500000004</v>
      </c>
      <c r="Q1286">
        <v>0.87608674720431901</v>
      </c>
    </row>
    <row r="1287" spans="1:17" x14ac:dyDescent="0.3">
      <c r="A1287" t="s">
        <v>396</v>
      </c>
      <c r="B1287" t="s">
        <v>1903</v>
      </c>
      <c r="C1287" t="s">
        <v>695</v>
      </c>
      <c r="D1287" t="s">
        <v>689</v>
      </c>
      <c r="E1287">
        <v>33140</v>
      </c>
      <c r="F1287">
        <v>625000</v>
      </c>
      <c r="G1287">
        <v>2</v>
      </c>
      <c r="H1287">
        <v>2</v>
      </c>
      <c r="I1287">
        <v>1286</v>
      </c>
      <c r="K1287">
        <v>1966</v>
      </c>
      <c r="L1287">
        <v>14</v>
      </c>
      <c r="M1287">
        <v>486</v>
      </c>
      <c r="N1287" t="s">
        <v>1904</v>
      </c>
      <c r="O1287">
        <v>25.804137900000001</v>
      </c>
      <c r="P1287">
        <v>-80.1251496</v>
      </c>
      <c r="Q1287">
        <v>1.089983703913906</v>
      </c>
    </row>
    <row r="1288" spans="1:17" x14ac:dyDescent="0.3">
      <c r="A1288" t="s">
        <v>396</v>
      </c>
      <c r="B1288" t="s">
        <v>1905</v>
      </c>
      <c r="C1288" t="s">
        <v>695</v>
      </c>
      <c r="D1288" t="s">
        <v>689</v>
      </c>
      <c r="E1288">
        <v>33140</v>
      </c>
      <c r="F1288">
        <v>340000</v>
      </c>
      <c r="G1288">
        <v>1</v>
      </c>
      <c r="H1288">
        <v>1</v>
      </c>
      <c r="I1288">
        <v>726</v>
      </c>
      <c r="K1288">
        <v>1966</v>
      </c>
      <c r="L1288">
        <v>45</v>
      </c>
      <c r="M1288">
        <v>468</v>
      </c>
      <c r="N1288" t="s">
        <v>1906</v>
      </c>
      <c r="O1288">
        <v>25.804137900000001</v>
      </c>
      <c r="P1288">
        <v>-80.1251496</v>
      </c>
      <c r="Q1288">
        <v>1.089983703913906</v>
      </c>
    </row>
    <row r="1289" spans="1:17" x14ac:dyDescent="0.3">
      <c r="A1289" t="s">
        <v>396</v>
      </c>
      <c r="B1289" t="s">
        <v>1907</v>
      </c>
      <c r="C1289" t="s">
        <v>695</v>
      </c>
      <c r="D1289" t="s">
        <v>689</v>
      </c>
      <c r="E1289">
        <v>33140</v>
      </c>
      <c r="F1289">
        <v>975000</v>
      </c>
      <c r="G1289">
        <v>2</v>
      </c>
      <c r="H1289">
        <v>2.5</v>
      </c>
      <c r="I1289">
        <v>1590</v>
      </c>
      <c r="K1289">
        <v>1966</v>
      </c>
      <c r="L1289">
        <v>142</v>
      </c>
      <c r="M1289">
        <v>613</v>
      </c>
      <c r="N1289" t="s">
        <v>1908</v>
      </c>
      <c r="O1289">
        <v>25.804137900000001</v>
      </c>
      <c r="P1289">
        <v>-80.1251496</v>
      </c>
      <c r="Q1289">
        <v>1.089983703913906</v>
      </c>
    </row>
    <row r="1290" spans="1:17" x14ac:dyDescent="0.3">
      <c r="A1290" t="s">
        <v>396</v>
      </c>
      <c r="B1290" t="s">
        <v>1909</v>
      </c>
      <c r="C1290" t="s">
        <v>695</v>
      </c>
      <c r="D1290" t="s">
        <v>689</v>
      </c>
      <c r="E1290">
        <v>33140</v>
      </c>
      <c r="F1290">
        <v>4995000</v>
      </c>
      <c r="G1290">
        <v>2</v>
      </c>
      <c r="H1290">
        <v>2.5</v>
      </c>
      <c r="I1290">
        <v>1450</v>
      </c>
      <c r="K1290">
        <v>2014</v>
      </c>
      <c r="L1290">
        <v>10</v>
      </c>
      <c r="M1290">
        <v>3445</v>
      </c>
      <c r="N1290" t="s">
        <v>1910</v>
      </c>
      <c r="O1290">
        <v>25.805541999999999</v>
      </c>
      <c r="P1290">
        <v>-80.124277199999995</v>
      </c>
      <c r="Q1290">
        <v>1.0493811037610929</v>
      </c>
    </row>
    <row r="1291" spans="1:17" x14ac:dyDescent="0.3">
      <c r="A1291" t="s">
        <v>396</v>
      </c>
      <c r="B1291" t="s">
        <v>1911</v>
      </c>
      <c r="C1291" t="s">
        <v>695</v>
      </c>
      <c r="D1291" t="s">
        <v>689</v>
      </c>
      <c r="E1291">
        <v>33140</v>
      </c>
      <c r="F1291">
        <v>425000</v>
      </c>
      <c r="G1291">
        <v>2</v>
      </c>
      <c r="H1291">
        <v>2</v>
      </c>
      <c r="I1291">
        <v>986</v>
      </c>
      <c r="K1291">
        <v>1981</v>
      </c>
      <c r="L1291">
        <v>33</v>
      </c>
      <c r="M1291">
        <v>431</v>
      </c>
      <c r="N1291" t="s">
        <v>1912</v>
      </c>
      <c r="O1291">
        <v>25.806018300000002</v>
      </c>
      <c r="P1291">
        <v>-80.125669000000002</v>
      </c>
      <c r="Q1291">
        <v>0.9677913383150949</v>
      </c>
    </row>
    <row r="1292" spans="1:17" x14ac:dyDescent="0.3">
      <c r="A1292" t="s">
        <v>396</v>
      </c>
      <c r="B1292" t="s">
        <v>1913</v>
      </c>
      <c r="C1292" t="s">
        <v>695</v>
      </c>
      <c r="D1292" t="s">
        <v>689</v>
      </c>
      <c r="E1292">
        <v>33140</v>
      </c>
      <c r="F1292">
        <v>445000</v>
      </c>
      <c r="G1292">
        <v>2</v>
      </c>
      <c r="H1292">
        <v>1</v>
      </c>
      <c r="I1292">
        <v>671</v>
      </c>
      <c r="K1292">
        <v>1941</v>
      </c>
      <c r="L1292">
        <v>29</v>
      </c>
      <c r="M1292">
        <v>663</v>
      </c>
      <c r="N1292" t="s">
        <v>1914</v>
      </c>
      <c r="O1292">
        <v>25.806437599999999</v>
      </c>
      <c r="P1292">
        <v>-80.124603199999996</v>
      </c>
      <c r="Q1292">
        <v>0.99024939014331137</v>
      </c>
    </row>
    <row r="1293" spans="1:17" x14ac:dyDescent="0.3">
      <c r="A1293" t="s">
        <v>396</v>
      </c>
      <c r="B1293" t="s">
        <v>1915</v>
      </c>
      <c r="C1293" t="s">
        <v>695</v>
      </c>
      <c r="D1293" t="s">
        <v>689</v>
      </c>
      <c r="E1293">
        <v>33140</v>
      </c>
      <c r="F1293">
        <v>7600000</v>
      </c>
      <c r="G1293">
        <v>2</v>
      </c>
      <c r="H1293">
        <v>2.5</v>
      </c>
      <c r="I1293">
        <v>2238</v>
      </c>
      <c r="K1293">
        <v>2015</v>
      </c>
      <c r="L1293">
        <v>29</v>
      </c>
      <c r="M1293">
        <v>3396</v>
      </c>
      <c r="N1293" t="s">
        <v>1916</v>
      </c>
      <c r="O1293">
        <v>25.807846900000001</v>
      </c>
      <c r="P1293">
        <v>-80.123231099999998</v>
      </c>
      <c r="Q1293">
        <v>0.9872535018690678</v>
      </c>
    </row>
    <row r="1294" spans="1:17" x14ac:dyDescent="0.3">
      <c r="A1294" t="s">
        <v>396</v>
      </c>
      <c r="B1294" t="s">
        <v>1917</v>
      </c>
      <c r="C1294" t="s">
        <v>695</v>
      </c>
      <c r="D1294" t="s">
        <v>689</v>
      </c>
      <c r="E1294">
        <v>33140</v>
      </c>
      <c r="F1294">
        <v>760000</v>
      </c>
      <c r="G1294">
        <v>1</v>
      </c>
      <c r="H1294">
        <v>1.5</v>
      </c>
      <c r="I1294">
        <v>808</v>
      </c>
      <c r="K1294">
        <v>2024</v>
      </c>
      <c r="L1294">
        <v>37</v>
      </c>
      <c r="M1294">
        <v>941</v>
      </c>
      <c r="N1294" t="s">
        <v>1918</v>
      </c>
      <c r="O1294">
        <v>25.814340000000001</v>
      </c>
      <c r="P1294">
        <v>-80.126948999999996</v>
      </c>
      <c r="Q1294">
        <v>0.56431557007909849</v>
      </c>
    </row>
    <row r="1295" spans="1:17" x14ac:dyDescent="0.3">
      <c r="A1295" t="s">
        <v>396</v>
      </c>
      <c r="B1295" t="s">
        <v>1919</v>
      </c>
      <c r="C1295" t="s">
        <v>695</v>
      </c>
      <c r="D1295" t="s">
        <v>689</v>
      </c>
      <c r="E1295">
        <v>33140</v>
      </c>
      <c r="F1295">
        <v>749000</v>
      </c>
      <c r="G1295">
        <v>2</v>
      </c>
      <c r="H1295">
        <v>2</v>
      </c>
      <c r="I1295">
        <v>1020</v>
      </c>
      <c r="K1295">
        <v>1991</v>
      </c>
      <c r="L1295">
        <v>76</v>
      </c>
      <c r="M1295">
        <v>734</v>
      </c>
      <c r="N1295" t="s">
        <v>1920</v>
      </c>
      <c r="O1295">
        <v>25.808767899999999</v>
      </c>
      <c r="P1295">
        <v>-80.124298999999993</v>
      </c>
      <c r="Q1295">
        <v>0.89564116793208104</v>
      </c>
    </row>
    <row r="1296" spans="1:17" x14ac:dyDescent="0.3">
      <c r="A1296" t="s">
        <v>396</v>
      </c>
      <c r="B1296" t="s">
        <v>1921</v>
      </c>
      <c r="C1296" t="s">
        <v>695</v>
      </c>
      <c r="D1296" t="s">
        <v>689</v>
      </c>
      <c r="E1296">
        <v>33140</v>
      </c>
      <c r="F1296">
        <v>395000</v>
      </c>
      <c r="G1296">
        <v>1</v>
      </c>
      <c r="H1296">
        <v>2</v>
      </c>
      <c r="I1296">
        <v>580</v>
      </c>
      <c r="K1296">
        <v>1938</v>
      </c>
      <c r="L1296">
        <v>16</v>
      </c>
      <c r="M1296">
        <v>681</v>
      </c>
      <c r="N1296" t="s">
        <v>1922</v>
      </c>
      <c r="O1296">
        <v>25.8106823</v>
      </c>
      <c r="P1296">
        <v>-80.123715899999993</v>
      </c>
      <c r="Q1296">
        <v>0.85155180995602375</v>
      </c>
    </row>
    <row r="1297" spans="1:17" x14ac:dyDescent="0.3">
      <c r="A1297" t="s">
        <v>396</v>
      </c>
      <c r="B1297" t="s">
        <v>1923</v>
      </c>
      <c r="C1297" t="s">
        <v>695</v>
      </c>
      <c r="D1297" t="s">
        <v>689</v>
      </c>
      <c r="E1297">
        <v>33140</v>
      </c>
      <c r="F1297">
        <v>5495000</v>
      </c>
      <c r="G1297">
        <v>3</v>
      </c>
      <c r="H1297">
        <v>2.5</v>
      </c>
      <c r="I1297">
        <v>1837</v>
      </c>
      <c r="K1297">
        <v>2008</v>
      </c>
      <c r="L1297">
        <v>3</v>
      </c>
      <c r="M1297">
        <v>2991</v>
      </c>
      <c r="N1297" t="s">
        <v>1924</v>
      </c>
      <c r="O1297">
        <v>25.810601900000002</v>
      </c>
      <c r="P1297">
        <v>-80.123143200000001</v>
      </c>
      <c r="Q1297">
        <v>0.88532754706993377</v>
      </c>
    </row>
    <row r="1298" spans="1:17" x14ac:dyDescent="0.3">
      <c r="A1298" t="s">
        <v>396</v>
      </c>
      <c r="B1298" t="s">
        <v>1925</v>
      </c>
      <c r="C1298" t="s">
        <v>695</v>
      </c>
      <c r="D1298" t="s">
        <v>689</v>
      </c>
      <c r="E1298">
        <v>33140</v>
      </c>
      <c r="F1298">
        <v>2850000</v>
      </c>
      <c r="G1298">
        <v>2</v>
      </c>
      <c r="H1298">
        <v>2.5</v>
      </c>
      <c r="I1298">
        <v>1421</v>
      </c>
      <c r="K1298">
        <v>2008</v>
      </c>
      <c r="L1298">
        <v>175</v>
      </c>
      <c r="M1298">
        <v>2006</v>
      </c>
      <c r="N1298" t="s">
        <v>1926</v>
      </c>
      <c r="O1298">
        <v>25.810601900000002</v>
      </c>
      <c r="P1298">
        <v>-80.123143200000001</v>
      </c>
      <c r="Q1298">
        <v>0.88532754706993377</v>
      </c>
    </row>
    <row r="1299" spans="1:17" x14ac:dyDescent="0.3">
      <c r="A1299" t="s">
        <v>396</v>
      </c>
      <c r="B1299" t="s">
        <v>1927</v>
      </c>
      <c r="C1299" t="s">
        <v>695</v>
      </c>
      <c r="D1299" t="s">
        <v>689</v>
      </c>
      <c r="E1299">
        <v>33140</v>
      </c>
      <c r="F1299">
        <v>2800000</v>
      </c>
      <c r="G1299">
        <v>2</v>
      </c>
      <c r="H1299">
        <v>2</v>
      </c>
      <c r="I1299">
        <v>1280</v>
      </c>
      <c r="K1299">
        <v>2006</v>
      </c>
      <c r="L1299">
        <v>47</v>
      </c>
      <c r="M1299">
        <v>2188</v>
      </c>
      <c r="N1299" t="s">
        <v>1103</v>
      </c>
      <c r="O1299">
        <v>25.811148800000002</v>
      </c>
      <c r="P1299">
        <v>-80.122663099999997</v>
      </c>
      <c r="Q1299">
        <v>0.89444535716286078</v>
      </c>
    </row>
    <row r="1300" spans="1:17" x14ac:dyDescent="0.3">
      <c r="A1300" t="s">
        <v>396</v>
      </c>
      <c r="B1300" t="s">
        <v>1928</v>
      </c>
      <c r="C1300" t="s">
        <v>695</v>
      </c>
      <c r="D1300" t="s">
        <v>689</v>
      </c>
      <c r="E1300">
        <v>33140</v>
      </c>
      <c r="F1300">
        <v>1995000</v>
      </c>
      <c r="G1300">
        <v>2</v>
      </c>
      <c r="H1300">
        <v>2</v>
      </c>
      <c r="I1300">
        <v>1280</v>
      </c>
      <c r="K1300">
        <v>2006</v>
      </c>
      <c r="L1300">
        <v>27</v>
      </c>
      <c r="M1300">
        <v>1559</v>
      </c>
      <c r="N1300" t="s">
        <v>1929</v>
      </c>
      <c r="O1300">
        <v>25.811148800000002</v>
      </c>
      <c r="P1300">
        <v>-80.122663099999997</v>
      </c>
      <c r="Q1300">
        <v>0.89444535716286078</v>
      </c>
    </row>
    <row r="1301" spans="1:17" x14ac:dyDescent="0.3">
      <c r="A1301" t="s">
        <v>396</v>
      </c>
      <c r="B1301" t="s">
        <v>1930</v>
      </c>
      <c r="C1301" t="s">
        <v>695</v>
      </c>
      <c r="D1301" t="s">
        <v>689</v>
      </c>
      <c r="E1301">
        <v>33140</v>
      </c>
      <c r="F1301">
        <v>270000</v>
      </c>
      <c r="G1301">
        <v>1</v>
      </c>
      <c r="H1301">
        <v>1</v>
      </c>
      <c r="I1301">
        <v>680</v>
      </c>
      <c r="K1301">
        <v>1967</v>
      </c>
      <c r="L1301">
        <v>61</v>
      </c>
      <c r="M1301">
        <v>397</v>
      </c>
      <c r="N1301" t="s">
        <v>413</v>
      </c>
      <c r="O1301">
        <v>25.812726699999999</v>
      </c>
      <c r="P1301">
        <v>-80.133005499999996</v>
      </c>
      <c r="Q1301">
        <v>0.32444045966457202</v>
      </c>
    </row>
    <row r="1302" spans="1:17" x14ac:dyDescent="0.3">
      <c r="A1302" t="s">
        <v>396</v>
      </c>
      <c r="B1302" t="s">
        <v>1931</v>
      </c>
      <c r="C1302" t="s">
        <v>695</v>
      </c>
      <c r="D1302" t="s">
        <v>689</v>
      </c>
      <c r="E1302">
        <v>33140</v>
      </c>
      <c r="F1302">
        <v>339000</v>
      </c>
      <c r="G1302">
        <v>1</v>
      </c>
      <c r="H1302">
        <v>1.5</v>
      </c>
      <c r="I1302">
        <v>740</v>
      </c>
      <c r="K1302">
        <v>1974</v>
      </c>
      <c r="L1302">
        <v>77</v>
      </c>
      <c r="M1302">
        <v>458</v>
      </c>
      <c r="N1302" t="s">
        <v>1932</v>
      </c>
      <c r="O1302">
        <v>25.8140407</v>
      </c>
      <c r="P1302">
        <v>-80.1254986</v>
      </c>
      <c r="Q1302">
        <v>0.65661533256547844</v>
      </c>
    </row>
    <row r="1303" spans="1:17" x14ac:dyDescent="0.3">
      <c r="A1303" t="s">
        <v>396</v>
      </c>
      <c r="B1303" t="s">
        <v>1933</v>
      </c>
      <c r="C1303" t="s">
        <v>695</v>
      </c>
      <c r="D1303" t="s">
        <v>689</v>
      </c>
      <c r="E1303">
        <v>33140</v>
      </c>
      <c r="F1303">
        <v>625000</v>
      </c>
      <c r="G1303">
        <v>2</v>
      </c>
      <c r="H1303">
        <v>2</v>
      </c>
      <c r="I1303">
        <v>1081</v>
      </c>
      <c r="K1303">
        <v>1974</v>
      </c>
      <c r="L1303">
        <v>81</v>
      </c>
      <c r="M1303">
        <v>578</v>
      </c>
      <c r="N1303" t="s">
        <v>1934</v>
      </c>
      <c r="O1303">
        <v>25.8140407</v>
      </c>
      <c r="P1303">
        <v>-80.1254986</v>
      </c>
      <c r="Q1303">
        <v>0.65661533256547844</v>
      </c>
    </row>
    <row r="1304" spans="1:17" x14ac:dyDescent="0.3">
      <c r="A1304" t="s">
        <v>396</v>
      </c>
      <c r="B1304" t="s">
        <v>1935</v>
      </c>
      <c r="C1304" t="s">
        <v>695</v>
      </c>
      <c r="D1304" t="s">
        <v>689</v>
      </c>
      <c r="E1304">
        <v>33140</v>
      </c>
      <c r="F1304">
        <v>2999000</v>
      </c>
      <c r="G1304">
        <v>4</v>
      </c>
      <c r="H1304">
        <v>3.5</v>
      </c>
      <c r="I1304">
        <v>2235</v>
      </c>
      <c r="K1304">
        <v>1974</v>
      </c>
      <c r="L1304">
        <v>135</v>
      </c>
      <c r="M1304">
        <v>1342</v>
      </c>
      <c r="N1304" t="s">
        <v>869</v>
      </c>
      <c r="O1304">
        <v>25.8140407</v>
      </c>
      <c r="P1304">
        <v>-80.1254986</v>
      </c>
      <c r="Q1304">
        <v>0.65661533256547844</v>
      </c>
    </row>
    <row r="1305" spans="1:17" x14ac:dyDescent="0.3">
      <c r="A1305" t="s">
        <v>396</v>
      </c>
      <c r="B1305" t="s">
        <v>1936</v>
      </c>
      <c r="C1305" t="s">
        <v>695</v>
      </c>
      <c r="D1305" t="s">
        <v>689</v>
      </c>
      <c r="E1305">
        <v>33140</v>
      </c>
      <c r="F1305">
        <v>2960000</v>
      </c>
      <c r="G1305">
        <v>5</v>
      </c>
      <c r="H1305">
        <v>4</v>
      </c>
      <c r="I1305">
        <v>1298</v>
      </c>
      <c r="K1305">
        <v>1974</v>
      </c>
      <c r="L1305">
        <v>28</v>
      </c>
      <c r="M1305">
        <v>2280</v>
      </c>
      <c r="N1305" t="s">
        <v>1135</v>
      </c>
      <c r="O1305">
        <v>25.8140407</v>
      </c>
      <c r="P1305">
        <v>-80.1254986</v>
      </c>
      <c r="Q1305">
        <v>0.65661533256547844</v>
      </c>
    </row>
    <row r="1306" spans="1:17" x14ac:dyDescent="0.3">
      <c r="A1306" t="s">
        <v>396</v>
      </c>
      <c r="B1306" t="s">
        <v>1937</v>
      </c>
      <c r="C1306" t="s">
        <v>695</v>
      </c>
      <c r="D1306" t="s">
        <v>689</v>
      </c>
      <c r="E1306">
        <v>33140</v>
      </c>
      <c r="F1306">
        <v>519000</v>
      </c>
      <c r="G1306">
        <v>2</v>
      </c>
      <c r="H1306">
        <v>2</v>
      </c>
      <c r="I1306">
        <v>1000</v>
      </c>
      <c r="K1306">
        <v>1966</v>
      </c>
      <c r="L1306">
        <v>72</v>
      </c>
      <c r="M1306">
        <v>519</v>
      </c>
      <c r="N1306" t="s">
        <v>1669</v>
      </c>
      <c r="O1306">
        <v>25.8141657</v>
      </c>
      <c r="P1306">
        <v>-80.134618799999998</v>
      </c>
      <c r="Q1306">
        <v>0.19198332928952744</v>
      </c>
    </row>
    <row r="1307" spans="1:17" x14ac:dyDescent="0.3">
      <c r="A1307" t="s">
        <v>396</v>
      </c>
      <c r="B1307" t="s">
        <v>1938</v>
      </c>
      <c r="C1307" t="s">
        <v>695</v>
      </c>
      <c r="D1307" t="s">
        <v>689</v>
      </c>
      <c r="E1307">
        <v>33140</v>
      </c>
      <c r="F1307">
        <v>495000</v>
      </c>
      <c r="G1307">
        <v>1</v>
      </c>
      <c r="H1307">
        <v>1</v>
      </c>
      <c r="I1307">
        <v>775</v>
      </c>
      <c r="K1307">
        <v>1966</v>
      </c>
      <c r="L1307">
        <v>97</v>
      </c>
      <c r="M1307">
        <v>639</v>
      </c>
      <c r="N1307" t="s">
        <v>1939</v>
      </c>
      <c r="O1307">
        <v>25.8141657</v>
      </c>
      <c r="P1307">
        <v>-80.134618799999998</v>
      </c>
      <c r="Q1307">
        <v>0.19198332928952744</v>
      </c>
    </row>
    <row r="1308" spans="1:17" x14ac:dyDescent="0.3">
      <c r="A1308" t="s">
        <v>396</v>
      </c>
      <c r="B1308" t="s">
        <v>1940</v>
      </c>
      <c r="C1308" t="s">
        <v>695</v>
      </c>
      <c r="D1308" t="s">
        <v>689</v>
      </c>
      <c r="E1308">
        <v>33140</v>
      </c>
      <c r="F1308">
        <v>675000</v>
      </c>
      <c r="G1308">
        <v>2</v>
      </c>
      <c r="H1308">
        <v>2</v>
      </c>
      <c r="I1308">
        <v>874</v>
      </c>
      <c r="K1308">
        <v>1981</v>
      </c>
      <c r="L1308">
        <v>48</v>
      </c>
      <c r="M1308">
        <v>772</v>
      </c>
      <c r="N1308" t="s">
        <v>869</v>
      </c>
      <c r="O1308">
        <v>25.8146074</v>
      </c>
      <c r="P1308">
        <v>-80.122317499999994</v>
      </c>
      <c r="Q1308">
        <v>0.8399689906328871</v>
      </c>
    </row>
    <row r="1309" spans="1:17" x14ac:dyDescent="0.3">
      <c r="A1309" t="s">
        <v>396</v>
      </c>
      <c r="B1309" t="s">
        <v>1941</v>
      </c>
      <c r="C1309" t="s">
        <v>695</v>
      </c>
      <c r="D1309" t="s">
        <v>689</v>
      </c>
      <c r="E1309">
        <v>33140</v>
      </c>
      <c r="F1309">
        <v>22000000</v>
      </c>
      <c r="G1309">
        <v>5</v>
      </c>
      <c r="H1309">
        <v>6</v>
      </c>
      <c r="I1309">
        <v>4500</v>
      </c>
      <c r="K1309">
        <v>2005</v>
      </c>
      <c r="L1309">
        <v>58</v>
      </c>
      <c r="M1309">
        <v>4889</v>
      </c>
      <c r="N1309" t="s">
        <v>1942</v>
      </c>
      <c r="O1309">
        <v>25.816663999999999</v>
      </c>
      <c r="P1309">
        <v>-80.122726</v>
      </c>
      <c r="Q1309">
        <v>0.80083168969833229</v>
      </c>
    </row>
    <row r="1310" spans="1:17" x14ac:dyDescent="0.3">
      <c r="A1310" t="s">
        <v>396</v>
      </c>
      <c r="B1310" t="s">
        <v>1943</v>
      </c>
      <c r="C1310" t="s">
        <v>695</v>
      </c>
      <c r="D1310" t="s">
        <v>689</v>
      </c>
      <c r="E1310">
        <v>33140</v>
      </c>
      <c r="F1310">
        <v>2195000</v>
      </c>
      <c r="G1310">
        <v>2</v>
      </c>
      <c r="H1310">
        <v>3</v>
      </c>
      <c r="I1310">
        <v>1557</v>
      </c>
      <c r="K1310">
        <v>2005</v>
      </c>
      <c r="L1310">
        <v>14</v>
      </c>
      <c r="M1310">
        <v>1410</v>
      </c>
      <c r="N1310" t="s">
        <v>1944</v>
      </c>
      <c r="O1310">
        <v>25.816663999999999</v>
      </c>
      <c r="P1310">
        <v>-80.122726</v>
      </c>
      <c r="Q1310">
        <v>0.80083168969833229</v>
      </c>
    </row>
    <row r="1311" spans="1:17" x14ac:dyDescent="0.3">
      <c r="A1311" t="s">
        <v>396</v>
      </c>
      <c r="B1311" t="s">
        <v>1945</v>
      </c>
      <c r="C1311" t="s">
        <v>695</v>
      </c>
      <c r="D1311" t="s">
        <v>689</v>
      </c>
      <c r="E1311">
        <v>33140</v>
      </c>
      <c r="F1311">
        <v>1650000</v>
      </c>
      <c r="G1311">
        <v>1</v>
      </c>
      <c r="H1311">
        <v>2</v>
      </c>
      <c r="I1311">
        <v>1002</v>
      </c>
      <c r="K1311">
        <v>2005</v>
      </c>
      <c r="L1311">
        <v>2</v>
      </c>
      <c r="M1311">
        <v>1647</v>
      </c>
      <c r="N1311" t="s">
        <v>946</v>
      </c>
      <c r="O1311">
        <v>25.816663999999999</v>
      </c>
      <c r="P1311">
        <v>-80.122726</v>
      </c>
      <c r="Q1311">
        <v>0.80083168969833229</v>
      </c>
    </row>
    <row r="1312" spans="1:17" x14ac:dyDescent="0.3">
      <c r="A1312" t="s">
        <v>396</v>
      </c>
      <c r="B1312" t="s">
        <v>1946</v>
      </c>
      <c r="C1312" t="s">
        <v>695</v>
      </c>
      <c r="D1312" t="s">
        <v>689</v>
      </c>
      <c r="E1312">
        <v>33140</v>
      </c>
      <c r="F1312">
        <v>7999900</v>
      </c>
      <c r="G1312">
        <v>3</v>
      </c>
      <c r="H1312">
        <v>3.5</v>
      </c>
      <c r="I1312">
        <v>3183</v>
      </c>
      <c r="K1312">
        <v>2019</v>
      </c>
      <c r="L1312">
        <v>114</v>
      </c>
      <c r="M1312">
        <v>2513</v>
      </c>
      <c r="N1312" t="s">
        <v>1947</v>
      </c>
      <c r="O1312">
        <v>25.822761799999999</v>
      </c>
      <c r="P1312">
        <v>-80.132161600000003</v>
      </c>
      <c r="Q1312">
        <v>0.46415346445700867</v>
      </c>
    </row>
    <row r="1313" spans="1:17" x14ac:dyDescent="0.3">
      <c r="A1313" t="s">
        <v>396</v>
      </c>
      <c r="B1313" t="s">
        <v>1948</v>
      </c>
      <c r="C1313" t="s">
        <v>695</v>
      </c>
      <c r="D1313" t="s">
        <v>689</v>
      </c>
      <c r="E1313">
        <v>33140</v>
      </c>
      <c r="F1313">
        <v>8499999</v>
      </c>
      <c r="G1313">
        <v>4</v>
      </c>
      <c r="H1313">
        <v>4.5</v>
      </c>
      <c r="I1313">
        <v>4535</v>
      </c>
      <c r="K1313">
        <v>2019</v>
      </c>
      <c r="L1313">
        <v>98</v>
      </c>
      <c r="M1313">
        <v>1874</v>
      </c>
      <c r="N1313" t="s">
        <v>1949</v>
      </c>
      <c r="O1313">
        <v>25.822761799999999</v>
      </c>
      <c r="P1313">
        <v>-80.132161600000003</v>
      </c>
      <c r="Q1313">
        <v>0.46415346445700867</v>
      </c>
    </row>
    <row r="1314" spans="1:17" x14ac:dyDescent="0.3">
      <c r="A1314" t="s">
        <v>396</v>
      </c>
      <c r="B1314" t="s">
        <v>1950</v>
      </c>
      <c r="C1314" t="s">
        <v>695</v>
      </c>
      <c r="D1314" t="s">
        <v>689</v>
      </c>
      <c r="E1314">
        <v>33140</v>
      </c>
      <c r="F1314">
        <v>4200000</v>
      </c>
      <c r="G1314">
        <v>2</v>
      </c>
      <c r="H1314">
        <v>2.5</v>
      </c>
      <c r="I1314">
        <v>2020</v>
      </c>
      <c r="K1314">
        <v>2019</v>
      </c>
      <c r="L1314">
        <v>13</v>
      </c>
      <c r="M1314">
        <v>2079</v>
      </c>
      <c r="N1314" t="s">
        <v>1951</v>
      </c>
      <c r="O1314">
        <v>25.822761799999999</v>
      </c>
      <c r="P1314">
        <v>-80.132161600000003</v>
      </c>
      <c r="Q1314">
        <v>0.46415346445700867</v>
      </c>
    </row>
    <row r="1315" spans="1:17" x14ac:dyDescent="0.3">
      <c r="A1315" t="s">
        <v>396</v>
      </c>
      <c r="B1315" t="s">
        <v>1952</v>
      </c>
      <c r="C1315" t="s">
        <v>695</v>
      </c>
      <c r="D1315" t="s">
        <v>689</v>
      </c>
      <c r="E1315">
        <v>33140</v>
      </c>
      <c r="F1315">
        <v>295000</v>
      </c>
      <c r="G1315">
        <v>1</v>
      </c>
      <c r="H1315">
        <v>1</v>
      </c>
      <c r="I1315">
        <v>750</v>
      </c>
      <c r="K1315">
        <v>1950</v>
      </c>
      <c r="L1315">
        <v>41</v>
      </c>
      <c r="M1315">
        <v>393</v>
      </c>
      <c r="N1315" t="s">
        <v>1953</v>
      </c>
      <c r="O1315">
        <v>25.822331299999998</v>
      </c>
      <c r="P1315">
        <v>-80.126161800000006</v>
      </c>
      <c r="Q1315">
        <v>0.70050451327012708</v>
      </c>
    </row>
    <row r="1316" spans="1:17" x14ac:dyDescent="0.3">
      <c r="A1316" t="s">
        <v>396</v>
      </c>
      <c r="B1316" t="s">
        <v>1954</v>
      </c>
      <c r="C1316" t="s">
        <v>695</v>
      </c>
      <c r="D1316" t="s">
        <v>689</v>
      </c>
      <c r="E1316">
        <v>33140</v>
      </c>
      <c r="F1316">
        <v>500000</v>
      </c>
      <c r="G1316">
        <v>1</v>
      </c>
      <c r="H1316">
        <v>2</v>
      </c>
      <c r="I1316">
        <v>927</v>
      </c>
      <c r="K1316">
        <v>1962</v>
      </c>
      <c r="L1316">
        <v>16</v>
      </c>
      <c r="M1316">
        <v>539</v>
      </c>
      <c r="N1316" t="s">
        <v>620</v>
      </c>
      <c r="O1316">
        <v>25.821797400000001</v>
      </c>
      <c r="P1316">
        <v>-80.121746099999996</v>
      </c>
      <c r="Q1316">
        <v>0.92832089556408914</v>
      </c>
    </row>
    <row r="1317" spans="1:17" x14ac:dyDescent="0.3">
      <c r="A1317" t="s">
        <v>396</v>
      </c>
      <c r="B1317" t="s">
        <v>1955</v>
      </c>
      <c r="C1317" t="s">
        <v>695</v>
      </c>
      <c r="D1317" t="s">
        <v>689</v>
      </c>
      <c r="E1317">
        <v>33140</v>
      </c>
      <c r="F1317">
        <v>445000</v>
      </c>
      <c r="G1317">
        <v>1</v>
      </c>
      <c r="H1317">
        <v>1</v>
      </c>
      <c r="I1317">
        <v>790</v>
      </c>
      <c r="K1317">
        <v>1962</v>
      </c>
      <c r="L1317">
        <v>8</v>
      </c>
      <c r="M1317">
        <v>563</v>
      </c>
      <c r="N1317" t="s">
        <v>1141</v>
      </c>
      <c r="O1317">
        <v>25.821797400000001</v>
      </c>
      <c r="P1317">
        <v>-80.121746099999996</v>
      </c>
      <c r="Q1317">
        <v>0.92832089556408914</v>
      </c>
    </row>
    <row r="1318" spans="1:17" x14ac:dyDescent="0.3">
      <c r="A1318" t="s">
        <v>396</v>
      </c>
      <c r="B1318" t="s">
        <v>1956</v>
      </c>
      <c r="C1318" t="s">
        <v>695</v>
      </c>
      <c r="D1318" t="s">
        <v>689</v>
      </c>
      <c r="E1318">
        <v>33140</v>
      </c>
      <c r="F1318">
        <v>549000</v>
      </c>
      <c r="G1318">
        <v>2</v>
      </c>
      <c r="H1318">
        <v>2</v>
      </c>
      <c r="I1318">
        <v>1134</v>
      </c>
      <c r="K1318">
        <v>1962</v>
      </c>
      <c r="L1318">
        <v>34</v>
      </c>
      <c r="M1318">
        <v>484</v>
      </c>
      <c r="N1318" t="s">
        <v>1957</v>
      </c>
      <c r="O1318">
        <v>25.821797400000001</v>
      </c>
      <c r="P1318">
        <v>-80.121746099999996</v>
      </c>
      <c r="Q1318">
        <v>0.92832089556408914</v>
      </c>
    </row>
    <row r="1319" spans="1:17" x14ac:dyDescent="0.3">
      <c r="A1319" t="s">
        <v>396</v>
      </c>
      <c r="B1319" t="s">
        <v>1958</v>
      </c>
      <c r="C1319" t="s">
        <v>695</v>
      </c>
      <c r="D1319" t="s">
        <v>689</v>
      </c>
      <c r="E1319">
        <v>33140</v>
      </c>
      <c r="F1319">
        <v>3690000</v>
      </c>
      <c r="G1319">
        <v>3</v>
      </c>
      <c r="H1319">
        <v>3</v>
      </c>
      <c r="I1319">
        <v>2010</v>
      </c>
      <c r="K1319">
        <v>2000</v>
      </c>
      <c r="L1319">
        <v>71</v>
      </c>
      <c r="M1319">
        <v>1836</v>
      </c>
      <c r="N1319" t="s">
        <v>1959</v>
      </c>
      <c r="O1319">
        <v>25.822419499999999</v>
      </c>
      <c r="P1319">
        <v>-80.121616200000005</v>
      </c>
      <c r="Q1319">
        <v>0.95252301712029963</v>
      </c>
    </row>
    <row r="1320" spans="1:17" x14ac:dyDescent="0.3">
      <c r="A1320" t="s">
        <v>396</v>
      </c>
      <c r="B1320" t="s">
        <v>1960</v>
      </c>
      <c r="C1320" t="s">
        <v>695</v>
      </c>
      <c r="D1320" t="s">
        <v>689</v>
      </c>
      <c r="E1320">
        <v>33140</v>
      </c>
      <c r="F1320">
        <v>1150000</v>
      </c>
      <c r="G1320">
        <v>1</v>
      </c>
      <c r="H1320">
        <v>2</v>
      </c>
      <c r="I1320">
        <v>1100</v>
      </c>
      <c r="K1320">
        <v>2000</v>
      </c>
      <c r="L1320">
        <v>3</v>
      </c>
      <c r="M1320">
        <v>1045</v>
      </c>
      <c r="N1320" t="s">
        <v>1961</v>
      </c>
      <c r="O1320">
        <v>25.822419499999999</v>
      </c>
      <c r="P1320">
        <v>-80.121616200000005</v>
      </c>
      <c r="Q1320">
        <v>0.95252301712029963</v>
      </c>
    </row>
    <row r="1321" spans="1:17" x14ac:dyDescent="0.3">
      <c r="A1321" t="s">
        <v>396</v>
      </c>
      <c r="B1321" t="s">
        <v>1962</v>
      </c>
      <c r="C1321" t="s">
        <v>695</v>
      </c>
      <c r="D1321" t="s">
        <v>689</v>
      </c>
      <c r="E1321">
        <v>33140</v>
      </c>
      <c r="F1321">
        <v>2090000</v>
      </c>
      <c r="G1321">
        <v>2</v>
      </c>
      <c r="H1321">
        <v>2</v>
      </c>
      <c r="I1321">
        <v>1550</v>
      </c>
      <c r="K1321">
        <v>2000</v>
      </c>
      <c r="L1321">
        <v>71</v>
      </c>
      <c r="M1321">
        <v>1348</v>
      </c>
      <c r="N1321" t="s">
        <v>1963</v>
      </c>
      <c r="O1321">
        <v>25.822419499999999</v>
      </c>
      <c r="P1321">
        <v>-80.121616200000005</v>
      </c>
      <c r="Q1321">
        <v>0.95252301712029963</v>
      </c>
    </row>
    <row r="1322" spans="1:17" x14ac:dyDescent="0.3">
      <c r="A1322" t="s">
        <v>396</v>
      </c>
      <c r="B1322" t="s">
        <v>1964</v>
      </c>
      <c r="C1322" t="s">
        <v>695</v>
      </c>
      <c r="D1322" t="s">
        <v>689</v>
      </c>
      <c r="E1322">
        <v>33140</v>
      </c>
      <c r="F1322">
        <v>2999000</v>
      </c>
      <c r="G1322">
        <v>3</v>
      </c>
      <c r="H1322">
        <v>3</v>
      </c>
      <c r="I1322">
        <v>2010</v>
      </c>
      <c r="K1322">
        <v>2000</v>
      </c>
      <c r="L1322">
        <v>79</v>
      </c>
      <c r="M1322">
        <v>1492</v>
      </c>
      <c r="N1322" t="s">
        <v>1493</v>
      </c>
      <c r="O1322">
        <v>25.822419499999999</v>
      </c>
      <c r="P1322">
        <v>-80.121616200000005</v>
      </c>
      <c r="Q1322">
        <v>0.95252301712029963</v>
      </c>
    </row>
    <row r="1323" spans="1:17" x14ac:dyDescent="0.3">
      <c r="A1323" t="s">
        <v>396</v>
      </c>
      <c r="B1323" t="s">
        <v>1965</v>
      </c>
      <c r="C1323" t="s">
        <v>695</v>
      </c>
      <c r="D1323" t="s">
        <v>689</v>
      </c>
      <c r="E1323">
        <v>33140</v>
      </c>
      <c r="F1323">
        <v>1850000</v>
      </c>
      <c r="G1323">
        <v>2</v>
      </c>
      <c r="H1323">
        <v>2</v>
      </c>
      <c r="I1323">
        <v>1380</v>
      </c>
      <c r="K1323">
        <v>2000</v>
      </c>
      <c r="L1323">
        <v>78</v>
      </c>
      <c r="M1323">
        <v>1341</v>
      </c>
      <c r="N1323" t="s">
        <v>1966</v>
      </c>
      <c r="O1323">
        <v>25.823219999999999</v>
      </c>
      <c r="P1323">
        <v>-80.121531000000004</v>
      </c>
      <c r="Q1323">
        <v>0.98109952842028081</v>
      </c>
    </row>
    <row r="1324" spans="1:17" x14ac:dyDescent="0.3">
      <c r="A1324" t="s">
        <v>396</v>
      </c>
      <c r="B1324" t="s">
        <v>1967</v>
      </c>
      <c r="C1324" t="s">
        <v>695</v>
      </c>
      <c r="D1324" t="s">
        <v>689</v>
      </c>
      <c r="E1324">
        <v>33140</v>
      </c>
      <c r="F1324">
        <v>3790000</v>
      </c>
      <c r="G1324">
        <v>3</v>
      </c>
      <c r="H1324">
        <v>3</v>
      </c>
      <c r="I1324">
        <v>1940</v>
      </c>
      <c r="K1324">
        <v>2000</v>
      </c>
      <c r="L1324">
        <v>41</v>
      </c>
      <c r="M1324">
        <v>1954</v>
      </c>
      <c r="N1324" t="s">
        <v>1968</v>
      </c>
      <c r="O1324">
        <v>25.823219999999999</v>
      </c>
      <c r="P1324">
        <v>-80.121531000000004</v>
      </c>
      <c r="Q1324">
        <v>0.98109952842028081</v>
      </c>
    </row>
    <row r="1325" spans="1:17" x14ac:dyDescent="0.3">
      <c r="A1325" t="s">
        <v>396</v>
      </c>
      <c r="B1325" t="s">
        <v>1969</v>
      </c>
      <c r="C1325" t="s">
        <v>695</v>
      </c>
      <c r="D1325" t="s">
        <v>689</v>
      </c>
      <c r="E1325">
        <v>33140</v>
      </c>
      <c r="F1325">
        <v>575000</v>
      </c>
      <c r="G1325">
        <v>2</v>
      </c>
      <c r="H1325">
        <v>2</v>
      </c>
      <c r="I1325">
        <v>1250</v>
      </c>
      <c r="K1325">
        <v>1953</v>
      </c>
      <c r="L1325">
        <v>27</v>
      </c>
      <c r="M1325">
        <v>460</v>
      </c>
      <c r="N1325" t="s">
        <v>1970</v>
      </c>
      <c r="O1325">
        <v>25.823629700000001</v>
      </c>
      <c r="P1325">
        <v>-80.125934099999995</v>
      </c>
      <c r="Q1325">
        <v>0.7643035473347024</v>
      </c>
    </row>
    <row r="1326" spans="1:17" x14ac:dyDescent="0.3">
      <c r="A1326" t="s">
        <v>396</v>
      </c>
      <c r="B1326" t="s">
        <v>1971</v>
      </c>
      <c r="C1326" t="s">
        <v>695</v>
      </c>
      <c r="D1326" t="s">
        <v>689</v>
      </c>
      <c r="E1326">
        <v>33140</v>
      </c>
      <c r="F1326">
        <v>450000</v>
      </c>
      <c r="G1326">
        <v>2</v>
      </c>
      <c r="H1326">
        <v>2</v>
      </c>
      <c r="I1326">
        <v>1099</v>
      </c>
      <c r="K1326">
        <v>1967</v>
      </c>
      <c r="L1326">
        <v>123</v>
      </c>
      <c r="M1326">
        <v>409</v>
      </c>
      <c r="N1326" t="s">
        <v>856</v>
      </c>
      <c r="O1326">
        <v>25.8255731</v>
      </c>
      <c r="P1326">
        <v>-80.120918200000006</v>
      </c>
      <c r="Q1326">
        <v>1.0960808105073825</v>
      </c>
    </row>
    <row r="1327" spans="1:17" x14ac:dyDescent="0.3">
      <c r="A1327" t="s">
        <v>396</v>
      </c>
      <c r="B1327" t="s">
        <v>1972</v>
      </c>
      <c r="C1327" t="s">
        <v>695</v>
      </c>
      <c r="D1327" t="s">
        <v>689</v>
      </c>
      <c r="E1327">
        <v>33140</v>
      </c>
      <c r="F1327">
        <v>695000</v>
      </c>
      <c r="G1327">
        <v>1</v>
      </c>
      <c r="H1327">
        <v>3.5</v>
      </c>
      <c r="I1327">
        <v>1371</v>
      </c>
      <c r="K1327">
        <v>1967</v>
      </c>
      <c r="L1327">
        <v>8</v>
      </c>
      <c r="M1327">
        <v>507</v>
      </c>
      <c r="N1327" t="s">
        <v>1973</v>
      </c>
      <c r="O1327">
        <v>25.8255731</v>
      </c>
      <c r="P1327">
        <v>-80.120918200000006</v>
      </c>
      <c r="Q1327">
        <v>1.0960808105073825</v>
      </c>
    </row>
    <row r="1328" spans="1:17" x14ac:dyDescent="0.3">
      <c r="A1328" t="s">
        <v>396</v>
      </c>
      <c r="B1328" t="s">
        <v>1974</v>
      </c>
      <c r="C1328" t="s">
        <v>695</v>
      </c>
      <c r="D1328" t="s">
        <v>689</v>
      </c>
      <c r="E1328">
        <v>33140</v>
      </c>
      <c r="F1328">
        <v>525000</v>
      </c>
      <c r="G1328">
        <v>1</v>
      </c>
      <c r="H1328">
        <v>1</v>
      </c>
      <c r="I1328">
        <v>1026</v>
      </c>
      <c r="K1328">
        <v>1964</v>
      </c>
      <c r="L1328">
        <v>168</v>
      </c>
      <c r="M1328">
        <v>512</v>
      </c>
      <c r="N1328" t="s">
        <v>1975</v>
      </c>
      <c r="O1328">
        <v>25.8265484</v>
      </c>
      <c r="P1328">
        <v>-80.121136300000003</v>
      </c>
      <c r="Q1328">
        <v>1.1238509307800362</v>
      </c>
    </row>
    <row r="1329" spans="1:17" x14ac:dyDescent="0.3">
      <c r="A1329" t="s">
        <v>396</v>
      </c>
      <c r="B1329" t="s">
        <v>1976</v>
      </c>
      <c r="C1329" t="s">
        <v>695</v>
      </c>
      <c r="D1329" t="s">
        <v>689</v>
      </c>
      <c r="E1329">
        <v>33140</v>
      </c>
      <c r="F1329">
        <v>899000</v>
      </c>
      <c r="G1329">
        <v>2</v>
      </c>
      <c r="H1329">
        <v>2</v>
      </c>
      <c r="I1329">
        <v>1340</v>
      </c>
      <c r="K1329">
        <v>1964</v>
      </c>
      <c r="L1329">
        <v>66</v>
      </c>
      <c r="M1329">
        <v>671</v>
      </c>
      <c r="N1329" t="s">
        <v>1977</v>
      </c>
      <c r="O1329">
        <v>25.8265484</v>
      </c>
      <c r="P1329">
        <v>-80.121136300000003</v>
      </c>
      <c r="Q1329">
        <v>1.1238509307800362</v>
      </c>
    </row>
    <row r="1330" spans="1:17" x14ac:dyDescent="0.3">
      <c r="A1330" t="s">
        <v>396</v>
      </c>
      <c r="B1330" t="s">
        <v>1978</v>
      </c>
      <c r="C1330" t="s">
        <v>695</v>
      </c>
      <c r="D1330" t="s">
        <v>689</v>
      </c>
      <c r="E1330">
        <v>33140</v>
      </c>
      <c r="F1330">
        <v>1000000</v>
      </c>
      <c r="G1330">
        <v>3</v>
      </c>
      <c r="H1330">
        <v>2.5</v>
      </c>
      <c r="I1330">
        <v>2091</v>
      </c>
      <c r="K1330">
        <v>1964</v>
      </c>
      <c r="L1330">
        <v>41</v>
      </c>
      <c r="M1330">
        <v>478</v>
      </c>
      <c r="N1330" t="s">
        <v>858</v>
      </c>
      <c r="O1330">
        <v>25.8265484</v>
      </c>
      <c r="P1330">
        <v>-80.121136300000003</v>
      </c>
      <c r="Q1330">
        <v>1.1238509307800362</v>
      </c>
    </row>
    <row r="1331" spans="1:17" x14ac:dyDescent="0.3">
      <c r="A1331" t="s">
        <v>396</v>
      </c>
      <c r="B1331" t="s">
        <v>1979</v>
      </c>
      <c r="C1331" t="s">
        <v>695</v>
      </c>
      <c r="D1331" t="s">
        <v>689</v>
      </c>
      <c r="E1331">
        <v>33140</v>
      </c>
      <c r="F1331">
        <v>1990000</v>
      </c>
      <c r="G1331">
        <v>2</v>
      </c>
      <c r="H1331">
        <v>2</v>
      </c>
      <c r="I1331">
        <v>1750</v>
      </c>
      <c r="K1331">
        <v>1995</v>
      </c>
      <c r="L1331">
        <v>107</v>
      </c>
      <c r="M1331">
        <v>1137</v>
      </c>
      <c r="N1331" t="s">
        <v>1980</v>
      </c>
      <c r="O1331">
        <v>25.826951099999999</v>
      </c>
      <c r="P1331">
        <v>-80.121005400000001</v>
      </c>
      <c r="Q1331">
        <v>1.1471764539595772</v>
      </c>
    </row>
    <row r="1332" spans="1:17" x14ac:dyDescent="0.3">
      <c r="A1332" t="s">
        <v>396</v>
      </c>
      <c r="B1332" t="s">
        <v>1981</v>
      </c>
      <c r="C1332" t="s">
        <v>695</v>
      </c>
      <c r="D1332" t="s">
        <v>689</v>
      </c>
      <c r="E1332">
        <v>33140</v>
      </c>
      <c r="F1332">
        <v>2325000</v>
      </c>
      <c r="G1332">
        <v>2</v>
      </c>
      <c r="H1332">
        <v>2.5</v>
      </c>
      <c r="I1332">
        <v>1870</v>
      </c>
      <c r="K1332">
        <v>1995</v>
      </c>
      <c r="L1332">
        <v>115</v>
      </c>
      <c r="M1332">
        <v>1243</v>
      </c>
      <c r="N1332" t="s">
        <v>1982</v>
      </c>
      <c r="O1332">
        <v>25.826951099999999</v>
      </c>
      <c r="P1332">
        <v>-80.121005400000001</v>
      </c>
      <c r="Q1332">
        <v>1.1471764539595772</v>
      </c>
    </row>
    <row r="1333" spans="1:17" x14ac:dyDescent="0.3">
      <c r="A1333" t="s">
        <v>396</v>
      </c>
      <c r="B1333" t="s">
        <v>1983</v>
      </c>
      <c r="C1333" t="s">
        <v>695</v>
      </c>
      <c r="D1333" t="s">
        <v>689</v>
      </c>
      <c r="E1333">
        <v>33140</v>
      </c>
      <c r="F1333">
        <v>2300000</v>
      </c>
      <c r="G1333">
        <v>3</v>
      </c>
      <c r="H1333">
        <v>3</v>
      </c>
      <c r="I1333">
        <v>1660</v>
      </c>
      <c r="K1333">
        <v>1995</v>
      </c>
      <c r="L1333">
        <v>91</v>
      </c>
      <c r="M1333">
        <v>1386</v>
      </c>
      <c r="N1333" t="s">
        <v>1984</v>
      </c>
      <c r="O1333">
        <v>25.826951099999999</v>
      </c>
      <c r="P1333">
        <v>-80.121005400000001</v>
      </c>
      <c r="Q1333">
        <v>1.1471764539595772</v>
      </c>
    </row>
    <row r="1334" spans="1:17" x14ac:dyDescent="0.3">
      <c r="A1334" t="s">
        <v>396</v>
      </c>
      <c r="B1334" t="s">
        <v>1985</v>
      </c>
      <c r="C1334" t="s">
        <v>695</v>
      </c>
      <c r="D1334" t="s">
        <v>689</v>
      </c>
      <c r="E1334">
        <v>33140</v>
      </c>
      <c r="F1334">
        <v>950000</v>
      </c>
      <c r="G1334">
        <v>2</v>
      </c>
      <c r="H1334">
        <v>2.5</v>
      </c>
      <c r="I1334">
        <v>1660</v>
      </c>
      <c r="K1334">
        <v>1961</v>
      </c>
      <c r="L1334">
        <v>133</v>
      </c>
      <c r="M1334">
        <v>572</v>
      </c>
      <c r="N1334" t="s">
        <v>1986</v>
      </c>
      <c r="O1334">
        <v>25.8275854</v>
      </c>
      <c r="P1334">
        <v>-80.120918200000006</v>
      </c>
      <c r="Q1334">
        <v>1.1786817862731827</v>
      </c>
    </row>
    <row r="1335" spans="1:17" x14ac:dyDescent="0.3">
      <c r="A1335" t="s">
        <v>396</v>
      </c>
      <c r="B1335" t="s">
        <v>1987</v>
      </c>
      <c r="C1335" t="s">
        <v>695</v>
      </c>
      <c r="D1335" t="s">
        <v>689</v>
      </c>
      <c r="E1335">
        <v>33140</v>
      </c>
      <c r="F1335">
        <v>425000</v>
      </c>
      <c r="G1335">
        <v>1</v>
      </c>
      <c r="H1335">
        <v>1.5</v>
      </c>
      <c r="I1335">
        <v>1019</v>
      </c>
      <c r="K1335">
        <v>1961</v>
      </c>
      <c r="L1335">
        <v>107</v>
      </c>
      <c r="M1335">
        <v>417</v>
      </c>
      <c r="N1335" t="s">
        <v>1988</v>
      </c>
      <c r="O1335">
        <v>25.8275854</v>
      </c>
      <c r="P1335">
        <v>-80.120918200000006</v>
      </c>
      <c r="Q1335">
        <v>1.1786817862731827</v>
      </c>
    </row>
    <row r="1336" spans="1:17" x14ac:dyDescent="0.3">
      <c r="A1336" t="s">
        <v>396</v>
      </c>
      <c r="B1336" t="s">
        <v>1989</v>
      </c>
      <c r="C1336" t="s">
        <v>695</v>
      </c>
      <c r="D1336" t="s">
        <v>689</v>
      </c>
      <c r="E1336">
        <v>33140</v>
      </c>
      <c r="F1336">
        <v>620000</v>
      </c>
      <c r="G1336">
        <v>1</v>
      </c>
      <c r="H1336">
        <v>1.5</v>
      </c>
      <c r="I1336">
        <v>910</v>
      </c>
      <c r="K1336">
        <v>1966</v>
      </c>
      <c r="L1336">
        <v>63</v>
      </c>
      <c r="M1336">
        <v>681</v>
      </c>
      <c r="N1336" t="s">
        <v>1990</v>
      </c>
      <c r="O1336">
        <v>25.829035099999999</v>
      </c>
      <c r="P1336">
        <v>-80.121148300000002</v>
      </c>
      <c r="Q1336">
        <v>1.2339711756764447</v>
      </c>
    </row>
    <row r="1337" spans="1:17" x14ac:dyDescent="0.3">
      <c r="A1337" t="s">
        <v>396</v>
      </c>
      <c r="B1337" t="s">
        <v>1991</v>
      </c>
      <c r="C1337" t="s">
        <v>695</v>
      </c>
      <c r="D1337" t="s">
        <v>689</v>
      </c>
      <c r="E1337">
        <v>33140</v>
      </c>
      <c r="F1337">
        <v>879000</v>
      </c>
      <c r="G1337">
        <v>2</v>
      </c>
      <c r="H1337">
        <v>2</v>
      </c>
      <c r="I1337">
        <v>1000</v>
      </c>
      <c r="K1337">
        <v>1966</v>
      </c>
      <c r="L1337">
        <v>15</v>
      </c>
      <c r="M1337">
        <v>879</v>
      </c>
      <c r="N1337" t="s">
        <v>886</v>
      </c>
      <c r="O1337">
        <v>25.829035099999999</v>
      </c>
      <c r="P1337">
        <v>-80.121148300000002</v>
      </c>
      <c r="Q1337">
        <v>1.2339711756764447</v>
      </c>
    </row>
    <row r="1338" spans="1:17" x14ac:dyDescent="0.3">
      <c r="A1338" t="s">
        <v>396</v>
      </c>
      <c r="B1338" t="s">
        <v>1992</v>
      </c>
      <c r="C1338" t="s">
        <v>695</v>
      </c>
      <c r="D1338" t="s">
        <v>689</v>
      </c>
      <c r="E1338">
        <v>33140</v>
      </c>
      <c r="F1338">
        <v>655000</v>
      </c>
      <c r="G1338">
        <v>2</v>
      </c>
      <c r="H1338">
        <v>2</v>
      </c>
      <c r="I1338">
        <v>1030</v>
      </c>
      <c r="K1338">
        <v>1966</v>
      </c>
      <c r="L1338">
        <v>91</v>
      </c>
      <c r="M1338">
        <v>636</v>
      </c>
      <c r="N1338" t="s">
        <v>1993</v>
      </c>
      <c r="O1338">
        <v>25.829052000000001</v>
      </c>
      <c r="P1338">
        <v>-80.121139999999997</v>
      </c>
      <c r="Q1338">
        <v>1.235147321835403</v>
      </c>
    </row>
    <row r="1339" spans="1:17" x14ac:dyDescent="0.3">
      <c r="A1339" t="s">
        <v>396</v>
      </c>
      <c r="B1339" t="s">
        <v>1994</v>
      </c>
      <c r="C1339" t="s">
        <v>695</v>
      </c>
      <c r="D1339" t="s">
        <v>689</v>
      </c>
      <c r="E1339">
        <v>33140</v>
      </c>
      <c r="F1339">
        <v>579000</v>
      </c>
      <c r="G1339">
        <v>1</v>
      </c>
      <c r="H1339">
        <v>1.5</v>
      </c>
      <c r="I1339">
        <v>930</v>
      </c>
      <c r="K1339">
        <v>1966</v>
      </c>
      <c r="L1339">
        <v>8</v>
      </c>
      <c r="M1339">
        <v>623</v>
      </c>
      <c r="N1339" t="s">
        <v>1995</v>
      </c>
      <c r="O1339">
        <v>25.8287744</v>
      </c>
      <c r="P1339">
        <v>-80.120918200000006</v>
      </c>
      <c r="Q1339">
        <v>1.2322688016228289</v>
      </c>
    </row>
    <row r="1340" spans="1:17" x14ac:dyDescent="0.3">
      <c r="A1340" t="s">
        <v>396</v>
      </c>
      <c r="B1340" t="s">
        <v>1996</v>
      </c>
      <c r="C1340" t="s">
        <v>695</v>
      </c>
      <c r="D1340" t="s">
        <v>689</v>
      </c>
      <c r="E1340">
        <v>33140</v>
      </c>
      <c r="F1340">
        <v>845000</v>
      </c>
      <c r="G1340">
        <v>2</v>
      </c>
      <c r="H1340">
        <v>2</v>
      </c>
      <c r="I1340">
        <v>1360</v>
      </c>
      <c r="K1340">
        <v>1966</v>
      </c>
      <c r="L1340">
        <v>164</v>
      </c>
      <c r="M1340">
        <v>621</v>
      </c>
      <c r="N1340" t="s">
        <v>1997</v>
      </c>
      <c r="O1340">
        <v>25.8287744</v>
      </c>
      <c r="P1340">
        <v>-80.120918200000006</v>
      </c>
      <c r="Q1340">
        <v>1.2322688016228289</v>
      </c>
    </row>
    <row r="1341" spans="1:17" x14ac:dyDescent="0.3">
      <c r="A1341" t="s">
        <v>396</v>
      </c>
      <c r="B1341" t="s">
        <v>1998</v>
      </c>
      <c r="C1341" t="s">
        <v>695</v>
      </c>
      <c r="D1341" t="s">
        <v>689</v>
      </c>
      <c r="E1341">
        <v>33140</v>
      </c>
      <c r="F1341">
        <v>625000</v>
      </c>
      <c r="G1341">
        <v>2</v>
      </c>
      <c r="H1341">
        <v>2</v>
      </c>
      <c r="I1341">
        <v>960</v>
      </c>
      <c r="K1341">
        <v>1962</v>
      </c>
      <c r="L1341">
        <v>156</v>
      </c>
      <c r="M1341">
        <v>651</v>
      </c>
      <c r="N1341" t="s">
        <v>1999</v>
      </c>
      <c r="O1341">
        <v>25.829993200000001</v>
      </c>
      <c r="P1341">
        <v>-80.121354400000001</v>
      </c>
      <c r="Q1341">
        <v>1.27126617185783</v>
      </c>
    </row>
    <row r="1342" spans="1:17" x14ac:dyDescent="0.3">
      <c r="A1342" t="s">
        <v>396</v>
      </c>
      <c r="B1342" t="s">
        <v>2000</v>
      </c>
      <c r="C1342" t="s">
        <v>695</v>
      </c>
      <c r="D1342" t="s">
        <v>689</v>
      </c>
      <c r="E1342">
        <v>33140</v>
      </c>
      <c r="F1342">
        <v>770000</v>
      </c>
      <c r="G1342">
        <v>2</v>
      </c>
      <c r="H1342">
        <v>2</v>
      </c>
      <c r="I1342">
        <v>960</v>
      </c>
      <c r="K1342">
        <v>1962</v>
      </c>
      <c r="L1342">
        <v>120</v>
      </c>
      <c r="M1342">
        <v>802</v>
      </c>
      <c r="N1342" t="s">
        <v>2001</v>
      </c>
      <c r="O1342">
        <v>25.829993200000001</v>
      </c>
      <c r="P1342">
        <v>-80.121354400000001</v>
      </c>
      <c r="Q1342">
        <v>1.27126617185783</v>
      </c>
    </row>
    <row r="1343" spans="1:17" x14ac:dyDescent="0.3">
      <c r="A1343" t="s">
        <v>396</v>
      </c>
      <c r="B1343" t="s">
        <v>2002</v>
      </c>
      <c r="C1343" t="s">
        <v>695</v>
      </c>
      <c r="D1343" t="s">
        <v>689</v>
      </c>
      <c r="E1343">
        <v>33140</v>
      </c>
      <c r="F1343">
        <v>539000</v>
      </c>
      <c r="G1343">
        <v>1</v>
      </c>
      <c r="H1343">
        <v>1.5</v>
      </c>
      <c r="I1343">
        <v>790</v>
      </c>
      <c r="K1343">
        <v>1962</v>
      </c>
      <c r="L1343">
        <v>130</v>
      </c>
      <c r="M1343">
        <v>682</v>
      </c>
      <c r="N1343" t="s">
        <v>500</v>
      </c>
      <c r="O1343">
        <v>25.829993200000001</v>
      </c>
      <c r="P1343">
        <v>-80.121354400000001</v>
      </c>
      <c r="Q1343">
        <v>1.27126617185783</v>
      </c>
    </row>
    <row r="1344" spans="1:17" x14ac:dyDescent="0.3">
      <c r="A1344" t="s">
        <v>396</v>
      </c>
      <c r="B1344" t="s">
        <v>2003</v>
      </c>
      <c r="C1344" t="s">
        <v>695</v>
      </c>
      <c r="D1344" t="s">
        <v>689</v>
      </c>
      <c r="E1344">
        <v>33140</v>
      </c>
      <c r="F1344">
        <v>21900000</v>
      </c>
      <c r="G1344">
        <v>7</v>
      </c>
      <c r="H1344">
        <v>6</v>
      </c>
      <c r="I1344">
        <v>7300</v>
      </c>
      <c r="K1344">
        <v>1962</v>
      </c>
      <c r="L1344">
        <v>3</v>
      </c>
      <c r="M1344">
        <v>3000</v>
      </c>
      <c r="N1344" t="s">
        <v>2004</v>
      </c>
      <c r="O1344">
        <v>25.829993200000001</v>
      </c>
      <c r="P1344">
        <v>-80.121354400000001</v>
      </c>
      <c r="Q1344">
        <v>1.27126617185783</v>
      </c>
    </row>
    <row r="1345" spans="1:17" x14ac:dyDescent="0.3">
      <c r="A1345" t="s">
        <v>396</v>
      </c>
      <c r="B1345" t="s">
        <v>2005</v>
      </c>
      <c r="C1345" t="s">
        <v>695</v>
      </c>
      <c r="D1345" t="s">
        <v>689</v>
      </c>
      <c r="E1345">
        <v>33140</v>
      </c>
      <c r="F1345">
        <v>1500000</v>
      </c>
      <c r="G1345">
        <v>2</v>
      </c>
      <c r="H1345">
        <v>2</v>
      </c>
      <c r="I1345">
        <v>1180</v>
      </c>
      <c r="K1345">
        <v>1962</v>
      </c>
      <c r="L1345">
        <v>100</v>
      </c>
      <c r="M1345">
        <v>1271</v>
      </c>
      <c r="N1345" t="s">
        <v>2006</v>
      </c>
      <c r="O1345">
        <v>25.829993200000001</v>
      </c>
      <c r="P1345">
        <v>-80.121354400000001</v>
      </c>
      <c r="Q1345">
        <v>1.27126617185783</v>
      </c>
    </row>
    <row r="1346" spans="1:17" x14ac:dyDescent="0.3">
      <c r="A1346" t="s">
        <v>396</v>
      </c>
      <c r="B1346" t="s">
        <v>2007</v>
      </c>
      <c r="C1346" t="s">
        <v>695</v>
      </c>
      <c r="D1346" t="s">
        <v>689</v>
      </c>
      <c r="E1346">
        <v>33140</v>
      </c>
      <c r="F1346">
        <v>485000</v>
      </c>
      <c r="G1346">
        <v>1</v>
      </c>
      <c r="H1346">
        <v>2</v>
      </c>
      <c r="I1346">
        <v>1560</v>
      </c>
      <c r="K1346">
        <v>1963</v>
      </c>
      <c r="L1346">
        <v>33</v>
      </c>
      <c r="M1346">
        <v>311</v>
      </c>
      <c r="N1346" t="s">
        <v>2008</v>
      </c>
      <c r="O1346">
        <v>25.830515500000001</v>
      </c>
      <c r="P1346">
        <v>-80.121017899999998</v>
      </c>
      <c r="Q1346">
        <v>1.3117710723058513</v>
      </c>
    </row>
    <row r="1347" spans="1:17" x14ac:dyDescent="0.3">
      <c r="A1347" t="s">
        <v>396</v>
      </c>
      <c r="B1347" t="s">
        <v>2009</v>
      </c>
      <c r="C1347" t="s">
        <v>695</v>
      </c>
      <c r="D1347" t="s">
        <v>689</v>
      </c>
      <c r="E1347">
        <v>33140</v>
      </c>
      <c r="F1347">
        <v>1299000</v>
      </c>
      <c r="G1347">
        <v>4</v>
      </c>
      <c r="H1347">
        <v>3</v>
      </c>
      <c r="I1347">
        <v>2425</v>
      </c>
      <c r="K1347">
        <v>1963</v>
      </c>
      <c r="L1347">
        <v>164</v>
      </c>
      <c r="M1347">
        <v>536</v>
      </c>
      <c r="N1347" t="s">
        <v>2010</v>
      </c>
      <c r="O1347">
        <v>25.830515500000001</v>
      </c>
      <c r="P1347">
        <v>-80.121017899999998</v>
      </c>
      <c r="Q1347">
        <v>1.3117710723058513</v>
      </c>
    </row>
    <row r="1348" spans="1:17" x14ac:dyDescent="0.3">
      <c r="A1348" t="s">
        <v>396</v>
      </c>
      <c r="B1348" t="s">
        <v>2011</v>
      </c>
      <c r="C1348" t="s">
        <v>695</v>
      </c>
      <c r="D1348" t="s">
        <v>689</v>
      </c>
      <c r="E1348">
        <v>33140</v>
      </c>
      <c r="F1348">
        <v>1250000</v>
      </c>
      <c r="G1348">
        <v>2</v>
      </c>
      <c r="H1348">
        <v>2.5</v>
      </c>
      <c r="I1348">
        <v>2534</v>
      </c>
      <c r="K1348">
        <v>1963</v>
      </c>
      <c r="L1348">
        <v>122</v>
      </c>
      <c r="M1348">
        <v>493</v>
      </c>
      <c r="N1348" t="s">
        <v>2012</v>
      </c>
      <c r="O1348">
        <v>25.830515500000001</v>
      </c>
      <c r="P1348">
        <v>-80.121017899999998</v>
      </c>
      <c r="Q1348">
        <v>1.3117710723058513</v>
      </c>
    </row>
    <row r="1349" spans="1:17" x14ac:dyDescent="0.3">
      <c r="A1349" t="s">
        <v>396</v>
      </c>
      <c r="B1349" t="s">
        <v>2013</v>
      </c>
      <c r="C1349" t="s">
        <v>695</v>
      </c>
      <c r="D1349" t="s">
        <v>689</v>
      </c>
      <c r="E1349">
        <v>33140</v>
      </c>
      <c r="F1349">
        <v>6950000</v>
      </c>
      <c r="G1349">
        <v>2</v>
      </c>
      <c r="H1349">
        <v>2.5</v>
      </c>
      <c r="I1349">
        <v>2931</v>
      </c>
      <c r="K1349">
        <v>2026</v>
      </c>
      <c r="L1349">
        <v>16</v>
      </c>
      <c r="M1349">
        <v>2371</v>
      </c>
      <c r="N1349" t="s">
        <v>2014</v>
      </c>
      <c r="O1349">
        <v>25.831976699999998</v>
      </c>
      <c r="P1349">
        <v>-80.120263800000004</v>
      </c>
      <c r="Q1349">
        <v>1.4175954020797654</v>
      </c>
    </row>
    <row r="1350" spans="1:17" x14ac:dyDescent="0.3">
      <c r="A1350" t="s">
        <v>396</v>
      </c>
      <c r="B1350" t="s">
        <v>2015</v>
      </c>
      <c r="C1350" t="s">
        <v>695</v>
      </c>
      <c r="D1350" t="s">
        <v>689</v>
      </c>
      <c r="E1350">
        <v>33140</v>
      </c>
      <c r="F1350">
        <v>7550000</v>
      </c>
      <c r="G1350">
        <v>3</v>
      </c>
      <c r="H1350">
        <v>3.5</v>
      </c>
      <c r="I1350">
        <v>3350</v>
      </c>
      <c r="K1350">
        <v>2026</v>
      </c>
      <c r="L1350">
        <v>118</v>
      </c>
      <c r="M1350">
        <v>2254</v>
      </c>
      <c r="N1350" t="s">
        <v>2016</v>
      </c>
      <c r="O1350">
        <v>25.831976699999998</v>
      </c>
      <c r="P1350">
        <v>-80.120263800000004</v>
      </c>
      <c r="Q1350">
        <v>1.4175954020797654</v>
      </c>
    </row>
    <row r="1351" spans="1:17" x14ac:dyDescent="0.3">
      <c r="A1351" t="s">
        <v>396</v>
      </c>
      <c r="B1351" t="s">
        <v>2017</v>
      </c>
      <c r="C1351" t="s">
        <v>695</v>
      </c>
      <c r="D1351" t="s">
        <v>689</v>
      </c>
      <c r="E1351">
        <v>33140</v>
      </c>
      <c r="F1351">
        <v>4850000</v>
      </c>
      <c r="G1351">
        <v>2</v>
      </c>
      <c r="H1351">
        <v>2.5</v>
      </c>
      <c r="I1351">
        <v>2121</v>
      </c>
      <c r="K1351">
        <v>2024</v>
      </c>
      <c r="L1351">
        <v>118</v>
      </c>
      <c r="M1351">
        <v>2287</v>
      </c>
      <c r="N1351" t="s">
        <v>2018</v>
      </c>
      <c r="O1351">
        <v>25.831976699999998</v>
      </c>
      <c r="P1351">
        <v>-80.120263800000004</v>
      </c>
      <c r="Q1351">
        <v>1.4175954020797654</v>
      </c>
    </row>
    <row r="1352" spans="1:17" x14ac:dyDescent="0.3">
      <c r="A1352" t="s">
        <v>396</v>
      </c>
      <c r="B1352" t="s">
        <v>2019</v>
      </c>
      <c r="C1352" t="s">
        <v>695</v>
      </c>
      <c r="D1352" t="s">
        <v>689</v>
      </c>
      <c r="E1352">
        <v>33140</v>
      </c>
      <c r="F1352">
        <v>13750000</v>
      </c>
      <c r="G1352">
        <v>4</v>
      </c>
      <c r="H1352">
        <v>5.5</v>
      </c>
      <c r="I1352">
        <v>3808</v>
      </c>
      <c r="K1352">
        <v>2026</v>
      </c>
      <c r="L1352">
        <v>118</v>
      </c>
      <c r="M1352">
        <v>3611</v>
      </c>
      <c r="N1352" t="s">
        <v>2020</v>
      </c>
      <c r="O1352">
        <v>25.831976699999998</v>
      </c>
      <c r="P1352">
        <v>-80.120263800000004</v>
      </c>
      <c r="Q1352">
        <v>1.4175954020797654</v>
      </c>
    </row>
    <row r="1353" spans="1:17" x14ac:dyDescent="0.3">
      <c r="A1353" t="s">
        <v>396</v>
      </c>
      <c r="B1353" t="s">
        <v>2021</v>
      </c>
      <c r="C1353" t="s">
        <v>695</v>
      </c>
      <c r="D1353" t="s">
        <v>689</v>
      </c>
      <c r="E1353">
        <v>33140</v>
      </c>
      <c r="F1353">
        <v>475000</v>
      </c>
      <c r="G1353">
        <v>3</v>
      </c>
      <c r="H1353">
        <v>1.5</v>
      </c>
      <c r="I1353">
        <v>980</v>
      </c>
      <c r="K1353">
        <v>1967</v>
      </c>
      <c r="L1353">
        <v>34</v>
      </c>
      <c r="M1353">
        <v>485</v>
      </c>
      <c r="N1353" t="s">
        <v>1686</v>
      </c>
      <c r="O1353">
        <v>25.832696500000001</v>
      </c>
      <c r="P1353">
        <v>-80.120089300000004</v>
      </c>
      <c r="Q1353">
        <v>1.4619105600158548</v>
      </c>
    </row>
    <row r="1354" spans="1:17" x14ac:dyDescent="0.3">
      <c r="A1354" t="s">
        <v>396</v>
      </c>
      <c r="B1354" t="s">
        <v>2022</v>
      </c>
      <c r="C1354" t="s">
        <v>695</v>
      </c>
      <c r="D1354" t="s">
        <v>689</v>
      </c>
      <c r="E1354">
        <v>33140</v>
      </c>
      <c r="F1354">
        <v>789900</v>
      </c>
      <c r="G1354">
        <v>2</v>
      </c>
      <c r="H1354">
        <v>2.5</v>
      </c>
      <c r="I1354">
        <v>1430</v>
      </c>
      <c r="K1354">
        <v>1967</v>
      </c>
      <c r="L1354">
        <v>78</v>
      </c>
      <c r="M1354">
        <v>552</v>
      </c>
      <c r="N1354" t="s">
        <v>1437</v>
      </c>
      <c r="O1354">
        <v>25.832696500000001</v>
      </c>
      <c r="P1354">
        <v>-80.120089300000004</v>
      </c>
      <c r="Q1354">
        <v>1.4619105600158548</v>
      </c>
    </row>
    <row r="1355" spans="1:17" x14ac:dyDescent="0.3">
      <c r="A1355" t="s">
        <v>396</v>
      </c>
      <c r="B1355" t="s">
        <v>2023</v>
      </c>
      <c r="C1355" t="s">
        <v>695</v>
      </c>
      <c r="D1355" t="s">
        <v>689</v>
      </c>
      <c r="E1355">
        <v>33140</v>
      </c>
      <c r="F1355">
        <v>475000</v>
      </c>
      <c r="G1355">
        <v>2</v>
      </c>
      <c r="H1355">
        <v>2</v>
      </c>
      <c r="I1355">
        <v>980</v>
      </c>
      <c r="K1355">
        <v>1967</v>
      </c>
      <c r="L1355">
        <v>166</v>
      </c>
      <c r="M1355">
        <v>485</v>
      </c>
      <c r="N1355" t="s">
        <v>1062</v>
      </c>
      <c r="O1355">
        <v>25.832696500000001</v>
      </c>
      <c r="P1355">
        <v>-80.120089300000004</v>
      </c>
      <c r="Q1355">
        <v>1.4619105600158548</v>
      </c>
    </row>
    <row r="1356" spans="1:17" x14ac:dyDescent="0.3">
      <c r="A1356" t="s">
        <v>396</v>
      </c>
      <c r="B1356" t="s">
        <v>2024</v>
      </c>
      <c r="C1356" t="s">
        <v>695</v>
      </c>
      <c r="D1356" t="s">
        <v>689</v>
      </c>
      <c r="E1356">
        <v>33140</v>
      </c>
      <c r="F1356">
        <v>1150000</v>
      </c>
      <c r="G1356">
        <v>2</v>
      </c>
      <c r="H1356">
        <v>2.5</v>
      </c>
      <c r="I1356">
        <v>1430</v>
      </c>
      <c r="K1356">
        <v>1967</v>
      </c>
      <c r="L1356">
        <v>145</v>
      </c>
      <c r="M1356">
        <v>804</v>
      </c>
      <c r="N1356" t="s">
        <v>2025</v>
      </c>
      <c r="O1356">
        <v>25.832696500000001</v>
      </c>
      <c r="P1356">
        <v>-80.120089300000004</v>
      </c>
      <c r="Q1356">
        <v>1.4619105600158548</v>
      </c>
    </row>
    <row r="1357" spans="1:17" x14ac:dyDescent="0.3">
      <c r="A1357" t="s">
        <v>396</v>
      </c>
      <c r="B1357" t="s">
        <v>2026</v>
      </c>
      <c r="C1357" t="s">
        <v>695</v>
      </c>
      <c r="D1357" t="s">
        <v>689</v>
      </c>
      <c r="E1357">
        <v>33140</v>
      </c>
      <c r="F1357">
        <v>875000</v>
      </c>
      <c r="G1357">
        <v>3</v>
      </c>
      <c r="H1357">
        <v>2</v>
      </c>
      <c r="I1357">
        <v>1660</v>
      </c>
      <c r="K1357">
        <v>1967</v>
      </c>
      <c r="L1357">
        <v>113</v>
      </c>
      <c r="M1357">
        <v>527</v>
      </c>
      <c r="N1357" t="s">
        <v>2027</v>
      </c>
      <c r="O1357">
        <v>25.832696500000001</v>
      </c>
      <c r="P1357">
        <v>-80.120089300000004</v>
      </c>
      <c r="Q1357">
        <v>1.4619105600158548</v>
      </c>
    </row>
    <row r="1358" spans="1:17" x14ac:dyDescent="0.3">
      <c r="A1358" t="s">
        <v>396</v>
      </c>
      <c r="B1358" t="s">
        <v>2028</v>
      </c>
      <c r="C1358" t="s">
        <v>695</v>
      </c>
      <c r="D1358" t="s">
        <v>689</v>
      </c>
      <c r="E1358">
        <v>33140</v>
      </c>
      <c r="F1358">
        <v>1250000</v>
      </c>
      <c r="G1358">
        <v>3</v>
      </c>
      <c r="H1358">
        <v>3</v>
      </c>
      <c r="I1358">
        <v>1850</v>
      </c>
      <c r="K1358">
        <v>1967</v>
      </c>
      <c r="L1358">
        <v>133</v>
      </c>
      <c r="M1358">
        <v>676</v>
      </c>
      <c r="N1358" t="s">
        <v>1625</v>
      </c>
      <c r="O1358">
        <v>25.832696500000001</v>
      </c>
      <c r="P1358">
        <v>-80.120089300000004</v>
      </c>
      <c r="Q1358">
        <v>1.4619105600158548</v>
      </c>
    </row>
    <row r="1359" spans="1:17" x14ac:dyDescent="0.3">
      <c r="A1359" t="s">
        <v>396</v>
      </c>
      <c r="B1359" t="s">
        <v>2029</v>
      </c>
      <c r="C1359" t="s">
        <v>695</v>
      </c>
      <c r="D1359" t="s">
        <v>689</v>
      </c>
      <c r="E1359">
        <v>33140</v>
      </c>
      <c r="F1359">
        <v>900000</v>
      </c>
      <c r="G1359">
        <v>2</v>
      </c>
      <c r="H1359">
        <v>2.5</v>
      </c>
      <c r="I1359">
        <v>640</v>
      </c>
      <c r="K1359">
        <v>1966</v>
      </c>
      <c r="L1359">
        <v>117</v>
      </c>
      <c r="M1359">
        <v>1406</v>
      </c>
      <c r="N1359" t="s">
        <v>2030</v>
      </c>
      <c r="O1359">
        <v>25.834374100000002</v>
      </c>
      <c r="P1359">
        <v>-80.120211600000005</v>
      </c>
      <c r="Q1359">
        <v>1.546169123171123</v>
      </c>
    </row>
    <row r="1360" spans="1:17" x14ac:dyDescent="0.3">
      <c r="A1360" t="s">
        <v>396</v>
      </c>
      <c r="B1360" t="s">
        <v>2031</v>
      </c>
      <c r="C1360" t="s">
        <v>695</v>
      </c>
      <c r="D1360" t="s">
        <v>689</v>
      </c>
      <c r="E1360">
        <v>33140</v>
      </c>
      <c r="F1360">
        <v>1499000</v>
      </c>
      <c r="G1360">
        <v>3</v>
      </c>
      <c r="H1360">
        <v>2.5</v>
      </c>
      <c r="I1360">
        <v>2827</v>
      </c>
      <c r="K1360">
        <v>1974</v>
      </c>
      <c r="L1360">
        <v>98</v>
      </c>
      <c r="M1360">
        <v>530</v>
      </c>
      <c r="N1360" t="s">
        <v>2032</v>
      </c>
      <c r="O1360">
        <v>25.834377499999999</v>
      </c>
      <c r="P1360">
        <v>-80.121267200000005</v>
      </c>
      <c r="Q1360">
        <v>1.5066000576483258</v>
      </c>
    </row>
    <row r="1361" spans="1:17" x14ac:dyDescent="0.3">
      <c r="A1361" t="s">
        <v>396</v>
      </c>
      <c r="B1361" t="s">
        <v>2033</v>
      </c>
      <c r="C1361" t="s">
        <v>695</v>
      </c>
      <c r="D1361" t="s">
        <v>689</v>
      </c>
      <c r="E1361">
        <v>33140</v>
      </c>
      <c r="F1361">
        <v>2200000</v>
      </c>
      <c r="G1361">
        <v>3</v>
      </c>
      <c r="H1361">
        <v>4</v>
      </c>
      <c r="I1361">
        <v>2868</v>
      </c>
      <c r="K1361">
        <v>1974</v>
      </c>
      <c r="L1361">
        <v>142</v>
      </c>
      <c r="M1361">
        <v>767</v>
      </c>
      <c r="N1361" t="s">
        <v>2034</v>
      </c>
      <c r="O1361">
        <v>25.834377499999999</v>
      </c>
      <c r="P1361">
        <v>-80.121267200000005</v>
      </c>
      <c r="Q1361">
        <v>1.5066000576483258</v>
      </c>
    </row>
    <row r="1362" spans="1:17" x14ac:dyDescent="0.3">
      <c r="A1362" t="s">
        <v>396</v>
      </c>
      <c r="B1362" t="s">
        <v>2035</v>
      </c>
      <c r="C1362" t="s">
        <v>695</v>
      </c>
      <c r="D1362" t="s">
        <v>689</v>
      </c>
      <c r="E1362">
        <v>33140</v>
      </c>
      <c r="F1362">
        <v>529000</v>
      </c>
      <c r="G1362">
        <v>2</v>
      </c>
      <c r="H1362">
        <v>2</v>
      </c>
      <c r="I1362">
        <v>1048</v>
      </c>
      <c r="K1362">
        <v>1967</v>
      </c>
      <c r="L1362">
        <v>160</v>
      </c>
      <c r="M1362">
        <v>505</v>
      </c>
      <c r="N1362" t="s">
        <v>2036</v>
      </c>
      <c r="O1362">
        <v>25.835480400000002</v>
      </c>
      <c r="P1362">
        <v>-80.120133699999997</v>
      </c>
      <c r="Q1362">
        <v>1.6097902638977284</v>
      </c>
    </row>
    <row r="1363" spans="1:17" x14ac:dyDescent="0.3">
      <c r="A1363" t="s">
        <v>396</v>
      </c>
      <c r="B1363" t="s">
        <v>2037</v>
      </c>
      <c r="C1363" t="s">
        <v>695</v>
      </c>
      <c r="D1363" t="s">
        <v>689</v>
      </c>
      <c r="E1363">
        <v>33140</v>
      </c>
      <c r="F1363">
        <v>350000</v>
      </c>
      <c r="G1363">
        <v>1</v>
      </c>
      <c r="H1363">
        <v>1.5</v>
      </c>
      <c r="I1363">
        <v>844</v>
      </c>
      <c r="K1363">
        <v>1967</v>
      </c>
      <c r="L1363">
        <v>149</v>
      </c>
      <c r="M1363">
        <v>415</v>
      </c>
      <c r="N1363" t="s">
        <v>502</v>
      </c>
      <c r="O1363">
        <v>25.835480400000002</v>
      </c>
      <c r="P1363">
        <v>-80.120133699999997</v>
      </c>
      <c r="Q1363">
        <v>1.6097902638977284</v>
      </c>
    </row>
    <row r="1364" spans="1:17" x14ac:dyDescent="0.3">
      <c r="A1364" t="s">
        <v>396</v>
      </c>
      <c r="B1364" t="s">
        <v>2038</v>
      </c>
      <c r="C1364" t="s">
        <v>695</v>
      </c>
      <c r="D1364" t="s">
        <v>689</v>
      </c>
      <c r="E1364">
        <v>33140</v>
      </c>
      <c r="F1364">
        <v>520000</v>
      </c>
      <c r="G1364">
        <v>2</v>
      </c>
      <c r="H1364">
        <v>2</v>
      </c>
      <c r="I1364">
        <v>1064</v>
      </c>
      <c r="K1364">
        <v>1967</v>
      </c>
      <c r="L1364">
        <v>45</v>
      </c>
      <c r="M1364">
        <v>489</v>
      </c>
      <c r="N1364" t="s">
        <v>2036</v>
      </c>
      <c r="O1364">
        <v>25.835480400000002</v>
      </c>
      <c r="P1364">
        <v>-80.120133699999997</v>
      </c>
      <c r="Q1364">
        <v>1.6097902638977284</v>
      </c>
    </row>
    <row r="1365" spans="1:17" x14ac:dyDescent="0.3">
      <c r="A1365" t="s">
        <v>396</v>
      </c>
      <c r="B1365" t="s">
        <v>2039</v>
      </c>
      <c r="C1365" t="s">
        <v>695</v>
      </c>
      <c r="D1365" t="s">
        <v>689</v>
      </c>
      <c r="E1365">
        <v>33140</v>
      </c>
      <c r="F1365">
        <v>488000</v>
      </c>
      <c r="G1365">
        <v>1</v>
      </c>
      <c r="H1365">
        <v>1</v>
      </c>
      <c r="I1365">
        <v>930</v>
      </c>
      <c r="K1365">
        <v>1967</v>
      </c>
      <c r="L1365">
        <v>67</v>
      </c>
      <c r="M1365">
        <v>525</v>
      </c>
      <c r="N1365" t="s">
        <v>2040</v>
      </c>
      <c r="O1365">
        <v>25.8356639</v>
      </c>
      <c r="P1365">
        <v>-80.121354400000001</v>
      </c>
      <c r="Q1365">
        <v>1.5760754903113281</v>
      </c>
    </row>
    <row r="1366" spans="1:17" x14ac:dyDescent="0.3">
      <c r="A1366" t="s">
        <v>396</v>
      </c>
      <c r="B1366" t="s">
        <v>2041</v>
      </c>
      <c r="C1366" t="s">
        <v>695</v>
      </c>
      <c r="D1366" t="s">
        <v>689</v>
      </c>
      <c r="E1366">
        <v>33140</v>
      </c>
      <c r="F1366">
        <v>775000</v>
      </c>
      <c r="G1366">
        <v>2</v>
      </c>
      <c r="H1366">
        <v>2</v>
      </c>
      <c r="I1366">
        <v>1190</v>
      </c>
      <c r="K1366">
        <v>1967</v>
      </c>
      <c r="L1366">
        <v>78</v>
      </c>
      <c r="M1366">
        <v>651</v>
      </c>
      <c r="N1366" t="s">
        <v>1346</v>
      </c>
      <c r="O1366">
        <v>25.8356639</v>
      </c>
      <c r="P1366">
        <v>-80.121354400000001</v>
      </c>
      <c r="Q1366">
        <v>1.5760754903113281</v>
      </c>
    </row>
    <row r="1367" spans="1:17" x14ac:dyDescent="0.3">
      <c r="A1367" t="s">
        <v>396</v>
      </c>
      <c r="B1367" t="s">
        <v>2042</v>
      </c>
      <c r="C1367" t="s">
        <v>695</v>
      </c>
      <c r="D1367" t="s">
        <v>689</v>
      </c>
      <c r="E1367">
        <v>33140</v>
      </c>
      <c r="F1367">
        <v>390000</v>
      </c>
      <c r="G1367">
        <v>1</v>
      </c>
      <c r="H1367">
        <v>1</v>
      </c>
      <c r="I1367">
        <v>930</v>
      </c>
      <c r="K1367">
        <v>1967</v>
      </c>
      <c r="L1367">
        <v>59</v>
      </c>
      <c r="M1367">
        <v>419</v>
      </c>
      <c r="N1367" t="s">
        <v>2043</v>
      </c>
      <c r="O1367">
        <v>25.8356639</v>
      </c>
      <c r="P1367">
        <v>-80.121354400000001</v>
      </c>
      <c r="Q1367">
        <v>1.5760754903113281</v>
      </c>
    </row>
    <row r="1368" spans="1:17" x14ac:dyDescent="0.3">
      <c r="A1368" t="s">
        <v>396</v>
      </c>
      <c r="B1368" t="s">
        <v>2044</v>
      </c>
      <c r="C1368" t="s">
        <v>695</v>
      </c>
      <c r="D1368" t="s">
        <v>689</v>
      </c>
      <c r="E1368">
        <v>33140</v>
      </c>
      <c r="F1368">
        <v>945000</v>
      </c>
      <c r="G1368">
        <v>2</v>
      </c>
      <c r="H1368">
        <v>2</v>
      </c>
      <c r="I1368">
        <v>1750</v>
      </c>
      <c r="K1368">
        <v>1967</v>
      </c>
      <c r="L1368">
        <v>175</v>
      </c>
      <c r="M1368">
        <v>540</v>
      </c>
      <c r="N1368" t="s">
        <v>2045</v>
      </c>
      <c r="O1368">
        <v>25.8356639</v>
      </c>
      <c r="P1368">
        <v>-80.121354400000001</v>
      </c>
      <c r="Q1368">
        <v>1.5760754903113281</v>
      </c>
    </row>
    <row r="1369" spans="1:17" x14ac:dyDescent="0.3">
      <c r="A1369" t="s">
        <v>396</v>
      </c>
      <c r="B1369" t="s">
        <v>2046</v>
      </c>
      <c r="C1369" t="s">
        <v>695</v>
      </c>
      <c r="D1369" t="s">
        <v>689</v>
      </c>
      <c r="E1369">
        <v>33140</v>
      </c>
      <c r="F1369">
        <v>998000</v>
      </c>
      <c r="G1369">
        <v>2</v>
      </c>
      <c r="H1369">
        <v>2</v>
      </c>
      <c r="I1369">
        <v>1290</v>
      </c>
      <c r="K1369">
        <v>1968</v>
      </c>
      <c r="L1369">
        <v>171</v>
      </c>
      <c r="M1369">
        <v>774</v>
      </c>
      <c r="N1369" t="s">
        <v>1119</v>
      </c>
      <c r="O1369">
        <v>25.8368872</v>
      </c>
      <c r="P1369">
        <v>-80.120313400000001</v>
      </c>
      <c r="Q1369">
        <v>1.6823875538380415</v>
      </c>
    </row>
    <row r="1370" spans="1:17" x14ac:dyDescent="0.3">
      <c r="A1370" t="s">
        <v>396</v>
      </c>
      <c r="B1370" t="s">
        <v>2047</v>
      </c>
      <c r="C1370" t="s">
        <v>695</v>
      </c>
      <c r="D1370" t="s">
        <v>689</v>
      </c>
      <c r="E1370">
        <v>33140</v>
      </c>
      <c r="F1370">
        <v>785000</v>
      </c>
      <c r="G1370">
        <v>1</v>
      </c>
      <c r="H1370">
        <v>1.5</v>
      </c>
      <c r="I1370">
        <v>930</v>
      </c>
      <c r="K1370">
        <v>1968</v>
      </c>
      <c r="L1370">
        <v>45</v>
      </c>
      <c r="M1370">
        <v>844</v>
      </c>
      <c r="N1370" t="s">
        <v>2048</v>
      </c>
      <c r="O1370">
        <v>25.8368872</v>
      </c>
      <c r="P1370">
        <v>-80.120313400000001</v>
      </c>
      <c r="Q1370">
        <v>1.6823875538380415</v>
      </c>
    </row>
    <row r="1371" spans="1:17" x14ac:dyDescent="0.3">
      <c r="A1371" t="s">
        <v>396</v>
      </c>
      <c r="B1371" t="s">
        <v>2049</v>
      </c>
      <c r="C1371" t="s">
        <v>695</v>
      </c>
      <c r="D1371" t="s">
        <v>689</v>
      </c>
      <c r="E1371">
        <v>33140</v>
      </c>
      <c r="F1371">
        <v>770000</v>
      </c>
      <c r="G1371">
        <v>1</v>
      </c>
      <c r="H1371">
        <v>2</v>
      </c>
      <c r="I1371">
        <v>930</v>
      </c>
      <c r="K1371">
        <v>1968</v>
      </c>
      <c r="L1371">
        <v>1</v>
      </c>
      <c r="M1371">
        <v>828</v>
      </c>
      <c r="N1371" t="s">
        <v>1629</v>
      </c>
      <c r="O1371">
        <v>25.8368872</v>
      </c>
      <c r="P1371">
        <v>-80.120313400000001</v>
      </c>
      <c r="Q1371">
        <v>1.6823875538380415</v>
      </c>
    </row>
    <row r="1372" spans="1:17" x14ac:dyDescent="0.3">
      <c r="A1372" t="s">
        <v>396</v>
      </c>
      <c r="B1372" t="s">
        <v>2050</v>
      </c>
      <c r="C1372" t="s">
        <v>695</v>
      </c>
      <c r="D1372" t="s">
        <v>689</v>
      </c>
      <c r="E1372">
        <v>33140</v>
      </c>
      <c r="F1372">
        <v>1195000</v>
      </c>
      <c r="G1372">
        <v>2</v>
      </c>
      <c r="H1372">
        <v>2</v>
      </c>
      <c r="I1372">
        <v>1935</v>
      </c>
      <c r="K1372">
        <v>1967</v>
      </c>
      <c r="L1372">
        <v>64</v>
      </c>
      <c r="M1372">
        <v>618</v>
      </c>
      <c r="N1372" t="s">
        <v>2051</v>
      </c>
      <c r="O1372">
        <v>25.836962100000001</v>
      </c>
      <c r="P1372">
        <v>-80.121532999999999</v>
      </c>
      <c r="Q1372">
        <v>1.6450947275977812</v>
      </c>
    </row>
    <row r="1373" spans="1:17" x14ac:dyDescent="0.3">
      <c r="A1373" t="s">
        <v>396</v>
      </c>
      <c r="B1373" t="s">
        <v>2052</v>
      </c>
      <c r="C1373" t="s">
        <v>695</v>
      </c>
      <c r="D1373" t="s">
        <v>689</v>
      </c>
      <c r="E1373">
        <v>33140</v>
      </c>
      <c r="F1373">
        <v>849000</v>
      </c>
      <c r="G1373">
        <v>2</v>
      </c>
      <c r="H1373">
        <v>2.5</v>
      </c>
      <c r="I1373">
        <v>2210</v>
      </c>
      <c r="K1373">
        <v>1970</v>
      </c>
      <c r="L1373">
        <v>35</v>
      </c>
      <c r="M1373">
        <v>384</v>
      </c>
      <c r="N1373" t="s">
        <v>2053</v>
      </c>
      <c r="O1373">
        <v>25.837471799999999</v>
      </c>
      <c r="P1373">
        <v>-80.121439300000006</v>
      </c>
      <c r="Q1373">
        <v>1.6780751197550337</v>
      </c>
    </row>
    <row r="1374" spans="1:17" x14ac:dyDescent="0.3">
      <c r="A1374" t="s">
        <v>396</v>
      </c>
      <c r="B1374" t="s">
        <v>2054</v>
      </c>
      <c r="C1374" t="s">
        <v>695</v>
      </c>
      <c r="D1374" t="s">
        <v>689</v>
      </c>
      <c r="E1374">
        <v>33140</v>
      </c>
      <c r="F1374">
        <v>1295000</v>
      </c>
      <c r="G1374">
        <v>3</v>
      </c>
      <c r="H1374">
        <v>3</v>
      </c>
      <c r="I1374">
        <v>2115</v>
      </c>
      <c r="K1374">
        <v>1970</v>
      </c>
      <c r="L1374">
        <v>3</v>
      </c>
      <c r="M1374">
        <v>612</v>
      </c>
      <c r="N1374" t="s">
        <v>2055</v>
      </c>
      <c r="O1374">
        <v>25.837471799999999</v>
      </c>
      <c r="P1374">
        <v>-80.121439300000006</v>
      </c>
      <c r="Q1374">
        <v>1.6780751197550337</v>
      </c>
    </row>
    <row r="1375" spans="1:17" x14ac:dyDescent="0.3">
      <c r="A1375" t="s">
        <v>396</v>
      </c>
      <c r="B1375" t="s">
        <v>2056</v>
      </c>
      <c r="C1375" t="s">
        <v>695</v>
      </c>
      <c r="D1375" t="s">
        <v>689</v>
      </c>
      <c r="E1375">
        <v>33140</v>
      </c>
      <c r="F1375">
        <v>1475000</v>
      </c>
      <c r="G1375">
        <v>3</v>
      </c>
      <c r="H1375">
        <v>4.5</v>
      </c>
      <c r="I1375">
        <v>2950</v>
      </c>
      <c r="K1375">
        <v>1970</v>
      </c>
      <c r="L1375">
        <v>71</v>
      </c>
      <c r="M1375">
        <v>500</v>
      </c>
      <c r="N1375" t="s">
        <v>2057</v>
      </c>
      <c r="O1375">
        <v>25.837471799999999</v>
      </c>
      <c r="P1375">
        <v>-80.121439300000006</v>
      </c>
      <c r="Q1375">
        <v>1.6780751197550337</v>
      </c>
    </row>
    <row r="1376" spans="1:17" x14ac:dyDescent="0.3">
      <c r="A1376" t="s">
        <v>396</v>
      </c>
      <c r="B1376" t="s">
        <v>2058</v>
      </c>
      <c r="C1376" t="s">
        <v>695</v>
      </c>
      <c r="D1376" t="s">
        <v>689</v>
      </c>
      <c r="E1376">
        <v>33140</v>
      </c>
      <c r="F1376">
        <v>600000</v>
      </c>
      <c r="G1376">
        <v>2</v>
      </c>
      <c r="H1376">
        <v>2</v>
      </c>
      <c r="I1376">
        <v>1040</v>
      </c>
      <c r="K1376">
        <v>1968</v>
      </c>
      <c r="L1376">
        <v>73</v>
      </c>
      <c r="M1376">
        <v>577</v>
      </c>
      <c r="N1376" t="s">
        <v>2059</v>
      </c>
      <c r="O1376">
        <v>25.838324400000001</v>
      </c>
      <c r="P1376">
        <v>-80.121444100000005</v>
      </c>
      <c r="Q1376">
        <v>1.7053271722835719</v>
      </c>
    </row>
    <row r="1377" spans="1:17" x14ac:dyDescent="0.3">
      <c r="A1377" t="s">
        <v>396</v>
      </c>
      <c r="B1377" t="s">
        <v>2060</v>
      </c>
      <c r="C1377" t="s">
        <v>695</v>
      </c>
      <c r="D1377" t="s">
        <v>689</v>
      </c>
      <c r="E1377">
        <v>33140</v>
      </c>
      <c r="F1377">
        <v>1035000</v>
      </c>
      <c r="G1377">
        <v>2</v>
      </c>
      <c r="H1377">
        <v>2.5</v>
      </c>
      <c r="I1377">
        <v>1940</v>
      </c>
      <c r="K1377">
        <v>1968</v>
      </c>
      <c r="L1377">
        <v>22</v>
      </c>
      <c r="M1377">
        <v>534</v>
      </c>
      <c r="N1377" t="s">
        <v>923</v>
      </c>
      <c r="O1377">
        <v>25.838324400000001</v>
      </c>
      <c r="P1377">
        <v>-80.121444100000005</v>
      </c>
      <c r="Q1377">
        <v>1.7053271722835719</v>
      </c>
    </row>
    <row r="1378" spans="1:17" x14ac:dyDescent="0.3">
      <c r="A1378" t="s">
        <v>396</v>
      </c>
      <c r="B1378" t="s">
        <v>2061</v>
      </c>
      <c r="C1378" t="s">
        <v>695</v>
      </c>
      <c r="D1378" t="s">
        <v>689</v>
      </c>
      <c r="E1378">
        <v>33140</v>
      </c>
      <c r="F1378">
        <v>379000</v>
      </c>
      <c r="G1378">
        <v>1</v>
      </c>
      <c r="H1378">
        <v>1.5</v>
      </c>
      <c r="I1378">
        <v>1070</v>
      </c>
      <c r="K1378">
        <v>1968</v>
      </c>
      <c r="L1378">
        <v>26</v>
      </c>
      <c r="M1378">
        <v>354</v>
      </c>
      <c r="N1378" t="s">
        <v>2062</v>
      </c>
      <c r="O1378">
        <v>25.838324400000001</v>
      </c>
      <c r="P1378">
        <v>-80.121444100000005</v>
      </c>
      <c r="Q1378">
        <v>1.7053271722835719</v>
      </c>
    </row>
    <row r="1379" spans="1:17" x14ac:dyDescent="0.3">
      <c r="A1379" t="s">
        <v>396</v>
      </c>
      <c r="B1379" t="s">
        <v>2063</v>
      </c>
      <c r="C1379" t="s">
        <v>695</v>
      </c>
      <c r="D1379" t="s">
        <v>689</v>
      </c>
      <c r="E1379">
        <v>33140</v>
      </c>
      <c r="F1379">
        <v>1000000</v>
      </c>
      <c r="G1379">
        <v>2</v>
      </c>
      <c r="H1379">
        <v>2.5</v>
      </c>
      <c r="I1379">
        <v>1940</v>
      </c>
      <c r="K1379">
        <v>1968</v>
      </c>
      <c r="L1379">
        <v>151</v>
      </c>
      <c r="M1379">
        <v>515</v>
      </c>
      <c r="N1379" t="s">
        <v>2064</v>
      </c>
      <c r="O1379">
        <v>25.838324400000001</v>
      </c>
      <c r="P1379">
        <v>-80.121444100000005</v>
      </c>
      <c r="Q1379">
        <v>1.7053271722835719</v>
      </c>
    </row>
    <row r="1380" spans="1:17" x14ac:dyDescent="0.3">
      <c r="A1380" t="s">
        <v>396</v>
      </c>
      <c r="B1380" t="s">
        <v>2065</v>
      </c>
      <c r="C1380" t="s">
        <v>695</v>
      </c>
      <c r="D1380" t="s">
        <v>689</v>
      </c>
      <c r="E1380">
        <v>33140</v>
      </c>
      <c r="F1380">
        <v>640000</v>
      </c>
      <c r="G1380">
        <v>2</v>
      </c>
      <c r="H1380">
        <v>2</v>
      </c>
      <c r="I1380">
        <v>1138</v>
      </c>
      <c r="K1380">
        <v>1969</v>
      </c>
      <c r="L1380">
        <v>16</v>
      </c>
      <c r="M1380">
        <v>562</v>
      </c>
      <c r="N1380" t="s">
        <v>985</v>
      </c>
      <c r="O1380">
        <v>25.8378303</v>
      </c>
      <c r="P1380">
        <v>-80.120263800000004</v>
      </c>
      <c r="Q1380">
        <v>1.7382291010426933</v>
      </c>
    </row>
    <row r="1381" spans="1:17" x14ac:dyDescent="0.3">
      <c r="A1381" t="s">
        <v>396</v>
      </c>
      <c r="B1381" t="s">
        <v>2066</v>
      </c>
      <c r="C1381" t="s">
        <v>695</v>
      </c>
      <c r="D1381" t="s">
        <v>689</v>
      </c>
      <c r="E1381">
        <v>33140</v>
      </c>
      <c r="F1381">
        <v>681500</v>
      </c>
      <c r="G1381">
        <v>2</v>
      </c>
      <c r="H1381">
        <v>2</v>
      </c>
      <c r="I1381">
        <v>1664</v>
      </c>
      <c r="K1381">
        <v>1968</v>
      </c>
      <c r="L1381">
        <v>98</v>
      </c>
      <c r="M1381">
        <v>410</v>
      </c>
      <c r="N1381" t="s">
        <v>2067</v>
      </c>
      <c r="O1381">
        <v>25.8391965</v>
      </c>
      <c r="P1381">
        <v>-80.121487999999999</v>
      </c>
      <c r="Q1381">
        <v>1.6465982910007753</v>
      </c>
    </row>
    <row r="1382" spans="1:17" x14ac:dyDescent="0.3">
      <c r="A1382" t="s">
        <v>396</v>
      </c>
      <c r="B1382" t="s">
        <v>2068</v>
      </c>
      <c r="C1382" t="s">
        <v>695</v>
      </c>
      <c r="D1382" t="s">
        <v>689</v>
      </c>
      <c r="E1382">
        <v>33140</v>
      </c>
      <c r="F1382">
        <v>1050000</v>
      </c>
      <c r="G1382">
        <v>3</v>
      </c>
      <c r="H1382">
        <v>2</v>
      </c>
      <c r="I1382">
        <v>1410</v>
      </c>
      <c r="K1382">
        <v>1991</v>
      </c>
      <c r="L1382">
        <v>27</v>
      </c>
      <c r="M1382">
        <v>745</v>
      </c>
      <c r="N1382" t="s">
        <v>527</v>
      </c>
      <c r="O1382">
        <v>25.8385073</v>
      </c>
      <c r="P1382">
        <v>-80.120132900000002</v>
      </c>
      <c r="Q1382">
        <v>1.7169783113517072</v>
      </c>
    </row>
    <row r="1383" spans="1:17" x14ac:dyDescent="0.3">
      <c r="A1383" t="s">
        <v>396</v>
      </c>
      <c r="B1383" t="s">
        <v>2069</v>
      </c>
      <c r="C1383" t="s">
        <v>695</v>
      </c>
      <c r="D1383" t="s">
        <v>689</v>
      </c>
      <c r="E1383">
        <v>33140</v>
      </c>
      <c r="F1383">
        <v>900000</v>
      </c>
      <c r="G1383">
        <v>2</v>
      </c>
      <c r="H1383">
        <v>2</v>
      </c>
      <c r="I1383">
        <v>1360</v>
      </c>
      <c r="K1383">
        <v>1991</v>
      </c>
      <c r="L1383">
        <v>45</v>
      </c>
      <c r="M1383">
        <v>662</v>
      </c>
      <c r="N1383" t="s">
        <v>1729</v>
      </c>
      <c r="O1383">
        <v>25.8385073</v>
      </c>
      <c r="P1383">
        <v>-80.120132900000002</v>
      </c>
      <c r="Q1383">
        <v>1.7169783113517072</v>
      </c>
    </row>
    <row r="1384" spans="1:17" x14ac:dyDescent="0.3">
      <c r="A1384" t="s">
        <v>396</v>
      </c>
      <c r="B1384" t="s">
        <v>2070</v>
      </c>
      <c r="C1384" t="s">
        <v>695</v>
      </c>
      <c r="D1384" t="s">
        <v>689</v>
      </c>
      <c r="E1384">
        <v>33140</v>
      </c>
      <c r="F1384">
        <v>1725000</v>
      </c>
      <c r="G1384">
        <v>3</v>
      </c>
      <c r="H1384">
        <v>2.5</v>
      </c>
      <c r="I1384">
        <v>1980</v>
      </c>
      <c r="K1384">
        <v>1991</v>
      </c>
      <c r="L1384">
        <v>89</v>
      </c>
      <c r="M1384">
        <v>871</v>
      </c>
      <c r="N1384" t="s">
        <v>2071</v>
      </c>
      <c r="O1384">
        <v>25.8385073</v>
      </c>
      <c r="P1384">
        <v>-80.120132900000002</v>
      </c>
      <c r="Q1384">
        <v>1.7169783113517072</v>
      </c>
    </row>
    <row r="1385" spans="1:17" x14ac:dyDescent="0.3">
      <c r="A1385" t="s">
        <v>396</v>
      </c>
      <c r="B1385" t="s">
        <v>2072</v>
      </c>
      <c r="C1385" t="s">
        <v>695</v>
      </c>
      <c r="D1385" t="s">
        <v>689</v>
      </c>
      <c r="E1385">
        <v>33140</v>
      </c>
      <c r="F1385">
        <v>3295000</v>
      </c>
      <c r="G1385">
        <v>2</v>
      </c>
      <c r="H1385">
        <v>2.5</v>
      </c>
      <c r="I1385">
        <v>1245</v>
      </c>
      <c r="K1385">
        <v>2021</v>
      </c>
      <c r="L1385">
        <v>135</v>
      </c>
      <c r="M1385">
        <v>2647</v>
      </c>
      <c r="N1385" t="s">
        <v>2073</v>
      </c>
      <c r="O1385">
        <v>25.839256800000001</v>
      </c>
      <c r="P1385">
        <v>-80.120394700000006</v>
      </c>
      <c r="Q1385">
        <v>1.6626967677702422</v>
      </c>
    </row>
    <row r="1386" spans="1:17" x14ac:dyDescent="0.3">
      <c r="A1386" t="s">
        <v>396</v>
      </c>
      <c r="B1386" t="s">
        <v>2074</v>
      </c>
      <c r="C1386" t="s">
        <v>695</v>
      </c>
      <c r="D1386" t="s">
        <v>689</v>
      </c>
      <c r="E1386">
        <v>33140</v>
      </c>
      <c r="F1386">
        <v>9500000</v>
      </c>
      <c r="G1386">
        <v>4</v>
      </c>
      <c r="H1386">
        <v>2.5</v>
      </c>
      <c r="I1386">
        <v>2903</v>
      </c>
      <c r="K1386">
        <v>2021</v>
      </c>
      <c r="L1386">
        <v>2</v>
      </c>
      <c r="M1386">
        <v>3272</v>
      </c>
      <c r="N1386" t="s">
        <v>2075</v>
      </c>
      <c r="O1386">
        <v>25.839256800000001</v>
      </c>
      <c r="P1386">
        <v>-80.120394700000006</v>
      </c>
      <c r="Q1386">
        <v>1.6626967677702422</v>
      </c>
    </row>
    <row r="1387" spans="1:17" x14ac:dyDescent="0.3">
      <c r="A1387" t="s">
        <v>396</v>
      </c>
      <c r="B1387" t="s">
        <v>2076</v>
      </c>
      <c r="C1387" t="s">
        <v>695</v>
      </c>
      <c r="D1387" t="s">
        <v>689</v>
      </c>
      <c r="E1387">
        <v>33140</v>
      </c>
      <c r="F1387">
        <v>629000</v>
      </c>
      <c r="G1387">
        <v>2</v>
      </c>
      <c r="H1387">
        <v>2</v>
      </c>
      <c r="I1387">
        <v>1208</v>
      </c>
      <c r="K1387">
        <v>1970</v>
      </c>
      <c r="L1387">
        <v>110</v>
      </c>
      <c r="M1387">
        <v>521</v>
      </c>
      <c r="N1387" t="s">
        <v>1677</v>
      </c>
      <c r="O1387">
        <v>25.8404217</v>
      </c>
      <c r="P1387">
        <v>-80.121686699999998</v>
      </c>
      <c r="Q1387">
        <v>1.5618613758395852</v>
      </c>
    </row>
    <row r="1388" spans="1:17" x14ac:dyDescent="0.3">
      <c r="A1388" t="s">
        <v>396</v>
      </c>
      <c r="B1388" t="s">
        <v>2077</v>
      </c>
      <c r="C1388" t="s">
        <v>695</v>
      </c>
      <c r="D1388" t="s">
        <v>689</v>
      </c>
      <c r="E1388">
        <v>33140</v>
      </c>
      <c r="F1388">
        <v>325000</v>
      </c>
      <c r="G1388">
        <v>1</v>
      </c>
      <c r="H1388">
        <v>1.5</v>
      </c>
      <c r="I1388">
        <v>855</v>
      </c>
      <c r="K1388">
        <v>1970</v>
      </c>
      <c r="L1388">
        <v>128</v>
      </c>
      <c r="M1388">
        <v>380</v>
      </c>
      <c r="N1388" t="s">
        <v>2078</v>
      </c>
      <c r="O1388">
        <v>25.8404217</v>
      </c>
      <c r="P1388">
        <v>-80.121686699999998</v>
      </c>
      <c r="Q1388">
        <v>1.5618613758395852</v>
      </c>
    </row>
    <row r="1389" spans="1:17" x14ac:dyDescent="0.3">
      <c r="A1389" t="s">
        <v>396</v>
      </c>
      <c r="B1389" t="s">
        <v>2079</v>
      </c>
      <c r="C1389" t="s">
        <v>695</v>
      </c>
      <c r="D1389" t="s">
        <v>689</v>
      </c>
      <c r="E1389">
        <v>33140</v>
      </c>
      <c r="F1389">
        <v>379000</v>
      </c>
      <c r="G1389">
        <v>1</v>
      </c>
      <c r="H1389">
        <v>2</v>
      </c>
      <c r="I1389">
        <v>840</v>
      </c>
      <c r="K1389">
        <v>1970</v>
      </c>
      <c r="L1389">
        <v>74</v>
      </c>
      <c r="M1389">
        <v>451</v>
      </c>
      <c r="N1389" t="s">
        <v>2080</v>
      </c>
      <c r="O1389">
        <v>25.8404217</v>
      </c>
      <c r="P1389">
        <v>-80.121686699999998</v>
      </c>
      <c r="Q1389">
        <v>1.5618613758395852</v>
      </c>
    </row>
    <row r="1390" spans="1:17" x14ac:dyDescent="0.3">
      <c r="A1390" t="s">
        <v>396</v>
      </c>
      <c r="B1390" t="s">
        <v>2081</v>
      </c>
      <c r="C1390" t="s">
        <v>695</v>
      </c>
      <c r="D1390" t="s">
        <v>689</v>
      </c>
      <c r="E1390">
        <v>33140</v>
      </c>
      <c r="F1390">
        <v>649000</v>
      </c>
      <c r="G1390">
        <v>2</v>
      </c>
      <c r="H1390">
        <v>2</v>
      </c>
      <c r="I1390">
        <v>1208</v>
      </c>
      <c r="K1390">
        <v>1970</v>
      </c>
      <c r="L1390">
        <v>17</v>
      </c>
      <c r="M1390">
        <v>537</v>
      </c>
      <c r="N1390" t="s">
        <v>1677</v>
      </c>
      <c r="O1390">
        <v>25.8404217</v>
      </c>
      <c r="P1390">
        <v>-80.121686699999998</v>
      </c>
      <c r="Q1390">
        <v>1.5618613758395852</v>
      </c>
    </row>
    <row r="1391" spans="1:17" x14ac:dyDescent="0.3">
      <c r="A1391" t="s">
        <v>396</v>
      </c>
      <c r="B1391" t="s">
        <v>2082</v>
      </c>
      <c r="C1391" t="s">
        <v>695</v>
      </c>
      <c r="D1391" t="s">
        <v>689</v>
      </c>
      <c r="E1391">
        <v>33140</v>
      </c>
      <c r="F1391">
        <v>1325000</v>
      </c>
      <c r="G1391">
        <v>3</v>
      </c>
      <c r="H1391">
        <v>2</v>
      </c>
      <c r="I1391">
        <v>1710</v>
      </c>
      <c r="K1391">
        <v>1982</v>
      </c>
      <c r="L1391">
        <v>79</v>
      </c>
      <c r="M1391">
        <v>775</v>
      </c>
      <c r="N1391" t="s">
        <v>1346</v>
      </c>
      <c r="O1391">
        <v>25.8405433</v>
      </c>
      <c r="P1391">
        <v>-80.120481900000001</v>
      </c>
      <c r="Q1391">
        <v>1.5767683671795509</v>
      </c>
    </row>
    <row r="1392" spans="1:17" x14ac:dyDescent="0.3">
      <c r="A1392" t="s">
        <v>396</v>
      </c>
      <c r="B1392" t="s">
        <v>2083</v>
      </c>
      <c r="C1392" t="s">
        <v>695</v>
      </c>
      <c r="D1392" t="s">
        <v>689</v>
      </c>
      <c r="E1392">
        <v>33140</v>
      </c>
      <c r="F1392">
        <v>3450000</v>
      </c>
      <c r="G1392">
        <v>6</v>
      </c>
      <c r="H1392">
        <v>4</v>
      </c>
      <c r="I1392">
        <v>3567</v>
      </c>
      <c r="K1392">
        <v>1982</v>
      </c>
      <c r="L1392">
        <v>29</v>
      </c>
      <c r="M1392">
        <v>967</v>
      </c>
      <c r="N1392" t="s">
        <v>2084</v>
      </c>
      <c r="O1392">
        <v>25.8405433</v>
      </c>
      <c r="P1392">
        <v>-80.120481900000001</v>
      </c>
      <c r="Q1392">
        <v>1.5767683671795509</v>
      </c>
    </row>
    <row r="1393" spans="1:17" x14ac:dyDescent="0.3">
      <c r="A1393" t="s">
        <v>396</v>
      </c>
      <c r="B1393" t="s">
        <v>2085</v>
      </c>
      <c r="C1393" t="s">
        <v>695</v>
      </c>
      <c r="D1393" t="s">
        <v>689</v>
      </c>
      <c r="E1393">
        <v>33140</v>
      </c>
      <c r="F1393">
        <v>1220000</v>
      </c>
      <c r="G1393">
        <v>1</v>
      </c>
      <c r="H1393">
        <v>1.5</v>
      </c>
      <c r="I1393">
        <v>833</v>
      </c>
      <c r="K1393">
        <v>2008</v>
      </c>
      <c r="L1393">
        <v>35</v>
      </c>
      <c r="M1393">
        <v>1465</v>
      </c>
      <c r="N1393" t="s">
        <v>2086</v>
      </c>
      <c r="O1393">
        <v>25.840891200000002</v>
      </c>
      <c r="P1393">
        <v>-80.120220200000006</v>
      </c>
      <c r="Q1393">
        <v>1.5595710064518471</v>
      </c>
    </row>
    <row r="1394" spans="1:17" x14ac:dyDescent="0.3">
      <c r="A1394" t="s">
        <v>396</v>
      </c>
      <c r="B1394" t="s">
        <v>2087</v>
      </c>
      <c r="C1394" t="s">
        <v>695</v>
      </c>
      <c r="D1394" t="s">
        <v>689</v>
      </c>
      <c r="E1394">
        <v>33140</v>
      </c>
      <c r="F1394">
        <v>2975000</v>
      </c>
      <c r="G1394">
        <v>2</v>
      </c>
      <c r="H1394">
        <v>2.5</v>
      </c>
      <c r="I1394">
        <v>1322</v>
      </c>
      <c r="K1394">
        <v>2008</v>
      </c>
      <c r="L1394">
        <v>134</v>
      </c>
      <c r="M1394">
        <v>2250</v>
      </c>
      <c r="N1394" t="s">
        <v>2088</v>
      </c>
      <c r="O1394">
        <v>25.840891200000002</v>
      </c>
      <c r="P1394">
        <v>-80.120220200000006</v>
      </c>
      <c r="Q1394">
        <v>1.5595710064518471</v>
      </c>
    </row>
    <row r="1395" spans="1:17" x14ac:dyDescent="0.3">
      <c r="A1395" t="s">
        <v>396</v>
      </c>
      <c r="B1395" t="s">
        <v>2089</v>
      </c>
      <c r="C1395" t="s">
        <v>695</v>
      </c>
      <c r="D1395" t="s">
        <v>689</v>
      </c>
      <c r="E1395">
        <v>33140</v>
      </c>
      <c r="F1395">
        <v>800000</v>
      </c>
      <c r="G1395">
        <v>1</v>
      </c>
      <c r="H1395">
        <v>1.5</v>
      </c>
      <c r="I1395">
        <v>778</v>
      </c>
      <c r="K1395">
        <v>2008</v>
      </c>
      <c r="L1395">
        <v>168</v>
      </c>
      <c r="M1395">
        <v>1028</v>
      </c>
      <c r="N1395" t="s">
        <v>2090</v>
      </c>
      <c r="O1395">
        <v>25.840891200000002</v>
      </c>
      <c r="P1395">
        <v>-80.120220200000006</v>
      </c>
      <c r="Q1395">
        <v>1.5595710064518471</v>
      </c>
    </row>
    <row r="1396" spans="1:17" x14ac:dyDescent="0.3">
      <c r="A1396" t="s">
        <v>396</v>
      </c>
      <c r="B1396" t="s">
        <v>2091</v>
      </c>
      <c r="C1396" t="s">
        <v>695</v>
      </c>
      <c r="D1396" t="s">
        <v>689</v>
      </c>
      <c r="E1396">
        <v>33140</v>
      </c>
      <c r="F1396">
        <v>2495000</v>
      </c>
      <c r="G1396">
        <v>2</v>
      </c>
      <c r="H1396">
        <v>2.5</v>
      </c>
      <c r="I1396">
        <v>1707</v>
      </c>
      <c r="K1396">
        <v>2008</v>
      </c>
      <c r="L1396">
        <v>108</v>
      </c>
      <c r="M1396">
        <v>1462</v>
      </c>
      <c r="N1396" t="s">
        <v>2092</v>
      </c>
      <c r="O1396">
        <v>25.840891200000002</v>
      </c>
      <c r="P1396">
        <v>-80.120220200000006</v>
      </c>
      <c r="Q1396">
        <v>1.5595710064518471</v>
      </c>
    </row>
    <row r="1397" spans="1:17" x14ac:dyDescent="0.3">
      <c r="A1397" t="s">
        <v>396</v>
      </c>
      <c r="B1397" t="s">
        <v>2093</v>
      </c>
      <c r="C1397" t="s">
        <v>695</v>
      </c>
      <c r="D1397" t="s">
        <v>689</v>
      </c>
      <c r="E1397">
        <v>33140</v>
      </c>
      <c r="F1397">
        <v>599000</v>
      </c>
      <c r="G1397">
        <v>2</v>
      </c>
      <c r="H1397">
        <v>2</v>
      </c>
      <c r="I1397">
        <v>959</v>
      </c>
      <c r="K1397">
        <v>1989</v>
      </c>
      <c r="L1397">
        <v>38</v>
      </c>
      <c r="M1397">
        <v>625</v>
      </c>
      <c r="N1397" t="s">
        <v>2094</v>
      </c>
      <c r="O1397">
        <v>25.840907000000001</v>
      </c>
      <c r="P1397">
        <v>-80.121790700000005</v>
      </c>
      <c r="Q1397">
        <v>1.5278729832357105</v>
      </c>
    </row>
    <row r="1398" spans="1:17" x14ac:dyDescent="0.3">
      <c r="A1398" t="s">
        <v>396</v>
      </c>
      <c r="B1398" t="s">
        <v>2095</v>
      </c>
      <c r="C1398" t="s">
        <v>695</v>
      </c>
      <c r="D1398" t="s">
        <v>689</v>
      </c>
      <c r="E1398">
        <v>33140</v>
      </c>
      <c r="F1398">
        <v>609500</v>
      </c>
      <c r="G1398">
        <v>2</v>
      </c>
      <c r="H1398">
        <v>2</v>
      </c>
      <c r="I1398">
        <v>970</v>
      </c>
      <c r="K1398">
        <v>1998</v>
      </c>
      <c r="L1398">
        <v>47</v>
      </c>
      <c r="M1398">
        <v>628</v>
      </c>
      <c r="N1398" t="s">
        <v>2096</v>
      </c>
      <c r="O1398">
        <v>25.841539999999998</v>
      </c>
      <c r="P1398">
        <v>-80.121843499999997</v>
      </c>
      <c r="Q1398">
        <v>1.4850440517790182</v>
      </c>
    </row>
    <row r="1399" spans="1:17" x14ac:dyDescent="0.3">
      <c r="A1399" t="s">
        <v>396</v>
      </c>
      <c r="B1399" t="s">
        <v>2097</v>
      </c>
      <c r="C1399" t="s">
        <v>695</v>
      </c>
      <c r="D1399" t="s">
        <v>689</v>
      </c>
      <c r="E1399">
        <v>33140</v>
      </c>
      <c r="F1399">
        <v>4900000</v>
      </c>
      <c r="G1399">
        <v>3</v>
      </c>
      <c r="H1399">
        <v>4.5</v>
      </c>
      <c r="I1399">
        <v>2572</v>
      </c>
      <c r="K1399">
        <v>2005</v>
      </c>
      <c r="L1399">
        <v>21</v>
      </c>
      <c r="M1399">
        <v>1905</v>
      </c>
      <c r="N1399" t="s">
        <v>2098</v>
      </c>
      <c r="O1399">
        <v>25.8418797</v>
      </c>
      <c r="P1399">
        <v>-80.120968899999994</v>
      </c>
      <c r="Q1399">
        <v>1.4796022053690001</v>
      </c>
    </row>
    <row r="1400" spans="1:17" x14ac:dyDescent="0.3">
      <c r="A1400" t="s">
        <v>396</v>
      </c>
      <c r="B1400" t="s">
        <v>2099</v>
      </c>
      <c r="C1400" t="s">
        <v>695</v>
      </c>
      <c r="D1400" t="s">
        <v>689</v>
      </c>
      <c r="E1400">
        <v>33140</v>
      </c>
      <c r="F1400">
        <v>18395000</v>
      </c>
      <c r="G1400">
        <v>4</v>
      </c>
      <c r="H1400">
        <v>5</v>
      </c>
      <c r="I1400">
        <v>5685</v>
      </c>
      <c r="K1400">
        <v>2007</v>
      </c>
      <c r="L1400">
        <v>1</v>
      </c>
      <c r="M1400">
        <v>3236</v>
      </c>
      <c r="N1400" t="s">
        <v>2100</v>
      </c>
      <c r="O1400">
        <v>25.8418797</v>
      </c>
      <c r="P1400">
        <v>-80.120968899999994</v>
      </c>
      <c r="Q1400">
        <v>1.4796022053690001</v>
      </c>
    </row>
    <row r="1401" spans="1:17" x14ac:dyDescent="0.3">
      <c r="A1401" t="s">
        <v>396</v>
      </c>
      <c r="B1401" t="s">
        <v>2101</v>
      </c>
      <c r="C1401" t="s">
        <v>695</v>
      </c>
      <c r="D1401" t="s">
        <v>689</v>
      </c>
      <c r="E1401">
        <v>33140</v>
      </c>
      <c r="F1401">
        <v>8875000</v>
      </c>
      <c r="G1401">
        <v>3</v>
      </c>
      <c r="H1401">
        <v>3.5</v>
      </c>
      <c r="I1401">
        <v>3982</v>
      </c>
      <c r="K1401">
        <v>2005</v>
      </c>
      <c r="L1401">
        <v>1</v>
      </c>
      <c r="M1401">
        <v>2229</v>
      </c>
      <c r="N1401" t="s">
        <v>2102</v>
      </c>
      <c r="O1401">
        <v>25.8418797</v>
      </c>
      <c r="P1401">
        <v>-80.120968899999994</v>
      </c>
      <c r="Q1401">
        <v>1.4796022053690001</v>
      </c>
    </row>
    <row r="1402" spans="1:17" x14ac:dyDescent="0.3">
      <c r="A1402" t="s">
        <v>396</v>
      </c>
      <c r="B1402" t="s">
        <v>2103</v>
      </c>
      <c r="C1402" t="s">
        <v>695</v>
      </c>
      <c r="D1402" t="s">
        <v>689</v>
      </c>
      <c r="E1402">
        <v>33140</v>
      </c>
      <c r="F1402">
        <v>935000</v>
      </c>
      <c r="G1402">
        <v>2</v>
      </c>
      <c r="H1402">
        <v>2</v>
      </c>
      <c r="I1402">
        <v>1700</v>
      </c>
      <c r="K1402">
        <v>2010</v>
      </c>
      <c r="L1402">
        <v>13</v>
      </c>
      <c r="M1402">
        <v>550</v>
      </c>
      <c r="N1402" t="s">
        <v>2104</v>
      </c>
      <c r="O1402">
        <v>25.843101399999998</v>
      </c>
      <c r="P1402">
        <v>-80.121050699999998</v>
      </c>
      <c r="Q1402">
        <v>1.3984024246514088</v>
      </c>
    </row>
    <row r="1403" spans="1:17" x14ac:dyDescent="0.3">
      <c r="A1403" t="s">
        <v>396</v>
      </c>
      <c r="B1403" t="s">
        <v>2105</v>
      </c>
      <c r="C1403" t="s">
        <v>695</v>
      </c>
      <c r="D1403" t="s">
        <v>689</v>
      </c>
      <c r="E1403">
        <v>33140</v>
      </c>
      <c r="F1403">
        <v>825000</v>
      </c>
      <c r="G1403">
        <v>1</v>
      </c>
      <c r="H1403">
        <v>1</v>
      </c>
      <c r="I1403">
        <v>1011</v>
      </c>
      <c r="K1403">
        <v>2010</v>
      </c>
      <c r="L1403">
        <v>183</v>
      </c>
      <c r="M1403">
        <v>816</v>
      </c>
      <c r="N1403" t="s">
        <v>2106</v>
      </c>
      <c r="O1403">
        <v>25.843101399999998</v>
      </c>
      <c r="P1403">
        <v>-80.121050699999998</v>
      </c>
      <c r="Q1403">
        <v>1.3984024246514088</v>
      </c>
    </row>
    <row r="1404" spans="1:17" x14ac:dyDescent="0.3">
      <c r="A1404" t="s">
        <v>396</v>
      </c>
      <c r="B1404" t="s">
        <v>2107</v>
      </c>
      <c r="C1404" t="s">
        <v>695</v>
      </c>
      <c r="D1404" t="s">
        <v>689</v>
      </c>
      <c r="E1404">
        <v>33140</v>
      </c>
      <c r="F1404">
        <v>835000</v>
      </c>
      <c r="G1404">
        <v>2</v>
      </c>
      <c r="H1404">
        <v>2</v>
      </c>
      <c r="I1404">
        <v>1700</v>
      </c>
      <c r="K1404">
        <v>2010</v>
      </c>
      <c r="L1404">
        <v>120</v>
      </c>
      <c r="M1404">
        <v>491</v>
      </c>
      <c r="N1404" t="s">
        <v>1491</v>
      </c>
      <c r="O1404">
        <v>25.843101399999998</v>
      </c>
      <c r="P1404">
        <v>-80.121050699999998</v>
      </c>
      <c r="Q1404">
        <v>1.3984024246514088</v>
      </c>
    </row>
    <row r="1405" spans="1:17" x14ac:dyDescent="0.3">
      <c r="A1405" t="s">
        <v>396</v>
      </c>
      <c r="B1405" t="s">
        <v>2108</v>
      </c>
      <c r="C1405" t="s">
        <v>695</v>
      </c>
      <c r="D1405" t="s">
        <v>689</v>
      </c>
      <c r="E1405">
        <v>33140</v>
      </c>
      <c r="F1405">
        <v>1750000</v>
      </c>
      <c r="G1405">
        <v>2</v>
      </c>
      <c r="H1405">
        <v>2.5</v>
      </c>
      <c r="I1405">
        <v>1300</v>
      </c>
      <c r="K1405">
        <v>2006</v>
      </c>
      <c r="L1405">
        <v>16</v>
      </c>
      <c r="M1405">
        <v>1346</v>
      </c>
      <c r="N1405" t="s">
        <v>1659</v>
      </c>
      <c r="O1405">
        <v>25.8432207</v>
      </c>
      <c r="P1405">
        <v>-80.121861199999998</v>
      </c>
      <c r="Q1405">
        <v>1.374017110135624</v>
      </c>
    </row>
    <row r="1406" spans="1:17" x14ac:dyDescent="0.3">
      <c r="A1406" t="s">
        <v>396</v>
      </c>
      <c r="B1406" t="s">
        <v>2109</v>
      </c>
      <c r="C1406" t="s">
        <v>695</v>
      </c>
      <c r="D1406" t="s">
        <v>689</v>
      </c>
      <c r="E1406">
        <v>33140</v>
      </c>
      <c r="F1406">
        <v>1150000</v>
      </c>
      <c r="G1406">
        <v>2</v>
      </c>
      <c r="H1406">
        <v>2</v>
      </c>
      <c r="I1406">
        <v>1271</v>
      </c>
      <c r="K1406">
        <v>1971</v>
      </c>
      <c r="L1406">
        <v>99</v>
      </c>
      <c r="M1406">
        <v>905</v>
      </c>
      <c r="N1406" t="s">
        <v>1017</v>
      </c>
      <c r="O1406">
        <v>25.843183700000001</v>
      </c>
      <c r="P1406">
        <v>-80.120307400000002</v>
      </c>
      <c r="Q1406">
        <v>1.4097202420497064</v>
      </c>
    </row>
    <row r="1407" spans="1:17" x14ac:dyDescent="0.3">
      <c r="A1407" t="s">
        <v>396</v>
      </c>
      <c r="B1407" t="s">
        <v>2110</v>
      </c>
      <c r="C1407" t="s">
        <v>695</v>
      </c>
      <c r="D1407" t="s">
        <v>689</v>
      </c>
      <c r="E1407">
        <v>33140</v>
      </c>
      <c r="F1407">
        <v>410000</v>
      </c>
      <c r="G1407">
        <v>1</v>
      </c>
      <c r="H1407">
        <v>1</v>
      </c>
      <c r="I1407">
        <v>437</v>
      </c>
      <c r="K1407">
        <v>2019</v>
      </c>
      <c r="L1407">
        <v>168</v>
      </c>
      <c r="M1407">
        <v>938</v>
      </c>
      <c r="N1407" t="s">
        <v>2111</v>
      </c>
      <c r="O1407">
        <v>25.843953800000001</v>
      </c>
      <c r="P1407">
        <v>-80.121038100000007</v>
      </c>
      <c r="Q1407">
        <v>1.343544865984994</v>
      </c>
    </row>
    <row r="1408" spans="1:17" x14ac:dyDescent="0.3">
      <c r="A1408" t="s">
        <v>396</v>
      </c>
      <c r="B1408" t="s">
        <v>2112</v>
      </c>
      <c r="C1408" t="s">
        <v>695</v>
      </c>
      <c r="D1408" t="s">
        <v>689</v>
      </c>
      <c r="E1408">
        <v>33140</v>
      </c>
      <c r="F1408">
        <v>399000</v>
      </c>
      <c r="G1408">
        <v>1</v>
      </c>
      <c r="H1408">
        <v>1</v>
      </c>
      <c r="I1408">
        <v>437</v>
      </c>
      <c r="K1408">
        <v>2019</v>
      </c>
      <c r="L1408">
        <v>23</v>
      </c>
      <c r="M1408">
        <v>913</v>
      </c>
      <c r="N1408" t="s">
        <v>2113</v>
      </c>
      <c r="O1408">
        <v>25.843953800000001</v>
      </c>
      <c r="P1408">
        <v>-80.121038100000007</v>
      </c>
      <c r="Q1408">
        <v>1.343544865984994</v>
      </c>
    </row>
    <row r="1409" spans="1:17" x14ac:dyDescent="0.3">
      <c r="A1409" t="s">
        <v>396</v>
      </c>
      <c r="B1409" t="s">
        <v>2114</v>
      </c>
      <c r="C1409" t="s">
        <v>695</v>
      </c>
      <c r="D1409" t="s">
        <v>689</v>
      </c>
      <c r="E1409">
        <v>33141</v>
      </c>
      <c r="F1409">
        <v>2125000</v>
      </c>
      <c r="G1409">
        <v>2</v>
      </c>
      <c r="H1409">
        <v>3.5</v>
      </c>
      <c r="I1409">
        <v>2149</v>
      </c>
      <c r="K1409">
        <v>2004</v>
      </c>
      <c r="L1409">
        <v>28</v>
      </c>
      <c r="M1409">
        <v>989</v>
      </c>
      <c r="N1409" t="s">
        <v>2115</v>
      </c>
      <c r="O1409">
        <v>25.843792199999999</v>
      </c>
      <c r="P1409">
        <v>-80.123110199999999</v>
      </c>
      <c r="Q1409">
        <v>1.3135693639831503</v>
      </c>
    </row>
    <row r="1410" spans="1:17" x14ac:dyDescent="0.3">
      <c r="A1410" t="s">
        <v>396</v>
      </c>
      <c r="B1410" t="s">
        <v>2116</v>
      </c>
      <c r="C1410" t="s">
        <v>695</v>
      </c>
      <c r="D1410" t="s">
        <v>689</v>
      </c>
      <c r="E1410">
        <v>33141</v>
      </c>
      <c r="F1410">
        <v>6200000</v>
      </c>
      <c r="G1410">
        <v>5</v>
      </c>
      <c r="H1410">
        <v>5.5</v>
      </c>
      <c r="I1410">
        <v>4574</v>
      </c>
      <c r="K1410">
        <v>2005</v>
      </c>
      <c r="L1410">
        <v>135</v>
      </c>
      <c r="M1410">
        <v>1355</v>
      </c>
      <c r="N1410" t="s">
        <v>2117</v>
      </c>
      <c r="O1410">
        <v>25.8422482</v>
      </c>
      <c r="P1410">
        <v>-80.123584100000002</v>
      </c>
      <c r="Q1410">
        <v>1.4095343262348243</v>
      </c>
    </row>
    <row r="1411" spans="1:17" x14ac:dyDescent="0.3">
      <c r="A1411" t="s">
        <v>396</v>
      </c>
      <c r="B1411" t="s">
        <v>2118</v>
      </c>
      <c r="C1411" t="s">
        <v>695</v>
      </c>
      <c r="D1411" t="s">
        <v>689</v>
      </c>
      <c r="E1411">
        <v>33141</v>
      </c>
      <c r="F1411">
        <v>1995000</v>
      </c>
      <c r="G1411">
        <v>3</v>
      </c>
      <c r="H1411">
        <v>3</v>
      </c>
      <c r="I1411">
        <v>1862</v>
      </c>
      <c r="K1411">
        <v>2004</v>
      </c>
      <c r="L1411">
        <v>6</v>
      </c>
      <c r="M1411">
        <v>1071</v>
      </c>
      <c r="N1411" t="s">
        <v>983</v>
      </c>
      <c r="O1411">
        <v>25.842790300000001</v>
      </c>
      <c r="P1411">
        <v>-80.122820399999995</v>
      </c>
      <c r="Q1411">
        <v>1.3850945110169399</v>
      </c>
    </row>
    <row r="1412" spans="1:17" x14ac:dyDescent="0.3">
      <c r="A1412" t="s">
        <v>396</v>
      </c>
      <c r="B1412" t="s">
        <v>2119</v>
      </c>
      <c r="C1412" t="s">
        <v>695</v>
      </c>
      <c r="D1412" t="s">
        <v>689</v>
      </c>
      <c r="E1412">
        <v>33141</v>
      </c>
      <c r="F1412">
        <v>3450000</v>
      </c>
      <c r="G1412">
        <v>3</v>
      </c>
      <c r="H1412">
        <v>3.5</v>
      </c>
      <c r="I1412">
        <v>2156</v>
      </c>
      <c r="K1412">
        <v>2004</v>
      </c>
      <c r="L1412">
        <v>50</v>
      </c>
      <c r="M1412">
        <v>1600</v>
      </c>
      <c r="N1412" t="s">
        <v>2120</v>
      </c>
      <c r="O1412">
        <v>25.842790300000001</v>
      </c>
      <c r="P1412">
        <v>-80.122820399999995</v>
      </c>
      <c r="Q1412">
        <v>1.3850945110169399</v>
      </c>
    </row>
    <row r="1413" spans="1:17" x14ac:dyDescent="0.3">
      <c r="A1413" t="s">
        <v>396</v>
      </c>
      <c r="B1413" t="s">
        <v>2121</v>
      </c>
      <c r="C1413" t="s">
        <v>695</v>
      </c>
      <c r="D1413" t="s">
        <v>689</v>
      </c>
      <c r="E1413">
        <v>33141</v>
      </c>
      <c r="F1413">
        <v>2950000</v>
      </c>
      <c r="G1413">
        <v>3</v>
      </c>
      <c r="H1413">
        <v>3.5</v>
      </c>
      <c r="I1413">
        <v>2343</v>
      </c>
      <c r="K1413">
        <v>2004</v>
      </c>
      <c r="L1413">
        <v>157</v>
      </c>
      <c r="M1413">
        <v>1259</v>
      </c>
      <c r="N1413" t="s">
        <v>2122</v>
      </c>
      <c r="O1413">
        <v>25.843248899999999</v>
      </c>
      <c r="P1413">
        <v>-80.122909000000007</v>
      </c>
      <c r="Q1413">
        <v>1.3530941134042747</v>
      </c>
    </row>
    <row r="1414" spans="1:17" x14ac:dyDescent="0.3">
      <c r="A1414" t="s">
        <v>396</v>
      </c>
      <c r="B1414" t="s">
        <v>2123</v>
      </c>
      <c r="C1414" t="s">
        <v>695</v>
      </c>
      <c r="D1414" t="s">
        <v>689</v>
      </c>
      <c r="E1414">
        <v>33141</v>
      </c>
      <c r="F1414">
        <v>1550000</v>
      </c>
      <c r="G1414">
        <v>2</v>
      </c>
      <c r="H1414">
        <v>2.5</v>
      </c>
      <c r="I1414">
        <v>1773</v>
      </c>
      <c r="K1414">
        <v>2004</v>
      </c>
      <c r="L1414">
        <v>30</v>
      </c>
      <c r="M1414">
        <v>874</v>
      </c>
      <c r="N1414" t="s">
        <v>2124</v>
      </c>
      <c r="O1414">
        <v>25.843248899999999</v>
      </c>
      <c r="P1414">
        <v>-80.122909000000007</v>
      </c>
      <c r="Q1414">
        <v>1.3530941134042747</v>
      </c>
    </row>
    <row r="1415" spans="1:17" x14ac:dyDescent="0.3">
      <c r="A1415" t="s">
        <v>396</v>
      </c>
      <c r="B1415" t="s">
        <v>2125</v>
      </c>
      <c r="C1415" t="s">
        <v>695</v>
      </c>
      <c r="D1415" t="s">
        <v>689</v>
      </c>
      <c r="E1415">
        <v>33141</v>
      </c>
      <c r="F1415">
        <v>4000000</v>
      </c>
      <c r="G1415">
        <v>5</v>
      </c>
      <c r="H1415">
        <v>6</v>
      </c>
      <c r="I1415">
        <v>4391</v>
      </c>
      <c r="K1415">
        <v>2005</v>
      </c>
      <c r="L1415">
        <v>113</v>
      </c>
      <c r="M1415">
        <v>911</v>
      </c>
      <c r="N1415" t="s">
        <v>1246</v>
      </c>
      <c r="O1415">
        <v>25.843360199999999</v>
      </c>
      <c r="P1415">
        <v>-80.123503299999996</v>
      </c>
      <c r="Q1415">
        <v>1.3361059864372582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1451-AD11-452B-808B-EF67F4DAD9AF}">
  <dimension ref="A2:O97"/>
  <sheetViews>
    <sheetView topLeftCell="D1" zoomScale="89" zoomScaleNormal="89" workbookViewId="0">
      <selection activeCell="O5" sqref="O5"/>
    </sheetView>
  </sheetViews>
  <sheetFormatPr defaultRowHeight="14.4" x14ac:dyDescent="0.3"/>
  <cols>
    <col min="1" max="1" width="15" bestFit="1" customWidth="1"/>
    <col min="2" max="2" width="26.109375" bestFit="1" customWidth="1"/>
    <col min="3" max="3" width="25.109375" bestFit="1" customWidth="1"/>
    <col min="4" max="4" width="22.5546875" bestFit="1" customWidth="1"/>
    <col min="5" max="5" width="23" bestFit="1" customWidth="1"/>
    <col min="6" max="10" width="14.88671875" bestFit="1" customWidth="1"/>
    <col min="11" max="11" width="15.5546875" bestFit="1" customWidth="1"/>
    <col min="12" max="12" width="16" bestFit="1" customWidth="1"/>
    <col min="13" max="13" width="11.21875" bestFit="1" customWidth="1"/>
    <col min="14" max="14" width="12" bestFit="1" customWidth="1"/>
    <col min="15" max="15" width="76" bestFit="1" customWidth="1"/>
  </cols>
  <sheetData>
    <row r="2" spans="1:15" x14ac:dyDescent="0.3">
      <c r="F2" s="6">
        <v>0.25</v>
      </c>
      <c r="G2" s="6">
        <v>0.5</v>
      </c>
      <c r="H2" s="6">
        <v>0.75</v>
      </c>
    </row>
    <row r="3" spans="1:15" x14ac:dyDescent="0.3">
      <c r="A3" s="1" t="s">
        <v>2129</v>
      </c>
      <c r="B3" t="s">
        <v>2127</v>
      </c>
      <c r="C3" t="s">
        <v>2128</v>
      </c>
      <c r="D3" t="s">
        <v>2130</v>
      </c>
      <c r="E3" t="s">
        <v>2131</v>
      </c>
      <c r="F3" t="s">
        <v>2132</v>
      </c>
      <c r="G3" t="s">
        <v>2133</v>
      </c>
      <c r="H3" t="s">
        <v>2134</v>
      </c>
      <c r="I3" t="s">
        <v>2135</v>
      </c>
      <c r="J3" t="s">
        <v>2136</v>
      </c>
      <c r="K3" t="s">
        <v>2137</v>
      </c>
      <c r="L3" t="s">
        <v>2138</v>
      </c>
      <c r="M3" t="s">
        <v>2155</v>
      </c>
      <c r="N3" t="s">
        <v>2156</v>
      </c>
    </row>
    <row r="4" spans="1:15" x14ac:dyDescent="0.3">
      <c r="A4" s="2" t="s">
        <v>398</v>
      </c>
      <c r="B4" s="3">
        <v>525000</v>
      </c>
      <c r="C4" s="3" t="e">
        <v>#DIV/0!</v>
      </c>
      <c r="D4" s="3">
        <v>525000</v>
      </c>
      <c r="E4" s="3">
        <v>525000</v>
      </c>
      <c r="F4" s="4" cm="1">
        <f t="array" ref="F4">_xlfn.PERCENTILE.INC(IF($A4='XXIII Master Data'!$C$2:$C$1415,'XXIII Master Data'!$F$2:$F$1415,""),F$2)</f>
        <v>525000</v>
      </c>
      <c r="G4" s="4" cm="1">
        <f t="array" ref="G4">_xlfn.PERCENTILE.INC(IF($A4='XXIII Master Data'!$C$2:$C$1415,'XXIII Master Data'!$F$2:$F$1415,""),G$2)</f>
        <v>525000</v>
      </c>
      <c r="H4" s="4" cm="1">
        <f t="array" ref="H4">_xlfn.PERCENTILE.INC(IF($A4='XXIII Master Data'!$C$2:$C$1415,'XXIII Master Data'!$F$2:$F$1415,""),H$2)</f>
        <v>525000</v>
      </c>
      <c r="I4" s="5">
        <f>H4-F4</f>
        <v>0</v>
      </c>
      <c r="J4" s="5">
        <f>1.5*I4</f>
        <v>0</v>
      </c>
      <c r="K4" s="5">
        <f>F4-J4</f>
        <v>525000</v>
      </c>
      <c r="L4" s="5">
        <f>H4+J4</f>
        <v>525000</v>
      </c>
      <c r="M4" t="str">
        <f>IF(K4&gt;D4,"X","")</f>
        <v/>
      </c>
      <c r="N4" t="str">
        <f>IF(L4&lt;E4,"X","")</f>
        <v/>
      </c>
      <c r="O4" s="16" t="s">
        <v>2176</v>
      </c>
    </row>
    <row r="5" spans="1:15" x14ac:dyDescent="0.3">
      <c r="A5" s="2" t="s">
        <v>19</v>
      </c>
      <c r="B5" s="3">
        <v>1084224.3414634147</v>
      </c>
      <c r="C5" s="3">
        <v>545015.26933906216</v>
      </c>
      <c r="D5" s="3">
        <v>459000</v>
      </c>
      <c r="E5" s="3">
        <v>2895000</v>
      </c>
      <c r="F5" s="4" cm="1">
        <f t="array" ref="F5">_xlfn.PERCENTILE.INC(IF($A5='XXIII Master Data'!$C$2:$C$1415,'XXIII Master Data'!$F$2:$F$1415,""),F$2)</f>
        <v>605000</v>
      </c>
      <c r="G5" s="4" cm="1">
        <f t="array" ref="G5">_xlfn.PERCENTILE.INC(IF($A5='XXIII Master Data'!$C$2:$C$1415,'XXIII Master Data'!$F$2:$F$1415,""),G$2)</f>
        <v>975000</v>
      </c>
      <c r="H5" s="4" cm="1">
        <f t="array" ref="H5">_xlfn.PERCENTILE.INC(IF($A5='XXIII Master Data'!$C$2:$C$1415,'XXIII Master Data'!$F$2:$F$1415,""),H$2)</f>
        <v>1495000</v>
      </c>
      <c r="I5" s="5">
        <f t="shared" ref="I5:I19" si="0">H5-F5</f>
        <v>890000</v>
      </c>
      <c r="J5" s="5">
        <f t="shared" ref="J5:J19" si="1">1.5*I5</f>
        <v>1335000</v>
      </c>
      <c r="K5" s="5">
        <f t="shared" ref="K5:K19" si="2">F5-J5</f>
        <v>-730000</v>
      </c>
      <c r="L5" s="5">
        <f t="shared" ref="L5:L19" si="3">H5+J5</f>
        <v>2830000</v>
      </c>
      <c r="M5" t="str">
        <f t="shared" ref="M5:M68" si="4">IF(K5&gt;D5,"X","")</f>
        <v/>
      </c>
      <c r="N5" t="str">
        <f t="shared" ref="N5:N68" si="5">IF(L5&lt;E5,"X","")</f>
        <v>X</v>
      </c>
      <c r="O5" s="16" t="s">
        <v>2177</v>
      </c>
    </row>
    <row r="6" spans="1:15" x14ac:dyDescent="0.3">
      <c r="A6" s="2" t="s">
        <v>36</v>
      </c>
      <c r="B6" s="3">
        <v>1496800</v>
      </c>
      <c r="C6" s="3">
        <v>733586.44116877369</v>
      </c>
      <c r="D6" s="3">
        <v>585000</v>
      </c>
      <c r="E6" s="3">
        <v>2995000</v>
      </c>
      <c r="F6" s="4" cm="1">
        <f t="array" ref="F6">_xlfn.PERCENTILE.INC(IF($A6='XXIII Master Data'!$C$2:$C$1415,'XXIII Master Data'!$F$2:$F$1415,""),F$2)</f>
        <v>872500</v>
      </c>
      <c r="G6" s="4" cm="1">
        <f t="array" ref="G6">_xlfn.PERCENTILE.INC(IF($A6='XXIII Master Data'!$C$2:$C$1415,'XXIII Master Data'!$F$2:$F$1415,""),G$2)</f>
        <v>1472500</v>
      </c>
      <c r="H6" s="4" cm="1">
        <f t="array" ref="H6">_xlfn.PERCENTILE.INC(IF($A6='XXIII Master Data'!$C$2:$C$1415,'XXIII Master Data'!$F$2:$F$1415,""),H$2)</f>
        <v>1890000</v>
      </c>
      <c r="I6" s="5">
        <f t="shared" si="0"/>
        <v>1017500</v>
      </c>
      <c r="J6" s="5">
        <f t="shared" si="1"/>
        <v>1526250</v>
      </c>
      <c r="K6" s="5">
        <f t="shared" si="2"/>
        <v>-653750</v>
      </c>
      <c r="L6" s="5">
        <f t="shared" si="3"/>
        <v>3416250</v>
      </c>
      <c r="M6" t="str">
        <f t="shared" si="4"/>
        <v/>
      </c>
      <c r="N6" t="str">
        <f t="shared" si="5"/>
        <v/>
      </c>
    </row>
    <row r="7" spans="1:15" x14ac:dyDescent="0.3">
      <c r="A7" s="2" t="s">
        <v>43</v>
      </c>
      <c r="B7" s="3">
        <v>633663.54545454541</v>
      </c>
      <c r="C7" s="3">
        <v>176883.98253734779</v>
      </c>
      <c r="D7" s="3">
        <v>436000</v>
      </c>
      <c r="E7" s="3">
        <v>899000</v>
      </c>
      <c r="F7" s="4" cm="1">
        <f t="array" ref="F7">_xlfn.PERCENTILE.INC(IF($A7='XXIII Master Data'!$C$2:$C$1415,'XXIII Master Data'!$F$2:$F$1415,""),F$2)</f>
        <v>482500</v>
      </c>
      <c r="G7" s="4" cm="1">
        <f t="array" ref="G7">_xlfn.PERCENTILE.INC(IF($A7='XXIII Master Data'!$C$2:$C$1415,'XXIII Master Data'!$F$2:$F$1415,""),G$2)</f>
        <v>575000</v>
      </c>
      <c r="H7" s="4" cm="1">
        <f t="array" ref="H7">_xlfn.PERCENTILE.INC(IF($A7='XXIII Master Data'!$C$2:$C$1415,'XXIII Master Data'!$F$2:$F$1415,""),H$2)</f>
        <v>787500</v>
      </c>
      <c r="I7" s="5">
        <f t="shared" si="0"/>
        <v>305000</v>
      </c>
      <c r="J7" s="5">
        <f t="shared" si="1"/>
        <v>457500</v>
      </c>
      <c r="K7" s="5">
        <f t="shared" si="2"/>
        <v>25000</v>
      </c>
      <c r="L7" s="5">
        <f t="shared" si="3"/>
        <v>1245000</v>
      </c>
      <c r="M7" t="str">
        <f t="shared" si="4"/>
        <v/>
      </c>
      <c r="N7" t="str">
        <f t="shared" si="5"/>
        <v/>
      </c>
    </row>
    <row r="8" spans="1:15" x14ac:dyDescent="0.3">
      <c r="A8" s="2" t="s">
        <v>46</v>
      </c>
      <c r="B8" s="3">
        <v>1753445.5985401459</v>
      </c>
      <c r="C8" s="3">
        <v>842008.94196504529</v>
      </c>
      <c r="D8" s="3">
        <v>444900</v>
      </c>
      <c r="E8" s="3">
        <v>4950000</v>
      </c>
      <c r="F8" s="4" cm="1">
        <f t="array" ref="F8">_xlfn.PERCENTILE.INC(IF($A8='XXIII Master Data'!$C$2:$C$1415,'XXIII Master Data'!$F$2:$F$1415,""),F$2)</f>
        <v>1250000</v>
      </c>
      <c r="G8" s="4" cm="1">
        <f t="array" ref="G8">_xlfn.PERCENTILE.INC(IF($A8='XXIII Master Data'!$C$2:$C$1415,'XXIII Master Data'!$F$2:$F$1415,""),G$2)</f>
        <v>1599000</v>
      </c>
      <c r="H8" s="4" cm="1">
        <f t="array" ref="H8">_xlfn.PERCENTILE.INC(IF($A8='XXIII Master Data'!$C$2:$C$1415,'XXIII Master Data'!$F$2:$F$1415,""),H$2)</f>
        <v>1899999</v>
      </c>
      <c r="I8" s="5">
        <f t="shared" si="0"/>
        <v>649999</v>
      </c>
      <c r="J8" s="5">
        <f t="shared" si="1"/>
        <v>974998.5</v>
      </c>
      <c r="K8" s="5">
        <f t="shared" si="2"/>
        <v>275001.5</v>
      </c>
      <c r="L8" s="5">
        <f t="shared" si="3"/>
        <v>2874997.5</v>
      </c>
      <c r="M8" t="str">
        <f t="shared" si="4"/>
        <v/>
      </c>
      <c r="N8" t="str">
        <f t="shared" si="5"/>
        <v>X</v>
      </c>
    </row>
    <row r="9" spans="1:15" x14ac:dyDescent="0.3">
      <c r="A9" s="2" t="s">
        <v>162</v>
      </c>
      <c r="B9" s="3">
        <v>5618428.109375</v>
      </c>
      <c r="C9" s="3">
        <v>4920026.8820504351</v>
      </c>
      <c r="D9" s="3">
        <v>1699000</v>
      </c>
      <c r="E9" s="3">
        <v>28500000</v>
      </c>
      <c r="F9" s="4" cm="1">
        <f t="array" ref="F9">_xlfn.PERCENTILE.INC(IF($A9='XXIII Master Data'!$C$2:$C$1415,'XXIII Master Data'!$F$2:$F$1415,""),F$2)</f>
        <v>2986750</v>
      </c>
      <c r="G9" s="4" cm="1">
        <f t="array" ref="G9">_xlfn.PERCENTILE.INC(IF($A9='XXIII Master Data'!$C$2:$C$1415,'XXIII Master Data'!$F$2:$F$1415,""),G$2)</f>
        <v>3987500</v>
      </c>
      <c r="H9" s="4" cm="1">
        <f t="array" ref="H9">_xlfn.PERCENTILE.INC(IF($A9='XXIII Master Data'!$C$2:$C$1415,'XXIII Master Data'!$F$2:$F$1415,""),H$2)</f>
        <v>6431000</v>
      </c>
      <c r="I9" s="5">
        <f t="shared" si="0"/>
        <v>3444250</v>
      </c>
      <c r="J9" s="5">
        <f t="shared" si="1"/>
        <v>5166375</v>
      </c>
      <c r="K9" s="5">
        <f t="shared" si="2"/>
        <v>-2179625</v>
      </c>
      <c r="L9" s="5">
        <f t="shared" si="3"/>
        <v>11597375</v>
      </c>
      <c r="M9" t="str">
        <f t="shared" si="4"/>
        <v/>
      </c>
      <c r="N9" t="str">
        <f t="shared" si="5"/>
        <v>X</v>
      </c>
    </row>
    <row r="10" spans="1:15" x14ac:dyDescent="0.3">
      <c r="A10" s="2" t="s">
        <v>219</v>
      </c>
      <c r="B10" s="3">
        <v>1774888</v>
      </c>
      <c r="C10" s="3" t="e">
        <v>#DIV/0!</v>
      </c>
      <c r="D10" s="3">
        <v>1774888</v>
      </c>
      <c r="E10" s="3">
        <v>1774888</v>
      </c>
      <c r="F10" s="4" cm="1">
        <f t="array" ref="F10">_xlfn.PERCENTILE.INC(IF($A10='XXIII Master Data'!$C$2:$C$1415,'XXIII Master Data'!$F$2:$F$1415,""),F$2)</f>
        <v>1774888</v>
      </c>
      <c r="G10" s="4" cm="1">
        <f t="array" ref="G10">_xlfn.PERCENTILE.INC(IF($A10='XXIII Master Data'!$C$2:$C$1415,'XXIII Master Data'!$F$2:$F$1415,""),G$2)</f>
        <v>1774888</v>
      </c>
      <c r="H10" s="4" cm="1">
        <f t="array" ref="H10">_xlfn.PERCENTILE.INC(IF($A10='XXIII Master Data'!$C$2:$C$1415,'XXIII Master Data'!$F$2:$F$1415,""),H$2)</f>
        <v>1774888</v>
      </c>
      <c r="I10" s="5">
        <f t="shared" si="0"/>
        <v>0</v>
      </c>
      <c r="J10" s="5">
        <f t="shared" si="1"/>
        <v>0</v>
      </c>
      <c r="K10" s="5">
        <f t="shared" si="2"/>
        <v>1774888</v>
      </c>
      <c r="L10" s="5">
        <f t="shared" si="3"/>
        <v>1774888</v>
      </c>
      <c r="M10" t="str">
        <f t="shared" si="4"/>
        <v/>
      </c>
      <c r="N10" t="str">
        <f t="shared" si="5"/>
        <v/>
      </c>
    </row>
    <row r="11" spans="1:15" x14ac:dyDescent="0.3">
      <c r="A11" s="2" t="s">
        <v>221</v>
      </c>
      <c r="B11" s="3">
        <v>1629382.3529411764</v>
      </c>
      <c r="C11" s="3">
        <v>938654.6792893922</v>
      </c>
      <c r="D11" s="3">
        <v>589000</v>
      </c>
      <c r="E11" s="3">
        <v>3995000</v>
      </c>
      <c r="F11" s="4" cm="1">
        <f t="array" ref="F11">_xlfn.PERCENTILE.INC(IF($A11='XXIII Master Data'!$C$2:$C$1415,'XXIII Master Data'!$F$2:$F$1415,""),F$2)</f>
        <v>1091500</v>
      </c>
      <c r="G11" s="4" cm="1">
        <f t="array" ref="G11">_xlfn.PERCENTILE.INC(IF($A11='XXIII Master Data'!$C$2:$C$1415,'XXIII Master Data'!$F$2:$F$1415,""),G$2)</f>
        <v>1272500</v>
      </c>
      <c r="H11" s="4" cm="1">
        <f t="array" ref="H11">_xlfn.PERCENTILE.INC(IF($A11='XXIII Master Data'!$C$2:$C$1415,'XXIII Master Data'!$F$2:$F$1415,""),H$2)</f>
        <v>1929000</v>
      </c>
      <c r="I11" s="5">
        <f t="shared" si="0"/>
        <v>837500</v>
      </c>
      <c r="J11" s="5">
        <f t="shared" si="1"/>
        <v>1256250</v>
      </c>
      <c r="K11" s="5">
        <f t="shared" si="2"/>
        <v>-164750</v>
      </c>
      <c r="L11" s="5">
        <f t="shared" si="3"/>
        <v>3185250</v>
      </c>
      <c r="M11" t="str">
        <f t="shared" si="4"/>
        <v/>
      </c>
      <c r="N11" t="str">
        <f t="shared" si="5"/>
        <v>X</v>
      </c>
    </row>
    <row r="12" spans="1:15" x14ac:dyDescent="0.3">
      <c r="A12" s="2" t="s">
        <v>688</v>
      </c>
      <c r="B12" s="3">
        <v>1421443.2818627451</v>
      </c>
      <c r="C12" s="3">
        <v>2538182.2910558349</v>
      </c>
      <c r="D12" s="3">
        <v>240000</v>
      </c>
      <c r="E12" s="3">
        <v>27250000</v>
      </c>
      <c r="F12" s="4" cm="1">
        <f t="array" ref="F12">_xlfn.PERCENTILE.INC(IF($A12='XXIII Master Data'!$C$2:$C$1415,'XXIII Master Data'!$F$2:$F$1415,""),F$2)</f>
        <v>575000</v>
      </c>
      <c r="G12" s="4" cm="1">
        <f t="array" ref="G12">_xlfn.PERCENTILE.INC(IF($A12='XXIII Master Data'!$C$2:$C$1415,'XXIII Master Data'!$F$2:$F$1415,""),G$2)</f>
        <v>785000</v>
      </c>
      <c r="H12" s="4" cm="1">
        <f t="array" ref="H12">_xlfn.PERCENTILE.INC(IF($A12='XXIII Master Data'!$C$2:$C$1415,'XXIII Master Data'!$F$2:$F$1415,""),H$2)</f>
        <v>1298250</v>
      </c>
      <c r="I12" s="5">
        <f t="shared" si="0"/>
        <v>723250</v>
      </c>
      <c r="J12" s="5">
        <f t="shared" si="1"/>
        <v>1084875</v>
      </c>
      <c r="K12" s="5">
        <f t="shared" si="2"/>
        <v>-509875</v>
      </c>
      <c r="L12" s="5">
        <f t="shared" si="3"/>
        <v>2383125</v>
      </c>
      <c r="M12" t="str">
        <f t="shared" si="4"/>
        <v/>
      </c>
      <c r="N12" t="str">
        <f t="shared" si="5"/>
        <v>X</v>
      </c>
    </row>
    <row r="13" spans="1:15" x14ac:dyDescent="0.3">
      <c r="A13" s="2" t="s">
        <v>695</v>
      </c>
      <c r="B13" s="3">
        <v>3409727.3924050634</v>
      </c>
      <c r="C13" s="3">
        <v>6210226.2235237574</v>
      </c>
      <c r="D13" s="3">
        <v>225000</v>
      </c>
      <c r="E13" s="3">
        <v>49000000</v>
      </c>
      <c r="F13" s="4" cm="1">
        <f t="array" ref="F13">_xlfn.PERCENTILE.INC(IF($A13='XXIII Master Data'!$C$2:$C$1415,'XXIII Master Data'!$F$2:$F$1415,""),F$2)</f>
        <v>495000</v>
      </c>
      <c r="G13" s="4" cm="1">
        <f t="array" ref="G13">_xlfn.PERCENTILE.INC(IF($A13='XXIII Master Data'!$C$2:$C$1415,'XXIII Master Data'!$F$2:$F$1415,""),G$2)</f>
        <v>1150000</v>
      </c>
      <c r="H13" s="4" cm="1">
        <f t="array" ref="H13">_xlfn.PERCENTILE.INC(IF($A13='XXIII Master Data'!$C$2:$C$1415,'XXIII Master Data'!$F$2:$F$1415,""),H$2)</f>
        <v>3298750</v>
      </c>
      <c r="I13" s="5">
        <f t="shared" si="0"/>
        <v>2803750</v>
      </c>
      <c r="J13" s="5">
        <f t="shared" si="1"/>
        <v>4205625</v>
      </c>
      <c r="K13" s="5">
        <f t="shared" si="2"/>
        <v>-3710625</v>
      </c>
      <c r="L13" s="5">
        <f t="shared" si="3"/>
        <v>7504375</v>
      </c>
      <c r="M13" t="str">
        <f t="shared" si="4"/>
        <v/>
      </c>
      <c r="N13" t="str">
        <f t="shared" si="5"/>
        <v>X</v>
      </c>
    </row>
    <row r="14" spans="1:15" x14ac:dyDescent="0.3">
      <c r="A14" s="2" t="s">
        <v>229</v>
      </c>
      <c r="B14" s="3">
        <v>1476589.775510204</v>
      </c>
      <c r="C14" s="3">
        <v>1170212.4835373429</v>
      </c>
      <c r="D14" s="3">
        <v>495000</v>
      </c>
      <c r="E14" s="3">
        <v>5995000</v>
      </c>
      <c r="F14" s="4" cm="1">
        <f t="array" ref="F14">_xlfn.PERCENTILE.INC(IF($A14='XXIII Master Data'!$C$2:$C$1415,'XXIII Master Data'!$F$2:$F$1415,""),F$2)</f>
        <v>685000</v>
      </c>
      <c r="G14" s="4" cm="1">
        <f t="array" ref="G14">_xlfn.PERCENTILE.INC(IF($A14='XXIII Master Data'!$C$2:$C$1415,'XXIII Master Data'!$F$2:$F$1415,""),G$2)</f>
        <v>950000</v>
      </c>
      <c r="H14" s="4" cm="1">
        <f t="array" ref="H14">_xlfn.PERCENTILE.INC(IF($A14='XXIII Master Data'!$C$2:$C$1415,'XXIII Master Data'!$F$2:$F$1415,""),H$2)</f>
        <v>1850000</v>
      </c>
      <c r="I14" s="5">
        <f t="shared" si="0"/>
        <v>1165000</v>
      </c>
      <c r="J14" s="5">
        <f t="shared" si="1"/>
        <v>1747500</v>
      </c>
      <c r="K14" s="5">
        <f t="shared" si="2"/>
        <v>-1062500</v>
      </c>
      <c r="L14" s="5">
        <f t="shared" si="3"/>
        <v>3597500</v>
      </c>
      <c r="M14" t="str">
        <f t="shared" si="4"/>
        <v/>
      </c>
      <c r="N14" t="str">
        <f t="shared" si="5"/>
        <v>X</v>
      </c>
    </row>
    <row r="15" spans="1:15" x14ac:dyDescent="0.3">
      <c r="A15" s="2" t="s">
        <v>250</v>
      </c>
      <c r="B15" s="3">
        <v>1512239.25</v>
      </c>
      <c r="C15" s="3">
        <v>826978.9923272325</v>
      </c>
      <c r="D15" s="3">
        <v>680000</v>
      </c>
      <c r="E15" s="3">
        <v>3995000</v>
      </c>
      <c r="F15" s="4" cm="1">
        <f t="array" ref="F15">_xlfn.PERCENTILE.INC(IF($A15='XXIII Master Data'!$C$2:$C$1415,'XXIII Master Data'!$F$2:$F$1415,""),F$2)</f>
        <v>996750</v>
      </c>
      <c r="G15" s="4" cm="1">
        <f t="array" ref="G15">_xlfn.PERCENTILE.INC(IF($A15='XXIII Master Data'!$C$2:$C$1415,'XXIII Master Data'!$F$2:$F$1415,""),G$2)</f>
        <v>1274500</v>
      </c>
      <c r="H15" s="4" cm="1">
        <f t="array" ref="H15">_xlfn.PERCENTILE.INC(IF($A15='XXIII Master Data'!$C$2:$C$1415,'XXIII Master Data'!$F$2:$F$1415,""),H$2)</f>
        <v>1696000</v>
      </c>
      <c r="I15" s="5">
        <f t="shared" si="0"/>
        <v>699250</v>
      </c>
      <c r="J15" s="5">
        <f t="shared" si="1"/>
        <v>1048875</v>
      </c>
      <c r="K15" s="5">
        <f t="shared" si="2"/>
        <v>-52125</v>
      </c>
      <c r="L15" s="5">
        <f t="shared" si="3"/>
        <v>2744875</v>
      </c>
      <c r="M15" t="str">
        <f t="shared" si="4"/>
        <v/>
      </c>
      <c r="N15" t="str">
        <f t="shared" si="5"/>
        <v>X</v>
      </c>
    </row>
    <row r="16" spans="1:15" x14ac:dyDescent="0.3">
      <c r="A16" s="2" t="s">
        <v>254</v>
      </c>
      <c r="B16" s="3">
        <v>2149000</v>
      </c>
      <c r="C16" s="3" t="e">
        <v>#DIV/0!</v>
      </c>
      <c r="D16" s="3">
        <v>2149000</v>
      </c>
      <c r="E16" s="3">
        <v>2149000</v>
      </c>
      <c r="F16" s="4" cm="1">
        <f t="array" ref="F16">_xlfn.PERCENTILE.INC(IF($A16='XXIII Master Data'!$C$2:$C$1415,'XXIII Master Data'!$F$2:$F$1415,""),F$2)</f>
        <v>2149000</v>
      </c>
      <c r="G16" s="4" cm="1">
        <f t="array" ref="G16">_xlfn.PERCENTILE.INC(IF($A16='XXIII Master Data'!$C$2:$C$1415,'XXIII Master Data'!$F$2:$F$1415,""),G$2)</f>
        <v>2149000</v>
      </c>
      <c r="H16" s="4" cm="1">
        <f t="array" ref="H16">_xlfn.PERCENTILE.INC(IF($A16='XXIII Master Data'!$C$2:$C$1415,'XXIII Master Data'!$F$2:$F$1415,""),H$2)</f>
        <v>2149000</v>
      </c>
      <c r="I16" s="5">
        <f t="shared" si="0"/>
        <v>0</v>
      </c>
      <c r="J16" s="5">
        <f t="shared" si="1"/>
        <v>0</v>
      </c>
      <c r="K16" s="5">
        <f t="shared" si="2"/>
        <v>2149000</v>
      </c>
      <c r="L16" s="5">
        <f t="shared" si="3"/>
        <v>2149000</v>
      </c>
      <c r="M16" t="str">
        <f t="shared" si="4"/>
        <v/>
      </c>
      <c r="N16" t="str">
        <f t="shared" si="5"/>
        <v/>
      </c>
    </row>
    <row r="17" spans="1:14" x14ac:dyDescent="0.3">
      <c r="A17" s="2" t="s">
        <v>256</v>
      </c>
      <c r="B17" s="3">
        <v>3481991.875</v>
      </c>
      <c r="C17" s="3">
        <v>3111932.30347605</v>
      </c>
      <c r="D17" s="3">
        <v>1220000</v>
      </c>
      <c r="E17" s="3">
        <v>32000000</v>
      </c>
      <c r="F17" s="4" cm="1">
        <f t="array" ref="F17">_xlfn.PERCENTILE.INC(IF($A17='XXIII Master Data'!$C$2:$C$1415,'XXIII Master Data'!$F$2:$F$1415,""),F$2)</f>
        <v>1950000</v>
      </c>
      <c r="G17" s="4" cm="1">
        <f t="array" ref="G17">_xlfn.PERCENTILE.INC(IF($A17='XXIII Master Data'!$C$2:$C$1415,'XXIII Master Data'!$F$2:$F$1415,""),G$2)</f>
        <v>2895000</v>
      </c>
      <c r="H17" s="4" cm="1">
        <f t="array" ref="H17">_xlfn.PERCENTILE.INC(IF($A17='XXIII Master Data'!$C$2:$C$1415,'XXIII Master Data'!$F$2:$F$1415,""),H$2)</f>
        <v>3995000</v>
      </c>
      <c r="I17" s="5">
        <f t="shared" si="0"/>
        <v>2045000</v>
      </c>
      <c r="J17" s="5">
        <f t="shared" si="1"/>
        <v>3067500</v>
      </c>
      <c r="K17" s="5">
        <f t="shared" si="2"/>
        <v>-1117500</v>
      </c>
      <c r="L17" s="5">
        <f t="shared" si="3"/>
        <v>7062500</v>
      </c>
      <c r="M17" t="str">
        <f t="shared" si="4"/>
        <v/>
      </c>
      <c r="N17" t="str">
        <f t="shared" si="5"/>
        <v>X</v>
      </c>
    </row>
    <row r="18" spans="1:14" x14ac:dyDescent="0.3">
      <c r="A18" s="2" t="s">
        <v>377</v>
      </c>
      <c r="B18" s="3">
        <v>1877700</v>
      </c>
      <c r="C18" s="3" t="e">
        <v>#DIV/0!</v>
      </c>
      <c r="D18" s="3">
        <v>1877700</v>
      </c>
      <c r="E18" s="3">
        <v>1877700</v>
      </c>
      <c r="F18" s="4" cm="1">
        <f t="array" ref="F18">_xlfn.PERCENTILE.INC(IF($A18='XXIII Master Data'!$C$2:$C$1415,'XXIII Master Data'!$F$2:$F$1415,""),F$2)</f>
        <v>1877700</v>
      </c>
      <c r="G18" s="4" cm="1">
        <f t="array" ref="G18">_xlfn.PERCENTILE.INC(IF($A18='XXIII Master Data'!$C$2:$C$1415,'XXIII Master Data'!$F$2:$F$1415,""),G$2)</f>
        <v>1877700</v>
      </c>
      <c r="H18" s="4" cm="1">
        <f t="array" ref="H18">_xlfn.PERCENTILE.INC(IF($A18='XXIII Master Data'!$C$2:$C$1415,'XXIII Master Data'!$F$2:$F$1415,""),H$2)</f>
        <v>1877700</v>
      </c>
      <c r="I18" s="5">
        <f t="shared" si="0"/>
        <v>0</v>
      </c>
      <c r="J18" s="5">
        <f t="shared" si="1"/>
        <v>0</v>
      </c>
      <c r="K18" s="5">
        <f t="shared" si="2"/>
        <v>1877700</v>
      </c>
      <c r="L18" s="5">
        <f t="shared" si="3"/>
        <v>1877700</v>
      </c>
      <c r="M18" t="str">
        <f t="shared" si="4"/>
        <v/>
      </c>
      <c r="N18" t="str">
        <f t="shared" si="5"/>
        <v/>
      </c>
    </row>
    <row r="19" spans="1:14" x14ac:dyDescent="0.3">
      <c r="A19" s="2" t="s">
        <v>379</v>
      </c>
      <c r="B19" s="3">
        <v>1465333.111111111</v>
      </c>
      <c r="C19" s="3">
        <v>485854.14373099193</v>
      </c>
      <c r="D19" s="3">
        <v>445000</v>
      </c>
      <c r="E19" s="3">
        <v>2895000</v>
      </c>
      <c r="F19" s="4" cm="1">
        <f t="array" ref="F19">_xlfn.PERCENTILE.INC(IF($A19='XXIII Master Data'!$C$2:$C$1415,'XXIII Master Data'!$F$2:$F$1415,""),F$2)</f>
        <v>1261250</v>
      </c>
      <c r="G19" s="4" cm="1">
        <f t="array" ref="G19">_xlfn.PERCENTILE.INC(IF($A19='XXIII Master Data'!$C$2:$C$1415,'XXIII Master Data'!$F$2:$F$1415,""),G$2)</f>
        <v>1449499.5</v>
      </c>
      <c r="H19" s="4" cm="1">
        <f t="array" ref="H19">_xlfn.PERCENTILE.INC(IF($A19='XXIII Master Data'!$C$2:$C$1415,'XXIII Master Data'!$F$2:$F$1415,""),H$2)</f>
        <v>1680000</v>
      </c>
      <c r="I19" s="5">
        <f t="shared" si="0"/>
        <v>418750</v>
      </c>
      <c r="J19" s="5">
        <f t="shared" si="1"/>
        <v>628125</v>
      </c>
      <c r="K19" s="5">
        <f t="shared" si="2"/>
        <v>633125</v>
      </c>
      <c r="L19" s="5">
        <f t="shared" si="3"/>
        <v>2308125</v>
      </c>
      <c r="M19" t="str">
        <f t="shared" si="4"/>
        <v>X</v>
      </c>
      <c r="N19" t="str">
        <f t="shared" si="5"/>
        <v>X</v>
      </c>
    </row>
    <row r="20" spans="1:14" x14ac:dyDescent="0.3">
      <c r="A20" s="2" t="s">
        <v>2126</v>
      </c>
      <c r="B20" s="3">
        <v>2502617.1591230552</v>
      </c>
      <c r="C20" s="3">
        <v>4279947.2744366899</v>
      </c>
      <c r="D20" s="3">
        <v>225000</v>
      </c>
      <c r="E20" s="3">
        <v>49000000</v>
      </c>
      <c r="M20" t="str">
        <f t="shared" si="4"/>
        <v/>
      </c>
    </row>
    <row r="21" spans="1:14" x14ac:dyDescent="0.3">
      <c r="M21" t="str">
        <f t="shared" si="4"/>
        <v/>
      </c>
      <c r="N21" t="str">
        <f t="shared" si="5"/>
        <v/>
      </c>
    </row>
    <row r="22" spans="1:14" x14ac:dyDescent="0.3">
      <c r="F22" s="6">
        <v>0.25</v>
      </c>
      <c r="G22" s="6">
        <v>0.5</v>
      </c>
      <c r="H22" s="6">
        <v>0.75</v>
      </c>
      <c r="M22" t="str">
        <f t="shared" si="4"/>
        <v/>
      </c>
      <c r="N22" t="str">
        <f t="shared" si="5"/>
        <v/>
      </c>
    </row>
    <row r="23" spans="1:14" x14ac:dyDescent="0.3">
      <c r="A23" s="1" t="s">
        <v>2129</v>
      </c>
      <c r="B23" t="s">
        <v>2139</v>
      </c>
      <c r="C23" t="s">
        <v>2143</v>
      </c>
      <c r="D23" t="s">
        <v>2144</v>
      </c>
      <c r="E23" t="s">
        <v>2145</v>
      </c>
      <c r="F23" t="s">
        <v>2132</v>
      </c>
      <c r="G23" t="s">
        <v>2133</v>
      </c>
      <c r="H23" t="s">
        <v>2134</v>
      </c>
      <c r="I23" t="s">
        <v>2135</v>
      </c>
      <c r="J23" t="s">
        <v>2136</v>
      </c>
      <c r="K23" t="s">
        <v>2137</v>
      </c>
      <c r="L23" t="s">
        <v>2138</v>
      </c>
      <c r="M23" t="str">
        <f t="shared" si="4"/>
        <v/>
      </c>
      <c r="N23" t="str">
        <f t="shared" si="5"/>
        <v/>
      </c>
    </row>
    <row r="24" spans="1:14" x14ac:dyDescent="0.3">
      <c r="A24" s="2" t="s">
        <v>398</v>
      </c>
      <c r="B24">
        <v>867</v>
      </c>
      <c r="C24" t="e">
        <v>#DIV/0!</v>
      </c>
      <c r="D24">
        <v>867</v>
      </c>
      <c r="E24">
        <v>867</v>
      </c>
      <c r="F24" s="7" cm="1">
        <f t="array" ref="F24">_xlfn.PERCENTILE.INC(IF($A24='XXIII Master Data'!$C$2:$C$1415,'XXIII Master Data'!$I$2:$I$1415,""),F$2)</f>
        <v>867</v>
      </c>
      <c r="G24" s="7" cm="1">
        <f t="array" ref="G24">_xlfn.PERCENTILE.INC(IF($A24='XXIII Master Data'!$C$2:$C$1415,'XXIII Master Data'!$I$2:$I$1415,""),G$2)</f>
        <v>867</v>
      </c>
      <c r="H24" s="7" cm="1">
        <f t="array" ref="H24">_xlfn.PERCENTILE.INC(IF($A24='XXIII Master Data'!$C$2:$C$1415,'XXIII Master Data'!$I$2:$I$1415,""),H$2)</f>
        <v>867</v>
      </c>
      <c r="I24">
        <f>H24-F24</f>
        <v>0</v>
      </c>
      <c r="J24">
        <f t="shared" ref="J24:J39" si="6">1.5*I24</f>
        <v>0</v>
      </c>
      <c r="K24">
        <f>F24-J24</f>
        <v>867</v>
      </c>
      <c r="L24">
        <f>H24+J24</f>
        <v>867</v>
      </c>
      <c r="M24" t="str">
        <f t="shared" si="4"/>
        <v/>
      </c>
      <c r="N24" t="str">
        <f t="shared" si="5"/>
        <v/>
      </c>
    </row>
    <row r="25" spans="1:14" x14ac:dyDescent="0.3">
      <c r="A25" s="2" t="s">
        <v>19</v>
      </c>
      <c r="B25">
        <v>1401.8780487804879</v>
      </c>
      <c r="C25">
        <v>537.6712376128163</v>
      </c>
      <c r="D25">
        <v>674</v>
      </c>
      <c r="E25">
        <v>3059</v>
      </c>
      <c r="F25" s="7" cm="1">
        <f t="array" ref="F25">_xlfn.PERCENTILE.INC(IF($A25='XXIII Master Data'!$C$2:$C$1415,'XXIII Master Data'!$I$2:$I$1415,""),F$2)</f>
        <v>973</v>
      </c>
      <c r="G25" s="7" cm="1">
        <f t="array" ref="G25">_xlfn.PERCENTILE.INC(IF($A25='XXIII Master Data'!$C$2:$C$1415,'XXIII Master Data'!$I$2:$I$1415,""),G$2)</f>
        <v>1281</v>
      </c>
      <c r="H25" s="7" cm="1">
        <f t="array" ref="H25">_xlfn.PERCENTILE.INC(IF($A25='XXIII Master Data'!$C$2:$C$1415,'XXIII Master Data'!$I$2:$I$1415,""),H$2)</f>
        <v>1746</v>
      </c>
      <c r="I25">
        <f t="shared" ref="I25:I39" si="7">H25-F25</f>
        <v>773</v>
      </c>
      <c r="J25">
        <f t="shared" si="6"/>
        <v>1159.5</v>
      </c>
      <c r="K25">
        <f t="shared" ref="K25:K39" si="8">F25-J25</f>
        <v>-186.5</v>
      </c>
      <c r="L25">
        <f t="shared" ref="L25:L39" si="9">H25+J25</f>
        <v>2905.5</v>
      </c>
      <c r="M25" t="str">
        <f t="shared" si="4"/>
        <v/>
      </c>
      <c r="N25" t="str">
        <f t="shared" si="5"/>
        <v>X</v>
      </c>
    </row>
    <row r="26" spans="1:14" x14ac:dyDescent="0.3">
      <c r="A26" s="2" t="s">
        <v>36</v>
      </c>
      <c r="B26">
        <v>2618</v>
      </c>
      <c r="C26">
        <v>3093.604226644241</v>
      </c>
      <c r="D26">
        <v>888</v>
      </c>
      <c r="E26">
        <v>11188</v>
      </c>
      <c r="F26" s="7" cm="1">
        <f t="array" ref="F26">_xlfn.PERCENTILE.INC(IF($A26='XXIII Master Data'!$C$2:$C$1415,'XXIII Master Data'!$I$2:$I$1415,""),F$2)</f>
        <v>1177</v>
      </c>
      <c r="G26" s="7" cm="1">
        <f t="array" ref="G26">_xlfn.PERCENTILE.INC(IF($A26='XXIII Master Data'!$C$2:$C$1415,'XXIII Master Data'!$I$2:$I$1415,""),G$2)</f>
        <v>1577.5</v>
      </c>
      <c r="H26" s="7" cm="1">
        <f t="array" ref="H26">_xlfn.PERCENTILE.INC(IF($A26='XXIII Master Data'!$C$2:$C$1415,'XXIII Master Data'!$I$2:$I$1415,""),H$2)</f>
        <v>2140.75</v>
      </c>
      <c r="I26">
        <f t="shared" si="7"/>
        <v>963.75</v>
      </c>
      <c r="J26">
        <f t="shared" si="6"/>
        <v>1445.625</v>
      </c>
      <c r="K26">
        <f t="shared" si="8"/>
        <v>-268.625</v>
      </c>
      <c r="L26">
        <f t="shared" si="9"/>
        <v>3586.375</v>
      </c>
      <c r="M26" t="str">
        <f t="shared" si="4"/>
        <v/>
      </c>
      <c r="N26" t="str">
        <f t="shared" si="5"/>
        <v>X</v>
      </c>
    </row>
    <row r="27" spans="1:14" x14ac:dyDescent="0.3">
      <c r="A27" s="2" t="s">
        <v>43</v>
      </c>
      <c r="B27">
        <v>1154.909090909091</v>
      </c>
      <c r="C27">
        <v>204.84504121186538</v>
      </c>
      <c r="D27">
        <v>957</v>
      </c>
      <c r="E27">
        <v>1550</v>
      </c>
      <c r="F27" s="7" cm="1">
        <f t="array" ref="F27">_xlfn.PERCENTILE.INC(IF($A27='XXIII Master Data'!$C$2:$C$1415,'XXIII Master Data'!$I$2:$I$1415,""),F$2)</f>
        <v>1015</v>
      </c>
      <c r="G27" s="7" cm="1">
        <f t="array" ref="G27">_xlfn.PERCENTILE.INC(IF($A27='XXIII Master Data'!$C$2:$C$1415,'XXIII Master Data'!$I$2:$I$1415,""),G$2)</f>
        <v>1034</v>
      </c>
      <c r="H27" s="7" cm="1">
        <f t="array" ref="H27">_xlfn.PERCENTILE.INC(IF($A27='XXIII Master Data'!$C$2:$C$1415,'XXIII Master Data'!$I$2:$I$1415,""),H$2)</f>
        <v>1258.5</v>
      </c>
      <c r="I27">
        <f t="shared" si="7"/>
        <v>243.5</v>
      </c>
      <c r="J27">
        <f t="shared" si="6"/>
        <v>365.25</v>
      </c>
      <c r="K27">
        <f t="shared" si="8"/>
        <v>649.75</v>
      </c>
      <c r="L27">
        <f t="shared" si="9"/>
        <v>1623.75</v>
      </c>
      <c r="M27" t="str">
        <f t="shared" si="4"/>
        <v/>
      </c>
      <c r="N27" t="str">
        <f t="shared" si="5"/>
        <v/>
      </c>
    </row>
    <row r="28" spans="1:14" x14ac:dyDescent="0.3">
      <c r="A28" s="2" t="s">
        <v>46</v>
      </c>
      <c r="B28">
        <v>2011.8248175182482</v>
      </c>
      <c r="C28">
        <v>918.63983451406716</v>
      </c>
      <c r="D28">
        <v>613</v>
      </c>
      <c r="E28">
        <v>5463</v>
      </c>
      <c r="F28" s="7" cm="1">
        <f t="array" ref="F28">_xlfn.PERCENTILE.INC(IF($A28='XXIII Master Data'!$C$2:$C$1415,'XXIII Master Data'!$I$2:$I$1415,""),F$2)</f>
        <v>1367</v>
      </c>
      <c r="G28" s="7" cm="1">
        <f t="array" ref="G28">_xlfn.PERCENTILE.INC(IF($A28='XXIII Master Data'!$C$2:$C$1415,'XXIII Master Data'!$I$2:$I$1415,""),G$2)</f>
        <v>1732</v>
      </c>
      <c r="H28" s="7" cm="1">
        <f t="array" ref="H28">_xlfn.PERCENTILE.INC(IF($A28='XXIII Master Data'!$C$2:$C$1415,'XXIII Master Data'!$I$2:$I$1415,""),H$2)</f>
        <v>2637</v>
      </c>
      <c r="I28">
        <f t="shared" si="7"/>
        <v>1270</v>
      </c>
      <c r="J28">
        <f t="shared" si="6"/>
        <v>1905</v>
      </c>
      <c r="K28">
        <f t="shared" si="8"/>
        <v>-538</v>
      </c>
      <c r="L28">
        <f t="shared" si="9"/>
        <v>4542</v>
      </c>
      <c r="M28" t="str">
        <f t="shared" si="4"/>
        <v/>
      </c>
      <c r="N28" t="str">
        <f t="shared" si="5"/>
        <v>X</v>
      </c>
    </row>
    <row r="29" spans="1:14" x14ac:dyDescent="0.3">
      <c r="A29" s="2" t="s">
        <v>162</v>
      </c>
      <c r="B29">
        <v>3479.078125</v>
      </c>
      <c r="C29">
        <v>2014.1478666473913</v>
      </c>
      <c r="D29">
        <v>907</v>
      </c>
      <c r="E29">
        <v>13620</v>
      </c>
      <c r="F29" s="7" cm="1">
        <f t="array" ref="F29">_xlfn.PERCENTILE.INC(IF($A29='XXIII Master Data'!$C$2:$C$1415,'XXIII Master Data'!$I$2:$I$1415,""),F$2)</f>
        <v>2273</v>
      </c>
      <c r="G29" s="7" cm="1">
        <f t="array" ref="G29">_xlfn.PERCENTILE.INC(IF($A29='XXIII Master Data'!$C$2:$C$1415,'XXIII Master Data'!$I$2:$I$1415,""),G$2)</f>
        <v>3080.5</v>
      </c>
      <c r="H29" s="7" cm="1">
        <f t="array" ref="H29">_xlfn.PERCENTILE.INC(IF($A29='XXIII Master Data'!$C$2:$C$1415,'XXIII Master Data'!$I$2:$I$1415,""),H$2)</f>
        <v>4207.5</v>
      </c>
      <c r="I29">
        <f t="shared" si="7"/>
        <v>1934.5</v>
      </c>
      <c r="J29">
        <f t="shared" si="6"/>
        <v>2901.75</v>
      </c>
      <c r="K29">
        <f t="shared" si="8"/>
        <v>-628.75</v>
      </c>
      <c r="L29">
        <f t="shared" si="9"/>
        <v>7109.25</v>
      </c>
      <c r="M29" t="str">
        <f t="shared" si="4"/>
        <v/>
      </c>
      <c r="N29" t="str">
        <f t="shared" si="5"/>
        <v>X</v>
      </c>
    </row>
    <row r="30" spans="1:14" x14ac:dyDescent="0.3">
      <c r="A30" s="2" t="s">
        <v>219</v>
      </c>
      <c r="B30">
        <v>1670</v>
      </c>
      <c r="C30" t="e">
        <v>#DIV/0!</v>
      </c>
      <c r="D30">
        <v>1670</v>
      </c>
      <c r="E30">
        <v>1670</v>
      </c>
      <c r="F30" s="7" cm="1">
        <f t="array" ref="F30">_xlfn.PERCENTILE.INC(IF($A30='XXIII Master Data'!$C$2:$C$1415,'XXIII Master Data'!$I$2:$I$1415,""),F$2)</f>
        <v>1670</v>
      </c>
      <c r="G30" s="7" cm="1">
        <f t="array" ref="G30">_xlfn.PERCENTILE.INC(IF($A30='XXIII Master Data'!$C$2:$C$1415,'XXIII Master Data'!$I$2:$I$1415,""),G$2)</f>
        <v>1670</v>
      </c>
      <c r="H30" s="7" cm="1">
        <f t="array" ref="H30">_xlfn.PERCENTILE.INC(IF($A30='XXIII Master Data'!$C$2:$C$1415,'XXIII Master Data'!$I$2:$I$1415,""),H$2)</f>
        <v>1670</v>
      </c>
      <c r="I30">
        <f t="shared" si="7"/>
        <v>0</v>
      </c>
      <c r="J30">
        <f t="shared" si="6"/>
        <v>0</v>
      </c>
      <c r="K30">
        <f t="shared" si="8"/>
        <v>1670</v>
      </c>
      <c r="L30">
        <f t="shared" si="9"/>
        <v>1670</v>
      </c>
      <c r="M30" t="str">
        <f t="shared" si="4"/>
        <v/>
      </c>
      <c r="N30" t="str">
        <f t="shared" si="5"/>
        <v/>
      </c>
    </row>
    <row r="31" spans="1:14" x14ac:dyDescent="0.3">
      <c r="A31" s="2" t="s">
        <v>221</v>
      </c>
      <c r="B31">
        <v>2113.5882352941176</v>
      </c>
      <c r="C31">
        <v>1036.1487291640647</v>
      </c>
      <c r="D31">
        <v>1051</v>
      </c>
      <c r="E31">
        <v>5150</v>
      </c>
      <c r="F31" s="7" cm="1">
        <f t="array" ref="F31">_xlfn.PERCENTILE.INC(IF($A31='XXIII Master Data'!$C$2:$C$1415,'XXIII Master Data'!$I$2:$I$1415,""),F$2)</f>
        <v>1589</v>
      </c>
      <c r="G31" s="7" cm="1">
        <f t="array" ref="G31">_xlfn.PERCENTILE.INC(IF($A31='XXIII Master Data'!$C$2:$C$1415,'XXIII Master Data'!$I$2:$I$1415,""),G$2)</f>
        <v>1731</v>
      </c>
      <c r="H31" s="7" cm="1">
        <f t="array" ref="H31">_xlfn.PERCENTILE.INC(IF($A31='XXIII Master Data'!$C$2:$C$1415,'XXIII Master Data'!$I$2:$I$1415,""),H$2)</f>
        <v>1931.25</v>
      </c>
      <c r="I31">
        <f t="shared" si="7"/>
        <v>342.25</v>
      </c>
      <c r="J31">
        <f t="shared" si="6"/>
        <v>513.375</v>
      </c>
      <c r="K31">
        <f t="shared" si="8"/>
        <v>1075.625</v>
      </c>
      <c r="L31">
        <f t="shared" si="9"/>
        <v>2444.625</v>
      </c>
      <c r="M31" t="str">
        <f t="shared" si="4"/>
        <v>X</v>
      </c>
      <c r="N31" t="str">
        <f t="shared" si="5"/>
        <v>X</v>
      </c>
    </row>
    <row r="32" spans="1:14" x14ac:dyDescent="0.3">
      <c r="A32" s="2" t="s">
        <v>688</v>
      </c>
      <c r="B32">
        <v>1333.7671568627452</v>
      </c>
      <c r="C32">
        <v>863.50063613136251</v>
      </c>
      <c r="D32">
        <v>419</v>
      </c>
      <c r="E32">
        <v>9074</v>
      </c>
      <c r="F32" s="7" cm="1">
        <f t="array" ref="F32">_xlfn.PERCENTILE.INC(IF($A32='XXIII Master Data'!$C$2:$C$1415,'XXIII Master Data'!$I$2:$I$1415,""),F$2)</f>
        <v>842</v>
      </c>
      <c r="G32" s="7" cm="1">
        <f t="array" ref="G32">_xlfn.PERCENTILE.INC(IF($A32='XXIII Master Data'!$C$2:$C$1415,'XXIII Master Data'!$I$2:$I$1415,""),G$2)</f>
        <v>1119</v>
      </c>
      <c r="H32" s="7" cm="1">
        <f t="array" ref="H32">_xlfn.PERCENTILE.INC(IF($A32='XXIII Master Data'!$C$2:$C$1415,'XXIII Master Data'!$I$2:$I$1415,""),H$2)</f>
        <v>1491</v>
      </c>
      <c r="I32">
        <f t="shared" si="7"/>
        <v>649</v>
      </c>
      <c r="J32">
        <f t="shared" si="6"/>
        <v>973.5</v>
      </c>
      <c r="K32">
        <f t="shared" si="8"/>
        <v>-131.5</v>
      </c>
      <c r="L32">
        <f t="shared" si="9"/>
        <v>2464.5</v>
      </c>
      <c r="M32" t="str">
        <f t="shared" si="4"/>
        <v/>
      </c>
      <c r="N32" t="str">
        <f t="shared" si="5"/>
        <v>X</v>
      </c>
    </row>
    <row r="33" spans="1:14" x14ac:dyDescent="0.3">
      <c r="A33" s="2" t="s">
        <v>695</v>
      </c>
      <c r="B33">
        <v>1903.1561181434599</v>
      </c>
      <c r="C33">
        <v>1697.0009502198448</v>
      </c>
      <c r="D33">
        <v>390</v>
      </c>
      <c r="E33">
        <v>13144</v>
      </c>
      <c r="F33" s="7" cm="1">
        <f t="array" ref="F33">_xlfn.PERCENTILE.INC(IF($A33='XXIII Master Data'!$C$2:$C$1415,'XXIII Master Data'!$I$2:$I$1415,""),F$2)</f>
        <v>794</v>
      </c>
      <c r="G33" s="7" cm="1">
        <f t="array" ref="G33">_xlfn.PERCENTILE.INC(IF($A33='XXIII Master Data'!$C$2:$C$1415,'XXIII Master Data'!$I$2:$I$1415,""),G$2)</f>
        <v>1266</v>
      </c>
      <c r="H33" s="7" cm="1">
        <f t="array" ref="H33">_xlfn.PERCENTILE.INC(IF($A33='XXIII Master Data'!$C$2:$C$1415,'XXIII Master Data'!$I$2:$I$1415,""),H$2)</f>
        <v>2339.25</v>
      </c>
      <c r="I33">
        <f t="shared" si="7"/>
        <v>1545.25</v>
      </c>
      <c r="J33">
        <f t="shared" si="6"/>
        <v>2317.875</v>
      </c>
      <c r="K33">
        <f t="shared" si="8"/>
        <v>-1523.875</v>
      </c>
      <c r="L33">
        <f t="shared" si="9"/>
        <v>4657.125</v>
      </c>
      <c r="M33" t="str">
        <f t="shared" si="4"/>
        <v/>
      </c>
      <c r="N33" t="str">
        <f t="shared" si="5"/>
        <v>X</v>
      </c>
    </row>
    <row r="34" spans="1:14" x14ac:dyDescent="0.3">
      <c r="A34" s="2" t="s">
        <v>229</v>
      </c>
      <c r="B34">
        <v>1822.1428571428571</v>
      </c>
      <c r="C34">
        <v>1410.0577115848839</v>
      </c>
      <c r="D34">
        <v>685</v>
      </c>
      <c r="E34">
        <v>8012</v>
      </c>
      <c r="F34" s="7" cm="1">
        <f t="array" ref="F34">_xlfn.PERCENTILE.INC(IF($A34='XXIII Master Data'!$C$2:$C$1415,'XXIII Master Data'!$I$2:$I$1415,""),F$2)</f>
        <v>1048</v>
      </c>
      <c r="G34" s="7" cm="1">
        <f t="array" ref="G34">_xlfn.PERCENTILE.INC(IF($A34='XXIII Master Data'!$C$2:$C$1415,'XXIII Master Data'!$I$2:$I$1415,""),G$2)</f>
        <v>1367</v>
      </c>
      <c r="H34" s="7" cm="1">
        <f t="array" ref="H34">_xlfn.PERCENTILE.INC(IF($A34='XXIII Master Data'!$C$2:$C$1415,'XXIII Master Data'!$I$2:$I$1415,""),H$2)</f>
        <v>2123</v>
      </c>
      <c r="I34">
        <f t="shared" si="7"/>
        <v>1075</v>
      </c>
      <c r="J34">
        <f t="shared" si="6"/>
        <v>1612.5</v>
      </c>
      <c r="K34">
        <f t="shared" si="8"/>
        <v>-564.5</v>
      </c>
      <c r="L34">
        <f t="shared" si="9"/>
        <v>3735.5</v>
      </c>
      <c r="M34" t="str">
        <f t="shared" si="4"/>
        <v/>
      </c>
      <c r="N34" t="str">
        <f t="shared" si="5"/>
        <v>X</v>
      </c>
    </row>
    <row r="35" spans="1:14" x14ac:dyDescent="0.3">
      <c r="A35" s="2" t="s">
        <v>250</v>
      </c>
      <c r="B35">
        <v>1797.9285714285713</v>
      </c>
      <c r="C35">
        <v>864.47761698296733</v>
      </c>
      <c r="D35">
        <v>642</v>
      </c>
      <c r="E35">
        <v>3984</v>
      </c>
      <c r="F35" s="7" cm="1">
        <f t="array" ref="F35">_xlfn.PERCENTILE.INC(IF($A35='XXIII Master Data'!$C$2:$C$1415,'XXIII Master Data'!$I$2:$I$1415,""),F$2)</f>
        <v>1173</v>
      </c>
      <c r="G35" s="7" cm="1">
        <f t="array" ref="G35">_xlfn.PERCENTILE.INC(IF($A35='XXIII Master Data'!$C$2:$C$1415,'XXIII Master Data'!$I$2:$I$1415,""),G$2)</f>
        <v>1615</v>
      </c>
      <c r="H35" s="7" cm="1">
        <f t="array" ref="H35">_xlfn.PERCENTILE.INC(IF($A35='XXIII Master Data'!$C$2:$C$1415,'XXIII Master Data'!$I$2:$I$1415,""),H$2)</f>
        <v>2101</v>
      </c>
      <c r="I35">
        <f t="shared" si="7"/>
        <v>928</v>
      </c>
      <c r="J35">
        <f t="shared" si="6"/>
        <v>1392</v>
      </c>
      <c r="K35">
        <f t="shared" si="8"/>
        <v>-219</v>
      </c>
      <c r="L35">
        <f t="shared" si="9"/>
        <v>3493</v>
      </c>
      <c r="M35" t="str">
        <f t="shared" si="4"/>
        <v/>
      </c>
      <c r="N35" t="str">
        <f t="shared" si="5"/>
        <v>X</v>
      </c>
    </row>
    <row r="36" spans="1:14" x14ac:dyDescent="0.3">
      <c r="A36" s="2" t="s">
        <v>254</v>
      </c>
      <c r="B36">
        <v>1654</v>
      </c>
      <c r="C36" t="e">
        <v>#DIV/0!</v>
      </c>
      <c r="D36">
        <v>1654</v>
      </c>
      <c r="E36">
        <v>1654</v>
      </c>
      <c r="F36" s="7" cm="1">
        <f t="array" ref="F36">_xlfn.PERCENTILE.INC(IF($A36='XXIII Master Data'!$C$2:$C$1415,'XXIII Master Data'!$I$2:$I$1415,""),F$2)</f>
        <v>1654</v>
      </c>
      <c r="G36" s="7" cm="1">
        <f t="array" ref="G36">_xlfn.PERCENTILE.INC(IF($A36='XXIII Master Data'!$C$2:$C$1415,'XXIII Master Data'!$I$2:$I$1415,""),G$2)</f>
        <v>1654</v>
      </c>
      <c r="H36" s="7" cm="1">
        <f t="array" ref="H36">_xlfn.PERCENTILE.INC(IF($A36='XXIII Master Data'!$C$2:$C$1415,'XXIII Master Data'!$I$2:$I$1415,""),H$2)</f>
        <v>1654</v>
      </c>
      <c r="I36">
        <f t="shared" si="7"/>
        <v>0</v>
      </c>
      <c r="J36">
        <f t="shared" si="6"/>
        <v>0</v>
      </c>
      <c r="K36">
        <f t="shared" si="8"/>
        <v>1654</v>
      </c>
      <c r="L36">
        <f t="shared" si="9"/>
        <v>1654</v>
      </c>
      <c r="M36" t="str">
        <f t="shared" si="4"/>
        <v/>
      </c>
      <c r="N36" t="str">
        <f t="shared" si="5"/>
        <v/>
      </c>
    </row>
    <row r="37" spans="1:14" x14ac:dyDescent="0.3">
      <c r="A37" s="2" t="s">
        <v>256</v>
      </c>
      <c r="B37">
        <v>2781.7352941176468</v>
      </c>
      <c r="C37">
        <v>1867.2954267852867</v>
      </c>
      <c r="D37">
        <v>754</v>
      </c>
      <c r="E37">
        <v>15460</v>
      </c>
      <c r="F37" s="7" cm="1">
        <f t="array" ref="F37">_xlfn.PERCENTILE.INC(IF($A37='XXIII Master Data'!$C$2:$C$1415,'XXIII Master Data'!$I$2:$I$1415,""),F$2)</f>
        <v>1562</v>
      </c>
      <c r="G37" s="7" cm="1">
        <f t="array" ref="G37">_xlfn.PERCENTILE.INC(IF($A37='XXIII Master Data'!$C$2:$C$1415,'XXIII Master Data'!$I$2:$I$1415,""),G$2)</f>
        <v>2356</v>
      </c>
      <c r="H37" s="7" cm="1">
        <f t="array" ref="H37">_xlfn.PERCENTILE.INC(IF($A37='XXIII Master Data'!$C$2:$C$1415,'XXIII Master Data'!$I$2:$I$1415,""),H$2)</f>
        <v>3475.25</v>
      </c>
      <c r="I37">
        <f t="shared" si="7"/>
        <v>1913.25</v>
      </c>
      <c r="J37">
        <f t="shared" si="6"/>
        <v>2869.875</v>
      </c>
      <c r="K37">
        <f t="shared" si="8"/>
        <v>-1307.875</v>
      </c>
      <c r="L37">
        <f t="shared" si="9"/>
        <v>6345.125</v>
      </c>
      <c r="M37" t="str">
        <f t="shared" si="4"/>
        <v/>
      </c>
      <c r="N37" t="str">
        <f t="shared" si="5"/>
        <v>X</v>
      </c>
    </row>
    <row r="38" spans="1:14" x14ac:dyDescent="0.3">
      <c r="A38" s="2" t="s">
        <v>377</v>
      </c>
      <c r="B38">
        <v>1876</v>
      </c>
      <c r="C38" t="e">
        <v>#DIV/0!</v>
      </c>
      <c r="D38">
        <v>1876</v>
      </c>
      <c r="E38">
        <v>1876</v>
      </c>
      <c r="F38" s="7" cm="1">
        <f t="array" ref="F38">_xlfn.PERCENTILE.INC(IF($A38='XXIII Master Data'!$C$2:$C$1415,'XXIII Master Data'!$I$2:$I$1415,""),F$2)</f>
        <v>1876</v>
      </c>
      <c r="G38" s="7" cm="1">
        <f t="array" ref="G38">_xlfn.PERCENTILE.INC(IF($A38='XXIII Master Data'!$C$2:$C$1415,'XXIII Master Data'!$I$2:$I$1415,""),G$2)</f>
        <v>1876</v>
      </c>
      <c r="H38" s="7" cm="1">
        <f t="array" ref="H38">_xlfn.PERCENTILE.INC(IF($A38='XXIII Master Data'!$C$2:$C$1415,'XXIII Master Data'!$I$2:$I$1415,""),H$2)</f>
        <v>1876</v>
      </c>
      <c r="I38">
        <f t="shared" si="7"/>
        <v>0</v>
      </c>
      <c r="J38">
        <f t="shared" si="6"/>
        <v>0</v>
      </c>
      <c r="K38">
        <f t="shared" si="8"/>
        <v>1876</v>
      </c>
      <c r="L38">
        <f t="shared" si="9"/>
        <v>1876</v>
      </c>
      <c r="M38" t="str">
        <f t="shared" si="4"/>
        <v/>
      </c>
      <c r="N38" t="str">
        <f t="shared" si="5"/>
        <v/>
      </c>
    </row>
    <row r="39" spans="1:14" x14ac:dyDescent="0.3">
      <c r="A39" s="2" t="s">
        <v>379</v>
      </c>
      <c r="B39">
        <v>1837.2777777777778</v>
      </c>
      <c r="C39">
        <v>996.55139506527007</v>
      </c>
      <c r="D39">
        <v>625</v>
      </c>
      <c r="E39">
        <v>4800</v>
      </c>
      <c r="F39" s="7" cm="1">
        <f t="array" ref="F39">_xlfn.PERCENTILE.INC(IF($A39='XXIII Master Data'!$C$2:$C$1415,'XXIII Master Data'!$I$2:$I$1415,""),F$2)</f>
        <v>1370.25</v>
      </c>
      <c r="G39" s="7" cm="1">
        <f t="array" ref="G39">_xlfn.PERCENTILE.INC(IF($A39='XXIII Master Data'!$C$2:$C$1415,'XXIII Master Data'!$I$2:$I$1415,""),G$2)</f>
        <v>1606.5</v>
      </c>
      <c r="H39" s="7" cm="1">
        <f t="array" ref="H39">_xlfn.PERCENTILE.INC(IF($A39='XXIII Master Data'!$C$2:$C$1415,'XXIII Master Data'!$I$2:$I$1415,""),H$2)</f>
        <v>2041</v>
      </c>
      <c r="I39">
        <f t="shared" si="7"/>
        <v>670.75</v>
      </c>
      <c r="J39">
        <f t="shared" si="6"/>
        <v>1006.125</v>
      </c>
      <c r="K39">
        <f t="shared" si="8"/>
        <v>364.125</v>
      </c>
      <c r="L39">
        <f t="shared" si="9"/>
        <v>3047.125</v>
      </c>
      <c r="M39" t="str">
        <f t="shared" si="4"/>
        <v/>
      </c>
      <c r="N39" t="str">
        <f t="shared" si="5"/>
        <v>X</v>
      </c>
    </row>
    <row r="40" spans="1:14" x14ac:dyDescent="0.3">
      <c r="A40" s="2" t="s">
        <v>2126</v>
      </c>
      <c r="B40">
        <v>1888.1598302687412</v>
      </c>
      <c r="C40">
        <v>1503.7600116362148</v>
      </c>
      <c r="D40">
        <v>390</v>
      </c>
      <c r="E40">
        <v>15460</v>
      </c>
      <c r="M40" t="str">
        <f t="shared" si="4"/>
        <v/>
      </c>
    </row>
    <row r="41" spans="1:14" x14ac:dyDescent="0.3">
      <c r="F41" s="6">
        <v>0.25</v>
      </c>
      <c r="G41" s="6">
        <v>0.5</v>
      </c>
      <c r="H41" s="6">
        <v>0.75</v>
      </c>
      <c r="M41" t="str">
        <f t="shared" si="4"/>
        <v/>
      </c>
      <c r="N41" t="str">
        <f t="shared" si="5"/>
        <v/>
      </c>
    </row>
    <row r="42" spans="1:14" x14ac:dyDescent="0.3">
      <c r="A42" s="1" t="s">
        <v>2129</v>
      </c>
      <c r="B42" t="s">
        <v>2140</v>
      </c>
      <c r="C42" t="s">
        <v>2146</v>
      </c>
      <c r="D42" t="s">
        <v>2147</v>
      </c>
      <c r="E42" t="s">
        <v>2148</v>
      </c>
      <c r="F42" t="s">
        <v>2132</v>
      </c>
      <c r="G42" t="s">
        <v>2133</v>
      </c>
      <c r="H42" t="s">
        <v>2134</v>
      </c>
      <c r="I42" t="s">
        <v>2135</v>
      </c>
      <c r="J42" t="s">
        <v>2136</v>
      </c>
      <c r="K42" t="s">
        <v>2137</v>
      </c>
      <c r="L42" t="s">
        <v>2138</v>
      </c>
      <c r="M42" t="str">
        <f t="shared" si="4"/>
        <v/>
      </c>
      <c r="N42" t="str">
        <f t="shared" si="5"/>
        <v/>
      </c>
    </row>
    <row r="43" spans="1:14" x14ac:dyDescent="0.3">
      <c r="A43" s="2" t="s">
        <v>398</v>
      </c>
      <c r="B43">
        <v>2</v>
      </c>
      <c r="C43" t="e">
        <v>#DIV/0!</v>
      </c>
      <c r="D43">
        <v>2</v>
      </c>
      <c r="E43">
        <v>2</v>
      </c>
      <c r="F43" s="8" cm="1">
        <f t="array" ref="F43">_xlfn.PERCENTILE.INC(IF($A43='XXIII Master Data'!$C$2:$C$1415,'XXIII Master Data'!$G$2:$G$1415,""),F$2)</f>
        <v>2</v>
      </c>
      <c r="G43" s="8" cm="1">
        <f t="array" ref="G43">_xlfn.PERCENTILE.INC(IF($A43='XXIII Master Data'!$C$2:$C$1415,'XXIII Master Data'!$G$2:$G$1415,""),G$2)</f>
        <v>2</v>
      </c>
      <c r="H43" s="8" cm="1">
        <f t="array" ref="H43">_xlfn.PERCENTILE.INC(IF($A43='XXIII Master Data'!$C$2:$C$1415,'XXIII Master Data'!$G$2:$G$1415,""),H$2)</f>
        <v>2</v>
      </c>
      <c r="I43" s="9">
        <f>H43-F43</f>
        <v>0</v>
      </c>
      <c r="J43" s="9">
        <f t="shared" ref="J43:J58" si="10">1.5*I43</f>
        <v>0</v>
      </c>
      <c r="K43" s="9">
        <f>F43-J43</f>
        <v>2</v>
      </c>
      <c r="L43" s="9">
        <f>H43+J43</f>
        <v>2</v>
      </c>
      <c r="M43" t="str">
        <f t="shared" si="4"/>
        <v/>
      </c>
      <c r="N43" t="str">
        <f t="shared" si="5"/>
        <v/>
      </c>
    </row>
    <row r="44" spans="1:14" x14ac:dyDescent="0.3">
      <c r="A44" s="2" t="s">
        <v>19</v>
      </c>
      <c r="B44">
        <v>2.5853658536585367</v>
      </c>
      <c r="C44">
        <v>0.99939005788774871</v>
      </c>
      <c r="D44">
        <v>1</v>
      </c>
      <c r="E44">
        <v>5</v>
      </c>
      <c r="F44" s="8" cm="1">
        <f t="array" ref="F44">_xlfn.PERCENTILE.INC(IF($A44='XXIII Master Data'!$C$2:$C$1415,'XXIII Master Data'!$G$2:$G$1415,""),F$2)</f>
        <v>2</v>
      </c>
      <c r="G44" s="8" cm="1">
        <f t="array" ref="G44">_xlfn.PERCENTILE.INC(IF($A44='XXIII Master Data'!$C$2:$C$1415,'XXIII Master Data'!$G$2:$G$1415,""),G$2)</f>
        <v>2</v>
      </c>
      <c r="H44" s="8" cm="1">
        <f t="array" ref="H44">_xlfn.PERCENTILE.INC(IF($A44='XXIII Master Data'!$C$2:$C$1415,'XXIII Master Data'!$G$2:$G$1415,""),H$2)</f>
        <v>3</v>
      </c>
      <c r="I44" s="9">
        <f t="shared" ref="I44:I58" si="11">H44-F44</f>
        <v>1</v>
      </c>
      <c r="J44" s="9">
        <f t="shared" si="10"/>
        <v>1.5</v>
      </c>
      <c r="K44" s="9">
        <f t="shared" ref="K44:K58" si="12">F44-J44</f>
        <v>0.5</v>
      </c>
      <c r="L44" s="9">
        <f t="shared" ref="L44:L58" si="13">H44+J44</f>
        <v>4.5</v>
      </c>
      <c r="M44" t="str">
        <f t="shared" si="4"/>
        <v/>
      </c>
      <c r="N44" t="str">
        <f t="shared" si="5"/>
        <v>X</v>
      </c>
    </row>
    <row r="45" spans="1:14" x14ac:dyDescent="0.3">
      <c r="A45" s="2" t="s">
        <v>36</v>
      </c>
      <c r="B45">
        <v>2.7</v>
      </c>
      <c r="C45">
        <v>1.1595018087284055</v>
      </c>
      <c r="D45">
        <v>1</v>
      </c>
      <c r="E45">
        <v>5</v>
      </c>
      <c r="F45" s="8" cm="1">
        <f t="array" ref="F45">_xlfn.PERCENTILE.INC(IF($A45='XXIII Master Data'!$C$2:$C$1415,'XXIII Master Data'!$G$2:$G$1415,""),F$2)</f>
        <v>2</v>
      </c>
      <c r="G45" s="8" cm="1">
        <f t="array" ref="G45">_xlfn.PERCENTILE.INC(IF($A45='XXIII Master Data'!$C$2:$C$1415,'XXIII Master Data'!$G$2:$G$1415,""),G$2)</f>
        <v>2.5</v>
      </c>
      <c r="H45" s="8" cm="1">
        <f t="array" ref="H45">_xlfn.PERCENTILE.INC(IF($A45='XXIII Master Data'!$C$2:$C$1415,'XXIII Master Data'!$G$2:$G$1415,""),H$2)</f>
        <v>3</v>
      </c>
      <c r="I45" s="9">
        <f t="shared" si="11"/>
        <v>1</v>
      </c>
      <c r="J45" s="9">
        <f t="shared" si="10"/>
        <v>1.5</v>
      </c>
      <c r="K45" s="9">
        <f t="shared" si="12"/>
        <v>0.5</v>
      </c>
      <c r="L45" s="9">
        <f t="shared" si="13"/>
        <v>4.5</v>
      </c>
      <c r="M45" t="str">
        <f t="shared" si="4"/>
        <v/>
      </c>
      <c r="N45" t="str">
        <f t="shared" si="5"/>
        <v>X</v>
      </c>
    </row>
    <row r="46" spans="1:14" x14ac:dyDescent="0.3">
      <c r="A46" s="2" t="s">
        <v>43</v>
      </c>
      <c r="B46">
        <v>2.9090909090909092</v>
      </c>
      <c r="C46">
        <v>1.8140862964338522</v>
      </c>
      <c r="D46">
        <v>2</v>
      </c>
      <c r="E46">
        <v>8</v>
      </c>
      <c r="F46" s="8" cm="1">
        <f t="array" ref="F46">_xlfn.PERCENTILE.INC(IF($A46='XXIII Master Data'!$C$2:$C$1415,'XXIII Master Data'!$G$2:$G$1415,""),F$2)</f>
        <v>2</v>
      </c>
      <c r="G46" s="8" cm="1">
        <f t="array" ref="G46">_xlfn.PERCENTILE.INC(IF($A46='XXIII Master Data'!$C$2:$C$1415,'XXIII Master Data'!$G$2:$G$1415,""),G$2)</f>
        <v>2</v>
      </c>
      <c r="H46" s="8" cm="1">
        <f t="array" ref="H46">_xlfn.PERCENTILE.INC(IF($A46='XXIII Master Data'!$C$2:$C$1415,'XXIII Master Data'!$G$2:$G$1415,""),H$2)</f>
        <v>3</v>
      </c>
      <c r="I46" s="9">
        <f t="shared" si="11"/>
        <v>1</v>
      </c>
      <c r="J46" s="9">
        <f t="shared" si="10"/>
        <v>1.5</v>
      </c>
      <c r="K46" s="9">
        <f t="shared" si="12"/>
        <v>0.5</v>
      </c>
      <c r="L46" s="9">
        <f t="shared" si="13"/>
        <v>4.5</v>
      </c>
      <c r="M46" t="str">
        <f t="shared" si="4"/>
        <v/>
      </c>
      <c r="N46" t="str">
        <f t="shared" si="5"/>
        <v>X</v>
      </c>
    </row>
    <row r="47" spans="1:14" x14ac:dyDescent="0.3">
      <c r="A47" s="2" t="s">
        <v>46</v>
      </c>
      <c r="B47">
        <v>3.4306569343065694</v>
      </c>
      <c r="C47">
        <v>1.0832658983096131</v>
      </c>
      <c r="D47">
        <v>1</v>
      </c>
      <c r="E47">
        <v>6</v>
      </c>
      <c r="F47" s="8" cm="1">
        <f t="array" ref="F47">_xlfn.PERCENTILE.INC(IF($A47='XXIII Master Data'!$C$2:$C$1415,'XXIII Master Data'!$G$2:$G$1415,""),F$2)</f>
        <v>3</v>
      </c>
      <c r="G47" s="8" cm="1">
        <f t="array" ref="G47">_xlfn.PERCENTILE.INC(IF($A47='XXIII Master Data'!$C$2:$C$1415,'XXIII Master Data'!$G$2:$G$1415,""),G$2)</f>
        <v>3</v>
      </c>
      <c r="H47" s="8" cm="1">
        <f t="array" ref="H47">_xlfn.PERCENTILE.INC(IF($A47='XXIII Master Data'!$C$2:$C$1415,'XXIII Master Data'!$G$2:$G$1415,""),H$2)</f>
        <v>4</v>
      </c>
      <c r="I47" s="9">
        <f t="shared" si="11"/>
        <v>1</v>
      </c>
      <c r="J47" s="9">
        <f t="shared" si="10"/>
        <v>1.5</v>
      </c>
      <c r="K47" s="9">
        <f t="shared" si="12"/>
        <v>1.5</v>
      </c>
      <c r="L47" s="9">
        <f t="shared" si="13"/>
        <v>5.5</v>
      </c>
      <c r="M47" t="str">
        <f t="shared" si="4"/>
        <v>X</v>
      </c>
      <c r="N47" t="str">
        <f t="shared" si="5"/>
        <v>X</v>
      </c>
    </row>
    <row r="48" spans="1:14" x14ac:dyDescent="0.3">
      <c r="A48" s="2" t="s">
        <v>162</v>
      </c>
      <c r="B48">
        <v>4.328125</v>
      </c>
      <c r="C48">
        <v>1.8087502262480524</v>
      </c>
      <c r="D48">
        <v>2</v>
      </c>
      <c r="E48">
        <v>16</v>
      </c>
      <c r="F48" s="8" cm="1">
        <f t="array" ref="F48">_xlfn.PERCENTILE.INC(IF($A48='XXIII Master Data'!$C$2:$C$1415,'XXIII Master Data'!$G$2:$G$1415,""),F$2)</f>
        <v>3</v>
      </c>
      <c r="G48" s="8" cm="1">
        <f t="array" ref="G48">_xlfn.PERCENTILE.INC(IF($A48='XXIII Master Data'!$C$2:$C$1415,'XXIII Master Data'!$G$2:$G$1415,""),G$2)</f>
        <v>4</v>
      </c>
      <c r="H48" s="8" cm="1">
        <f t="array" ref="H48">_xlfn.PERCENTILE.INC(IF($A48='XXIII Master Data'!$C$2:$C$1415,'XXIII Master Data'!$G$2:$G$1415,""),H$2)</f>
        <v>5</v>
      </c>
      <c r="I48" s="9">
        <f t="shared" si="11"/>
        <v>2</v>
      </c>
      <c r="J48" s="9">
        <f t="shared" si="10"/>
        <v>3</v>
      </c>
      <c r="K48" s="9">
        <f t="shared" si="12"/>
        <v>0</v>
      </c>
      <c r="L48" s="9">
        <f t="shared" si="13"/>
        <v>8</v>
      </c>
      <c r="M48" t="str">
        <f t="shared" si="4"/>
        <v/>
      </c>
      <c r="N48" t="str">
        <f t="shared" si="5"/>
        <v>X</v>
      </c>
    </row>
    <row r="49" spans="1:14" x14ac:dyDescent="0.3">
      <c r="A49" s="2" t="s">
        <v>219</v>
      </c>
      <c r="B49">
        <v>4</v>
      </c>
      <c r="C49" t="e">
        <v>#DIV/0!</v>
      </c>
      <c r="D49">
        <v>4</v>
      </c>
      <c r="E49">
        <v>4</v>
      </c>
      <c r="F49" s="8" cm="1">
        <f t="array" ref="F49">_xlfn.PERCENTILE.INC(IF($A49='XXIII Master Data'!$C$2:$C$1415,'XXIII Master Data'!$G$2:$G$1415,""),F$2)</f>
        <v>4</v>
      </c>
      <c r="G49" s="8" cm="1">
        <f t="array" ref="G49">_xlfn.PERCENTILE.INC(IF($A49='XXIII Master Data'!$C$2:$C$1415,'XXIII Master Data'!$G$2:$G$1415,""),G$2)</f>
        <v>4</v>
      </c>
      <c r="H49" s="8" cm="1">
        <f t="array" ref="H49">_xlfn.PERCENTILE.INC(IF($A49='XXIII Master Data'!$C$2:$C$1415,'XXIII Master Data'!$G$2:$G$1415,""),H$2)</f>
        <v>4</v>
      </c>
      <c r="I49" s="9">
        <f t="shared" si="11"/>
        <v>0</v>
      </c>
      <c r="J49" s="9">
        <f t="shared" si="10"/>
        <v>0</v>
      </c>
      <c r="K49" s="9">
        <f t="shared" si="12"/>
        <v>4</v>
      </c>
      <c r="L49" s="9">
        <f t="shared" si="13"/>
        <v>4</v>
      </c>
      <c r="M49" t="str">
        <f t="shared" si="4"/>
        <v/>
      </c>
      <c r="N49" t="str">
        <f t="shared" si="5"/>
        <v/>
      </c>
    </row>
    <row r="50" spans="1:14" x14ac:dyDescent="0.3">
      <c r="A50" s="2" t="s">
        <v>221</v>
      </c>
      <c r="B50">
        <v>2.5</v>
      </c>
      <c r="C50">
        <v>0.86164043685532909</v>
      </c>
      <c r="D50">
        <v>1</v>
      </c>
      <c r="E50">
        <v>5</v>
      </c>
      <c r="F50" s="8" cm="1">
        <f t="array" ref="F50">_xlfn.PERCENTILE.INC(IF($A50='XXIII Master Data'!$C$2:$C$1415,'XXIII Master Data'!$G$2:$G$1415,""),F$2)</f>
        <v>2</v>
      </c>
      <c r="G50" s="8" cm="1">
        <f t="array" ref="G50">_xlfn.PERCENTILE.INC(IF($A50='XXIII Master Data'!$C$2:$C$1415,'XXIII Master Data'!$G$2:$G$1415,""),G$2)</f>
        <v>2</v>
      </c>
      <c r="H50" s="8" cm="1">
        <f t="array" ref="H50">_xlfn.PERCENTILE.INC(IF($A50='XXIII Master Data'!$C$2:$C$1415,'XXIII Master Data'!$G$2:$G$1415,""),H$2)</f>
        <v>3</v>
      </c>
      <c r="I50" s="9">
        <f t="shared" si="11"/>
        <v>1</v>
      </c>
      <c r="J50" s="9">
        <f t="shared" si="10"/>
        <v>1.5</v>
      </c>
      <c r="K50" s="9">
        <f t="shared" si="12"/>
        <v>0.5</v>
      </c>
      <c r="L50" s="9">
        <f t="shared" si="13"/>
        <v>4.5</v>
      </c>
      <c r="M50" t="str">
        <f t="shared" si="4"/>
        <v/>
      </c>
      <c r="N50" t="str">
        <f t="shared" si="5"/>
        <v>X</v>
      </c>
    </row>
    <row r="51" spans="1:14" x14ac:dyDescent="0.3">
      <c r="A51" s="2" t="s">
        <v>688</v>
      </c>
      <c r="B51">
        <v>1.9240196078431373</v>
      </c>
      <c r="C51">
        <v>0.91753945056832931</v>
      </c>
      <c r="D51">
        <v>1</v>
      </c>
      <c r="E51">
        <v>6</v>
      </c>
      <c r="F51" s="8" cm="1">
        <f t="array" ref="F51">_xlfn.PERCENTILE.INC(IF($A51='XXIII Master Data'!$C$2:$C$1415,'XXIII Master Data'!$G$2:$G$1415,""),F$2)</f>
        <v>1</v>
      </c>
      <c r="G51" s="8" cm="1">
        <f t="array" ref="G51">_xlfn.PERCENTILE.INC(IF($A51='XXIII Master Data'!$C$2:$C$1415,'XXIII Master Data'!$G$2:$G$1415,""),G$2)</f>
        <v>2</v>
      </c>
      <c r="H51" s="8" cm="1">
        <f t="array" ref="H51">_xlfn.PERCENTILE.INC(IF($A51='XXIII Master Data'!$C$2:$C$1415,'XXIII Master Data'!$G$2:$G$1415,""),H$2)</f>
        <v>2</v>
      </c>
      <c r="I51" s="9">
        <f t="shared" si="11"/>
        <v>1</v>
      </c>
      <c r="J51" s="9">
        <f t="shared" si="10"/>
        <v>1.5</v>
      </c>
      <c r="K51" s="9">
        <f t="shared" si="12"/>
        <v>-0.5</v>
      </c>
      <c r="L51" s="9">
        <f t="shared" si="13"/>
        <v>3.5</v>
      </c>
      <c r="M51" t="str">
        <f t="shared" si="4"/>
        <v/>
      </c>
      <c r="N51" t="str">
        <f t="shared" si="5"/>
        <v>X</v>
      </c>
    </row>
    <row r="52" spans="1:14" x14ac:dyDescent="0.3">
      <c r="A52" s="2" t="s">
        <v>695</v>
      </c>
      <c r="B52">
        <v>2.5147679324894514</v>
      </c>
      <c r="C52">
        <v>1.6771040078085664</v>
      </c>
      <c r="D52">
        <v>1</v>
      </c>
      <c r="E52">
        <v>11</v>
      </c>
      <c r="F52" s="8" cm="1">
        <f t="array" ref="F52">_xlfn.PERCENTILE.INC(IF($A52='XXIII Master Data'!$C$2:$C$1415,'XXIII Master Data'!$G$2:$G$1415,""),F$2)</f>
        <v>1</v>
      </c>
      <c r="G52" s="8" cm="1">
        <f t="array" ref="G52">_xlfn.PERCENTILE.INC(IF($A52='XXIII Master Data'!$C$2:$C$1415,'XXIII Master Data'!$G$2:$G$1415,""),G$2)</f>
        <v>2</v>
      </c>
      <c r="H52" s="8" cm="1">
        <f t="array" ref="H52">_xlfn.PERCENTILE.INC(IF($A52='XXIII Master Data'!$C$2:$C$1415,'XXIII Master Data'!$G$2:$G$1415,""),H$2)</f>
        <v>3</v>
      </c>
      <c r="I52" s="9">
        <f t="shared" si="11"/>
        <v>2</v>
      </c>
      <c r="J52" s="9">
        <f t="shared" si="10"/>
        <v>3</v>
      </c>
      <c r="K52" s="9">
        <f t="shared" si="12"/>
        <v>-2</v>
      </c>
      <c r="L52" s="9">
        <f t="shared" si="13"/>
        <v>6</v>
      </c>
      <c r="M52" t="str">
        <f t="shared" si="4"/>
        <v/>
      </c>
      <c r="N52" t="str">
        <f t="shared" si="5"/>
        <v>X</v>
      </c>
    </row>
    <row r="53" spans="1:14" x14ac:dyDescent="0.3">
      <c r="A53" s="2" t="s">
        <v>229</v>
      </c>
      <c r="B53">
        <v>2.5306122448979593</v>
      </c>
      <c r="C53">
        <v>1.138384103607802</v>
      </c>
      <c r="D53">
        <v>1</v>
      </c>
      <c r="E53">
        <v>5</v>
      </c>
      <c r="F53" s="8" cm="1">
        <f t="array" ref="F53">_xlfn.PERCENTILE.INC(IF($A53='XXIII Master Data'!$C$2:$C$1415,'XXIII Master Data'!$G$2:$G$1415,""),F$2)</f>
        <v>2</v>
      </c>
      <c r="G53" s="8" cm="1">
        <f t="array" ref="G53">_xlfn.PERCENTILE.INC(IF($A53='XXIII Master Data'!$C$2:$C$1415,'XXIII Master Data'!$G$2:$G$1415,""),G$2)</f>
        <v>2</v>
      </c>
      <c r="H53" s="8" cm="1">
        <f t="array" ref="H53">_xlfn.PERCENTILE.INC(IF($A53='XXIII Master Data'!$C$2:$C$1415,'XXIII Master Data'!$G$2:$G$1415,""),H$2)</f>
        <v>3</v>
      </c>
      <c r="I53" s="9">
        <f t="shared" si="11"/>
        <v>1</v>
      </c>
      <c r="J53" s="9">
        <f t="shared" si="10"/>
        <v>1.5</v>
      </c>
      <c r="K53" s="9">
        <f t="shared" si="12"/>
        <v>0.5</v>
      </c>
      <c r="L53" s="9">
        <f t="shared" si="13"/>
        <v>4.5</v>
      </c>
      <c r="M53" t="str">
        <f t="shared" si="4"/>
        <v/>
      </c>
      <c r="N53" t="str">
        <f t="shared" si="5"/>
        <v>X</v>
      </c>
    </row>
    <row r="54" spans="1:14" x14ac:dyDescent="0.3">
      <c r="A54" s="2" t="s">
        <v>250</v>
      </c>
      <c r="B54">
        <v>2.6071428571428572</v>
      </c>
      <c r="C54">
        <v>1.0306159867619518</v>
      </c>
      <c r="D54">
        <v>1</v>
      </c>
      <c r="E54">
        <v>5</v>
      </c>
      <c r="F54" s="8" cm="1">
        <f t="array" ref="F54">_xlfn.PERCENTILE.INC(IF($A54='XXIII Master Data'!$C$2:$C$1415,'XXIII Master Data'!$G$2:$G$1415,""),F$2)</f>
        <v>2</v>
      </c>
      <c r="G54" s="8" cm="1">
        <f t="array" ref="G54">_xlfn.PERCENTILE.INC(IF($A54='XXIII Master Data'!$C$2:$C$1415,'XXIII Master Data'!$G$2:$G$1415,""),G$2)</f>
        <v>2</v>
      </c>
      <c r="H54" s="8" cm="1">
        <f t="array" ref="H54">_xlfn.PERCENTILE.INC(IF($A54='XXIII Master Data'!$C$2:$C$1415,'XXIII Master Data'!$G$2:$G$1415,""),H$2)</f>
        <v>3</v>
      </c>
      <c r="I54" s="9">
        <f t="shared" si="11"/>
        <v>1</v>
      </c>
      <c r="J54" s="9">
        <f t="shared" si="10"/>
        <v>1.5</v>
      </c>
      <c r="K54" s="9">
        <f t="shared" si="12"/>
        <v>0.5</v>
      </c>
      <c r="L54" s="9">
        <f t="shared" si="13"/>
        <v>4.5</v>
      </c>
      <c r="M54" t="str">
        <f t="shared" si="4"/>
        <v/>
      </c>
      <c r="N54" t="str">
        <f t="shared" si="5"/>
        <v>X</v>
      </c>
    </row>
    <row r="55" spans="1:14" x14ac:dyDescent="0.3">
      <c r="A55" s="2" t="s">
        <v>254</v>
      </c>
      <c r="B55">
        <v>3</v>
      </c>
      <c r="C55" t="e">
        <v>#DIV/0!</v>
      </c>
      <c r="D55">
        <v>3</v>
      </c>
      <c r="E55">
        <v>3</v>
      </c>
      <c r="F55" s="8" cm="1">
        <f t="array" ref="F55">_xlfn.PERCENTILE.INC(IF($A55='XXIII Master Data'!$C$2:$C$1415,'XXIII Master Data'!$G$2:$G$1415,""),F$2)</f>
        <v>3</v>
      </c>
      <c r="G55" s="8" cm="1">
        <f t="array" ref="G55">_xlfn.PERCENTILE.INC(IF($A55='XXIII Master Data'!$C$2:$C$1415,'XXIII Master Data'!$G$2:$G$1415,""),G$2)</f>
        <v>3</v>
      </c>
      <c r="H55" s="8" cm="1">
        <f t="array" ref="H55">_xlfn.PERCENTILE.INC(IF($A55='XXIII Master Data'!$C$2:$C$1415,'XXIII Master Data'!$G$2:$G$1415,""),H$2)</f>
        <v>3</v>
      </c>
      <c r="I55" s="9">
        <f t="shared" si="11"/>
        <v>0</v>
      </c>
      <c r="J55" s="9">
        <f t="shared" si="10"/>
        <v>0</v>
      </c>
      <c r="K55" s="9">
        <f t="shared" si="12"/>
        <v>3</v>
      </c>
      <c r="L55" s="9">
        <f t="shared" si="13"/>
        <v>3</v>
      </c>
      <c r="M55" t="str">
        <f t="shared" si="4"/>
        <v/>
      </c>
      <c r="N55" t="str">
        <f t="shared" si="5"/>
        <v/>
      </c>
    </row>
    <row r="56" spans="1:14" x14ac:dyDescent="0.3">
      <c r="A56" s="2" t="s">
        <v>256</v>
      </c>
      <c r="B56">
        <v>3.5147058823529411</v>
      </c>
      <c r="C56">
        <v>1.2648249424628899</v>
      </c>
      <c r="D56">
        <v>1</v>
      </c>
      <c r="E56">
        <v>7</v>
      </c>
      <c r="F56" s="8" cm="1">
        <f t="array" ref="F56">_xlfn.PERCENTILE.INC(IF($A56='XXIII Master Data'!$C$2:$C$1415,'XXIII Master Data'!$G$2:$G$1415,""),F$2)</f>
        <v>3</v>
      </c>
      <c r="G56" s="8" cm="1">
        <f t="array" ref="G56">_xlfn.PERCENTILE.INC(IF($A56='XXIII Master Data'!$C$2:$C$1415,'XXIII Master Data'!$G$2:$G$1415,""),G$2)</f>
        <v>3</v>
      </c>
      <c r="H56" s="8" cm="1">
        <f t="array" ref="H56">_xlfn.PERCENTILE.INC(IF($A56='XXIII Master Data'!$C$2:$C$1415,'XXIII Master Data'!$G$2:$G$1415,""),H$2)</f>
        <v>4</v>
      </c>
      <c r="I56" s="9">
        <f t="shared" si="11"/>
        <v>1</v>
      </c>
      <c r="J56" s="9">
        <f t="shared" si="10"/>
        <v>1.5</v>
      </c>
      <c r="K56" s="9">
        <f t="shared" si="12"/>
        <v>1.5</v>
      </c>
      <c r="L56" s="9">
        <f t="shared" si="13"/>
        <v>5.5</v>
      </c>
      <c r="M56" t="str">
        <f t="shared" si="4"/>
        <v>X</v>
      </c>
      <c r="N56" t="str">
        <f t="shared" si="5"/>
        <v>X</v>
      </c>
    </row>
    <row r="57" spans="1:14" x14ac:dyDescent="0.3">
      <c r="A57" s="2" t="s">
        <v>377</v>
      </c>
      <c r="B57">
        <v>4</v>
      </c>
      <c r="C57" t="e">
        <v>#DIV/0!</v>
      </c>
      <c r="D57">
        <v>4</v>
      </c>
      <c r="E57">
        <v>4</v>
      </c>
      <c r="F57" s="8" cm="1">
        <f t="array" ref="F57">_xlfn.PERCENTILE.INC(IF($A57='XXIII Master Data'!$C$2:$C$1415,'XXIII Master Data'!$G$2:$G$1415,""),F$2)</f>
        <v>4</v>
      </c>
      <c r="G57" s="8" cm="1">
        <f t="array" ref="G57">_xlfn.PERCENTILE.INC(IF($A57='XXIII Master Data'!$C$2:$C$1415,'XXIII Master Data'!$G$2:$G$1415,""),G$2)</f>
        <v>4</v>
      </c>
      <c r="H57" s="8" cm="1">
        <f t="array" ref="H57">_xlfn.PERCENTILE.INC(IF($A57='XXIII Master Data'!$C$2:$C$1415,'XXIII Master Data'!$G$2:$G$1415,""),H$2)</f>
        <v>4</v>
      </c>
      <c r="I57" s="9">
        <f t="shared" si="11"/>
        <v>0</v>
      </c>
      <c r="J57" s="9">
        <f t="shared" si="10"/>
        <v>0</v>
      </c>
      <c r="K57" s="9">
        <f t="shared" si="12"/>
        <v>4</v>
      </c>
      <c r="L57" s="9">
        <f t="shared" si="13"/>
        <v>4</v>
      </c>
      <c r="M57" t="str">
        <f t="shared" si="4"/>
        <v/>
      </c>
      <c r="N57" t="str">
        <f t="shared" si="5"/>
        <v/>
      </c>
    </row>
    <row r="58" spans="1:14" x14ac:dyDescent="0.3">
      <c r="A58" s="2" t="s">
        <v>379</v>
      </c>
      <c r="B58">
        <v>3.4444444444444446</v>
      </c>
      <c r="C58">
        <v>1.2935233335271095</v>
      </c>
      <c r="D58">
        <v>1</v>
      </c>
      <c r="E58">
        <v>6</v>
      </c>
      <c r="F58" s="8" cm="1">
        <f t="array" ref="F58">_xlfn.PERCENTILE.INC(IF($A58='XXIII Master Data'!$C$2:$C$1415,'XXIII Master Data'!$G$2:$G$1415,""),F$2)</f>
        <v>3</v>
      </c>
      <c r="G58" s="8" cm="1">
        <f t="array" ref="G58">_xlfn.PERCENTILE.INC(IF($A58='XXIII Master Data'!$C$2:$C$1415,'XXIII Master Data'!$G$2:$G$1415,""),G$2)</f>
        <v>3</v>
      </c>
      <c r="H58" s="8" cm="1">
        <f t="array" ref="H58">_xlfn.PERCENTILE.INC(IF($A58='XXIII Master Data'!$C$2:$C$1415,'XXIII Master Data'!$G$2:$G$1415,""),H$2)</f>
        <v>4</v>
      </c>
      <c r="I58" s="9">
        <f t="shared" si="11"/>
        <v>1</v>
      </c>
      <c r="J58" s="9">
        <f t="shared" si="10"/>
        <v>1.5</v>
      </c>
      <c r="K58" s="9">
        <f t="shared" si="12"/>
        <v>1.5</v>
      </c>
      <c r="L58" s="9">
        <f t="shared" si="13"/>
        <v>5.5</v>
      </c>
      <c r="M58" t="str">
        <f t="shared" si="4"/>
        <v>X</v>
      </c>
      <c r="N58" t="str">
        <f t="shared" si="5"/>
        <v>X</v>
      </c>
    </row>
    <row r="59" spans="1:14" x14ac:dyDescent="0.3">
      <c r="A59" s="2" t="s">
        <v>2126</v>
      </c>
      <c r="B59">
        <v>2.6336633663366338</v>
      </c>
      <c r="C59">
        <v>1.4788524901861981</v>
      </c>
      <c r="D59">
        <v>1</v>
      </c>
      <c r="E59">
        <v>16</v>
      </c>
      <c r="M59" t="str">
        <f t="shared" si="4"/>
        <v/>
      </c>
    </row>
    <row r="60" spans="1:14" x14ac:dyDescent="0.3">
      <c r="F60" s="6">
        <v>0.25</v>
      </c>
      <c r="G60" s="6">
        <v>0.5</v>
      </c>
      <c r="H60" s="6">
        <v>0.75</v>
      </c>
      <c r="M60" t="str">
        <f t="shared" si="4"/>
        <v/>
      </c>
      <c r="N60" t="str">
        <f t="shared" si="5"/>
        <v/>
      </c>
    </row>
    <row r="61" spans="1:14" x14ac:dyDescent="0.3">
      <c r="A61" s="1" t="s">
        <v>2129</v>
      </c>
      <c r="B61" t="s">
        <v>2149</v>
      </c>
      <c r="C61" t="s">
        <v>2141</v>
      </c>
      <c r="D61" t="s">
        <v>2150</v>
      </c>
      <c r="E61" t="s">
        <v>2151</v>
      </c>
      <c r="F61" t="s">
        <v>2132</v>
      </c>
      <c r="G61" t="s">
        <v>2133</v>
      </c>
      <c r="H61" t="s">
        <v>2134</v>
      </c>
      <c r="I61" t="s">
        <v>2135</v>
      </c>
      <c r="J61" t="s">
        <v>2136</v>
      </c>
      <c r="K61" t="s">
        <v>2137</v>
      </c>
      <c r="L61" t="s">
        <v>2138</v>
      </c>
      <c r="M61" t="str">
        <f t="shared" si="4"/>
        <v/>
      </c>
      <c r="N61" t="str">
        <f t="shared" si="5"/>
        <v/>
      </c>
    </row>
    <row r="62" spans="1:14" x14ac:dyDescent="0.3">
      <c r="A62" s="2" t="s">
        <v>398</v>
      </c>
      <c r="B62">
        <v>2</v>
      </c>
      <c r="C62" t="e">
        <v>#DIV/0!</v>
      </c>
      <c r="D62">
        <v>2</v>
      </c>
      <c r="E62">
        <v>2</v>
      </c>
      <c r="F62" s="8" cm="1">
        <f t="array" ref="F62">_xlfn.PERCENTILE.INC(IF($A62='XXIII Master Data'!$C$2:$C$1415,'XXIII Master Data'!$H$2:$H$1415,""),F$2)</f>
        <v>2</v>
      </c>
      <c r="G62" s="8" cm="1">
        <f t="array" ref="G62">_xlfn.PERCENTILE.INC(IF($A62='XXIII Master Data'!$C$2:$C$1415,'XXIII Master Data'!$H$2:$H$1415,""),G$2)</f>
        <v>2</v>
      </c>
      <c r="H62" s="8" cm="1">
        <f t="array" ref="H62">_xlfn.PERCENTILE.INC(IF($A62='XXIII Master Data'!$C$2:$C$1415,'XXIII Master Data'!$H$2:$H$1415,""),H$2)</f>
        <v>2</v>
      </c>
      <c r="I62" s="9">
        <f>H62-F62</f>
        <v>0</v>
      </c>
      <c r="J62" s="9">
        <f t="shared" ref="J62:J77" si="14">1.5*I62</f>
        <v>0</v>
      </c>
      <c r="K62" s="9">
        <f>F62-J62</f>
        <v>2</v>
      </c>
      <c r="L62" s="9">
        <f>H62+J62</f>
        <v>2</v>
      </c>
      <c r="M62" t="str">
        <f t="shared" si="4"/>
        <v/>
      </c>
      <c r="N62" t="str">
        <f t="shared" si="5"/>
        <v/>
      </c>
    </row>
    <row r="63" spans="1:14" x14ac:dyDescent="0.3">
      <c r="A63" s="2" t="s">
        <v>19</v>
      </c>
      <c r="B63">
        <v>2.0853658536585367</v>
      </c>
      <c r="C63">
        <v>0.82842047765906757</v>
      </c>
      <c r="D63">
        <v>1</v>
      </c>
      <c r="E63">
        <v>4.5</v>
      </c>
      <c r="F63" s="8" cm="1">
        <f t="array" ref="F63">_xlfn.PERCENTILE.INC(IF($A63='XXIII Master Data'!$C$2:$C$1415,'XXIII Master Data'!$H$2:$H$1415,""),F$2)</f>
        <v>2</v>
      </c>
      <c r="G63" s="8" cm="1">
        <f t="array" ref="G63">_xlfn.PERCENTILE.INC(IF($A63='XXIII Master Data'!$C$2:$C$1415,'XXIII Master Data'!$H$2:$H$1415,""),G$2)</f>
        <v>2</v>
      </c>
      <c r="H63" s="8" cm="1">
        <f t="array" ref="H63">_xlfn.PERCENTILE.INC(IF($A63='XXIII Master Data'!$C$2:$C$1415,'XXIII Master Data'!$H$2:$H$1415,""),H$2)</f>
        <v>2.5</v>
      </c>
      <c r="I63" s="9">
        <f t="shared" ref="I63:I77" si="15">H63-F63</f>
        <v>0.5</v>
      </c>
      <c r="J63" s="9">
        <f t="shared" si="14"/>
        <v>0.75</v>
      </c>
      <c r="K63" s="9">
        <f t="shared" ref="K63:K77" si="16">F63-J63</f>
        <v>1.25</v>
      </c>
      <c r="L63" s="9">
        <f t="shared" ref="L63:L77" si="17">H63+J63</f>
        <v>3.25</v>
      </c>
      <c r="M63" t="str">
        <f t="shared" si="4"/>
        <v>X</v>
      </c>
      <c r="N63" t="str">
        <f t="shared" si="5"/>
        <v>X</v>
      </c>
    </row>
    <row r="64" spans="1:14" x14ac:dyDescent="0.3">
      <c r="A64" s="2" t="s">
        <v>36</v>
      </c>
      <c r="B64">
        <v>2.1</v>
      </c>
      <c r="C64">
        <v>0.80966385343274117</v>
      </c>
      <c r="D64">
        <v>1</v>
      </c>
      <c r="E64">
        <v>3.5</v>
      </c>
      <c r="F64" s="8" cm="1">
        <f t="array" ref="F64">_xlfn.PERCENTILE.INC(IF($A64='XXIII Master Data'!$C$2:$C$1415,'XXIII Master Data'!$H$2:$H$1415,""),F$2)</f>
        <v>1.625</v>
      </c>
      <c r="G64" s="8" cm="1">
        <f t="array" ref="G64">_xlfn.PERCENTILE.INC(IF($A64='XXIII Master Data'!$C$2:$C$1415,'XXIII Master Data'!$H$2:$H$1415,""),G$2)</f>
        <v>2</v>
      </c>
      <c r="H64" s="8" cm="1">
        <f t="array" ref="H64">_xlfn.PERCENTILE.INC(IF($A64='XXIII Master Data'!$C$2:$C$1415,'XXIII Master Data'!$H$2:$H$1415,""),H$2)</f>
        <v>2.5</v>
      </c>
      <c r="I64" s="9">
        <f t="shared" si="15"/>
        <v>0.875</v>
      </c>
      <c r="J64" s="9">
        <f t="shared" si="14"/>
        <v>1.3125</v>
      </c>
      <c r="K64" s="9">
        <f t="shared" si="16"/>
        <v>0.3125</v>
      </c>
      <c r="L64" s="9">
        <f t="shared" si="17"/>
        <v>3.8125</v>
      </c>
      <c r="M64" t="str">
        <f t="shared" si="4"/>
        <v/>
      </c>
      <c r="N64" t="str">
        <f t="shared" si="5"/>
        <v/>
      </c>
    </row>
    <row r="65" spans="1:14" x14ac:dyDescent="0.3">
      <c r="A65" s="2" t="s">
        <v>43</v>
      </c>
      <c r="B65">
        <v>2.1818181818181817</v>
      </c>
      <c r="C65">
        <v>0.56003246659132477</v>
      </c>
      <c r="D65">
        <v>1</v>
      </c>
      <c r="E65">
        <v>3</v>
      </c>
      <c r="F65" s="8" cm="1">
        <f t="array" ref="F65">_xlfn.PERCENTILE.INC(IF($A65='XXIII Master Data'!$C$2:$C$1415,'XXIII Master Data'!$H$2:$H$1415,""),F$2)</f>
        <v>2</v>
      </c>
      <c r="G65" s="8" cm="1">
        <f t="array" ref="G65">_xlfn.PERCENTILE.INC(IF($A65='XXIII Master Data'!$C$2:$C$1415,'XXIII Master Data'!$H$2:$H$1415,""),G$2)</f>
        <v>2</v>
      </c>
      <c r="H65" s="8" cm="1">
        <f t="array" ref="H65">_xlfn.PERCENTILE.INC(IF($A65='XXIII Master Data'!$C$2:$C$1415,'XXIII Master Data'!$H$2:$H$1415,""),H$2)</f>
        <v>2.5</v>
      </c>
      <c r="I65" s="9">
        <f t="shared" si="15"/>
        <v>0.5</v>
      </c>
      <c r="J65" s="9">
        <f t="shared" si="14"/>
        <v>0.75</v>
      </c>
      <c r="K65" s="9">
        <f t="shared" si="16"/>
        <v>1.25</v>
      </c>
      <c r="L65" s="9">
        <f t="shared" si="17"/>
        <v>3.25</v>
      </c>
      <c r="M65" t="str">
        <f t="shared" si="4"/>
        <v>X</v>
      </c>
      <c r="N65" t="str">
        <f t="shared" si="5"/>
        <v/>
      </c>
    </row>
    <row r="66" spans="1:14" x14ac:dyDescent="0.3">
      <c r="A66" s="2" t="s">
        <v>46</v>
      </c>
      <c r="B66">
        <v>2.7262773722627736</v>
      </c>
      <c r="C66">
        <v>1.1803707090292526</v>
      </c>
      <c r="D66">
        <v>1</v>
      </c>
      <c r="E66">
        <v>7</v>
      </c>
      <c r="F66" s="8" cm="1">
        <f t="array" ref="F66">_xlfn.PERCENTILE.INC(IF($A66='XXIII Master Data'!$C$2:$C$1415,'XXIII Master Data'!$H$2:$H$1415,""),F$2)</f>
        <v>2</v>
      </c>
      <c r="G66" s="8" cm="1">
        <f t="array" ref="G66">_xlfn.PERCENTILE.INC(IF($A66='XXIII Master Data'!$C$2:$C$1415,'XXIII Master Data'!$H$2:$H$1415,""),G$2)</f>
        <v>2.5</v>
      </c>
      <c r="H66" s="8" cm="1">
        <f t="array" ref="H66">_xlfn.PERCENTILE.INC(IF($A66='XXIII Master Data'!$C$2:$C$1415,'XXIII Master Data'!$H$2:$H$1415,""),H$2)</f>
        <v>3</v>
      </c>
      <c r="I66" s="9">
        <f t="shared" si="15"/>
        <v>1</v>
      </c>
      <c r="J66" s="9">
        <f t="shared" si="14"/>
        <v>1.5</v>
      </c>
      <c r="K66" s="9">
        <f t="shared" si="16"/>
        <v>0.5</v>
      </c>
      <c r="L66" s="9">
        <f t="shared" si="17"/>
        <v>4.5</v>
      </c>
      <c r="M66" t="str">
        <f t="shared" si="4"/>
        <v/>
      </c>
      <c r="N66" t="str">
        <f t="shared" si="5"/>
        <v>X</v>
      </c>
    </row>
    <row r="67" spans="1:14" x14ac:dyDescent="0.3">
      <c r="A67" s="2" t="s">
        <v>162</v>
      </c>
      <c r="B67">
        <v>3.9609375</v>
      </c>
      <c r="C67">
        <v>1.9092604059213734</v>
      </c>
      <c r="D67">
        <v>1</v>
      </c>
      <c r="E67">
        <v>14.5</v>
      </c>
      <c r="F67" s="8" cm="1">
        <f t="array" ref="F67">_xlfn.PERCENTILE.INC(IF($A67='XXIII Master Data'!$C$2:$C$1415,'XXIII Master Data'!$H$2:$H$1415,""),F$2)</f>
        <v>3</v>
      </c>
      <c r="G67" s="8" cm="1">
        <f t="array" ref="G67">_xlfn.PERCENTILE.INC(IF($A67='XXIII Master Data'!$C$2:$C$1415,'XXIII Master Data'!$H$2:$H$1415,""),G$2)</f>
        <v>3.5</v>
      </c>
      <c r="H67" s="8" cm="1">
        <f t="array" ref="H67">_xlfn.PERCENTILE.INC(IF($A67='XXIII Master Data'!$C$2:$C$1415,'XXIII Master Data'!$H$2:$H$1415,""),H$2)</f>
        <v>4.5</v>
      </c>
      <c r="I67" s="9">
        <f t="shared" si="15"/>
        <v>1.5</v>
      </c>
      <c r="J67" s="9">
        <f t="shared" si="14"/>
        <v>2.25</v>
      </c>
      <c r="K67" s="9">
        <f t="shared" si="16"/>
        <v>0.75</v>
      </c>
      <c r="L67" s="9">
        <f t="shared" si="17"/>
        <v>6.75</v>
      </c>
      <c r="M67" t="str">
        <f t="shared" si="4"/>
        <v/>
      </c>
      <c r="N67" t="str">
        <f t="shared" si="5"/>
        <v>X</v>
      </c>
    </row>
    <row r="68" spans="1:14" x14ac:dyDescent="0.3">
      <c r="A68" s="2" t="s">
        <v>219</v>
      </c>
      <c r="B68">
        <v>2</v>
      </c>
      <c r="C68" t="e">
        <v>#DIV/0!</v>
      </c>
      <c r="D68">
        <v>2</v>
      </c>
      <c r="E68">
        <v>2</v>
      </c>
      <c r="F68" s="8" cm="1">
        <f t="array" ref="F68">_xlfn.PERCENTILE.INC(IF($A68='XXIII Master Data'!$C$2:$C$1415,'XXIII Master Data'!$H$2:$H$1415,""),F$2)</f>
        <v>2</v>
      </c>
      <c r="G68" s="8" cm="1">
        <f t="array" ref="G68">_xlfn.PERCENTILE.INC(IF($A68='XXIII Master Data'!$C$2:$C$1415,'XXIII Master Data'!$H$2:$H$1415,""),G$2)</f>
        <v>2</v>
      </c>
      <c r="H68" s="8" cm="1">
        <f t="array" ref="H68">_xlfn.PERCENTILE.INC(IF($A68='XXIII Master Data'!$C$2:$C$1415,'XXIII Master Data'!$H$2:$H$1415,""),H$2)</f>
        <v>2</v>
      </c>
      <c r="I68" s="9">
        <f t="shared" si="15"/>
        <v>0</v>
      </c>
      <c r="J68" s="9">
        <f t="shared" si="14"/>
        <v>0</v>
      </c>
      <c r="K68" s="9">
        <f t="shared" si="16"/>
        <v>2</v>
      </c>
      <c r="L68" s="9">
        <f t="shared" si="17"/>
        <v>2</v>
      </c>
      <c r="M68" t="str">
        <f t="shared" si="4"/>
        <v/>
      </c>
      <c r="N68" t="str">
        <f t="shared" si="5"/>
        <v/>
      </c>
    </row>
    <row r="69" spans="1:14" x14ac:dyDescent="0.3">
      <c r="A69" s="2" t="s">
        <v>221</v>
      </c>
      <c r="B69">
        <v>2.7647058823529411</v>
      </c>
      <c r="C69">
        <v>1.1364171110412673</v>
      </c>
      <c r="D69">
        <v>2</v>
      </c>
      <c r="E69">
        <v>6.5</v>
      </c>
      <c r="F69" s="8" cm="1">
        <f t="array" ref="F69">_xlfn.PERCENTILE.INC(IF($A69='XXIII Master Data'!$C$2:$C$1415,'XXIII Master Data'!$H$2:$H$1415,""),F$2)</f>
        <v>2</v>
      </c>
      <c r="G69" s="8" cm="1">
        <f t="array" ref="G69">_xlfn.PERCENTILE.INC(IF($A69='XXIII Master Data'!$C$2:$C$1415,'XXIII Master Data'!$H$2:$H$1415,""),G$2)</f>
        <v>2.5</v>
      </c>
      <c r="H69" s="8" cm="1">
        <f t="array" ref="H69">_xlfn.PERCENTILE.INC(IF($A69='XXIII Master Data'!$C$2:$C$1415,'XXIII Master Data'!$H$2:$H$1415,""),H$2)</f>
        <v>3</v>
      </c>
      <c r="I69" s="9">
        <f t="shared" si="15"/>
        <v>1</v>
      </c>
      <c r="J69" s="9">
        <f t="shared" si="14"/>
        <v>1.5</v>
      </c>
      <c r="K69" s="9">
        <f t="shared" si="16"/>
        <v>0.5</v>
      </c>
      <c r="L69" s="9">
        <f t="shared" si="17"/>
        <v>4.5</v>
      </c>
      <c r="M69" t="str">
        <f t="shared" ref="M69:M96" si="18">IF(K69&gt;D69,"X","")</f>
        <v/>
      </c>
      <c r="N69" t="str">
        <f t="shared" ref="N69:N96" si="19">IF(L69&lt;E69,"X","")</f>
        <v>X</v>
      </c>
    </row>
    <row r="70" spans="1:14" x14ac:dyDescent="0.3">
      <c r="A70" s="2" t="s">
        <v>688</v>
      </c>
      <c r="B70">
        <v>2.215686274509804</v>
      </c>
      <c r="C70">
        <v>1.1292619057167561</v>
      </c>
      <c r="D70">
        <v>1</v>
      </c>
      <c r="E70">
        <v>9.5</v>
      </c>
      <c r="F70" s="8" cm="1">
        <f t="array" ref="F70">_xlfn.PERCENTILE.INC(IF($A70='XXIII Master Data'!$C$2:$C$1415,'XXIII Master Data'!$H$2:$H$1415,""),F$2)</f>
        <v>1.5</v>
      </c>
      <c r="G70" s="8" cm="1">
        <f t="array" ref="G70">_xlfn.PERCENTILE.INC(IF($A70='XXIII Master Data'!$C$2:$C$1415,'XXIII Master Data'!$H$2:$H$1415,""),G$2)</f>
        <v>2</v>
      </c>
      <c r="H70" s="8" cm="1">
        <f t="array" ref="H70">_xlfn.PERCENTILE.INC(IF($A70='XXIII Master Data'!$C$2:$C$1415,'XXIII Master Data'!$H$2:$H$1415,""),H$2)</f>
        <v>2.5</v>
      </c>
      <c r="I70" s="9">
        <f t="shared" si="15"/>
        <v>1</v>
      </c>
      <c r="J70" s="9">
        <f t="shared" si="14"/>
        <v>1.5</v>
      </c>
      <c r="K70" s="9">
        <f t="shared" si="16"/>
        <v>0</v>
      </c>
      <c r="L70" s="9">
        <f t="shared" si="17"/>
        <v>4</v>
      </c>
      <c r="M70" t="str">
        <f t="shared" si="18"/>
        <v/>
      </c>
      <c r="N70" t="str">
        <f t="shared" si="19"/>
        <v>X</v>
      </c>
    </row>
    <row r="71" spans="1:14" x14ac:dyDescent="0.3">
      <c r="A71" s="2" t="s">
        <v>695</v>
      </c>
      <c r="B71">
        <v>2.621308016877637</v>
      </c>
      <c r="C71">
        <v>1.7011218714797967</v>
      </c>
      <c r="D71">
        <v>1</v>
      </c>
      <c r="E71">
        <v>11.5</v>
      </c>
      <c r="F71" s="8" cm="1">
        <f t="array" ref="F71">_xlfn.PERCENTILE.INC(IF($A71='XXIII Master Data'!$C$2:$C$1415,'XXIII Master Data'!$H$2:$H$1415,""),F$2)</f>
        <v>1.5</v>
      </c>
      <c r="G71" s="8" cm="1">
        <f t="array" ref="G71">_xlfn.PERCENTILE.INC(IF($A71='XXIII Master Data'!$C$2:$C$1415,'XXIII Master Data'!$H$2:$H$1415,""),G$2)</f>
        <v>2</v>
      </c>
      <c r="H71" s="8" cm="1">
        <f t="array" ref="H71">_xlfn.PERCENTILE.INC(IF($A71='XXIII Master Data'!$C$2:$C$1415,'XXIII Master Data'!$H$2:$H$1415,""),H$2)</f>
        <v>3.5</v>
      </c>
      <c r="I71" s="9">
        <f t="shared" si="15"/>
        <v>2</v>
      </c>
      <c r="J71" s="9">
        <f t="shared" si="14"/>
        <v>3</v>
      </c>
      <c r="K71" s="9">
        <f t="shared" si="16"/>
        <v>-1.5</v>
      </c>
      <c r="L71" s="9">
        <f t="shared" si="17"/>
        <v>6.5</v>
      </c>
      <c r="M71" t="str">
        <f t="shared" si="18"/>
        <v/>
      </c>
      <c r="N71" t="str">
        <f t="shared" si="19"/>
        <v>X</v>
      </c>
    </row>
    <row r="72" spans="1:14" x14ac:dyDescent="0.3">
      <c r="A72" s="2" t="s">
        <v>229</v>
      </c>
      <c r="B72">
        <v>2.2346938775510203</v>
      </c>
      <c r="C72">
        <v>1.0413434872814067</v>
      </c>
      <c r="D72">
        <v>1</v>
      </c>
      <c r="E72">
        <v>6</v>
      </c>
      <c r="F72" s="8" cm="1">
        <f t="array" ref="F72">_xlfn.PERCENTILE.INC(IF($A72='XXIII Master Data'!$C$2:$C$1415,'XXIII Master Data'!$H$2:$H$1415,""),F$2)</f>
        <v>2</v>
      </c>
      <c r="G72" s="8" cm="1">
        <f t="array" ref="G72">_xlfn.PERCENTILE.INC(IF($A72='XXIII Master Data'!$C$2:$C$1415,'XXIII Master Data'!$H$2:$H$1415,""),G$2)</f>
        <v>2</v>
      </c>
      <c r="H72" s="8" cm="1">
        <f t="array" ref="H72">_xlfn.PERCENTILE.INC(IF($A72='XXIII Master Data'!$C$2:$C$1415,'XXIII Master Data'!$H$2:$H$1415,""),H$2)</f>
        <v>2.5</v>
      </c>
      <c r="I72" s="9">
        <f t="shared" si="15"/>
        <v>0.5</v>
      </c>
      <c r="J72" s="9">
        <f t="shared" si="14"/>
        <v>0.75</v>
      </c>
      <c r="K72" s="9">
        <f t="shared" si="16"/>
        <v>1.25</v>
      </c>
      <c r="L72" s="9">
        <f t="shared" si="17"/>
        <v>3.25</v>
      </c>
      <c r="M72" t="str">
        <f t="shared" si="18"/>
        <v>X</v>
      </c>
      <c r="N72" t="str">
        <f t="shared" si="19"/>
        <v>X</v>
      </c>
    </row>
    <row r="73" spans="1:14" x14ac:dyDescent="0.3">
      <c r="A73" s="2" t="s">
        <v>250</v>
      </c>
      <c r="B73">
        <v>2.6071428571428572</v>
      </c>
      <c r="C73">
        <v>1.0659471779799343</v>
      </c>
      <c r="D73">
        <v>1</v>
      </c>
      <c r="E73">
        <v>5.5</v>
      </c>
      <c r="F73" s="8" cm="1">
        <f t="array" ref="F73">_xlfn.PERCENTILE.INC(IF($A73='XXIII Master Data'!$C$2:$C$1415,'XXIII Master Data'!$H$2:$H$1415,""),F$2)</f>
        <v>2</v>
      </c>
      <c r="G73" s="8" cm="1">
        <f t="array" ref="G73">_xlfn.PERCENTILE.INC(IF($A73='XXIII Master Data'!$C$2:$C$1415,'XXIII Master Data'!$H$2:$H$1415,""),G$2)</f>
        <v>2.5</v>
      </c>
      <c r="H73" s="8" cm="1">
        <f t="array" ref="H73">_xlfn.PERCENTILE.INC(IF($A73='XXIII Master Data'!$C$2:$C$1415,'XXIII Master Data'!$H$2:$H$1415,""),H$2)</f>
        <v>3</v>
      </c>
      <c r="I73" s="9">
        <f t="shared" si="15"/>
        <v>1</v>
      </c>
      <c r="J73" s="9">
        <f t="shared" si="14"/>
        <v>1.5</v>
      </c>
      <c r="K73" s="9">
        <f t="shared" si="16"/>
        <v>0.5</v>
      </c>
      <c r="L73" s="9">
        <f t="shared" si="17"/>
        <v>4.5</v>
      </c>
      <c r="M73" t="str">
        <f t="shared" si="18"/>
        <v/>
      </c>
      <c r="N73" t="str">
        <f t="shared" si="19"/>
        <v>X</v>
      </c>
    </row>
    <row r="74" spans="1:14" x14ac:dyDescent="0.3">
      <c r="A74" s="2" t="s">
        <v>254</v>
      </c>
      <c r="B74">
        <v>2</v>
      </c>
      <c r="C74" t="e">
        <v>#DIV/0!</v>
      </c>
      <c r="D74">
        <v>2</v>
      </c>
      <c r="E74">
        <v>2</v>
      </c>
      <c r="F74" s="8" cm="1">
        <f t="array" ref="F74">_xlfn.PERCENTILE.INC(IF($A74='XXIII Master Data'!$C$2:$C$1415,'XXIII Master Data'!$H$2:$H$1415,""),F$2)</f>
        <v>2</v>
      </c>
      <c r="G74" s="8" cm="1">
        <f t="array" ref="G74">_xlfn.PERCENTILE.INC(IF($A74='XXIII Master Data'!$C$2:$C$1415,'XXIII Master Data'!$H$2:$H$1415,""),G$2)</f>
        <v>2</v>
      </c>
      <c r="H74" s="8" cm="1">
        <f t="array" ref="H74">_xlfn.PERCENTILE.INC(IF($A74='XXIII Master Data'!$C$2:$C$1415,'XXIII Master Data'!$H$2:$H$1415,""),H$2)</f>
        <v>2</v>
      </c>
      <c r="I74" s="9">
        <f t="shared" si="15"/>
        <v>0</v>
      </c>
      <c r="J74" s="9">
        <f t="shared" si="14"/>
        <v>0</v>
      </c>
      <c r="K74" s="9">
        <f t="shared" si="16"/>
        <v>2</v>
      </c>
      <c r="L74" s="9">
        <f t="shared" si="17"/>
        <v>2</v>
      </c>
      <c r="M74" t="str">
        <f t="shared" si="18"/>
        <v/>
      </c>
      <c r="N74" t="str">
        <f t="shared" si="19"/>
        <v/>
      </c>
    </row>
    <row r="75" spans="1:14" x14ac:dyDescent="0.3">
      <c r="A75" s="2" t="s">
        <v>256</v>
      </c>
      <c r="B75">
        <v>3.3272058823529411</v>
      </c>
      <c r="C75">
        <v>1.5567995142820559</v>
      </c>
      <c r="D75">
        <v>1</v>
      </c>
      <c r="E75">
        <v>9</v>
      </c>
      <c r="F75" s="8" cm="1">
        <f t="array" ref="F75">_xlfn.PERCENTILE.INC(IF($A75='XXIII Master Data'!$C$2:$C$1415,'XXIII Master Data'!$H$2:$H$1415,""),F$2)</f>
        <v>2</v>
      </c>
      <c r="G75" s="8" cm="1">
        <f t="array" ref="G75">_xlfn.PERCENTILE.INC(IF($A75='XXIII Master Data'!$C$2:$C$1415,'XXIII Master Data'!$H$2:$H$1415,""),G$2)</f>
        <v>3</v>
      </c>
      <c r="H75" s="8" cm="1">
        <f t="array" ref="H75">_xlfn.PERCENTILE.INC(IF($A75='XXIII Master Data'!$C$2:$C$1415,'XXIII Master Data'!$H$2:$H$1415,""),H$2)</f>
        <v>4</v>
      </c>
      <c r="I75" s="9">
        <f t="shared" si="15"/>
        <v>2</v>
      </c>
      <c r="J75" s="9">
        <f t="shared" si="14"/>
        <v>3</v>
      </c>
      <c r="K75" s="9">
        <f t="shared" si="16"/>
        <v>-1</v>
      </c>
      <c r="L75" s="9">
        <f t="shared" si="17"/>
        <v>7</v>
      </c>
      <c r="M75" t="str">
        <f t="shared" si="18"/>
        <v/>
      </c>
      <c r="N75" t="str">
        <f t="shared" si="19"/>
        <v>X</v>
      </c>
    </row>
    <row r="76" spans="1:14" x14ac:dyDescent="0.3">
      <c r="A76" s="2" t="s">
        <v>377</v>
      </c>
      <c r="B76">
        <v>2</v>
      </c>
      <c r="C76" t="e">
        <v>#DIV/0!</v>
      </c>
      <c r="D76">
        <v>2</v>
      </c>
      <c r="E76">
        <v>2</v>
      </c>
      <c r="F76" s="8" cm="1">
        <f t="array" ref="F76">_xlfn.PERCENTILE.INC(IF($A76='XXIII Master Data'!$C$2:$C$1415,'XXIII Master Data'!$H$2:$H$1415,""),F$2)</f>
        <v>2</v>
      </c>
      <c r="G76" s="8" cm="1">
        <f t="array" ref="G76">_xlfn.PERCENTILE.INC(IF($A76='XXIII Master Data'!$C$2:$C$1415,'XXIII Master Data'!$H$2:$H$1415,""),G$2)</f>
        <v>2</v>
      </c>
      <c r="H76" s="8" cm="1">
        <f t="array" ref="H76">_xlfn.PERCENTILE.INC(IF($A76='XXIII Master Data'!$C$2:$C$1415,'XXIII Master Data'!$H$2:$H$1415,""),H$2)</f>
        <v>2</v>
      </c>
      <c r="I76" s="9">
        <f t="shared" si="15"/>
        <v>0</v>
      </c>
      <c r="J76" s="9">
        <f t="shared" si="14"/>
        <v>0</v>
      </c>
      <c r="K76" s="9">
        <f t="shared" si="16"/>
        <v>2</v>
      </c>
      <c r="L76" s="9">
        <f t="shared" si="17"/>
        <v>2</v>
      </c>
      <c r="M76" t="str">
        <f t="shared" si="18"/>
        <v/>
      </c>
      <c r="N76" t="str">
        <f t="shared" si="19"/>
        <v/>
      </c>
    </row>
    <row r="77" spans="1:14" x14ac:dyDescent="0.3">
      <c r="A77" s="2" t="s">
        <v>379</v>
      </c>
      <c r="B77">
        <v>2.3611111111111112</v>
      </c>
      <c r="C77">
        <v>1.1350765140775565</v>
      </c>
      <c r="D77">
        <v>1</v>
      </c>
      <c r="E77">
        <v>5.5</v>
      </c>
      <c r="F77" s="8" cm="1">
        <f t="array" ref="F77">_xlfn.PERCENTILE.INC(IF($A77='XXIII Master Data'!$C$2:$C$1415,'XXIII Master Data'!$H$2:$H$1415,""),F$2)</f>
        <v>1.625</v>
      </c>
      <c r="G77" s="8" cm="1">
        <f t="array" ref="G77">_xlfn.PERCENTILE.INC(IF($A77='XXIII Master Data'!$C$2:$C$1415,'XXIII Master Data'!$H$2:$H$1415,""),G$2)</f>
        <v>2</v>
      </c>
      <c r="H77" s="8" cm="1">
        <f t="array" ref="H77">_xlfn.PERCENTILE.INC(IF($A77='XXIII Master Data'!$C$2:$C$1415,'XXIII Master Data'!$H$2:$H$1415,""),H$2)</f>
        <v>3</v>
      </c>
      <c r="I77" s="9">
        <f t="shared" si="15"/>
        <v>1.375</v>
      </c>
      <c r="J77" s="9">
        <f t="shared" si="14"/>
        <v>2.0625</v>
      </c>
      <c r="K77" s="9">
        <f t="shared" si="16"/>
        <v>-0.4375</v>
      </c>
      <c r="L77" s="9">
        <f t="shared" si="17"/>
        <v>5.0625</v>
      </c>
      <c r="M77" t="str">
        <f t="shared" si="18"/>
        <v/>
      </c>
      <c r="N77" t="str">
        <f t="shared" si="19"/>
        <v>X</v>
      </c>
    </row>
    <row r="78" spans="1:14" x14ac:dyDescent="0.3">
      <c r="A78" s="2" t="s">
        <v>2126</v>
      </c>
      <c r="B78">
        <v>2.605021216407355</v>
      </c>
      <c r="C78">
        <v>1.4802675561418299</v>
      </c>
      <c r="D78">
        <v>1</v>
      </c>
      <c r="E78">
        <v>14.5</v>
      </c>
      <c r="M78" t="str">
        <f t="shared" si="18"/>
        <v/>
      </c>
    </row>
    <row r="79" spans="1:14" x14ac:dyDescent="0.3">
      <c r="F79" s="6">
        <v>0.25</v>
      </c>
      <c r="G79" s="6">
        <v>0.5</v>
      </c>
      <c r="H79" s="6">
        <v>0.75</v>
      </c>
      <c r="M79" t="str">
        <f t="shared" si="18"/>
        <v/>
      </c>
      <c r="N79" t="str">
        <f t="shared" si="19"/>
        <v/>
      </c>
    </row>
    <row r="80" spans="1:14" x14ac:dyDescent="0.3">
      <c r="A80" s="1" t="s">
        <v>2129</v>
      </c>
      <c r="B80" t="s">
        <v>2142</v>
      </c>
      <c r="C80" t="s">
        <v>2152</v>
      </c>
      <c r="D80" t="s">
        <v>2153</v>
      </c>
      <c r="E80" t="s">
        <v>2154</v>
      </c>
      <c r="F80" t="s">
        <v>2132</v>
      </c>
      <c r="G80" t="s">
        <v>2133</v>
      </c>
      <c r="H80" t="s">
        <v>2134</v>
      </c>
      <c r="I80" t="s">
        <v>2135</v>
      </c>
      <c r="J80" t="s">
        <v>2136</v>
      </c>
      <c r="K80" t="s">
        <v>2137</v>
      </c>
      <c r="L80" t="s">
        <v>2138</v>
      </c>
      <c r="M80" t="str">
        <f t="shared" si="18"/>
        <v/>
      </c>
      <c r="N80" t="str">
        <f t="shared" si="19"/>
        <v/>
      </c>
    </row>
    <row r="81" spans="1:14" x14ac:dyDescent="0.3">
      <c r="A81" s="2" t="s">
        <v>398</v>
      </c>
      <c r="B81">
        <v>1949</v>
      </c>
      <c r="C81" t="e">
        <v>#DIV/0!</v>
      </c>
      <c r="D81">
        <v>1949</v>
      </c>
      <c r="E81">
        <v>1949</v>
      </c>
      <c r="F81" s="8" cm="1">
        <f t="array" ref="F81">_xlfn.PERCENTILE.INC(IF($A81='XXIII Master Data'!$C$2:$C$1415,'XXIII Master Data'!$K$2:$K$1415,""),F$2)</f>
        <v>1949</v>
      </c>
      <c r="G81" s="8" cm="1">
        <f t="array" ref="G81">_xlfn.PERCENTILE.INC(IF($A81='XXIII Master Data'!$C$2:$C$1415,'XXIII Master Data'!$K$2:$K$1415,""),G$2)</f>
        <v>1949</v>
      </c>
      <c r="H81" s="8" cm="1">
        <f t="array" ref="H81">_xlfn.PERCENTILE.INC(IF($A81='XXIII Master Data'!$C$2:$C$1415,'XXIII Master Data'!$K$2:$K$1415,""),H$2)</f>
        <v>1949</v>
      </c>
      <c r="I81" s="9">
        <f>H81-F81</f>
        <v>0</v>
      </c>
      <c r="J81" s="9">
        <f t="shared" ref="J81:J96" si="20">1.5*I81</f>
        <v>0</v>
      </c>
      <c r="K81" s="9">
        <f>F81-J81</f>
        <v>1949</v>
      </c>
      <c r="L81" s="9">
        <f>H81+J81</f>
        <v>1949</v>
      </c>
      <c r="M81" t="str">
        <f t="shared" si="18"/>
        <v/>
      </c>
      <c r="N81" t="str">
        <f t="shared" si="19"/>
        <v/>
      </c>
    </row>
    <row r="82" spans="1:14" x14ac:dyDescent="0.3">
      <c r="A82" s="2" t="s">
        <v>19</v>
      </c>
      <c r="B82">
        <v>1968.7073170731708</v>
      </c>
      <c r="C82">
        <v>19.17451942350165</v>
      </c>
      <c r="D82">
        <v>1940</v>
      </c>
      <c r="E82">
        <v>2021</v>
      </c>
      <c r="F82" s="8" cm="1">
        <f t="array" ref="F82">_xlfn.PERCENTILE.INC(IF($A82='XXIII Master Data'!$C$2:$C$1415,'XXIII Master Data'!$K$2:$K$1415,""),F$2)</f>
        <v>1951</v>
      </c>
      <c r="G82" s="8" cm="1">
        <f t="array" ref="G82">_xlfn.PERCENTILE.INC(IF($A82='XXIII Master Data'!$C$2:$C$1415,'XXIII Master Data'!$K$2:$K$1415,""),G$2)</f>
        <v>1970</v>
      </c>
      <c r="H82" s="8" cm="1">
        <f t="array" ref="H82">_xlfn.PERCENTILE.INC(IF($A82='XXIII Master Data'!$C$2:$C$1415,'XXIII Master Data'!$K$2:$K$1415,""),H$2)</f>
        <v>1973</v>
      </c>
      <c r="I82" s="9">
        <f t="shared" ref="I82:I96" si="21">H82-F82</f>
        <v>22</v>
      </c>
      <c r="J82" s="9">
        <f t="shared" si="20"/>
        <v>33</v>
      </c>
      <c r="K82" s="9">
        <f t="shared" ref="K82:K96" si="22">F82-J82</f>
        <v>1918</v>
      </c>
      <c r="L82" s="9">
        <f t="shared" ref="L82:L96" si="23">H82+J82</f>
        <v>2006</v>
      </c>
      <c r="M82" t="str">
        <f t="shared" si="18"/>
        <v/>
      </c>
      <c r="N82" t="str">
        <f t="shared" si="19"/>
        <v>X</v>
      </c>
    </row>
    <row r="83" spans="1:14" x14ac:dyDescent="0.3">
      <c r="A83" s="2" t="s">
        <v>36</v>
      </c>
      <c r="B83">
        <v>1974.1</v>
      </c>
      <c r="C83">
        <v>28.108717508983478</v>
      </c>
      <c r="D83">
        <v>1938</v>
      </c>
      <c r="E83">
        <v>2021</v>
      </c>
      <c r="F83" s="8" cm="1">
        <f t="array" ref="F83">_xlfn.PERCENTILE.INC(IF($A83='XXIII Master Data'!$C$2:$C$1415,'XXIII Master Data'!$K$2:$K$1415,""),F$2)</f>
        <v>1950.5</v>
      </c>
      <c r="G83" s="8" cm="1">
        <f t="array" ref="G83">_xlfn.PERCENTILE.INC(IF($A83='XXIII Master Data'!$C$2:$C$1415,'XXIII Master Data'!$K$2:$K$1415,""),G$2)</f>
        <v>1972.5</v>
      </c>
      <c r="H83" s="8" cm="1">
        <f t="array" ref="H83">_xlfn.PERCENTILE.INC(IF($A83='XXIII Master Data'!$C$2:$C$1415,'XXIII Master Data'!$K$2:$K$1415,""),H$2)</f>
        <v>1993.75</v>
      </c>
      <c r="I83" s="9">
        <f t="shared" si="21"/>
        <v>43.25</v>
      </c>
      <c r="J83" s="9">
        <f t="shared" si="20"/>
        <v>64.875</v>
      </c>
      <c r="K83" s="9">
        <f t="shared" si="22"/>
        <v>1885.625</v>
      </c>
      <c r="L83" s="9">
        <f t="shared" si="23"/>
        <v>2058.625</v>
      </c>
      <c r="M83" t="str">
        <f t="shared" si="18"/>
        <v/>
      </c>
      <c r="N83" t="str">
        <f t="shared" si="19"/>
        <v/>
      </c>
    </row>
    <row r="84" spans="1:14" x14ac:dyDescent="0.3">
      <c r="A84" s="2" t="s">
        <v>43</v>
      </c>
      <c r="B84">
        <v>1968.1818181818182</v>
      </c>
      <c r="C84">
        <v>23.752129091163546</v>
      </c>
      <c r="D84">
        <v>1931</v>
      </c>
      <c r="E84">
        <v>2007</v>
      </c>
      <c r="F84" s="8" cm="1">
        <f t="array" ref="F84">_xlfn.PERCENTILE.INC(IF($A84='XXIII Master Data'!$C$2:$C$1415,'XXIII Master Data'!$K$2:$K$1415,""),F$2)</f>
        <v>1949</v>
      </c>
      <c r="G84" s="8" cm="1">
        <f t="array" ref="G84">_xlfn.PERCENTILE.INC(IF($A84='XXIII Master Data'!$C$2:$C$1415,'XXIII Master Data'!$K$2:$K$1415,""),G$2)</f>
        <v>1964</v>
      </c>
      <c r="H84" s="8" cm="1">
        <f t="array" ref="H84">_xlfn.PERCENTILE.INC(IF($A84='XXIII Master Data'!$C$2:$C$1415,'XXIII Master Data'!$K$2:$K$1415,""),H$2)</f>
        <v>1986.5</v>
      </c>
      <c r="I84" s="9">
        <f t="shared" si="21"/>
        <v>37.5</v>
      </c>
      <c r="J84" s="9">
        <f t="shared" si="20"/>
        <v>56.25</v>
      </c>
      <c r="K84" s="9">
        <f t="shared" si="22"/>
        <v>1892.75</v>
      </c>
      <c r="L84" s="9">
        <f t="shared" si="23"/>
        <v>2042.75</v>
      </c>
      <c r="M84" t="str">
        <f t="shared" si="18"/>
        <v/>
      </c>
      <c r="N84" t="str">
        <f t="shared" si="19"/>
        <v/>
      </c>
    </row>
    <row r="85" spans="1:14" x14ac:dyDescent="0.3">
      <c r="A85" s="2" t="s">
        <v>46</v>
      </c>
      <c r="B85">
        <v>1963.3430656934306</v>
      </c>
      <c r="C85">
        <v>26.616403046256895</v>
      </c>
      <c r="D85">
        <v>1939</v>
      </c>
      <c r="E85">
        <v>2023</v>
      </c>
      <c r="F85" s="8" cm="1">
        <f t="array" ref="F85">_xlfn.PERCENTILE.INC(IF($A85='XXIII Master Data'!$C$2:$C$1415,'XXIII Master Data'!$K$2:$K$1415,""),F$2)</f>
        <v>1947</v>
      </c>
      <c r="G85" s="8" cm="1">
        <f t="array" ref="G85">_xlfn.PERCENTILE.INC(IF($A85='XXIII Master Data'!$C$2:$C$1415,'XXIII Master Data'!$K$2:$K$1415,""),G$2)</f>
        <v>1950</v>
      </c>
      <c r="H85" s="8" cm="1">
        <f t="array" ref="H85">_xlfn.PERCENTILE.INC(IF($A85='XXIII Master Data'!$C$2:$C$1415,'XXIII Master Data'!$K$2:$K$1415,""),H$2)</f>
        <v>1977</v>
      </c>
      <c r="I85" s="9">
        <f t="shared" si="21"/>
        <v>30</v>
      </c>
      <c r="J85" s="9">
        <f t="shared" si="20"/>
        <v>45</v>
      </c>
      <c r="K85" s="9">
        <f t="shared" si="22"/>
        <v>1902</v>
      </c>
      <c r="L85" s="9">
        <f t="shared" si="23"/>
        <v>2022</v>
      </c>
      <c r="M85" t="str">
        <f t="shared" si="18"/>
        <v/>
      </c>
      <c r="N85" t="str">
        <f t="shared" si="19"/>
        <v>X</v>
      </c>
    </row>
    <row r="86" spans="1:14" x14ac:dyDescent="0.3">
      <c r="A86" s="2" t="s">
        <v>162</v>
      </c>
      <c r="B86">
        <v>1989.421875</v>
      </c>
      <c r="C86">
        <v>29.44880124625228</v>
      </c>
      <c r="D86">
        <v>1937</v>
      </c>
      <c r="E86">
        <v>2024</v>
      </c>
      <c r="F86" s="8" cm="1">
        <f t="array" ref="F86">_xlfn.PERCENTILE.INC(IF($A86='XXIII Master Data'!$C$2:$C$1415,'XXIII Master Data'!$K$2:$K$1415,""),F$2)</f>
        <v>1955.75</v>
      </c>
      <c r="G86" s="8" cm="1">
        <f t="array" ref="G86">_xlfn.PERCENTILE.INC(IF($A86='XXIII Master Data'!$C$2:$C$1415,'XXIII Master Data'!$K$2:$K$1415,""),G$2)</f>
        <v>1998.5</v>
      </c>
      <c r="H86" s="8" cm="1">
        <f t="array" ref="H86">_xlfn.PERCENTILE.INC(IF($A86='XXIII Master Data'!$C$2:$C$1415,'XXIII Master Data'!$K$2:$K$1415,""),H$2)</f>
        <v>2019</v>
      </c>
      <c r="I86" s="9">
        <f t="shared" si="21"/>
        <v>63.25</v>
      </c>
      <c r="J86" s="9">
        <f t="shared" si="20"/>
        <v>94.875</v>
      </c>
      <c r="K86" s="9">
        <f t="shared" si="22"/>
        <v>1860.875</v>
      </c>
      <c r="L86" s="9">
        <f t="shared" si="23"/>
        <v>2113.875</v>
      </c>
      <c r="M86" t="str">
        <f t="shared" si="18"/>
        <v/>
      </c>
      <c r="N86" t="str">
        <f t="shared" si="19"/>
        <v/>
      </c>
    </row>
    <row r="87" spans="1:14" x14ac:dyDescent="0.3">
      <c r="A87" s="2" t="s">
        <v>219</v>
      </c>
      <c r="B87">
        <v>1914</v>
      </c>
      <c r="C87" t="e">
        <v>#DIV/0!</v>
      </c>
      <c r="D87">
        <v>1914</v>
      </c>
      <c r="E87">
        <v>1914</v>
      </c>
      <c r="F87" s="8" cm="1">
        <f t="array" ref="F87">_xlfn.PERCENTILE.INC(IF($A87='XXIII Master Data'!$C$2:$C$1415,'XXIII Master Data'!$K$2:$K$1415,""),F$2)</f>
        <v>1914</v>
      </c>
      <c r="G87" s="8" cm="1">
        <f t="array" ref="G87">_xlfn.PERCENTILE.INC(IF($A87='XXIII Master Data'!$C$2:$C$1415,'XXIII Master Data'!$K$2:$K$1415,""),G$2)</f>
        <v>1914</v>
      </c>
      <c r="H87" s="8" cm="1">
        <f t="array" ref="H87">_xlfn.PERCENTILE.INC(IF($A87='XXIII Master Data'!$C$2:$C$1415,'XXIII Master Data'!$K$2:$K$1415,""),H$2)</f>
        <v>1914</v>
      </c>
      <c r="I87" s="9">
        <f t="shared" si="21"/>
        <v>0</v>
      </c>
      <c r="J87" s="9">
        <f t="shared" si="20"/>
        <v>0</v>
      </c>
      <c r="K87" s="9">
        <f t="shared" si="22"/>
        <v>1914</v>
      </c>
      <c r="L87" s="9">
        <f t="shared" si="23"/>
        <v>1914</v>
      </c>
      <c r="M87" t="str">
        <f t="shared" si="18"/>
        <v/>
      </c>
      <c r="N87" t="str">
        <f t="shared" si="19"/>
        <v/>
      </c>
    </row>
    <row r="88" spans="1:14" x14ac:dyDescent="0.3">
      <c r="A88" s="2" t="s">
        <v>221</v>
      </c>
      <c r="B88">
        <v>1989.3529411764705</v>
      </c>
      <c r="C88">
        <v>16.774588199702169</v>
      </c>
      <c r="D88">
        <v>1966</v>
      </c>
      <c r="E88">
        <v>2021</v>
      </c>
      <c r="F88" s="8" cm="1">
        <f t="array" ref="F88">_xlfn.PERCENTILE.INC(IF($A88='XXIII Master Data'!$C$2:$C$1415,'XXIII Master Data'!$K$2:$K$1415,""),F$2)</f>
        <v>1972</v>
      </c>
      <c r="G88" s="8" cm="1">
        <f t="array" ref="G88">_xlfn.PERCENTILE.INC(IF($A88='XXIII Master Data'!$C$2:$C$1415,'XXIII Master Data'!$K$2:$K$1415,""),G$2)</f>
        <v>1985.5</v>
      </c>
      <c r="H88" s="8" cm="1">
        <f t="array" ref="H88">_xlfn.PERCENTILE.INC(IF($A88='XXIII Master Data'!$C$2:$C$1415,'XXIII Master Data'!$K$2:$K$1415,""),H$2)</f>
        <v>2004.5</v>
      </c>
      <c r="I88" s="9">
        <f t="shared" si="21"/>
        <v>32.5</v>
      </c>
      <c r="J88" s="9">
        <f t="shared" si="20"/>
        <v>48.75</v>
      </c>
      <c r="K88" s="9">
        <f t="shared" si="22"/>
        <v>1923.25</v>
      </c>
      <c r="L88" s="9">
        <f t="shared" si="23"/>
        <v>2053.25</v>
      </c>
      <c r="M88" t="str">
        <f t="shared" si="18"/>
        <v/>
      </c>
      <c r="N88" t="str">
        <f t="shared" si="19"/>
        <v/>
      </c>
    </row>
    <row r="89" spans="1:14" x14ac:dyDescent="0.3">
      <c r="A89" s="2" t="s">
        <v>688</v>
      </c>
      <c r="B89">
        <v>2009.4485294117646</v>
      </c>
      <c r="C89">
        <v>12.260573746518993</v>
      </c>
      <c r="D89">
        <v>1924</v>
      </c>
      <c r="E89">
        <v>2026</v>
      </c>
      <c r="F89" s="8" cm="1">
        <f t="array" ref="F89">_xlfn.PERCENTILE.INC(IF($A89='XXIII Master Data'!$C$2:$C$1415,'XXIII Master Data'!$K$2:$K$1415,""),F$2)</f>
        <v>2006</v>
      </c>
      <c r="G89" s="8" cm="1">
        <f t="array" ref="G89">_xlfn.PERCENTILE.INC(IF($A89='XXIII Master Data'!$C$2:$C$1415,'XXIII Master Data'!$K$2:$K$1415,""),G$2)</f>
        <v>2010</v>
      </c>
      <c r="H89" s="8" cm="1">
        <f t="array" ref="H89">_xlfn.PERCENTILE.INC(IF($A89='XXIII Master Data'!$C$2:$C$1415,'XXIII Master Data'!$K$2:$K$1415,""),H$2)</f>
        <v>2018</v>
      </c>
      <c r="I89" s="9">
        <f t="shared" si="21"/>
        <v>12</v>
      </c>
      <c r="J89" s="9">
        <f t="shared" si="20"/>
        <v>18</v>
      </c>
      <c r="K89" s="9">
        <f t="shared" si="22"/>
        <v>1988</v>
      </c>
      <c r="L89" s="9">
        <f t="shared" si="23"/>
        <v>2036</v>
      </c>
      <c r="M89" t="str">
        <f t="shared" si="18"/>
        <v>X</v>
      </c>
      <c r="N89" t="str">
        <f t="shared" si="19"/>
        <v/>
      </c>
    </row>
    <row r="90" spans="1:14" x14ac:dyDescent="0.3">
      <c r="A90" s="2" t="s">
        <v>695</v>
      </c>
      <c r="B90">
        <v>1974.7552742616033</v>
      </c>
      <c r="C90">
        <v>29.89402040989026</v>
      </c>
      <c r="D90">
        <v>1923</v>
      </c>
      <c r="E90">
        <v>2026</v>
      </c>
      <c r="F90" s="8" cm="1">
        <f t="array" ref="F90">_xlfn.PERCENTILE.INC(IF($A90='XXIII Master Data'!$C$2:$C$1415,'XXIII Master Data'!$K$2:$K$1415,""),F$2)</f>
        <v>1951</v>
      </c>
      <c r="G90" s="8" cm="1">
        <f t="array" ref="G90">_xlfn.PERCENTILE.INC(IF($A90='XXIII Master Data'!$C$2:$C$1415,'XXIII Master Data'!$K$2:$K$1415,""),G$2)</f>
        <v>1970</v>
      </c>
      <c r="H90" s="8" cm="1">
        <f t="array" ref="H90">_xlfn.PERCENTILE.INC(IF($A90='XXIII Master Data'!$C$2:$C$1415,'XXIII Master Data'!$K$2:$K$1415,""),H$2)</f>
        <v>2004</v>
      </c>
      <c r="I90" s="9">
        <f t="shared" si="21"/>
        <v>53</v>
      </c>
      <c r="J90" s="9">
        <f t="shared" si="20"/>
        <v>79.5</v>
      </c>
      <c r="K90" s="9">
        <f t="shared" si="22"/>
        <v>1871.5</v>
      </c>
      <c r="L90" s="9">
        <f t="shared" si="23"/>
        <v>2083.5</v>
      </c>
      <c r="M90" t="str">
        <f t="shared" si="18"/>
        <v/>
      </c>
      <c r="N90" t="str">
        <f t="shared" si="19"/>
        <v/>
      </c>
    </row>
    <row r="91" spans="1:14" x14ac:dyDescent="0.3">
      <c r="A91" s="2" t="s">
        <v>229</v>
      </c>
      <c r="B91">
        <v>1974.9795918367347</v>
      </c>
      <c r="C91">
        <v>14.803560658283129</v>
      </c>
      <c r="D91">
        <v>1939</v>
      </c>
      <c r="E91">
        <v>2019</v>
      </c>
      <c r="F91" s="8" cm="1">
        <f t="array" ref="F91">_xlfn.PERCENTILE.INC(IF($A91='XXIII Master Data'!$C$2:$C$1415,'XXIII Master Data'!$K$2:$K$1415,""),F$2)</f>
        <v>1963</v>
      </c>
      <c r="G91" s="8" cm="1">
        <f t="array" ref="G91">_xlfn.PERCENTILE.INC(IF($A91='XXIII Master Data'!$C$2:$C$1415,'XXIII Master Data'!$K$2:$K$1415,""),G$2)</f>
        <v>1973</v>
      </c>
      <c r="H91" s="8" cm="1">
        <f t="array" ref="H91">_xlfn.PERCENTILE.INC(IF($A91='XXIII Master Data'!$C$2:$C$1415,'XXIII Master Data'!$K$2:$K$1415,""),H$2)</f>
        <v>1983</v>
      </c>
      <c r="I91" s="9">
        <f t="shared" si="21"/>
        <v>20</v>
      </c>
      <c r="J91" s="9">
        <f t="shared" si="20"/>
        <v>30</v>
      </c>
      <c r="K91" s="9">
        <f t="shared" si="22"/>
        <v>1933</v>
      </c>
      <c r="L91" s="9">
        <f t="shared" si="23"/>
        <v>2013</v>
      </c>
      <c r="M91" t="str">
        <f t="shared" si="18"/>
        <v/>
      </c>
      <c r="N91" t="str">
        <f t="shared" si="19"/>
        <v>X</v>
      </c>
    </row>
    <row r="92" spans="1:14" x14ac:dyDescent="0.3">
      <c r="A92" s="2" t="s">
        <v>250</v>
      </c>
      <c r="B92">
        <v>2005.5714285714287</v>
      </c>
      <c r="C92">
        <v>3.2594997505908938</v>
      </c>
      <c r="D92">
        <v>2003</v>
      </c>
      <c r="E92">
        <v>2014</v>
      </c>
      <c r="F92" s="8" cm="1">
        <f t="array" ref="F92">_xlfn.PERCENTILE.INC(IF($A92='XXIII Master Data'!$C$2:$C$1415,'XXIII Master Data'!$K$2:$K$1415,""),F$2)</f>
        <v>2003</v>
      </c>
      <c r="G92" s="8" cm="1">
        <f t="array" ref="G92">_xlfn.PERCENTILE.INC(IF($A92='XXIII Master Data'!$C$2:$C$1415,'XXIII Master Data'!$K$2:$K$1415,""),G$2)</f>
        <v>2005</v>
      </c>
      <c r="H92" s="8" cm="1">
        <f t="array" ref="H92">_xlfn.PERCENTILE.INC(IF($A92='XXIII Master Data'!$C$2:$C$1415,'XXIII Master Data'!$K$2:$K$1415,""),H$2)</f>
        <v>2006.25</v>
      </c>
      <c r="I92" s="9">
        <f t="shared" si="21"/>
        <v>3.25</v>
      </c>
      <c r="J92" s="9">
        <f t="shared" si="20"/>
        <v>4.875</v>
      </c>
      <c r="K92" s="9">
        <f t="shared" si="22"/>
        <v>1998.125</v>
      </c>
      <c r="L92" s="9">
        <f t="shared" si="23"/>
        <v>2011.125</v>
      </c>
      <c r="M92" t="str">
        <f t="shared" si="18"/>
        <v/>
      </c>
      <c r="N92" t="str">
        <f t="shared" si="19"/>
        <v>X</v>
      </c>
    </row>
    <row r="93" spans="1:14" x14ac:dyDescent="0.3">
      <c r="A93" s="2" t="s">
        <v>254</v>
      </c>
      <c r="B93">
        <v>1954</v>
      </c>
      <c r="C93" t="e">
        <v>#DIV/0!</v>
      </c>
      <c r="D93">
        <v>1954</v>
      </c>
      <c r="E93">
        <v>1954</v>
      </c>
      <c r="F93" s="8" cm="1">
        <f t="array" ref="F93">_xlfn.PERCENTILE.INC(IF($A93='XXIII Master Data'!$C$2:$C$1415,'XXIII Master Data'!$K$2:$K$1415,""),F$2)</f>
        <v>1954</v>
      </c>
      <c r="G93" s="8" cm="1">
        <f t="array" ref="G93">_xlfn.PERCENTILE.INC(IF($A93='XXIII Master Data'!$C$2:$C$1415,'XXIII Master Data'!$K$2:$K$1415,""),G$2)</f>
        <v>1954</v>
      </c>
      <c r="H93" s="8" cm="1">
        <f t="array" ref="H93">_xlfn.PERCENTILE.INC(IF($A93='XXIII Master Data'!$C$2:$C$1415,'XXIII Master Data'!$K$2:$K$1415,""),H$2)</f>
        <v>1954</v>
      </c>
      <c r="I93" s="9">
        <f t="shared" si="21"/>
        <v>0</v>
      </c>
      <c r="J93" s="9">
        <f t="shared" si="20"/>
        <v>0</v>
      </c>
      <c r="K93" s="9">
        <f t="shared" si="22"/>
        <v>1954</v>
      </c>
      <c r="L93" s="9">
        <f t="shared" si="23"/>
        <v>1954</v>
      </c>
      <c r="M93" t="str">
        <f t="shared" si="18"/>
        <v/>
      </c>
      <c r="N93" t="str">
        <f t="shared" si="19"/>
        <v/>
      </c>
    </row>
    <row r="94" spans="1:14" x14ac:dyDescent="0.3">
      <c r="A94" s="2" t="s">
        <v>256</v>
      </c>
      <c r="B94">
        <v>1975.2867647058824</v>
      </c>
      <c r="C94">
        <v>38.438581715122872</v>
      </c>
      <c r="D94">
        <v>1905</v>
      </c>
      <c r="E94">
        <v>2023</v>
      </c>
      <c r="F94" s="8" cm="1">
        <f t="array" ref="F94">_xlfn.PERCENTILE.INC(IF($A94='XXIII Master Data'!$C$2:$C$1415,'XXIII Master Data'!$K$2:$K$1415,""),F$2)</f>
        <v>1945.75</v>
      </c>
      <c r="G94" s="8" cm="1">
        <f t="array" ref="G94">_xlfn.PERCENTILE.INC(IF($A94='XXIII Master Data'!$C$2:$C$1415,'XXIII Master Data'!$K$2:$K$1415,""),G$2)</f>
        <v>1980.5</v>
      </c>
      <c r="H94" s="8" cm="1">
        <f t="array" ref="H94">_xlfn.PERCENTILE.INC(IF($A94='XXIII Master Data'!$C$2:$C$1415,'XXIII Master Data'!$K$2:$K$1415,""),H$2)</f>
        <v>2013.25</v>
      </c>
      <c r="I94" s="9">
        <f t="shared" si="21"/>
        <v>67.5</v>
      </c>
      <c r="J94" s="9">
        <f t="shared" si="20"/>
        <v>101.25</v>
      </c>
      <c r="K94" s="9">
        <f t="shared" si="22"/>
        <v>1844.5</v>
      </c>
      <c r="L94" s="9">
        <f t="shared" si="23"/>
        <v>2114.5</v>
      </c>
      <c r="M94" t="str">
        <f t="shared" si="18"/>
        <v/>
      </c>
      <c r="N94" t="str">
        <f t="shared" si="19"/>
        <v/>
      </c>
    </row>
    <row r="95" spans="1:14" x14ac:dyDescent="0.3">
      <c r="A95" s="2" t="s">
        <v>377</v>
      </c>
      <c r="B95">
        <v>1968</v>
      </c>
      <c r="C95" t="e">
        <v>#DIV/0!</v>
      </c>
      <c r="D95">
        <v>1968</v>
      </c>
      <c r="E95">
        <v>1968</v>
      </c>
      <c r="F95" s="8" cm="1">
        <f t="array" ref="F95">_xlfn.PERCENTILE.INC(IF($A95='XXIII Master Data'!$C$2:$C$1415,'XXIII Master Data'!$K$2:$K$1415,""),F$2)</f>
        <v>1968</v>
      </c>
      <c r="G95" s="8" cm="1">
        <f t="array" ref="G95">_xlfn.PERCENTILE.INC(IF($A95='XXIII Master Data'!$C$2:$C$1415,'XXIII Master Data'!$K$2:$K$1415,""),G$2)</f>
        <v>1968</v>
      </c>
      <c r="H95" s="8" cm="1">
        <f t="array" ref="H95">_xlfn.PERCENTILE.INC(IF($A95='XXIII Master Data'!$C$2:$C$1415,'XXIII Master Data'!$K$2:$K$1415,""),H$2)</f>
        <v>1968</v>
      </c>
      <c r="I95" s="9">
        <f t="shared" si="21"/>
        <v>0</v>
      </c>
      <c r="J95" s="9">
        <f t="shared" si="20"/>
        <v>0</v>
      </c>
      <c r="K95" s="9">
        <f t="shared" si="22"/>
        <v>1968</v>
      </c>
      <c r="L95" s="9">
        <f t="shared" si="23"/>
        <v>1968</v>
      </c>
      <c r="M95" t="str">
        <f t="shared" si="18"/>
        <v/>
      </c>
      <c r="N95" t="str">
        <f t="shared" si="19"/>
        <v/>
      </c>
    </row>
    <row r="96" spans="1:14" x14ac:dyDescent="0.3">
      <c r="A96" s="2" t="s">
        <v>379</v>
      </c>
      <c r="B96">
        <v>1949.0555555555557</v>
      </c>
      <c r="C96">
        <v>6.225868446144001</v>
      </c>
      <c r="D96">
        <v>1941</v>
      </c>
      <c r="E96">
        <v>1968</v>
      </c>
      <c r="F96" s="8" cm="1">
        <f t="array" ref="F96">_xlfn.PERCENTILE.INC(IF($A96='XXIII Master Data'!$C$2:$C$1415,'XXIII Master Data'!$K$2:$K$1415,""),F$2)</f>
        <v>1944.5</v>
      </c>
      <c r="G96" s="8" cm="1">
        <f t="array" ref="G96">_xlfn.PERCENTILE.INC(IF($A96='XXIII Master Data'!$C$2:$C$1415,'XXIII Master Data'!$K$2:$K$1415,""),G$2)</f>
        <v>1950</v>
      </c>
      <c r="H96" s="8" cm="1">
        <f t="array" ref="H96">_xlfn.PERCENTILE.INC(IF($A96='XXIII Master Data'!$C$2:$C$1415,'XXIII Master Data'!$K$2:$K$1415,""),H$2)</f>
        <v>1950.75</v>
      </c>
      <c r="I96" s="9">
        <f t="shared" si="21"/>
        <v>6.25</v>
      </c>
      <c r="J96" s="9">
        <f t="shared" si="20"/>
        <v>9.375</v>
      </c>
      <c r="K96" s="9">
        <f t="shared" si="22"/>
        <v>1935.125</v>
      </c>
      <c r="L96" s="9">
        <f t="shared" si="23"/>
        <v>1960.125</v>
      </c>
      <c r="M96" t="str">
        <f t="shared" si="18"/>
        <v/>
      </c>
      <c r="N96" t="str">
        <f t="shared" si="19"/>
        <v>X</v>
      </c>
    </row>
    <row r="97" spans="1:5" x14ac:dyDescent="0.3">
      <c r="A97" s="2" t="s">
        <v>2126</v>
      </c>
      <c r="B97">
        <v>1984.7050919377652</v>
      </c>
      <c r="C97">
        <v>30.539082235126983</v>
      </c>
      <c r="D97">
        <v>1905</v>
      </c>
      <c r="E97">
        <v>2026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58EB-795F-4227-8EC6-9762BBA81629}">
  <dimension ref="A3:C67"/>
  <sheetViews>
    <sheetView zoomScale="62" workbookViewId="0">
      <selection activeCell="C16" sqref="C16"/>
    </sheetView>
  </sheetViews>
  <sheetFormatPr defaultRowHeight="14.4" x14ac:dyDescent="0.3"/>
  <cols>
    <col min="1" max="1" width="21.21875" bestFit="1" customWidth="1"/>
    <col min="2" max="2" width="18.88671875" bestFit="1" customWidth="1"/>
    <col min="3" max="3" width="16.77734375" bestFit="1" customWidth="1"/>
  </cols>
  <sheetData>
    <row r="3" spans="1:3" x14ac:dyDescent="0.3">
      <c r="A3" s="1" t="s">
        <v>2129</v>
      </c>
      <c r="B3" t="s">
        <v>2178</v>
      </c>
      <c r="C3" t="s">
        <v>2182</v>
      </c>
    </row>
    <row r="4" spans="1:3" x14ac:dyDescent="0.3">
      <c r="A4" s="2" t="s">
        <v>695</v>
      </c>
      <c r="B4">
        <v>474</v>
      </c>
      <c r="C4" s="18"/>
    </row>
    <row r="5" spans="1:3" x14ac:dyDescent="0.3">
      <c r="A5" s="17" t="s">
        <v>2180</v>
      </c>
      <c r="B5">
        <v>112</v>
      </c>
      <c r="C5" s="18">
        <v>0.23628691983122363</v>
      </c>
    </row>
    <row r="6" spans="1:3" x14ac:dyDescent="0.3">
      <c r="A6" s="17" t="s">
        <v>2179</v>
      </c>
      <c r="B6">
        <v>66</v>
      </c>
      <c r="C6" s="18">
        <v>0.37552742616033757</v>
      </c>
    </row>
    <row r="7" spans="1:3" x14ac:dyDescent="0.3">
      <c r="A7" s="17" t="s">
        <v>2181</v>
      </c>
      <c r="B7">
        <v>41</v>
      </c>
      <c r="C7" s="18">
        <v>0.46202531645569622</v>
      </c>
    </row>
    <row r="8" spans="1:3" x14ac:dyDescent="0.3">
      <c r="A8" s="17" t="s">
        <v>2183</v>
      </c>
      <c r="B8">
        <v>25</v>
      </c>
      <c r="C8" s="18">
        <v>0.51476793248945152</v>
      </c>
    </row>
    <row r="9" spans="1:3" x14ac:dyDescent="0.3">
      <c r="A9" s="17" t="s">
        <v>2184</v>
      </c>
      <c r="B9">
        <v>16</v>
      </c>
      <c r="C9" s="18">
        <v>0.54852320675105481</v>
      </c>
    </row>
    <row r="10" spans="1:3" x14ac:dyDescent="0.3">
      <c r="A10" s="17" t="s">
        <v>2185</v>
      </c>
      <c r="B10">
        <v>15</v>
      </c>
      <c r="C10" s="18">
        <v>0.58016877637130804</v>
      </c>
    </row>
    <row r="11" spans="1:3" x14ac:dyDescent="0.3">
      <c r="A11" s="17" t="s">
        <v>2186</v>
      </c>
      <c r="B11">
        <v>9</v>
      </c>
      <c r="C11" s="18">
        <v>0.59915611814345993</v>
      </c>
    </row>
    <row r="12" spans="1:3" x14ac:dyDescent="0.3">
      <c r="A12" s="17" t="s">
        <v>2187</v>
      </c>
      <c r="B12">
        <v>18</v>
      </c>
      <c r="C12" s="18">
        <v>0.6371308016877637</v>
      </c>
    </row>
    <row r="13" spans="1:3" x14ac:dyDescent="0.3">
      <c r="A13" s="17" t="s">
        <v>2188</v>
      </c>
      <c r="B13">
        <v>11</v>
      </c>
      <c r="C13" s="18">
        <v>0.66033755274261607</v>
      </c>
    </row>
    <row r="14" spans="1:3" x14ac:dyDescent="0.3">
      <c r="A14" s="17" t="s">
        <v>2189</v>
      </c>
      <c r="B14">
        <v>13</v>
      </c>
      <c r="C14" s="18">
        <v>0.68776371308016881</v>
      </c>
    </row>
    <row r="15" spans="1:3" x14ac:dyDescent="0.3">
      <c r="A15" s="17" t="s">
        <v>2190</v>
      </c>
      <c r="B15">
        <v>11</v>
      </c>
      <c r="C15" s="18">
        <v>0.71097046413502107</v>
      </c>
    </row>
    <row r="16" spans="1:3" x14ac:dyDescent="0.3">
      <c r="A16" s="17" t="s">
        <v>2191</v>
      </c>
      <c r="B16">
        <v>16</v>
      </c>
      <c r="C16" s="18">
        <v>0.74472573839662448</v>
      </c>
    </row>
    <row r="17" spans="1:3" x14ac:dyDescent="0.3">
      <c r="A17" s="17" t="s">
        <v>2192</v>
      </c>
      <c r="B17">
        <v>10</v>
      </c>
      <c r="C17" s="18">
        <v>0.76582278481012656</v>
      </c>
    </row>
    <row r="18" spans="1:3" x14ac:dyDescent="0.3">
      <c r="A18" s="17" t="s">
        <v>2193</v>
      </c>
      <c r="B18">
        <v>12</v>
      </c>
      <c r="C18" s="18">
        <v>0.79113924050632911</v>
      </c>
    </row>
    <row r="19" spans="1:3" x14ac:dyDescent="0.3">
      <c r="A19" s="17" t="s">
        <v>2194</v>
      </c>
      <c r="B19">
        <v>6</v>
      </c>
      <c r="C19" s="18">
        <v>0.80379746835443033</v>
      </c>
    </row>
    <row r="20" spans="1:3" x14ac:dyDescent="0.3">
      <c r="A20" s="17" t="s">
        <v>2195</v>
      </c>
      <c r="B20">
        <v>5</v>
      </c>
      <c r="C20" s="18">
        <v>0.81434599156118148</v>
      </c>
    </row>
    <row r="21" spans="1:3" x14ac:dyDescent="0.3">
      <c r="A21" s="17" t="s">
        <v>2196</v>
      </c>
      <c r="B21">
        <v>1</v>
      </c>
      <c r="C21" s="18">
        <v>0.81645569620253167</v>
      </c>
    </row>
    <row r="22" spans="1:3" x14ac:dyDescent="0.3">
      <c r="A22" s="17" t="s">
        <v>2197</v>
      </c>
      <c r="B22">
        <v>7</v>
      </c>
      <c r="C22" s="18">
        <v>0.83122362869198307</v>
      </c>
    </row>
    <row r="23" spans="1:3" x14ac:dyDescent="0.3">
      <c r="A23" s="17" t="s">
        <v>2198</v>
      </c>
      <c r="B23">
        <v>4</v>
      </c>
      <c r="C23" s="18">
        <v>0.83966244725738393</v>
      </c>
    </row>
    <row r="24" spans="1:3" x14ac:dyDescent="0.3">
      <c r="A24" s="17" t="s">
        <v>2199</v>
      </c>
      <c r="B24">
        <v>4</v>
      </c>
      <c r="C24" s="18">
        <v>0.84810126582278478</v>
      </c>
    </row>
    <row r="25" spans="1:3" x14ac:dyDescent="0.3">
      <c r="A25" s="17" t="s">
        <v>2200</v>
      </c>
      <c r="B25">
        <v>3</v>
      </c>
      <c r="C25" s="18">
        <v>0.85443037974683544</v>
      </c>
    </row>
    <row r="26" spans="1:3" x14ac:dyDescent="0.3">
      <c r="A26" s="17" t="s">
        <v>2201</v>
      </c>
      <c r="B26">
        <v>4</v>
      </c>
      <c r="C26" s="18">
        <v>0.8628691983122363</v>
      </c>
    </row>
    <row r="27" spans="1:3" x14ac:dyDescent="0.3">
      <c r="A27" s="17" t="s">
        <v>2202</v>
      </c>
      <c r="B27">
        <v>3</v>
      </c>
      <c r="C27" s="18">
        <v>0.86919831223628696</v>
      </c>
    </row>
    <row r="28" spans="1:3" x14ac:dyDescent="0.3">
      <c r="A28" s="17" t="s">
        <v>2203</v>
      </c>
      <c r="B28">
        <v>1</v>
      </c>
      <c r="C28" s="18">
        <v>0.87130801687763715</v>
      </c>
    </row>
    <row r="29" spans="1:3" x14ac:dyDescent="0.3">
      <c r="A29" s="17" t="s">
        <v>2204</v>
      </c>
      <c r="B29">
        <v>2</v>
      </c>
      <c r="C29" s="18">
        <v>0.87552742616033752</v>
      </c>
    </row>
    <row r="30" spans="1:3" x14ac:dyDescent="0.3">
      <c r="A30" s="17" t="s">
        <v>2205</v>
      </c>
      <c r="B30">
        <v>5</v>
      </c>
      <c r="C30" s="18">
        <v>0.88607594936708856</v>
      </c>
    </row>
    <row r="31" spans="1:3" x14ac:dyDescent="0.3">
      <c r="A31" s="17" t="s">
        <v>2206</v>
      </c>
      <c r="B31">
        <v>2</v>
      </c>
      <c r="C31" s="18">
        <v>0.89029535864978904</v>
      </c>
    </row>
    <row r="32" spans="1:3" x14ac:dyDescent="0.3">
      <c r="A32" s="17" t="s">
        <v>2207</v>
      </c>
      <c r="B32">
        <v>2</v>
      </c>
      <c r="C32" s="18">
        <v>0.89451476793248941</v>
      </c>
    </row>
    <row r="33" spans="1:3" x14ac:dyDescent="0.3">
      <c r="A33" s="17" t="s">
        <v>2208</v>
      </c>
      <c r="B33">
        <v>1</v>
      </c>
      <c r="C33" s="18">
        <v>0.8966244725738397</v>
      </c>
    </row>
    <row r="34" spans="1:3" x14ac:dyDescent="0.3">
      <c r="A34" s="17" t="s">
        <v>2209</v>
      </c>
      <c r="B34">
        <v>1</v>
      </c>
      <c r="C34" s="18">
        <v>0.89873417721518989</v>
      </c>
    </row>
    <row r="35" spans="1:3" x14ac:dyDescent="0.3">
      <c r="A35" s="17" t="s">
        <v>2210</v>
      </c>
      <c r="B35">
        <v>1</v>
      </c>
      <c r="C35" s="18">
        <v>0.90084388185654007</v>
      </c>
    </row>
    <row r="36" spans="1:3" x14ac:dyDescent="0.3">
      <c r="A36" s="17" t="s">
        <v>2211</v>
      </c>
      <c r="B36">
        <v>5</v>
      </c>
      <c r="C36" s="18">
        <v>0.91139240506329111</v>
      </c>
    </row>
    <row r="37" spans="1:3" x14ac:dyDescent="0.3">
      <c r="A37" s="17" t="s">
        <v>2212</v>
      </c>
      <c r="B37">
        <v>2</v>
      </c>
      <c r="C37" s="18">
        <v>0.91561181434599159</v>
      </c>
    </row>
    <row r="38" spans="1:3" x14ac:dyDescent="0.3">
      <c r="A38" s="17" t="s">
        <v>2213</v>
      </c>
      <c r="B38">
        <v>1</v>
      </c>
      <c r="C38" s="18">
        <v>0.91772151898734178</v>
      </c>
    </row>
    <row r="39" spans="1:3" x14ac:dyDescent="0.3">
      <c r="A39" s="17" t="s">
        <v>2214</v>
      </c>
      <c r="B39">
        <v>1</v>
      </c>
      <c r="C39" s="18">
        <v>0.91983122362869196</v>
      </c>
    </row>
    <row r="40" spans="1:3" x14ac:dyDescent="0.3">
      <c r="A40" s="17" t="s">
        <v>2215</v>
      </c>
      <c r="B40">
        <v>1</v>
      </c>
      <c r="C40" s="18">
        <v>0.92194092827004215</v>
      </c>
    </row>
    <row r="41" spans="1:3" x14ac:dyDescent="0.3">
      <c r="A41" s="17" t="s">
        <v>2216</v>
      </c>
      <c r="B41">
        <v>2</v>
      </c>
      <c r="C41" s="18">
        <v>0.92616033755274263</v>
      </c>
    </row>
    <row r="42" spans="1:3" x14ac:dyDescent="0.3">
      <c r="A42" s="17" t="s">
        <v>2217</v>
      </c>
      <c r="B42">
        <v>1</v>
      </c>
      <c r="C42" s="18">
        <v>0.92827004219409281</v>
      </c>
    </row>
    <row r="43" spans="1:3" x14ac:dyDescent="0.3">
      <c r="A43" s="17" t="s">
        <v>2218</v>
      </c>
      <c r="B43">
        <v>1</v>
      </c>
      <c r="C43" s="18">
        <v>0.930379746835443</v>
      </c>
    </row>
    <row r="44" spans="1:3" x14ac:dyDescent="0.3">
      <c r="A44" s="17" t="s">
        <v>2219</v>
      </c>
      <c r="B44">
        <v>7</v>
      </c>
      <c r="C44" s="18">
        <v>0.94514767932489452</v>
      </c>
    </row>
    <row r="45" spans="1:3" x14ac:dyDescent="0.3">
      <c r="A45" s="17" t="s">
        <v>2220</v>
      </c>
      <c r="B45">
        <v>1</v>
      </c>
      <c r="C45" s="18">
        <v>0.9472573839662447</v>
      </c>
    </row>
    <row r="46" spans="1:3" x14ac:dyDescent="0.3">
      <c r="A46" s="17" t="s">
        <v>2221</v>
      </c>
      <c r="B46">
        <v>1</v>
      </c>
      <c r="C46" s="18">
        <v>0.94936708860759489</v>
      </c>
    </row>
    <row r="47" spans="1:3" x14ac:dyDescent="0.3">
      <c r="A47" s="17" t="s">
        <v>2222</v>
      </c>
      <c r="B47">
        <v>2</v>
      </c>
      <c r="C47" s="18">
        <v>0.95358649789029537</v>
      </c>
    </row>
    <row r="48" spans="1:3" x14ac:dyDescent="0.3">
      <c r="A48" s="17" t="s">
        <v>2223</v>
      </c>
      <c r="B48">
        <v>1</v>
      </c>
      <c r="C48" s="18">
        <v>0.95569620253164556</v>
      </c>
    </row>
    <row r="49" spans="1:3" x14ac:dyDescent="0.3">
      <c r="A49" s="17" t="s">
        <v>2224</v>
      </c>
      <c r="B49">
        <v>1</v>
      </c>
      <c r="C49" s="18">
        <v>0.95780590717299574</v>
      </c>
    </row>
    <row r="50" spans="1:3" x14ac:dyDescent="0.3">
      <c r="A50" s="17" t="s">
        <v>2225</v>
      </c>
      <c r="B50">
        <v>1</v>
      </c>
      <c r="C50" s="18">
        <v>0.95991561181434604</v>
      </c>
    </row>
    <row r="51" spans="1:3" x14ac:dyDescent="0.3">
      <c r="A51" s="17" t="s">
        <v>2226</v>
      </c>
      <c r="B51">
        <v>1</v>
      </c>
      <c r="C51" s="18">
        <v>0.96202531645569622</v>
      </c>
    </row>
    <row r="52" spans="1:3" x14ac:dyDescent="0.3">
      <c r="A52" s="17" t="s">
        <v>2227</v>
      </c>
      <c r="B52">
        <v>1</v>
      </c>
      <c r="C52" s="18">
        <v>0.96413502109704641</v>
      </c>
    </row>
    <row r="53" spans="1:3" x14ac:dyDescent="0.3">
      <c r="A53" s="17" t="s">
        <v>2228</v>
      </c>
      <c r="B53">
        <v>1</v>
      </c>
      <c r="C53" s="18">
        <v>0.96624472573839659</v>
      </c>
    </row>
    <row r="54" spans="1:3" x14ac:dyDescent="0.3">
      <c r="A54" s="17" t="s">
        <v>2229</v>
      </c>
      <c r="B54">
        <v>2</v>
      </c>
      <c r="C54" s="18">
        <v>0.97046413502109707</v>
      </c>
    </row>
    <row r="55" spans="1:3" x14ac:dyDescent="0.3">
      <c r="A55" s="17" t="s">
        <v>2230</v>
      </c>
      <c r="B55">
        <v>2</v>
      </c>
      <c r="C55" s="18">
        <v>0.97468354430379744</v>
      </c>
    </row>
    <row r="56" spans="1:3" x14ac:dyDescent="0.3">
      <c r="A56" s="17" t="s">
        <v>2231</v>
      </c>
      <c r="B56">
        <v>1</v>
      </c>
      <c r="C56" s="18">
        <v>0.97679324894514763</v>
      </c>
    </row>
    <row r="57" spans="1:3" x14ac:dyDescent="0.3">
      <c r="A57" s="17" t="s">
        <v>2232</v>
      </c>
      <c r="B57">
        <v>1</v>
      </c>
      <c r="C57" s="18">
        <v>0.97890295358649793</v>
      </c>
    </row>
    <row r="58" spans="1:3" x14ac:dyDescent="0.3">
      <c r="A58" s="17" t="s">
        <v>2233</v>
      </c>
      <c r="B58">
        <v>2</v>
      </c>
      <c r="C58" s="18">
        <v>0.9831223628691983</v>
      </c>
    </row>
    <row r="59" spans="1:3" x14ac:dyDescent="0.3">
      <c r="A59" s="17" t="s">
        <v>2234</v>
      </c>
      <c r="B59">
        <v>1</v>
      </c>
      <c r="C59" s="18">
        <v>0.98523206751054848</v>
      </c>
    </row>
    <row r="60" spans="1:3" x14ac:dyDescent="0.3">
      <c r="A60" s="17" t="s">
        <v>2235</v>
      </c>
      <c r="B60">
        <v>1</v>
      </c>
      <c r="C60" s="18">
        <v>0.98734177215189878</v>
      </c>
    </row>
    <row r="61" spans="1:3" x14ac:dyDescent="0.3">
      <c r="A61" s="17" t="s">
        <v>2236</v>
      </c>
      <c r="B61">
        <v>1</v>
      </c>
      <c r="C61" s="18">
        <v>0.98945147679324896</v>
      </c>
    </row>
    <row r="62" spans="1:3" x14ac:dyDescent="0.3">
      <c r="A62" s="17" t="s">
        <v>2237</v>
      </c>
      <c r="B62">
        <v>1</v>
      </c>
      <c r="C62" s="18">
        <v>0.99156118143459915</v>
      </c>
    </row>
    <row r="63" spans="1:3" x14ac:dyDescent="0.3">
      <c r="A63" s="17" t="s">
        <v>2238</v>
      </c>
      <c r="B63">
        <v>1</v>
      </c>
      <c r="C63" s="18">
        <v>0.99367088607594933</v>
      </c>
    </row>
    <row r="64" spans="1:3" x14ac:dyDescent="0.3">
      <c r="A64" s="17" t="s">
        <v>2239</v>
      </c>
      <c r="B64">
        <v>1</v>
      </c>
      <c r="C64" s="18">
        <v>0.99578059071729963</v>
      </c>
    </row>
    <row r="65" spans="1:3" x14ac:dyDescent="0.3">
      <c r="A65" s="17" t="s">
        <v>2240</v>
      </c>
      <c r="B65">
        <v>1</v>
      </c>
      <c r="C65" s="18">
        <v>0.99789029535864981</v>
      </c>
    </row>
    <row r="66" spans="1:3" x14ac:dyDescent="0.3">
      <c r="A66" s="17" t="s">
        <v>2241</v>
      </c>
      <c r="B66">
        <v>1</v>
      </c>
      <c r="C66" s="18">
        <v>1</v>
      </c>
    </row>
    <row r="67" spans="1:3" x14ac:dyDescent="0.3">
      <c r="A67" s="2" t="s">
        <v>2126</v>
      </c>
      <c r="B67">
        <v>474</v>
      </c>
      <c r="C67" s="18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FF9C-7C93-4FF2-9944-AB433315D32E}">
  <dimension ref="A3:C8"/>
  <sheetViews>
    <sheetView workbookViewId="0">
      <selection activeCell="A4" sqref="A4"/>
    </sheetView>
  </sheetViews>
  <sheetFormatPr defaultRowHeight="14.4" x14ac:dyDescent="0.3"/>
  <cols>
    <col min="1" max="1" width="13.109375" bestFit="1" customWidth="1"/>
    <col min="2" max="2" width="24.109375" bestFit="1" customWidth="1"/>
    <col min="3" max="3" width="23.77734375" bestFit="1" customWidth="1"/>
  </cols>
  <sheetData>
    <row r="3" spans="1:3" x14ac:dyDescent="0.3">
      <c r="A3" s="1" t="s">
        <v>2129</v>
      </c>
      <c r="B3" t="s">
        <v>2242</v>
      </c>
      <c r="C3" t="s">
        <v>2182</v>
      </c>
    </row>
    <row r="4" spans="1:3" x14ac:dyDescent="0.3">
      <c r="A4" s="2" t="s">
        <v>19</v>
      </c>
      <c r="B4">
        <v>41</v>
      </c>
      <c r="C4" s="18"/>
    </row>
    <row r="5" spans="1:3" x14ac:dyDescent="0.3">
      <c r="A5" s="17" t="s">
        <v>2243</v>
      </c>
      <c r="B5">
        <v>23</v>
      </c>
      <c r="C5" s="18">
        <v>0.40691059032308574</v>
      </c>
    </row>
    <row r="6" spans="1:3" x14ac:dyDescent="0.3">
      <c r="A6" s="17" t="s">
        <v>2244</v>
      </c>
      <c r="B6">
        <v>16</v>
      </c>
      <c r="C6" s="18">
        <v>0.9001861614210902</v>
      </c>
    </row>
    <row r="7" spans="1:3" x14ac:dyDescent="0.3">
      <c r="A7" s="17" t="s">
        <v>2245</v>
      </c>
      <c r="B7">
        <v>2</v>
      </c>
      <c r="C7" s="18">
        <v>1</v>
      </c>
    </row>
    <row r="8" spans="1:3" x14ac:dyDescent="0.3">
      <c r="A8" s="2" t="s">
        <v>2126</v>
      </c>
      <c r="B8">
        <v>41</v>
      </c>
      <c r="C8" s="18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0757-D05A-4B33-97B9-9A00A3564022}">
  <dimension ref="A3:C10"/>
  <sheetViews>
    <sheetView workbookViewId="0">
      <selection activeCell="A4" sqref="A4"/>
    </sheetView>
  </sheetViews>
  <sheetFormatPr defaultRowHeight="14.4" x14ac:dyDescent="0.3"/>
  <cols>
    <col min="1" max="1" width="12.109375" bestFit="1" customWidth="1"/>
    <col min="2" max="2" width="12.33203125" bestFit="1" customWidth="1"/>
    <col min="3" max="3" width="16.44140625" bestFit="1" customWidth="1"/>
  </cols>
  <sheetData>
    <row r="3" spans="1:3" x14ac:dyDescent="0.3">
      <c r="A3" s="1" t="s">
        <v>2129</v>
      </c>
      <c r="B3" t="s">
        <v>2246</v>
      </c>
      <c r="C3" t="s">
        <v>2182</v>
      </c>
    </row>
    <row r="4" spans="1:3" x14ac:dyDescent="0.3">
      <c r="A4" s="2" t="s">
        <v>19</v>
      </c>
      <c r="B4">
        <v>41</v>
      </c>
      <c r="C4" s="18"/>
    </row>
    <row r="5" spans="1:3" x14ac:dyDescent="0.3">
      <c r="A5" s="17">
        <v>1</v>
      </c>
      <c r="B5">
        <v>5</v>
      </c>
      <c r="C5" s="18">
        <v>0.12195121951219512</v>
      </c>
    </row>
    <row r="6" spans="1:3" x14ac:dyDescent="0.3">
      <c r="A6" s="17">
        <v>2</v>
      </c>
      <c r="B6">
        <v>16</v>
      </c>
      <c r="C6" s="18">
        <v>0.51219512195121952</v>
      </c>
    </row>
    <row r="7" spans="1:3" x14ac:dyDescent="0.3">
      <c r="A7" s="17">
        <v>3</v>
      </c>
      <c r="B7">
        <v>12</v>
      </c>
      <c r="C7" s="18">
        <v>0.80487804878048785</v>
      </c>
    </row>
    <row r="8" spans="1:3" x14ac:dyDescent="0.3">
      <c r="A8" s="17">
        <v>4</v>
      </c>
      <c r="B8">
        <v>7</v>
      </c>
      <c r="C8" s="18">
        <v>0.97560975609756095</v>
      </c>
    </row>
    <row r="9" spans="1:3" x14ac:dyDescent="0.3">
      <c r="A9" s="17">
        <v>5</v>
      </c>
      <c r="B9">
        <v>1</v>
      </c>
      <c r="C9" s="18">
        <v>1</v>
      </c>
    </row>
    <row r="10" spans="1:3" x14ac:dyDescent="0.3">
      <c r="A10" s="2" t="s">
        <v>2126</v>
      </c>
      <c r="B10">
        <v>41</v>
      </c>
      <c r="C10" s="18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02F0-8D8E-4330-BD0F-A161DF475192}">
  <dimension ref="A3:C13"/>
  <sheetViews>
    <sheetView workbookViewId="0">
      <selection activeCell="A4" sqref="A4"/>
    </sheetView>
  </sheetViews>
  <sheetFormatPr defaultRowHeight="14.4" x14ac:dyDescent="0.3"/>
  <cols>
    <col min="1" max="1" width="12.109375" bestFit="1" customWidth="1"/>
    <col min="2" max="2" width="13.5546875" bestFit="1" customWidth="1"/>
    <col min="3" max="3" width="16.44140625" bestFit="1" customWidth="1"/>
  </cols>
  <sheetData>
    <row r="3" spans="1:3" x14ac:dyDescent="0.3">
      <c r="A3" s="1" t="s">
        <v>2129</v>
      </c>
      <c r="B3" t="s">
        <v>2247</v>
      </c>
      <c r="C3" t="s">
        <v>2182</v>
      </c>
    </row>
    <row r="4" spans="1:3" x14ac:dyDescent="0.3">
      <c r="A4" s="2" t="s">
        <v>19</v>
      </c>
      <c r="B4">
        <v>41</v>
      </c>
      <c r="C4" s="18"/>
    </row>
    <row r="5" spans="1:3" x14ac:dyDescent="0.3">
      <c r="A5" s="17">
        <v>1</v>
      </c>
      <c r="B5">
        <v>9</v>
      </c>
      <c r="C5" s="18">
        <v>0.21951219512195122</v>
      </c>
    </row>
    <row r="6" spans="1:3" x14ac:dyDescent="0.3">
      <c r="A6" s="17">
        <v>1.5</v>
      </c>
      <c r="B6">
        <v>1</v>
      </c>
      <c r="C6" s="18">
        <v>0.24390243902439024</v>
      </c>
    </row>
    <row r="7" spans="1:3" x14ac:dyDescent="0.3">
      <c r="A7" s="17">
        <v>2</v>
      </c>
      <c r="B7">
        <v>19</v>
      </c>
      <c r="C7" s="18">
        <v>0.70731707317073167</v>
      </c>
    </row>
    <row r="8" spans="1:3" x14ac:dyDescent="0.3">
      <c r="A8" s="17">
        <v>2.5</v>
      </c>
      <c r="B8">
        <v>4</v>
      </c>
      <c r="C8" s="18">
        <v>0.80487804878048785</v>
      </c>
    </row>
    <row r="9" spans="1:3" x14ac:dyDescent="0.3">
      <c r="A9" s="17">
        <v>3</v>
      </c>
      <c r="B9">
        <v>5</v>
      </c>
      <c r="C9" s="18">
        <v>0.92682926829268297</v>
      </c>
    </row>
    <row r="10" spans="1:3" x14ac:dyDescent="0.3">
      <c r="A10" s="17">
        <v>3.5</v>
      </c>
      <c r="B10">
        <v>1</v>
      </c>
      <c r="C10" s="18">
        <v>0.95121951219512191</v>
      </c>
    </row>
    <row r="11" spans="1:3" x14ac:dyDescent="0.3">
      <c r="A11" s="17">
        <v>4</v>
      </c>
      <c r="B11">
        <v>1</v>
      </c>
      <c r="C11" s="18">
        <v>0.97560975609756095</v>
      </c>
    </row>
    <row r="12" spans="1:3" x14ac:dyDescent="0.3">
      <c r="A12" s="17">
        <v>4.5</v>
      </c>
      <c r="B12">
        <v>1</v>
      </c>
      <c r="C12" s="18">
        <v>1</v>
      </c>
    </row>
    <row r="13" spans="1:3" x14ac:dyDescent="0.3">
      <c r="A13" s="2" t="s">
        <v>2126</v>
      </c>
      <c r="B13">
        <v>41</v>
      </c>
      <c r="C13" s="18"/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6EB6-E58D-454D-8F87-0D398F3B58C1}">
  <dimension ref="A3:C26"/>
  <sheetViews>
    <sheetView workbookViewId="0">
      <selection activeCell="E4" sqref="E4"/>
    </sheetView>
  </sheetViews>
  <sheetFormatPr defaultRowHeight="14.4" x14ac:dyDescent="0.3"/>
  <cols>
    <col min="1" max="1" width="12.109375" bestFit="1" customWidth="1"/>
    <col min="2" max="2" width="17.5546875" bestFit="1" customWidth="1"/>
    <col min="3" max="3" width="18.5546875" bestFit="1" customWidth="1"/>
  </cols>
  <sheetData>
    <row r="3" spans="1:3" x14ac:dyDescent="0.3">
      <c r="A3" s="1" t="s">
        <v>2129</v>
      </c>
      <c r="B3" t="s">
        <v>2248</v>
      </c>
      <c r="C3" t="s">
        <v>2182</v>
      </c>
    </row>
    <row r="4" spans="1:3" x14ac:dyDescent="0.3">
      <c r="A4" s="2" t="s">
        <v>19</v>
      </c>
      <c r="B4">
        <v>41</v>
      </c>
      <c r="C4" s="18"/>
    </row>
    <row r="5" spans="1:3" x14ac:dyDescent="0.3">
      <c r="A5" s="17">
        <v>1940</v>
      </c>
      <c r="B5">
        <v>1</v>
      </c>
      <c r="C5" s="18">
        <v>2.4390243902439025E-2</v>
      </c>
    </row>
    <row r="6" spans="1:3" x14ac:dyDescent="0.3">
      <c r="A6" s="17">
        <v>1942</v>
      </c>
      <c r="B6">
        <v>1</v>
      </c>
      <c r="C6" s="18">
        <v>4.878048780487805E-2</v>
      </c>
    </row>
    <row r="7" spans="1:3" x14ac:dyDescent="0.3">
      <c r="A7" s="17">
        <v>1947</v>
      </c>
      <c r="B7">
        <v>2</v>
      </c>
      <c r="C7" s="18">
        <v>9.7560975609756101E-2</v>
      </c>
    </row>
    <row r="8" spans="1:3" x14ac:dyDescent="0.3">
      <c r="A8" s="17">
        <v>1949</v>
      </c>
      <c r="B8">
        <v>1</v>
      </c>
      <c r="C8" s="18">
        <v>0.12195121951219512</v>
      </c>
    </row>
    <row r="9" spans="1:3" x14ac:dyDescent="0.3">
      <c r="A9" s="17">
        <v>1950</v>
      </c>
      <c r="B9">
        <v>4</v>
      </c>
      <c r="C9" s="18">
        <v>0.21951219512195122</v>
      </c>
    </row>
    <row r="10" spans="1:3" x14ac:dyDescent="0.3">
      <c r="A10" s="17">
        <v>1951</v>
      </c>
      <c r="B10">
        <v>3</v>
      </c>
      <c r="C10" s="18">
        <v>0.29268292682926828</v>
      </c>
    </row>
    <row r="11" spans="1:3" x14ac:dyDescent="0.3">
      <c r="A11" s="17">
        <v>1952</v>
      </c>
      <c r="B11">
        <v>1</v>
      </c>
      <c r="C11" s="18">
        <v>0.31707317073170732</v>
      </c>
    </row>
    <row r="12" spans="1:3" x14ac:dyDescent="0.3">
      <c r="A12" s="17">
        <v>1967</v>
      </c>
      <c r="B12">
        <v>2</v>
      </c>
      <c r="C12" s="18">
        <v>0.36585365853658536</v>
      </c>
    </row>
    <row r="13" spans="1:3" x14ac:dyDescent="0.3">
      <c r="A13" s="17">
        <v>1968</v>
      </c>
      <c r="B13">
        <v>2</v>
      </c>
      <c r="C13" s="18">
        <v>0.41463414634146339</v>
      </c>
    </row>
    <row r="14" spans="1:3" x14ac:dyDescent="0.3">
      <c r="A14" s="17">
        <v>1969</v>
      </c>
      <c r="B14">
        <v>1</v>
      </c>
      <c r="C14" s="18">
        <v>0.43902439024390244</v>
      </c>
    </row>
    <row r="15" spans="1:3" x14ac:dyDescent="0.3">
      <c r="A15" s="17">
        <v>1970</v>
      </c>
      <c r="B15">
        <v>5</v>
      </c>
      <c r="C15" s="18">
        <v>0.56097560975609762</v>
      </c>
    </row>
    <row r="16" spans="1:3" x14ac:dyDescent="0.3">
      <c r="A16" s="17">
        <v>1971</v>
      </c>
      <c r="B16">
        <v>2</v>
      </c>
      <c r="C16" s="18">
        <v>0.6097560975609756</v>
      </c>
    </row>
    <row r="17" spans="1:3" x14ac:dyDescent="0.3">
      <c r="A17" s="17">
        <v>1972</v>
      </c>
      <c r="B17">
        <v>2</v>
      </c>
      <c r="C17" s="18">
        <v>0.65853658536585369</v>
      </c>
    </row>
    <row r="18" spans="1:3" x14ac:dyDescent="0.3">
      <c r="A18" s="17">
        <v>1973</v>
      </c>
      <c r="B18">
        <v>7</v>
      </c>
      <c r="C18" s="18">
        <v>0.82926829268292679</v>
      </c>
    </row>
    <row r="19" spans="1:3" x14ac:dyDescent="0.3">
      <c r="A19" s="17">
        <v>1975</v>
      </c>
      <c r="B19">
        <v>1</v>
      </c>
      <c r="C19" s="18">
        <v>0.85365853658536583</v>
      </c>
    </row>
    <row r="20" spans="1:3" x14ac:dyDescent="0.3">
      <c r="A20" s="17">
        <v>1984</v>
      </c>
      <c r="B20">
        <v>1</v>
      </c>
      <c r="C20" s="18">
        <v>0.87804878048780488</v>
      </c>
    </row>
    <row r="21" spans="1:3" x14ac:dyDescent="0.3">
      <c r="A21" s="17">
        <v>1988</v>
      </c>
      <c r="B21">
        <v>1</v>
      </c>
      <c r="C21" s="18">
        <v>0.90243902439024393</v>
      </c>
    </row>
    <row r="22" spans="1:3" x14ac:dyDescent="0.3">
      <c r="A22" s="17">
        <v>1997</v>
      </c>
      <c r="B22">
        <v>1</v>
      </c>
      <c r="C22" s="18">
        <v>0.92682926829268297</v>
      </c>
    </row>
    <row r="23" spans="1:3" x14ac:dyDescent="0.3">
      <c r="A23" s="17">
        <v>2017</v>
      </c>
      <c r="B23">
        <v>1</v>
      </c>
      <c r="C23" s="18">
        <v>0.95121951219512191</v>
      </c>
    </row>
    <row r="24" spans="1:3" x14ac:dyDescent="0.3">
      <c r="A24" s="17">
        <v>2019</v>
      </c>
      <c r="B24">
        <v>1</v>
      </c>
      <c r="C24" s="18">
        <v>0.97560975609756095</v>
      </c>
    </row>
    <row r="25" spans="1:3" x14ac:dyDescent="0.3">
      <c r="A25" s="17">
        <v>2021</v>
      </c>
      <c r="B25">
        <v>1</v>
      </c>
      <c r="C25" s="18">
        <v>1</v>
      </c>
    </row>
    <row r="26" spans="1:3" x14ac:dyDescent="0.3">
      <c r="A26" s="2" t="s">
        <v>2126</v>
      </c>
      <c r="B26">
        <v>41</v>
      </c>
      <c r="C26" s="18"/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7B7E-E6FA-43B3-ADD4-716D7CBA5160}">
  <dimension ref="A1:AA1415"/>
  <sheetViews>
    <sheetView workbookViewId="0">
      <selection activeCell="H2" sqref="H2"/>
    </sheetView>
  </sheetViews>
  <sheetFormatPr defaultRowHeight="14.4" x14ac:dyDescent="0.3"/>
  <cols>
    <col min="1" max="1" width="20.88671875" bestFit="1" customWidth="1"/>
    <col min="2" max="2" width="38.109375" bestFit="1" customWidth="1"/>
    <col min="3" max="3" width="15.5546875" bestFit="1" customWidth="1"/>
    <col min="4" max="4" width="20.77734375" bestFit="1" customWidth="1"/>
    <col min="5" max="5" width="18.77734375" bestFit="1" customWidth="1"/>
    <col min="6" max="6" width="13.77734375" bestFit="1" customWidth="1"/>
    <col min="7" max="7" width="18.77734375" bestFit="1" customWidth="1"/>
    <col min="8" max="8" width="18.77734375" customWidth="1"/>
    <col min="9" max="9" width="7.5546875" bestFit="1" customWidth="1"/>
    <col min="10" max="10" width="13.6640625" bestFit="1" customWidth="1"/>
    <col min="11" max="11" width="13.6640625" customWidth="1"/>
    <col min="12" max="12" width="8.77734375" bestFit="1" customWidth="1"/>
    <col min="13" max="13" width="15.77734375" bestFit="1" customWidth="1"/>
    <col min="14" max="14" width="15.77734375" customWidth="1"/>
    <col min="15" max="15" width="19.5546875" bestFit="1" customWidth="1"/>
    <col min="16" max="16" width="20.88671875" bestFit="1" customWidth="1"/>
    <col min="17" max="17" width="20.88671875" customWidth="1"/>
    <col min="18" max="18" width="15.33203125" bestFit="1" customWidth="1"/>
    <col min="19" max="19" width="12.88671875" bestFit="1" customWidth="1"/>
    <col min="20" max="20" width="19.109375" bestFit="1" customWidth="1"/>
    <col min="21" max="21" width="19.109375" customWidth="1"/>
    <col min="22" max="22" width="23.5546875" bestFit="1" customWidth="1"/>
    <col min="23" max="23" width="21.44140625" bestFit="1" customWidth="1"/>
    <col min="24" max="24" width="19.5546875" bestFit="1" customWidth="1"/>
    <col min="25" max="25" width="16.33203125" bestFit="1" customWidth="1"/>
    <col min="26" max="26" width="18" bestFit="1" customWidth="1"/>
    <col min="27" max="27" width="18.55468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2157</v>
      </c>
      <c r="H1" t="s">
        <v>2162</v>
      </c>
      <c r="I1" t="s">
        <v>6</v>
      </c>
      <c r="J1" t="s">
        <v>2158</v>
      </c>
      <c r="K1" t="s">
        <v>2163</v>
      </c>
      <c r="L1" t="s">
        <v>7</v>
      </c>
      <c r="M1" t="s">
        <v>2159</v>
      </c>
      <c r="N1" t="s">
        <v>2164</v>
      </c>
      <c r="O1" t="s">
        <v>8</v>
      </c>
      <c r="P1" t="s">
        <v>2160</v>
      </c>
      <c r="Q1" t="s">
        <v>2165</v>
      </c>
      <c r="R1" t="s">
        <v>9</v>
      </c>
      <c r="S1" t="s">
        <v>10</v>
      </c>
      <c r="T1" t="s">
        <v>2161</v>
      </c>
      <c r="U1" t="s">
        <v>2166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</row>
    <row r="2" spans="1:27" x14ac:dyDescent="0.3">
      <c r="A2" t="s">
        <v>17</v>
      </c>
      <c r="B2" t="s">
        <v>218</v>
      </c>
      <c r="C2" t="s">
        <v>219</v>
      </c>
      <c r="D2" t="s">
        <v>20</v>
      </c>
      <c r="E2">
        <v>90066</v>
      </c>
      <c r="F2">
        <v>1774888</v>
      </c>
      <c r="G2" t="str" cm="1">
        <f t="array" ref="G2">IF(OR(VLOOKUP($C2,Price_LookUp_tbl,11,FALSE)&gt;$F2,VLOOKUP($C2,Price_LookUp_tbl,12,FALSE)&lt;$F2),"Yes","No")</f>
        <v>No</v>
      </c>
      <c r="H2" t="e">
        <f t="shared" ref="H2:H65" si="0">STANDARDIZE($F2,VLOOKUP($C2,Price_LookUp_tbl,2,FALSE),VLOOKUP($C2,Price_LookUp_tbl,3,FALSE))</f>
        <v>#DIV/0!</v>
      </c>
      <c r="I2">
        <v>4</v>
      </c>
      <c r="J2" t="str">
        <f t="shared" ref="J2:J65" si="1">IF(OR(VLOOKUP($C2,Beds_LookUp_tbl,11,FALSE)&gt;$I2,VLOOKUP($C2,Beds_LookUp_tbl,12,FALSE)&lt;$I2),"Yes","No")</f>
        <v>No</v>
      </c>
      <c r="K2" t="e">
        <f t="shared" ref="K2:K65" si="2">STANDARDIZE($I2,VLOOKUP($C2,Beds_LookUp_tbl,2,FALSE),VLOOKUP($C2,Beds_LookUp_tbl,3,FALSE))</f>
        <v>#DIV/0!</v>
      </c>
      <c r="L2">
        <v>2</v>
      </c>
      <c r="M2" t="str">
        <f t="shared" ref="M2:M65" si="3">IF(OR(VLOOKUP($C2,Baths_LookUp_tbl,11,FALSE)&gt;$L2,VLOOKUP($C2,Baths_LookUp_tbl,12,FALSE)&lt;$L2),"Yes","No")</f>
        <v>No</v>
      </c>
      <c r="N2" t="e">
        <f t="shared" ref="N2:N65" si="4">STANDARDIZE($L2,VLOOKUP($C2,Baths_LookUp_tbl,2,FALSE),VLOOKUP($C2,Baths_LookUp_tbl,3,FALSE))</f>
        <v>#DIV/0!</v>
      </c>
      <c r="O2">
        <v>1670</v>
      </c>
      <c r="P2" t="str">
        <f t="shared" ref="P2:P65" si="5">IF(OR(VLOOKUP($C2,Square_Feet_LookUp_tbl,11,FALSE)&gt;$O2,VLOOKUP($C2,Square_Feet_LookUp_tbl,12,FALSE)&lt;$O2),"Yes","No")</f>
        <v>No</v>
      </c>
      <c r="Q2" t="e">
        <f t="shared" ref="Q2:Q65" si="6">STANDARDIZE($O2,VLOOKUP($C2,Square_Feet_LookUp_tbl,2,FALSE),VLOOKUP($C2,Square_Feet_LookUp_tbl,3,FALSE))</f>
        <v>#DIV/0!</v>
      </c>
      <c r="R2">
        <v>5910</v>
      </c>
      <c r="S2">
        <v>1914</v>
      </c>
      <c r="T2" t="str">
        <f t="shared" ref="T2:T65" si="7">IF(OR(VLOOKUP($C2,Year_Built_LookUp_tbl,11,FALSE)&gt;$S2,VLOOKUP($C2,Year_Built_LookUp_tbl,12,FALSE)&lt;$S2),"Yes","No")</f>
        <v>No</v>
      </c>
      <c r="U2" t="e">
        <f t="shared" ref="U2:U65" si="8">STANDARDIZE($S2,VLOOKUP($C2,Year_Built_LookUp_tbl,2,FALSE),VLOOKUP($C2,Year_Built_LookUp_tbl,3,FALSE))</f>
        <v>#DIV/0!</v>
      </c>
      <c r="V2">
        <v>32</v>
      </c>
      <c r="W2">
        <v>1063</v>
      </c>
      <c r="X2" t="s">
        <v>21</v>
      </c>
      <c r="Y2">
        <v>33.995537300000002</v>
      </c>
      <c r="Z2">
        <v>-118.4453879</v>
      </c>
      <c r="AA2">
        <v>2.150823162368602</v>
      </c>
    </row>
    <row r="3" spans="1:27" x14ac:dyDescent="0.3">
      <c r="A3" t="s">
        <v>17</v>
      </c>
      <c r="B3" t="s">
        <v>253</v>
      </c>
      <c r="C3" t="s">
        <v>254</v>
      </c>
      <c r="D3" t="s">
        <v>20</v>
      </c>
      <c r="E3">
        <v>90405</v>
      </c>
      <c r="F3">
        <v>2149000</v>
      </c>
      <c r="G3" t="str" cm="1">
        <f t="array" ref="G3">IF(OR(VLOOKUP($C3,Price_LookUp_tbl,11,FALSE)&gt;$F3,VLOOKUP($C3,Price_LookUp_tbl,12,FALSE)&lt;$F3),"Yes","No")</f>
        <v>No</v>
      </c>
      <c r="H3" t="e">
        <f t="shared" si="0"/>
        <v>#DIV/0!</v>
      </c>
      <c r="I3">
        <v>3</v>
      </c>
      <c r="J3" t="str">
        <f t="shared" si="1"/>
        <v>No</v>
      </c>
      <c r="K3" t="e">
        <f t="shared" si="2"/>
        <v>#DIV/0!</v>
      </c>
      <c r="L3">
        <v>2</v>
      </c>
      <c r="M3" t="str">
        <f t="shared" si="3"/>
        <v>No</v>
      </c>
      <c r="N3" t="e">
        <f t="shared" si="4"/>
        <v>#DIV/0!</v>
      </c>
      <c r="O3">
        <v>1654</v>
      </c>
      <c r="P3" t="str">
        <f t="shared" si="5"/>
        <v>No</v>
      </c>
      <c r="Q3" t="e">
        <f t="shared" si="6"/>
        <v>#DIV/0!</v>
      </c>
      <c r="R3">
        <v>5508</v>
      </c>
      <c r="S3">
        <v>1954</v>
      </c>
      <c r="T3" t="str">
        <f t="shared" si="7"/>
        <v>No</v>
      </c>
      <c r="U3" t="e">
        <f t="shared" si="8"/>
        <v>#DIV/0!</v>
      </c>
      <c r="V3">
        <v>43</v>
      </c>
      <c r="W3">
        <v>1299</v>
      </c>
      <c r="X3" t="s">
        <v>21</v>
      </c>
      <c r="Y3">
        <v>34.009271499999997</v>
      </c>
      <c r="Z3">
        <v>-118.45694640000001</v>
      </c>
      <c r="AA3">
        <v>1.6370613427773892</v>
      </c>
    </row>
    <row r="4" spans="1:27" x14ac:dyDescent="0.3">
      <c r="A4" t="s">
        <v>17</v>
      </c>
      <c r="B4" t="s">
        <v>376</v>
      </c>
      <c r="C4" t="s">
        <v>377</v>
      </c>
      <c r="D4" t="s">
        <v>20</v>
      </c>
      <c r="E4">
        <v>90066</v>
      </c>
      <c r="F4">
        <v>1877700</v>
      </c>
      <c r="G4" t="str" cm="1">
        <f t="array" ref="G4">IF(OR(VLOOKUP($C4,Price_LookUp_tbl,11,FALSE)&gt;$F4,VLOOKUP($C4,Price_LookUp_tbl,12,FALSE)&lt;$F4),"Yes","No")</f>
        <v>No</v>
      </c>
      <c r="H4" t="e">
        <f t="shared" si="0"/>
        <v>#DIV/0!</v>
      </c>
      <c r="I4">
        <v>4</v>
      </c>
      <c r="J4" t="str">
        <f t="shared" si="1"/>
        <v>No</v>
      </c>
      <c r="K4" t="e">
        <f t="shared" si="2"/>
        <v>#DIV/0!</v>
      </c>
      <c r="L4">
        <v>2</v>
      </c>
      <c r="M4" t="str">
        <f t="shared" si="3"/>
        <v>No</v>
      </c>
      <c r="N4" t="e">
        <f t="shared" si="4"/>
        <v>#DIV/0!</v>
      </c>
      <c r="O4">
        <v>1876</v>
      </c>
      <c r="P4" t="str">
        <f t="shared" si="5"/>
        <v>No</v>
      </c>
      <c r="Q4" t="e">
        <f t="shared" si="6"/>
        <v>#DIV/0!</v>
      </c>
      <c r="R4">
        <v>5631</v>
      </c>
      <c r="S4">
        <v>1968</v>
      </c>
      <c r="T4" t="str">
        <f t="shared" si="7"/>
        <v>No</v>
      </c>
      <c r="U4" t="e">
        <f t="shared" si="8"/>
        <v>#DIV/0!</v>
      </c>
      <c r="V4">
        <v>6</v>
      </c>
      <c r="W4">
        <v>1001</v>
      </c>
      <c r="X4" t="s">
        <v>21</v>
      </c>
      <c r="Y4">
        <v>33.985543300000003</v>
      </c>
      <c r="Z4">
        <v>-118.421764</v>
      </c>
      <c r="AA4">
        <v>2.8221756265842681</v>
      </c>
    </row>
    <row r="5" spans="1:27" x14ac:dyDescent="0.3">
      <c r="A5" t="s">
        <v>396</v>
      </c>
      <c r="B5" t="s">
        <v>397</v>
      </c>
      <c r="C5" t="s">
        <v>398</v>
      </c>
      <c r="D5" t="s">
        <v>20</v>
      </c>
      <c r="E5">
        <v>90016</v>
      </c>
      <c r="F5">
        <v>525000</v>
      </c>
      <c r="G5" t="str" cm="1">
        <f t="array" ref="G5">IF(OR(VLOOKUP($C5,Price_LookUp_tbl,11,FALSE)&gt;$F5,VLOOKUP($C5,Price_LookUp_tbl,12,FALSE)&lt;$F5),"Yes","No")</f>
        <v>No</v>
      </c>
      <c r="H5" t="e">
        <f t="shared" si="0"/>
        <v>#DIV/0!</v>
      </c>
      <c r="I5">
        <v>2</v>
      </c>
      <c r="J5" t="str">
        <f t="shared" si="1"/>
        <v>No</v>
      </c>
      <c r="K5" t="e">
        <f t="shared" si="2"/>
        <v>#DIV/0!</v>
      </c>
      <c r="L5">
        <v>2</v>
      </c>
      <c r="M5" t="str">
        <f t="shared" si="3"/>
        <v>No</v>
      </c>
      <c r="N5" t="e">
        <f t="shared" si="4"/>
        <v>#DIV/0!</v>
      </c>
      <c r="O5">
        <v>867</v>
      </c>
      <c r="P5" t="str">
        <f t="shared" si="5"/>
        <v>No</v>
      </c>
      <c r="Q5" t="e">
        <f t="shared" si="6"/>
        <v>#DIV/0!</v>
      </c>
      <c r="S5">
        <v>1949</v>
      </c>
      <c r="T5" t="str">
        <f t="shared" si="7"/>
        <v>No</v>
      </c>
      <c r="U5" t="e">
        <f t="shared" si="8"/>
        <v>#DIV/0!</v>
      </c>
      <c r="V5">
        <v>39</v>
      </c>
      <c r="W5">
        <v>606</v>
      </c>
      <c r="X5" t="s">
        <v>399</v>
      </c>
      <c r="Y5">
        <v>34.020410200000001</v>
      </c>
      <c r="Z5">
        <v>-118.3738838</v>
      </c>
      <c r="AA5">
        <v>6.366903981953441</v>
      </c>
    </row>
    <row r="6" spans="1:27" x14ac:dyDescent="0.3">
      <c r="A6" t="s">
        <v>17</v>
      </c>
      <c r="B6" t="s">
        <v>197</v>
      </c>
      <c r="C6" t="s">
        <v>162</v>
      </c>
      <c r="D6" t="s">
        <v>20</v>
      </c>
      <c r="E6">
        <v>90266</v>
      </c>
      <c r="F6">
        <v>21000000</v>
      </c>
      <c r="G6" t="str" cm="1">
        <f t="array" ref="G6">IF(OR(VLOOKUP($C6,Price_LookUp_tbl,11,FALSE)&gt;$F6,VLOOKUP($C6,Price_LookUp_tbl,12,FALSE)&lt;$F6),"Yes","No")</f>
        <v>Yes</v>
      </c>
      <c r="H6">
        <f t="shared" si="0"/>
        <v>3.1263186684489592</v>
      </c>
      <c r="I6">
        <v>16</v>
      </c>
      <c r="J6" t="str">
        <f t="shared" si="1"/>
        <v>Yes</v>
      </c>
      <c r="K6">
        <f t="shared" si="2"/>
        <v>6.4530054125888565</v>
      </c>
      <c r="L6">
        <v>14.5</v>
      </c>
      <c r="M6" t="str">
        <f t="shared" si="3"/>
        <v>Yes</v>
      </c>
      <c r="N6">
        <f t="shared" si="4"/>
        <v>5.5199712241002796</v>
      </c>
      <c r="O6">
        <v>13620</v>
      </c>
      <c r="P6" t="str">
        <f t="shared" si="5"/>
        <v>Yes</v>
      </c>
      <c r="Q6">
        <f t="shared" si="6"/>
        <v>5.0348447812224748</v>
      </c>
      <c r="R6">
        <v>9334</v>
      </c>
      <c r="S6">
        <v>1952</v>
      </c>
      <c r="T6" t="str">
        <f t="shared" si="7"/>
        <v>No</v>
      </c>
      <c r="U6">
        <f t="shared" si="8"/>
        <v>-1.2707435758446157</v>
      </c>
      <c r="V6">
        <v>8</v>
      </c>
      <c r="W6">
        <v>1542</v>
      </c>
      <c r="X6" t="s">
        <v>21</v>
      </c>
      <c r="Y6">
        <v>33.900084499999998</v>
      </c>
      <c r="Z6">
        <v>-118.4192767</v>
      </c>
      <c r="AA6">
        <v>0.49399173308715927</v>
      </c>
    </row>
    <row r="7" spans="1:27" x14ac:dyDescent="0.3">
      <c r="A7" t="s">
        <v>17</v>
      </c>
      <c r="B7" t="s">
        <v>706</v>
      </c>
      <c r="C7" t="s">
        <v>695</v>
      </c>
      <c r="D7" t="s">
        <v>689</v>
      </c>
      <c r="E7">
        <v>33139</v>
      </c>
      <c r="F7">
        <v>43000000</v>
      </c>
      <c r="G7" t="str" cm="1">
        <f t="array" ref="G7">IF(OR(VLOOKUP($C7,Price_LookUp_tbl,11,FALSE)&gt;$F7,VLOOKUP($C7,Price_LookUp_tbl,12,FALSE)&lt;$F7),"Yes","No")</f>
        <v>Yes</v>
      </c>
      <c r="H7">
        <f t="shared" si="0"/>
        <v>6.3750129516426757</v>
      </c>
      <c r="I7">
        <v>9</v>
      </c>
      <c r="J7" t="str">
        <f t="shared" si="1"/>
        <v>Yes</v>
      </c>
      <c r="K7">
        <f t="shared" si="2"/>
        <v>3.8669230037704421</v>
      </c>
      <c r="L7">
        <v>8.5</v>
      </c>
      <c r="M7" t="str">
        <f t="shared" si="3"/>
        <v>Yes</v>
      </c>
      <c r="N7">
        <f t="shared" si="4"/>
        <v>3.4557735584273694</v>
      </c>
      <c r="O7">
        <v>13144</v>
      </c>
      <c r="P7" t="str">
        <f t="shared" si="5"/>
        <v>Yes</v>
      </c>
      <c r="Q7">
        <f t="shared" si="6"/>
        <v>6.6239467222456776</v>
      </c>
      <c r="R7">
        <v>32000</v>
      </c>
      <c r="S7">
        <v>2013</v>
      </c>
      <c r="T7" t="str">
        <f t="shared" si="7"/>
        <v>No</v>
      </c>
      <c r="U7">
        <f t="shared" si="8"/>
        <v>1.2793436685332451</v>
      </c>
      <c r="V7">
        <v>50</v>
      </c>
      <c r="W7">
        <v>3271</v>
      </c>
      <c r="X7" t="s">
        <v>21</v>
      </c>
      <c r="Y7">
        <v>25.777526399999999</v>
      </c>
      <c r="Z7">
        <v>-80.158098899999999</v>
      </c>
      <c r="AA7">
        <v>1.4083590122606182</v>
      </c>
    </row>
    <row r="8" spans="1:27" x14ac:dyDescent="0.3">
      <c r="A8" t="s">
        <v>17</v>
      </c>
      <c r="B8" t="s">
        <v>764</v>
      </c>
      <c r="C8" t="s">
        <v>695</v>
      </c>
      <c r="D8" t="s">
        <v>689</v>
      </c>
      <c r="E8">
        <v>33140</v>
      </c>
      <c r="F8">
        <v>35000000</v>
      </c>
      <c r="G8" t="str" cm="1">
        <f t="array" ref="G8">IF(OR(VLOOKUP($C8,Price_LookUp_tbl,11,FALSE)&gt;$F8,VLOOKUP($C8,Price_LookUp_tbl,12,FALSE)&lt;$F8),"Yes","No")</f>
        <v>Yes</v>
      </c>
      <c r="H8">
        <f t="shared" si="0"/>
        <v>5.0868151127786509</v>
      </c>
      <c r="I8">
        <v>9</v>
      </c>
      <c r="J8" t="str">
        <f t="shared" si="1"/>
        <v>Yes</v>
      </c>
      <c r="K8">
        <f t="shared" si="2"/>
        <v>3.8669230037704421</v>
      </c>
      <c r="L8">
        <v>11.5</v>
      </c>
      <c r="M8" t="str">
        <f t="shared" si="3"/>
        <v>Yes</v>
      </c>
      <c r="N8">
        <f t="shared" si="4"/>
        <v>5.2193156363328841</v>
      </c>
      <c r="O8">
        <v>12791</v>
      </c>
      <c r="P8" t="str">
        <f t="shared" si="5"/>
        <v>Yes</v>
      </c>
      <c r="Q8">
        <f t="shared" si="6"/>
        <v>6.4159326961166592</v>
      </c>
      <c r="R8">
        <v>43900</v>
      </c>
      <c r="S8">
        <v>2013</v>
      </c>
      <c r="T8" t="str">
        <f t="shared" si="7"/>
        <v>No</v>
      </c>
      <c r="U8">
        <f t="shared" si="8"/>
        <v>1.2793436685332451</v>
      </c>
      <c r="V8">
        <v>86</v>
      </c>
      <c r="W8">
        <v>2736</v>
      </c>
      <c r="X8" t="s">
        <v>21</v>
      </c>
      <c r="Y8">
        <v>25.8216568</v>
      </c>
      <c r="Z8">
        <v>-80.125046999999995</v>
      </c>
      <c r="AA8">
        <v>0.73720817042883868</v>
      </c>
    </row>
    <row r="9" spans="1:27" x14ac:dyDescent="0.3">
      <c r="A9" t="s">
        <v>17</v>
      </c>
      <c r="B9" t="s">
        <v>766</v>
      </c>
      <c r="C9" t="s">
        <v>695</v>
      </c>
      <c r="D9" t="s">
        <v>689</v>
      </c>
      <c r="E9">
        <v>33140</v>
      </c>
      <c r="F9">
        <v>49000000</v>
      </c>
      <c r="G9" t="str" cm="1">
        <f t="array" ref="G9">IF(OR(VLOOKUP($C9,Price_LookUp_tbl,11,FALSE)&gt;$F9,VLOOKUP($C9,Price_LookUp_tbl,12,FALSE)&lt;$F9),"Yes","No")</f>
        <v>Yes</v>
      </c>
      <c r="H9">
        <f t="shared" si="0"/>
        <v>7.3411613307906949</v>
      </c>
      <c r="I9">
        <v>8</v>
      </c>
      <c r="J9" t="str">
        <f t="shared" si="1"/>
        <v>Yes</v>
      </c>
      <c r="K9">
        <f t="shared" si="2"/>
        <v>3.2706570623952991</v>
      </c>
      <c r="L9">
        <v>9</v>
      </c>
      <c r="M9" t="str">
        <f t="shared" si="3"/>
        <v>Yes</v>
      </c>
      <c r="N9">
        <f t="shared" si="4"/>
        <v>3.7496972380782885</v>
      </c>
      <c r="O9">
        <v>7746</v>
      </c>
      <c r="P9" t="str">
        <f t="shared" si="5"/>
        <v>Yes</v>
      </c>
      <c r="Q9">
        <f t="shared" si="6"/>
        <v>3.4430410195702046</v>
      </c>
      <c r="R9">
        <v>32085</v>
      </c>
      <c r="S9">
        <v>1936</v>
      </c>
      <c r="T9" t="str">
        <f t="shared" si="7"/>
        <v>No</v>
      </c>
      <c r="U9">
        <f t="shared" si="8"/>
        <v>-1.2964222854675425</v>
      </c>
      <c r="V9">
        <v>41</v>
      </c>
      <c r="W9">
        <v>6326</v>
      </c>
      <c r="X9" t="s">
        <v>21</v>
      </c>
      <c r="Y9">
        <v>25.827556900000001</v>
      </c>
      <c r="Z9">
        <v>-80.132804800000002</v>
      </c>
      <c r="AA9">
        <v>0.76333805766327512</v>
      </c>
    </row>
    <row r="10" spans="1:27" x14ac:dyDescent="0.3">
      <c r="A10" t="s">
        <v>396</v>
      </c>
      <c r="B10" t="s">
        <v>1094</v>
      </c>
      <c r="C10" t="s">
        <v>688</v>
      </c>
      <c r="D10" t="s">
        <v>689</v>
      </c>
      <c r="E10">
        <v>33131</v>
      </c>
      <c r="F10">
        <v>15000000</v>
      </c>
      <c r="G10" t="str" cm="1">
        <f t="array" ref="G10">IF(OR(VLOOKUP($C10,Price_LookUp_tbl,11,FALSE)&gt;$F10,VLOOKUP($C10,Price_LookUp_tbl,12,FALSE)&lt;$F10),"Yes","No")</f>
        <v>Yes</v>
      </c>
      <c r="H10">
        <f t="shared" si="0"/>
        <v>5.3497169080353313</v>
      </c>
      <c r="I10">
        <v>6</v>
      </c>
      <c r="J10" t="str">
        <f t="shared" si="1"/>
        <v>Yes</v>
      </c>
      <c r="K10">
        <f t="shared" si="2"/>
        <v>4.4422944317349806</v>
      </c>
      <c r="L10">
        <v>7.5</v>
      </c>
      <c r="M10" t="str">
        <f t="shared" si="3"/>
        <v>Yes</v>
      </c>
      <c r="N10">
        <f t="shared" si="4"/>
        <v>4.679440348371779</v>
      </c>
      <c r="O10">
        <v>6902</v>
      </c>
      <c r="P10" t="str">
        <f t="shared" si="5"/>
        <v>Yes</v>
      </c>
      <c r="Q10">
        <f t="shared" si="6"/>
        <v>6.448440927714814</v>
      </c>
      <c r="S10">
        <v>2014</v>
      </c>
      <c r="T10" t="str">
        <f t="shared" si="7"/>
        <v>No</v>
      </c>
      <c r="U10">
        <f t="shared" si="8"/>
        <v>0.37122818901746818</v>
      </c>
      <c r="V10">
        <v>34</v>
      </c>
      <c r="W10">
        <v>2173</v>
      </c>
      <c r="X10" t="s">
        <v>1095</v>
      </c>
      <c r="Y10">
        <v>25.760372</v>
      </c>
      <c r="Z10">
        <v>-80.190196999999998</v>
      </c>
      <c r="AA10">
        <v>0.58802885895136359</v>
      </c>
    </row>
    <row r="11" spans="1:27" x14ac:dyDescent="0.3">
      <c r="A11" t="s">
        <v>396</v>
      </c>
      <c r="B11" t="s">
        <v>1318</v>
      </c>
      <c r="C11" t="s">
        <v>688</v>
      </c>
      <c r="D11" t="s">
        <v>689</v>
      </c>
      <c r="E11">
        <v>33131</v>
      </c>
      <c r="F11">
        <v>27250000</v>
      </c>
      <c r="G11" t="str" cm="1">
        <f t="array" ref="G11">IF(OR(VLOOKUP($C11,Price_LookUp_tbl,11,FALSE)&gt;$F11,VLOOKUP($C11,Price_LookUp_tbl,12,FALSE)&lt;$F11),"Yes","No")</f>
        <v>Yes</v>
      </c>
      <c r="H11">
        <f t="shared" si="0"/>
        <v>10.176005407158158</v>
      </c>
      <c r="I11">
        <v>5</v>
      </c>
      <c r="J11" t="str">
        <f t="shared" si="1"/>
        <v>Yes</v>
      </c>
      <c r="K11">
        <f t="shared" si="2"/>
        <v>3.3524230377795554</v>
      </c>
      <c r="L11">
        <v>9.5</v>
      </c>
      <c r="M11" t="str">
        <f t="shared" si="3"/>
        <v>Yes</v>
      </c>
      <c r="N11">
        <f t="shared" si="4"/>
        <v>6.4505086805941216</v>
      </c>
      <c r="O11">
        <v>9074</v>
      </c>
      <c r="P11" t="str">
        <f t="shared" si="5"/>
        <v>Yes</v>
      </c>
      <c r="Q11">
        <f t="shared" si="6"/>
        <v>8.9637836027717182</v>
      </c>
      <c r="S11">
        <v>2026</v>
      </c>
      <c r="T11" t="str">
        <f t="shared" si="7"/>
        <v>No</v>
      </c>
      <c r="U11">
        <f t="shared" si="8"/>
        <v>1.3499752075578546</v>
      </c>
      <c r="V11">
        <v>35</v>
      </c>
      <c r="W11">
        <v>3003</v>
      </c>
      <c r="X11" t="s">
        <v>1319</v>
      </c>
      <c r="Y11">
        <v>25.769626200000001</v>
      </c>
      <c r="Z11">
        <v>-80.190989999999999</v>
      </c>
      <c r="AA11">
        <v>1.1406023412005215</v>
      </c>
    </row>
    <row r="12" spans="1:27" x14ac:dyDescent="0.3">
      <c r="A12" t="s">
        <v>17</v>
      </c>
      <c r="B12" t="s">
        <v>767</v>
      </c>
      <c r="C12" t="s">
        <v>695</v>
      </c>
      <c r="D12" t="s">
        <v>689</v>
      </c>
      <c r="E12">
        <v>33140</v>
      </c>
      <c r="F12">
        <v>42000000</v>
      </c>
      <c r="G12" t="str" cm="1">
        <f t="array" ref="G12">IF(OR(VLOOKUP($C12,Price_LookUp_tbl,11,FALSE)&gt;$F12,VLOOKUP($C12,Price_LookUp_tbl,12,FALSE)&lt;$F12),"Yes","No")</f>
        <v>Yes</v>
      </c>
      <c r="H12">
        <f t="shared" si="0"/>
        <v>6.2139882217846729</v>
      </c>
      <c r="I12">
        <v>8</v>
      </c>
      <c r="J12" t="str">
        <f t="shared" si="1"/>
        <v>Yes</v>
      </c>
      <c r="K12">
        <f t="shared" si="2"/>
        <v>3.2706570623952991</v>
      </c>
      <c r="L12">
        <v>8</v>
      </c>
      <c r="M12" t="str">
        <f t="shared" si="3"/>
        <v>Yes</v>
      </c>
      <c r="N12">
        <f t="shared" si="4"/>
        <v>3.16184987877645</v>
      </c>
      <c r="O12">
        <v>6672</v>
      </c>
      <c r="P12" t="str">
        <f t="shared" si="5"/>
        <v>Yes</v>
      </c>
      <c r="Q12">
        <f t="shared" si="6"/>
        <v>2.8101598182598195</v>
      </c>
      <c r="R12">
        <v>30144</v>
      </c>
      <c r="S12">
        <v>1935</v>
      </c>
      <c r="T12" t="str">
        <f t="shared" si="7"/>
        <v>No</v>
      </c>
      <c r="U12">
        <f t="shared" si="8"/>
        <v>-1.3298737913636565</v>
      </c>
      <c r="V12">
        <v>2</v>
      </c>
      <c r="W12">
        <v>6295</v>
      </c>
      <c r="X12" t="s">
        <v>21</v>
      </c>
      <c r="Y12">
        <v>25.827922399999999</v>
      </c>
      <c r="Z12">
        <v>-80.132892200000001</v>
      </c>
      <c r="AA12">
        <v>0.78676882150262206</v>
      </c>
    </row>
    <row r="13" spans="1:27" x14ac:dyDescent="0.3">
      <c r="A13" t="s">
        <v>396</v>
      </c>
      <c r="B13" t="s">
        <v>1500</v>
      </c>
      <c r="C13" t="s">
        <v>688</v>
      </c>
      <c r="D13" t="s">
        <v>689</v>
      </c>
      <c r="E13">
        <v>33132</v>
      </c>
      <c r="F13">
        <v>9350000</v>
      </c>
      <c r="G13" t="str" cm="1">
        <f t="array" ref="G13">IF(OR(VLOOKUP($C13,Price_LookUp_tbl,11,FALSE)&gt;$F13,VLOOKUP($C13,Price_LookUp_tbl,12,FALSE)&lt;$F13),"Yes","No")</f>
        <v>Yes</v>
      </c>
      <c r="H13">
        <f t="shared" si="0"/>
        <v>3.1237144574194979</v>
      </c>
      <c r="I13">
        <v>5</v>
      </c>
      <c r="J13" t="str">
        <f t="shared" si="1"/>
        <v>Yes</v>
      </c>
      <c r="K13">
        <f t="shared" si="2"/>
        <v>3.3524230377795554</v>
      </c>
      <c r="L13">
        <v>6.5</v>
      </c>
      <c r="M13" t="str">
        <f t="shared" si="3"/>
        <v>Yes</v>
      </c>
      <c r="N13">
        <f t="shared" si="4"/>
        <v>3.7939061822606073</v>
      </c>
      <c r="O13">
        <v>3135</v>
      </c>
      <c r="P13" t="str">
        <f t="shared" si="5"/>
        <v>Yes</v>
      </c>
      <c r="Q13">
        <f t="shared" si="6"/>
        <v>2.0859658554591234</v>
      </c>
      <c r="S13">
        <v>2019</v>
      </c>
      <c r="T13" t="str">
        <f t="shared" si="7"/>
        <v>No</v>
      </c>
      <c r="U13">
        <f t="shared" si="8"/>
        <v>0.77903944674262915</v>
      </c>
      <c r="V13">
        <v>27</v>
      </c>
      <c r="W13">
        <v>2982</v>
      </c>
      <c r="X13" t="s">
        <v>834</v>
      </c>
      <c r="Y13">
        <v>25.782560700000001</v>
      </c>
      <c r="Z13">
        <v>-80.191954899999999</v>
      </c>
      <c r="AA13">
        <v>0.94101677420894014</v>
      </c>
    </row>
    <row r="14" spans="1:27" x14ac:dyDescent="0.3">
      <c r="A14" t="s">
        <v>17</v>
      </c>
      <c r="B14" t="s">
        <v>692</v>
      </c>
      <c r="C14" t="s">
        <v>688</v>
      </c>
      <c r="D14" t="s">
        <v>689</v>
      </c>
      <c r="E14">
        <v>33139</v>
      </c>
      <c r="F14">
        <v>23900000</v>
      </c>
      <c r="G14" t="str" cm="1">
        <f t="array" ref="G14">IF(OR(VLOOKUP($C14,Price_LookUp_tbl,11,FALSE)&gt;$F14,VLOOKUP($C14,Price_LookUp_tbl,12,FALSE)&lt;$F14),"Yes","No")</f>
        <v>Yes</v>
      </c>
      <c r="H14">
        <f t="shared" si="0"/>
        <v>8.8561632461735478</v>
      </c>
      <c r="I14">
        <v>5</v>
      </c>
      <c r="J14" t="str">
        <f t="shared" si="1"/>
        <v>Yes</v>
      </c>
      <c r="K14">
        <f t="shared" si="2"/>
        <v>3.3524230377795554</v>
      </c>
      <c r="L14">
        <v>5.5</v>
      </c>
      <c r="M14" t="str">
        <f t="shared" si="3"/>
        <v>Yes</v>
      </c>
      <c r="N14">
        <f t="shared" si="4"/>
        <v>2.9083720161494355</v>
      </c>
      <c r="O14">
        <v>7283</v>
      </c>
      <c r="P14" t="str">
        <f t="shared" si="5"/>
        <v>Yes</v>
      </c>
      <c r="Q14">
        <f t="shared" si="6"/>
        <v>6.8896681649140223</v>
      </c>
      <c r="R14">
        <v>10500</v>
      </c>
      <c r="S14">
        <v>2023</v>
      </c>
      <c r="T14" t="str">
        <f t="shared" si="7"/>
        <v>No</v>
      </c>
      <c r="U14">
        <f t="shared" si="8"/>
        <v>1.105288452922758</v>
      </c>
      <c r="V14">
        <v>20</v>
      </c>
      <c r="W14">
        <v>3282</v>
      </c>
      <c r="X14" t="s">
        <v>21</v>
      </c>
      <c r="Y14">
        <v>25.791233699999999</v>
      </c>
      <c r="Z14">
        <v>-80.167409000000006</v>
      </c>
      <c r="AA14">
        <v>1.7758864272284425</v>
      </c>
    </row>
    <row r="15" spans="1:27" x14ac:dyDescent="0.3">
      <c r="A15" t="s">
        <v>17</v>
      </c>
      <c r="B15" t="s">
        <v>791</v>
      </c>
      <c r="C15" t="s">
        <v>695</v>
      </c>
      <c r="D15" t="s">
        <v>689</v>
      </c>
      <c r="E15">
        <v>33140</v>
      </c>
      <c r="F15">
        <v>24900000</v>
      </c>
      <c r="G15" t="str" cm="1">
        <f t="array" ref="G15">IF(OR(VLOOKUP($C15,Price_LookUp_tbl,11,FALSE)&gt;$F15,VLOOKUP($C15,Price_LookUp_tbl,12,FALSE)&lt;$F15),"Yes","No")</f>
        <v>Yes</v>
      </c>
      <c r="H15">
        <f t="shared" si="0"/>
        <v>3.4604653412128195</v>
      </c>
      <c r="I15">
        <v>8</v>
      </c>
      <c r="J15" t="str">
        <f t="shared" si="1"/>
        <v>Yes</v>
      </c>
      <c r="K15">
        <f t="shared" si="2"/>
        <v>3.2706570623952991</v>
      </c>
      <c r="L15">
        <v>7</v>
      </c>
      <c r="M15" t="str">
        <f t="shared" si="3"/>
        <v>Yes</v>
      </c>
      <c r="N15">
        <f t="shared" si="4"/>
        <v>2.5740025194746115</v>
      </c>
      <c r="O15">
        <v>10955</v>
      </c>
      <c r="P15" t="str">
        <f t="shared" si="5"/>
        <v>Yes</v>
      </c>
      <c r="Q15">
        <f t="shared" si="6"/>
        <v>5.3340240503011405</v>
      </c>
      <c r="R15">
        <v>14091</v>
      </c>
      <c r="S15">
        <v>2023</v>
      </c>
      <c r="T15" t="str">
        <f t="shared" si="7"/>
        <v>No</v>
      </c>
      <c r="U15">
        <f t="shared" si="8"/>
        <v>1.6138587274943863</v>
      </c>
      <c r="V15">
        <v>104</v>
      </c>
      <c r="W15">
        <v>2273</v>
      </c>
      <c r="X15" t="s">
        <v>21</v>
      </c>
      <c r="Y15">
        <v>25.8380224</v>
      </c>
      <c r="Z15">
        <v>-80.123622699999999</v>
      </c>
      <c r="AA15">
        <v>1.6447807637956757</v>
      </c>
    </row>
    <row r="16" spans="1:27" x14ac:dyDescent="0.3">
      <c r="A16" t="s">
        <v>17</v>
      </c>
      <c r="B16" t="s">
        <v>57</v>
      </c>
      <c r="C16" t="s">
        <v>46</v>
      </c>
      <c r="D16" t="s">
        <v>20</v>
      </c>
      <c r="E16">
        <v>90045</v>
      </c>
      <c r="F16">
        <v>4795000</v>
      </c>
      <c r="G16" t="str" cm="1">
        <f t="array" ref="G16">IF(OR(VLOOKUP($C16,Price_LookUp_tbl,11,FALSE)&gt;$F16,VLOOKUP($C16,Price_LookUp_tbl,12,FALSE)&lt;$F16),"Yes","No")</f>
        <v>Yes</v>
      </c>
      <c r="H16">
        <f t="shared" si="0"/>
        <v>3.6122590270378856</v>
      </c>
      <c r="I16">
        <v>6</v>
      </c>
      <c r="J16" t="str">
        <f t="shared" si="1"/>
        <v>Yes</v>
      </c>
      <c r="K16">
        <f t="shared" si="2"/>
        <v>2.3718489335838719</v>
      </c>
      <c r="L16">
        <v>6.5</v>
      </c>
      <c r="M16" t="str">
        <f t="shared" si="3"/>
        <v>Yes</v>
      </c>
      <c r="N16">
        <f t="shared" si="4"/>
        <v>3.1970656327458089</v>
      </c>
      <c r="O16">
        <v>5463</v>
      </c>
      <c r="P16" t="str">
        <f t="shared" si="5"/>
        <v>Yes</v>
      </c>
      <c r="Q16">
        <f t="shared" si="6"/>
        <v>3.7568316252117673</v>
      </c>
      <c r="R16">
        <v>13837</v>
      </c>
      <c r="S16">
        <v>2015</v>
      </c>
      <c r="T16" t="str">
        <f t="shared" si="7"/>
        <v>No</v>
      </c>
      <c r="U16">
        <f t="shared" si="8"/>
        <v>1.9407932099913845</v>
      </c>
      <c r="V16">
        <v>143</v>
      </c>
      <c r="W16">
        <v>878</v>
      </c>
      <c r="X16" t="s">
        <v>21</v>
      </c>
      <c r="Y16">
        <v>33.971353299999997</v>
      </c>
      <c r="Z16">
        <v>-118.38754</v>
      </c>
      <c r="AA16">
        <v>3.6100721319853513</v>
      </c>
    </row>
    <row r="17" spans="1:27" x14ac:dyDescent="0.3">
      <c r="A17" t="s">
        <v>17</v>
      </c>
      <c r="B17" t="s">
        <v>698</v>
      </c>
      <c r="C17" t="s">
        <v>695</v>
      </c>
      <c r="D17" t="s">
        <v>689</v>
      </c>
      <c r="E17">
        <v>33139</v>
      </c>
      <c r="F17">
        <v>38500000</v>
      </c>
      <c r="G17" t="str" cm="1">
        <f t="array" ref="G17">IF(OR(VLOOKUP($C17,Price_LookUp_tbl,11,FALSE)&gt;$F17,VLOOKUP($C17,Price_LookUp_tbl,12,FALSE)&lt;$F17),"Yes","No")</f>
        <v>Yes</v>
      </c>
      <c r="H17">
        <f t="shared" si="0"/>
        <v>5.6504016672816615</v>
      </c>
      <c r="I17">
        <v>7</v>
      </c>
      <c r="J17" t="str">
        <f t="shared" si="1"/>
        <v>Yes</v>
      </c>
      <c r="K17">
        <f t="shared" si="2"/>
        <v>2.6743911210201561</v>
      </c>
      <c r="L17">
        <v>7.5</v>
      </c>
      <c r="M17" t="str">
        <f t="shared" si="3"/>
        <v>Yes</v>
      </c>
      <c r="N17">
        <f t="shared" si="4"/>
        <v>2.8679261991255309</v>
      </c>
      <c r="O17">
        <v>8200</v>
      </c>
      <c r="P17" t="str">
        <f t="shared" si="5"/>
        <v>Yes</v>
      </c>
      <c r="Q17">
        <f t="shared" si="6"/>
        <v>3.7105718067163074</v>
      </c>
      <c r="R17">
        <v>15750</v>
      </c>
      <c r="S17">
        <v>2023</v>
      </c>
      <c r="T17" t="str">
        <f t="shared" si="7"/>
        <v>No</v>
      </c>
      <c r="U17">
        <f t="shared" si="8"/>
        <v>1.6138587274943863</v>
      </c>
      <c r="V17">
        <v>13</v>
      </c>
      <c r="W17">
        <v>4695</v>
      </c>
      <c r="X17" t="s">
        <v>21</v>
      </c>
      <c r="Y17">
        <v>25.7907264</v>
      </c>
      <c r="Z17">
        <v>-80.154218799999995</v>
      </c>
      <c r="AA17">
        <v>1.5742238395131376</v>
      </c>
    </row>
    <row r="18" spans="1:27" x14ac:dyDescent="0.3">
      <c r="A18" t="s">
        <v>17</v>
      </c>
      <c r="B18" t="s">
        <v>31</v>
      </c>
      <c r="C18" t="s">
        <v>19</v>
      </c>
      <c r="D18" t="s">
        <v>20</v>
      </c>
      <c r="E18">
        <v>90230</v>
      </c>
      <c r="F18">
        <v>2895000</v>
      </c>
      <c r="G18" t="str" cm="1">
        <f t="array" ref="G18">IF(OR(VLOOKUP($C18,Price_LookUp_tbl,11,FALSE)&gt;$F18,VLOOKUP($C18,Price_LookUp_tbl,12,FALSE)&lt;$F18),"Yes","No")</f>
        <v>Yes</v>
      </c>
      <c r="H18">
        <f t="shared" si="0"/>
        <v>3.3224310591013455</v>
      </c>
      <c r="I18">
        <v>4</v>
      </c>
      <c r="J18" t="str">
        <f t="shared" si="1"/>
        <v>No</v>
      </c>
      <c r="K18">
        <f t="shared" si="2"/>
        <v>1.4154975178874101</v>
      </c>
      <c r="L18">
        <v>4.5</v>
      </c>
      <c r="M18" t="str">
        <f t="shared" si="3"/>
        <v>Yes</v>
      </c>
      <c r="N18">
        <f t="shared" si="4"/>
        <v>2.914744639298009</v>
      </c>
      <c r="O18">
        <v>3059</v>
      </c>
      <c r="P18" t="str">
        <f t="shared" si="5"/>
        <v>Yes</v>
      </c>
      <c r="Q18">
        <f t="shared" si="6"/>
        <v>3.0820357037822919</v>
      </c>
      <c r="R18">
        <v>5212</v>
      </c>
      <c r="S18">
        <v>2019</v>
      </c>
      <c r="T18" t="str">
        <f t="shared" si="7"/>
        <v>Yes</v>
      </c>
      <c r="U18">
        <f t="shared" si="8"/>
        <v>2.6228914433801638</v>
      </c>
      <c r="V18">
        <v>18</v>
      </c>
      <c r="W18">
        <v>946</v>
      </c>
      <c r="X18" t="s">
        <v>21</v>
      </c>
      <c r="Y18">
        <v>33.999153399999997</v>
      </c>
      <c r="Z18">
        <v>-118.3971638</v>
      </c>
      <c r="AA18">
        <v>4.3861640576892409</v>
      </c>
    </row>
    <row r="19" spans="1:27" x14ac:dyDescent="0.3">
      <c r="A19" t="s">
        <v>17</v>
      </c>
      <c r="B19" t="s">
        <v>237</v>
      </c>
      <c r="C19" t="s">
        <v>229</v>
      </c>
      <c r="D19" t="s">
        <v>20</v>
      </c>
      <c r="E19">
        <v>90293</v>
      </c>
      <c r="F19">
        <v>5995000</v>
      </c>
      <c r="G19" t="str" cm="1">
        <f t="array" ref="G19">IF(OR(VLOOKUP($C19,Price_LookUp_tbl,11,FALSE)&gt;$F19,VLOOKUP($C19,Price_LookUp_tbl,12,FALSE)&lt;$F19),"Yes","No")</f>
        <v>Yes</v>
      </c>
      <c r="H19">
        <f t="shared" si="0"/>
        <v>3.8611878509716893</v>
      </c>
      <c r="I19">
        <v>4</v>
      </c>
      <c r="J19" t="str">
        <f t="shared" si="1"/>
        <v>No</v>
      </c>
      <c r="K19">
        <f t="shared" si="2"/>
        <v>1.2907662277127832</v>
      </c>
      <c r="L19">
        <v>4.5</v>
      </c>
      <c r="M19" t="str">
        <f t="shared" si="3"/>
        <v>Yes</v>
      </c>
      <c r="N19">
        <f t="shared" si="4"/>
        <v>2.175368790525519</v>
      </c>
      <c r="O19">
        <v>8012</v>
      </c>
      <c r="P19" t="str">
        <f t="shared" si="5"/>
        <v>Yes</v>
      </c>
      <c r="Q19">
        <f t="shared" si="6"/>
        <v>4.389789929874456</v>
      </c>
      <c r="R19">
        <v>8504</v>
      </c>
      <c r="S19">
        <v>2004</v>
      </c>
      <c r="T19" t="str">
        <f t="shared" si="7"/>
        <v>No</v>
      </c>
      <c r="U19">
        <f t="shared" si="8"/>
        <v>1.960366754536675</v>
      </c>
      <c r="V19">
        <v>124</v>
      </c>
      <c r="W19">
        <v>748</v>
      </c>
      <c r="X19" t="s">
        <v>21</v>
      </c>
      <c r="Y19">
        <v>33.965327000000002</v>
      </c>
      <c r="Z19">
        <v>-118.43243099999999</v>
      </c>
      <c r="AA19">
        <v>1.3059841956908673</v>
      </c>
    </row>
    <row r="20" spans="1:27" x14ac:dyDescent="0.3">
      <c r="A20" t="s">
        <v>17</v>
      </c>
      <c r="B20" t="s">
        <v>337</v>
      </c>
      <c r="C20" t="s">
        <v>256</v>
      </c>
      <c r="D20" t="s">
        <v>20</v>
      </c>
      <c r="E20">
        <v>90291</v>
      </c>
      <c r="F20">
        <v>32000000</v>
      </c>
      <c r="G20" t="str" cm="1">
        <f t="array" ref="G20">IF(OR(VLOOKUP($C20,Price_LookUp_tbl,11,FALSE)&gt;$F20,VLOOKUP($C20,Price_LookUp_tbl,12,FALSE)&lt;$F20),"Yes","No")</f>
        <v>Yes</v>
      </c>
      <c r="H20">
        <f t="shared" si="0"/>
        <v>9.1640837087443021</v>
      </c>
      <c r="I20">
        <v>4</v>
      </c>
      <c r="J20" t="str">
        <f t="shared" si="1"/>
        <v>No</v>
      </c>
      <c r="K20">
        <f t="shared" si="2"/>
        <v>0.38368480993273696</v>
      </c>
      <c r="L20">
        <v>6</v>
      </c>
      <c r="M20" t="str">
        <f t="shared" si="3"/>
        <v>No</v>
      </c>
      <c r="N20">
        <f t="shared" si="4"/>
        <v>1.7168518445226151</v>
      </c>
      <c r="O20">
        <v>15460</v>
      </c>
      <c r="P20" t="str">
        <f t="shared" si="5"/>
        <v>Yes</v>
      </c>
      <c r="Q20">
        <f t="shared" si="6"/>
        <v>6.7896405271602367</v>
      </c>
      <c r="R20">
        <v>12064</v>
      </c>
      <c r="S20">
        <v>1994</v>
      </c>
      <c r="T20" t="str">
        <f t="shared" si="7"/>
        <v>No</v>
      </c>
      <c r="U20">
        <f t="shared" si="8"/>
        <v>0.48683469730505763</v>
      </c>
      <c r="V20">
        <v>62</v>
      </c>
      <c r="W20">
        <v>2070</v>
      </c>
      <c r="X20" t="s">
        <v>21</v>
      </c>
      <c r="Y20">
        <v>33.987563100000003</v>
      </c>
      <c r="Z20">
        <v>-118.472824</v>
      </c>
      <c r="AA20">
        <v>0.97192003530454274</v>
      </c>
    </row>
    <row r="21" spans="1:27" x14ac:dyDescent="0.3">
      <c r="A21" t="s">
        <v>17</v>
      </c>
      <c r="B21" t="s">
        <v>691</v>
      </c>
      <c r="C21" t="s">
        <v>688</v>
      </c>
      <c r="D21" t="s">
        <v>689</v>
      </c>
      <c r="E21">
        <v>33139</v>
      </c>
      <c r="F21">
        <v>12995000</v>
      </c>
      <c r="G21" t="str" cm="1">
        <f t="array" ref="G21">IF(OR(VLOOKUP($C21,Price_LookUp_tbl,11,FALSE)&gt;$F21,VLOOKUP($C21,Price_LookUp_tbl,12,FALSE)&lt;$F21),"Yes","No")</f>
        <v>Yes</v>
      </c>
      <c r="H21">
        <f t="shared" si="0"/>
        <v>4.5597815251176774</v>
      </c>
      <c r="I21">
        <v>4</v>
      </c>
      <c r="J21" t="str">
        <f t="shared" si="1"/>
        <v>Yes</v>
      </c>
      <c r="K21">
        <f t="shared" si="2"/>
        <v>2.2625516438241302</v>
      </c>
      <c r="L21">
        <v>3</v>
      </c>
      <c r="M21" t="str">
        <f t="shared" si="3"/>
        <v>No</v>
      </c>
      <c r="N21">
        <f t="shared" si="4"/>
        <v>0.69453660087150693</v>
      </c>
      <c r="O21">
        <v>3671</v>
      </c>
      <c r="P21" t="str">
        <f t="shared" si="5"/>
        <v>Yes</v>
      </c>
      <c r="Q21">
        <f t="shared" si="6"/>
        <v>2.7066949870569599</v>
      </c>
      <c r="R21">
        <v>13500</v>
      </c>
      <c r="S21">
        <v>1959</v>
      </c>
      <c r="T21" t="str">
        <f t="shared" si="7"/>
        <v>Yes</v>
      </c>
      <c r="U21">
        <f t="shared" si="8"/>
        <v>-4.1146956459593031</v>
      </c>
      <c r="V21">
        <v>21</v>
      </c>
      <c r="W21">
        <v>3540</v>
      </c>
      <c r="X21" t="s">
        <v>21</v>
      </c>
      <c r="Y21">
        <v>25.790922999999999</v>
      </c>
      <c r="Z21">
        <v>-80.174624600000001</v>
      </c>
      <c r="AA21">
        <v>1.3417364524195705</v>
      </c>
    </row>
    <row r="22" spans="1:27" x14ac:dyDescent="0.3">
      <c r="A22" t="s">
        <v>17</v>
      </c>
      <c r="B22" t="s">
        <v>249</v>
      </c>
      <c r="C22" t="s">
        <v>250</v>
      </c>
      <c r="D22" t="s">
        <v>20</v>
      </c>
      <c r="E22">
        <v>90094</v>
      </c>
      <c r="F22">
        <v>3995000</v>
      </c>
      <c r="G22" t="str" cm="1">
        <f t="array" ref="G22">IF(OR(VLOOKUP($C22,Price_LookUp_tbl,11,FALSE)&gt;$F22,VLOOKUP($C22,Price_LookUp_tbl,12,FALSE)&lt;$F22),"Yes","No")</f>
        <v>Yes</v>
      </c>
      <c r="H22">
        <f t="shared" si="0"/>
        <v>3.0022053438300413</v>
      </c>
      <c r="I22">
        <v>5</v>
      </c>
      <c r="J22" t="str">
        <f t="shared" si="1"/>
        <v>Yes</v>
      </c>
      <c r="K22">
        <f t="shared" si="2"/>
        <v>2.3217737485085577</v>
      </c>
      <c r="L22">
        <v>5.5</v>
      </c>
      <c r="M22" t="str">
        <f t="shared" si="3"/>
        <v>Yes</v>
      </c>
      <c r="N22">
        <f t="shared" si="4"/>
        <v>2.7138841423074704</v>
      </c>
      <c r="O22">
        <v>3984</v>
      </c>
      <c r="P22" t="str">
        <f t="shared" si="5"/>
        <v>Yes</v>
      </c>
      <c r="Q22">
        <f t="shared" si="6"/>
        <v>2.5287773629129142</v>
      </c>
      <c r="R22">
        <v>14905</v>
      </c>
      <c r="S22">
        <v>2014</v>
      </c>
      <c r="T22" t="str">
        <f t="shared" si="7"/>
        <v>Yes</v>
      </c>
      <c r="U22">
        <f t="shared" si="8"/>
        <v>2.5858481587683415</v>
      </c>
      <c r="V22">
        <v>33</v>
      </c>
      <c r="W22">
        <v>1003</v>
      </c>
      <c r="X22" t="s">
        <v>21</v>
      </c>
      <c r="Y22">
        <v>33.974330999999999</v>
      </c>
      <c r="Z22">
        <v>-118.419645</v>
      </c>
      <c r="AA22">
        <v>2.2426384785572111</v>
      </c>
    </row>
    <row r="23" spans="1:27" x14ac:dyDescent="0.3">
      <c r="A23" t="s">
        <v>17</v>
      </c>
      <c r="B23" t="s">
        <v>305</v>
      </c>
      <c r="C23" t="s">
        <v>256</v>
      </c>
      <c r="D23" t="s">
        <v>20</v>
      </c>
      <c r="E23">
        <v>90291</v>
      </c>
      <c r="F23">
        <v>15000000</v>
      </c>
      <c r="G23" t="str" cm="1">
        <f t="array" ref="G23">IF(OR(VLOOKUP($C23,Price_LookUp_tbl,11,FALSE)&gt;$F23,VLOOKUP($C23,Price_LookUp_tbl,12,FALSE)&lt;$F23),"Yes","No")</f>
        <v>Yes</v>
      </c>
      <c r="H23">
        <f t="shared" si="0"/>
        <v>3.7012399376857603</v>
      </c>
      <c r="I23">
        <v>6</v>
      </c>
      <c r="J23" t="str">
        <f t="shared" si="1"/>
        <v>Yes</v>
      </c>
      <c r="K23">
        <f t="shared" si="2"/>
        <v>1.9649312993525012</v>
      </c>
      <c r="L23">
        <v>5</v>
      </c>
      <c r="M23" t="str">
        <f t="shared" si="3"/>
        <v>No</v>
      </c>
      <c r="N23">
        <f t="shared" si="4"/>
        <v>1.0745083758704126</v>
      </c>
      <c r="O23">
        <v>4908</v>
      </c>
      <c r="P23" t="str">
        <f t="shared" si="5"/>
        <v>No</v>
      </c>
      <c r="Q23">
        <f t="shared" si="6"/>
        <v>1.1386868276879492</v>
      </c>
      <c r="R23">
        <v>3240</v>
      </c>
      <c r="S23">
        <v>2015</v>
      </c>
      <c r="T23" t="str">
        <f t="shared" si="7"/>
        <v>No</v>
      </c>
      <c r="U23">
        <f t="shared" si="8"/>
        <v>1.0331607859114429</v>
      </c>
      <c r="V23">
        <v>18</v>
      </c>
      <c r="W23">
        <v>3056</v>
      </c>
      <c r="X23" t="s">
        <v>21</v>
      </c>
      <c r="Y23">
        <v>33.981408500000001</v>
      </c>
      <c r="Z23">
        <v>-118.468671</v>
      </c>
      <c r="AA23">
        <v>1.4572256094925486</v>
      </c>
    </row>
    <row r="24" spans="1:27" x14ac:dyDescent="0.3">
      <c r="A24" t="s">
        <v>17</v>
      </c>
      <c r="B24" t="s">
        <v>160</v>
      </c>
      <c r="C24" t="s">
        <v>46</v>
      </c>
      <c r="D24" t="s">
        <v>20</v>
      </c>
      <c r="E24">
        <v>90094</v>
      </c>
      <c r="F24">
        <v>4950000</v>
      </c>
      <c r="G24" t="str" cm="1">
        <f t="array" ref="G24">IF(OR(VLOOKUP($C24,Price_LookUp_tbl,11,FALSE)&gt;$F24,VLOOKUP($C24,Price_LookUp_tbl,12,FALSE)&lt;$F24),"Yes","No")</f>
        <v>Yes</v>
      </c>
      <c r="H24">
        <f t="shared" si="0"/>
        <v>3.7963425827757469</v>
      </c>
      <c r="I24">
        <v>2</v>
      </c>
      <c r="J24" t="str">
        <f t="shared" si="1"/>
        <v>No</v>
      </c>
      <c r="K24">
        <f t="shared" si="2"/>
        <v>-1.3206886107455651</v>
      </c>
      <c r="L24">
        <v>6</v>
      </c>
      <c r="M24" t="str">
        <f t="shared" si="3"/>
        <v>Yes</v>
      </c>
      <c r="N24">
        <f t="shared" si="4"/>
        <v>2.7734698961054067</v>
      </c>
      <c r="O24">
        <v>4544</v>
      </c>
      <c r="P24" t="str">
        <f t="shared" si="5"/>
        <v>Yes</v>
      </c>
      <c r="Q24">
        <f t="shared" si="6"/>
        <v>2.7564395613447314</v>
      </c>
      <c r="R24">
        <v>3425</v>
      </c>
      <c r="S24">
        <v>2017</v>
      </c>
      <c r="T24" t="str">
        <f t="shared" si="7"/>
        <v>No</v>
      </c>
      <c r="U24">
        <f t="shared" si="8"/>
        <v>2.0159348433865576</v>
      </c>
      <c r="V24">
        <v>30</v>
      </c>
      <c r="W24">
        <v>1089</v>
      </c>
      <c r="X24" t="s">
        <v>21</v>
      </c>
      <c r="Y24">
        <v>33.975954999999999</v>
      </c>
      <c r="Z24">
        <v>-118.414665</v>
      </c>
      <c r="AA24">
        <v>2.5158826768474682</v>
      </c>
    </row>
    <row r="25" spans="1:27" x14ac:dyDescent="0.3">
      <c r="A25" t="s">
        <v>17</v>
      </c>
      <c r="B25" t="s">
        <v>189</v>
      </c>
      <c r="C25" t="s">
        <v>162</v>
      </c>
      <c r="D25" t="s">
        <v>20</v>
      </c>
      <c r="E25">
        <v>90266</v>
      </c>
      <c r="F25">
        <v>28500000</v>
      </c>
      <c r="G25" t="str" cm="1">
        <f t="array" ref="G25">IF(OR(VLOOKUP($C25,Price_LookUp_tbl,11,FALSE)&gt;$F25,VLOOKUP($C25,Price_LookUp_tbl,12,FALSE)&lt;$F25),"Yes","No")</f>
        <v>Yes</v>
      </c>
      <c r="H25">
        <f t="shared" si="0"/>
        <v>4.6507005833856425</v>
      </c>
      <c r="I25">
        <v>5</v>
      </c>
      <c r="J25" t="str">
        <f t="shared" si="1"/>
        <v>No</v>
      </c>
      <c r="K25">
        <f t="shared" si="2"/>
        <v>0.3714581428933344</v>
      </c>
      <c r="L25">
        <v>7</v>
      </c>
      <c r="M25" t="str">
        <f t="shared" si="3"/>
        <v>Yes</v>
      </c>
      <c r="N25">
        <f t="shared" si="4"/>
        <v>1.5917485590622749</v>
      </c>
      <c r="O25">
        <v>7454</v>
      </c>
      <c r="P25" t="str">
        <f t="shared" si="5"/>
        <v>Yes</v>
      </c>
      <c r="Q25">
        <f t="shared" si="6"/>
        <v>1.9735005263622352</v>
      </c>
      <c r="R25">
        <v>3494</v>
      </c>
      <c r="S25">
        <v>2013</v>
      </c>
      <c r="T25" t="str">
        <f t="shared" si="7"/>
        <v>No</v>
      </c>
      <c r="U25">
        <f t="shared" si="8"/>
        <v>0.80064804006243229</v>
      </c>
      <c r="V25">
        <v>163</v>
      </c>
      <c r="W25">
        <v>3823</v>
      </c>
      <c r="X25" t="s">
        <v>21</v>
      </c>
      <c r="Y25">
        <v>33.8977644</v>
      </c>
      <c r="Z25">
        <v>-118.41838679999999</v>
      </c>
      <c r="AA25">
        <v>0.65209823699443392</v>
      </c>
    </row>
    <row r="26" spans="1:27" x14ac:dyDescent="0.3">
      <c r="A26" t="s">
        <v>396</v>
      </c>
      <c r="B26" t="s">
        <v>1310</v>
      </c>
      <c r="C26" t="s">
        <v>688</v>
      </c>
      <c r="D26" t="s">
        <v>689</v>
      </c>
      <c r="E26">
        <v>33131</v>
      </c>
      <c r="F26">
        <v>9200000</v>
      </c>
      <c r="G26" t="str" cm="1">
        <f t="array" ref="G26">IF(OR(VLOOKUP($C26,Price_LookUp_tbl,11,FALSE)&gt;$F26,VLOOKUP($C26,Price_LookUp_tbl,12,FALSE)&lt;$F26),"Yes","No")</f>
        <v>Yes</v>
      </c>
      <c r="H26">
        <f t="shared" si="0"/>
        <v>3.0646170472261569</v>
      </c>
      <c r="I26">
        <v>3</v>
      </c>
      <c r="J26" t="str">
        <f t="shared" si="1"/>
        <v>No</v>
      </c>
      <c r="K26">
        <f t="shared" si="2"/>
        <v>1.172680249868705</v>
      </c>
      <c r="L26">
        <v>4.5</v>
      </c>
      <c r="M26" t="str">
        <f t="shared" si="3"/>
        <v>Yes</v>
      </c>
      <c r="N26">
        <f t="shared" si="4"/>
        <v>2.0228378500382642</v>
      </c>
      <c r="O26">
        <v>3665</v>
      </c>
      <c r="P26" t="str">
        <f t="shared" si="5"/>
        <v>Yes</v>
      </c>
      <c r="Q26">
        <f t="shared" si="6"/>
        <v>2.6997465266286258</v>
      </c>
      <c r="S26">
        <v>2024</v>
      </c>
      <c r="T26" t="str">
        <f t="shared" si="7"/>
        <v>No</v>
      </c>
      <c r="U26">
        <f t="shared" si="8"/>
        <v>1.1868507044677903</v>
      </c>
      <c r="V26">
        <v>16</v>
      </c>
      <c r="W26">
        <v>2510</v>
      </c>
      <c r="X26" t="s">
        <v>1311</v>
      </c>
      <c r="Y26">
        <v>25.769626200000001</v>
      </c>
      <c r="Z26">
        <v>-80.190989999999999</v>
      </c>
      <c r="AA26">
        <v>1.1406023412005215</v>
      </c>
    </row>
    <row r="27" spans="1:27" x14ac:dyDescent="0.3">
      <c r="A27" t="s">
        <v>396</v>
      </c>
      <c r="B27" t="s">
        <v>1316</v>
      </c>
      <c r="C27" t="s">
        <v>688</v>
      </c>
      <c r="D27" t="s">
        <v>689</v>
      </c>
      <c r="E27">
        <v>33131</v>
      </c>
      <c r="F27">
        <v>9350000</v>
      </c>
      <c r="G27" t="str" cm="1">
        <f t="array" ref="G27">IF(OR(VLOOKUP($C27,Price_LookUp_tbl,11,FALSE)&gt;$F27,VLOOKUP($C27,Price_LookUp_tbl,12,FALSE)&lt;$F27),"Yes","No")</f>
        <v>Yes</v>
      </c>
      <c r="H27">
        <f t="shared" si="0"/>
        <v>3.1237144574194979</v>
      </c>
      <c r="I27">
        <v>3</v>
      </c>
      <c r="J27" t="str">
        <f t="shared" si="1"/>
        <v>No</v>
      </c>
      <c r="K27">
        <f t="shared" si="2"/>
        <v>1.172680249868705</v>
      </c>
      <c r="L27">
        <v>4.5</v>
      </c>
      <c r="M27" t="str">
        <f t="shared" si="3"/>
        <v>Yes</v>
      </c>
      <c r="N27">
        <f t="shared" si="4"/>
        <v>2.0228378500382642</v>
      </c>
      <c r="O27">
        <v>3522</v>
      </c>
      <c r="P27" t="str">
        <f t="shared" si="5"/>
        <v>Yes</v>
      </c>
      <c r="Q27">
        <f t="shared" si="6"/>
        <v>2.5341415530866658</v>
      </c>
      <c r="S27">
        <v>2026</v>
      </c>
      <c r="T27" t="str">
        <f t="shared" si="7"/>
        <v>No</v>
      </c>
      <c r="U27">
        <f t="shared" si="8"/>
        <v>1.3499752075578546</v>
      </c>
      <c r="V27">
        <v>27</v>
      </c>
      <c r="W27">
        <v>2655</v>
      </c>
      <c r="X27" t="s">
        <v>1317</v>
      </c>
      <c r="Y27">
        <v>25.769626200000001</v>
      </c>
      <c r="Z27">
        <v>-80.190989999999999</v>
      </c>
      <c r="AA27">
        <v>1.1406023412005215</v>
      </c>
    </row>
    <row r="28" spans="1:27" x14ac:dyDescent="0.3">
      <c r="A28" t="s">
        <v>17</v>
      </c>
      <c r="B28" t="s">
        <v>707</v>
      </c>
      <c r="C28" t="s">
        <v>695</v>
      </c>
      <c r="D28" t="s">
        <v>689</v>
      </c>
      <c r="E28">
        <v>33139</v>
      </c>
      <c r="F28">
        <v>30600000</v>
      </c>
      <c r="G28" t="str" cm="1">
        <f t="array" ref="G28">IF(OR(VLOOKUP($C28,Price_LookUp_tbl,11,FALSE)&gt;$F28,VLOOKUP($C28,Price_LookUp_tbl,12,FALSE)&lt;$F28),"Yes","No")</f>
        <v>Yes</v>
      </c>
      <c r="H28">
        <f t="shared" si="0"/>
        <v>4.3783063014034367</v>
      </c>
      <c r="I28">
        <v>6</v>
      </c>
      <c r="J28" t="str">
        <f t="shared" si="1"/>
        <v>No</v>
      </c>
      <c r="K28">
        <f t="shared" si="2"/>
        <v>2.0781251796450131</v>
      </c>
      <c r="L28">
        <v>6.5</v>
      </c>
      <c r="M28" t="str">
        <f t="shared" si="3"/>
        <v>No</v>
      </c>
      <c r="N28">
        <f t="shared" si="4"/>
        <v>2.2800788398236924</v>
      </c>
      <c r="O28">
        <v>5479</v>
      </c>
      <c r="P28" t="str">
        <f t="shared" si="5"/>
        <v>Yes</v>
      </c>
      <c r="Q28">
        <f t="shared" si="6"/>
        <v>2.1071549084243548</v>
      </c>
      <c r="R28">
        <v>15750</v>
      </c>
      <c r="S28">
        <v>1939</v>
      </c>
      <c r="T28" t="str">
        <f t="shared" si="7"/>
        <v>No</v>
      </c>
      <c r="U28">
        <f t="shared" si="8"/>
        <v>-1.1960677677792</v>
      </c>
      <c r="V28">
        <v>8</v>
      </c>
      <c r="W28">
        <v>5585</v>
      </c>
      <c r="X28" t="s">
        <v>21</v>
      </c>
      <c r="Y28">
        <v>25.7927295</v>
      </c>
      <c r="Z28">
        <v>-80.154415</v>
      </c>
      <c r="AA28">
        <v>1.6795282559478095</v>
      </c>
    </row>
    <row r="29" spans="1:27" x14ac:dyDescent="0.3">
      <c r="A29" t="s">
        <v>17</v>
      </c>
      <c r="B29" t="s">
        <v>709</v>
      </c>
      <c r="C29" t="s">
        <v>695</v>
      </c>
      <c r="D29" t="s">
        <v>689</v>
      </c>
      <c r="E29">
        <v>33139</v>
      </c>
      <c r="F29">
        <v>26500000</v>
      </c>
      <c r="G29" t="str" cm="1">
        <f t="array" ref="G29">IF(OR(VLOOKUP($C29,Price_LookUp_tbl,11,FALSE)&gt;$F29,VLOOKUP($C29,Price_LookUp_tbl,12,FALSE)&lt;$F29),"Yes","No")</f>
        <v>Yes</v>
      </c>
      <c r="H29">
        <f t="shared" si="0"/>
        <v>3.7181049089856244</v>
      </c>
      <c r="I29">
        <v>5</v>
      </c>
      <c r="J29" t="str">
        <f t="shared" si="1"/>
        <v>No</v>
      </c>
      <c r="K29">
        <f t="shared" si="2"/>
        <v>1.4818592382698701</v>
      </c>
      <c r="L29">
        <v>4</v>
      </c>
      <c r="M29" t="str">
        <f t="shared" si="3"/>
        <v>No</v>
      </c>
      <c r="N29">
        <f t="shared" si="4"/>
        <v>0.81046044156909602</v>
      </c>
      <c r="O29">
        <v>5020</v>
      </c>
      <c r="P29" t="str">
        <f t="shared" si="5"/>
        <v>Yes</v>
      </c>
      <c r="Q29">
        <f t="shared" si="6"/>
        <v>1.8366777469704751</v>
      </c>
      <c r="R29">
        <v>9953</v>
      </c>
      <c r="S29">
        <v>2020</v>
      </c>
      <c r="T29" t="str">
        <f t="shared" si="7"/>
        <v>No</v>
      </c>
      <c r="U29">
        <f t="shared" si="8"/>
        <v>1.5135042098060441</v>
      </c>
      <c r="V29">
        <v>20</v>
      </c>
      <c r="W29">
        <v>5279</v>
      </c>
      <c r="X29" t="s">
        <v>21</v>
      </c>
      <c r="Y29">
        <v>25.788878799999999</v>
      </c>
      <c r="Z29">
        <v>-80.163675400000002</v>
      </c>
      <c r="AA29">
        <v>1.9828646877241103</v>
      </c>
    </row>
    <row r="30" spans="1:27" x14ac:dyDescent="0.3">
      <c r="A30" t="s">
        <v>17</v>
      </c>
      <c r="B30" t="s">
        <v>711</v>
      </c>
      <c r="C30" t="s">
        <v>695</v>
      </c>
      <c r="D30" t="s">
        <v>689</v>
      </c>
      <c r="E30">
        <v>33139</v>
      </c>
      <c r="F30">
        <v>23500000</v>
      </c>
      <c r="G30" t="str" cm="1">
        <f t="array" ref="G30">IF(OR(VLOOKUP($C30,Price_LookUp_tbl,11,FALSE)&gt;$F30,VLOOKUP($C30,Price_LookUp_tbl,12,FALSE)&lt;$F30),"Yes","No")</f>
        <v>Yes</v>
      </c>
      <c r="H30">
        <f t="shared" si="0"/>
        <v>3.2350307194116148</v>
      </c>
      <c r="I30">
        <v>4</v>
      </c>
      <c r="J30" t="str">
        <f t="shared" si="1"/>
        <v>No</v>
      </c>
      <c r="K30">
        <f t="shared" si="2"/>
        <v>0.88559329689472721</v>
      </c>
      <c r="L30">
        <v>4.5</v>
      </c>
      <c r="M30" t="str">
        <f t="shared" si="3"/>
        <v>No</v>
      </c>
      <c r="N30">
        <f t="shared" si="4"/>
        <v>1.1043841212200152</v>
      </c>
      <c r="O30">
        <v>5501</v>
      </c>
      <c r="P30" t="str">
        <f t="shared" si="5"/>
        <v>Yes</v>
      </c>
      <c r="Q30">
        <f t="shared" si="6"/>
        <v>2.1201189553785711</v>
      </c>
      <c r="R30">
        <v>10500</v>
      </c>
      <c r="S30">
        <v>2018</v>
      </c>
      <c r="T30" t="str">
        <f t="shared" si="7"/>
        <v>No</v>
      </c>
      <c r="U30">
        <f t="shared" si="8"/>
        <v>1.4466011980138158</v>
      </c>
      <c r="V30">
        <v>9</v>
      </c>
      <c r="W30">
        <v>4272</v>
      </c>
      <c r="X30" t="s">
        <v>21</v>
      </c>
      <c r="Y30">
        <v>25.792016799999999</v>
      </c>
      <c r="Z30">
        <v>-80.160015299999998</v>
      </c>
      <c r="AA30">
        <v>1.9083613130668038</v>
      </c>
    </row>
    <row r="31" spans="1:27" x14ac:dyDescent="0.3">
      <c r="A31" t="s">
        <v>17</v>
      </c>
      <c r="B31" t="s">
        <v>719</v>
      </c>
      <c r="C31" t="s">
        <v>695</v>
      </c>
      <c r="D31" t="s">
        <v>689</v>
      </c>
      <c r="E31">
        <v>33140</v>
      </c>
      <c r="F31">
        <v>24850000</v>
      </c>
      <c r="G31" t="str" cm="1">
        <f t="array" ref="G31">IF(OR(VLOOKUP($C31,Price_LookUp_tbl,11,FALSE)&gt;$F31,VLOOKUP($C31,Price_LookUp_tbl,12,FALSE)&lt;$F31),"Yes","No")</f>
        <v>Yes</v>
      </c>
      <c r="H31">
        <f t="shared" si="0"/>
        <v>3.4524141047199191</v>
      </c>
      <c r="I31">
        <v>4</v>
      </c>
      <c r="J31" t="str">
        <f t="shared" si="1"/>
        <v>No</v>
      </c>
      <c r="K31">
        <f t="shared" si="2"/>
        <v>0.88559329689472721</v>
      </c>
      <c r="L31">
        <v>4.5</v>
      </c>
      <c r="M31" t="str">
        <f t="shared" si="3"/>
        <v>No</v>
      </c>
      <c r="N31">
        <f t="shared" si="4"/>
        <v>1.1043841212200152</v>
      </c>
      <c r="O31">
        <v>5688</v>
      </c>
      <c r="P31" t="str">
        <f t="shared" si="5"/>
        <v>Yes</v>
      </c>
      <c r="Q31">
        <f t="shared" si="6"/>
        <v>2.2303133544894109</v>
      </c>
      <c r="R31">
        <v>11806</v>
      </c>
      <c r="S31">
        <v>2023</v>
      </c>
      <c r="T31" t="str">
        <f t="shared" si="7"/>
        <v>No</v>
      </c>
      <c r="U31">
        <f t="shared" si="8"/>
        <v>1.6138587274943863</v>
      </c>
      <c r="V31">
        <v>99</v>
      </c>
      <c r="W31">
        <v>4369</v>
      </c>
      <c r="X31" t="s">
        <v>21</v>
      </c>
      <c r="Y31">
        <v>25.7962585</v>
      </c>
      <c r="Z31">
        <v>-80.141377199999994</v>
      </c>
      <c r="AA31">
        <v>1.4641580785144388</v>
      </c>
    </row>
    <row r="32" spans="1:27" x14ac:dyDescent="0.3">
      <c r="A32" t="s">
        <v>17</v>
      </c>
      <c r="B32" t="s">
        <v>784</v>
      </c>
      <c r="C32" t="s">
        <v>695</v>
      </c>
      <c r="D32" t="s">
        <v>689</v>
      </c>
      <c r="E32">
        <v>33140</v>
      </c>
      <c r="F32">
        <v>38000000</v>
      </c>
      <c r="G32" t="str" cm="1">
        <f t="array" ref="G32">IF(OR(VLOOKUP($C32,Price_LookUp_tbl,11,FALSE)&gt;$F32,VLOOKUP($C32,Price_LookUp_tbl,12,FALSE)&lt;$F32),"Yes","No")</f>
        <v>Yes</v>
      </c>
      <c r="H32">
        <f t="shared" si="0"/>
        <v>5.5698893023526601</v>
      </c>
      <c r="I32">
        <v>5</v>
      </c>
      <c r="J32" t="str">
        <f t="shared" si="1"/>
        <v>No</v>
      </c>
      <c r="K32">
        <f t="shared" si="2"/>
        <v>1.4818592382698701</v>
      </c>
      <c r="L32">
        <v>5.5</v>
      </c>
      <c r="M32" t="str">
        <f t="shared" si="3"/>
        <v>No</v>
      </c>
      <c r="N32">
        <f t="shared" si="4"/>
        <v>1.6922314805218537</v>
      </c>
      <c r="O32">
        <v>6977</v>
      </c>
      <c r="P32" t="str">
        <f t="shared" si="5"/>
        <v>Yes</v>
      </c>
      <c r="Q32">
        <f t="shared" si="6"/>
        <v>2.989888651034184</v>
      </c>
      <c r="R32">
        <v>12759</v>
      </c>
      <c r="S32">
        <v>2005</v>
      </c>
      <c r="T32" t="str">
        <f t="shared" si="7"/>
        <v>No</v>
      </c>
      <c r="U32">
        <f t="shared" si="8"/>
        <v>1.0117316213643321</v>
      </c>
      <c r="V32">
        <v>15</v>
      </c>
      <c r="W32">
        <v>5446</v>
      </c>
      <c r="X32" t="s">
        <v>21</v>
      </c>
      <c r="Y32">
        <v>25.832902700000002</v>
      </c>
      <c r="Z32">
        <v>-80.130144200000004</v>
      </c>
      <c r="AA32">
        <v>1.1632515727009538</v>
      </c>
    </row>
    <row r="33" spans="1:27" x14ac:dyDescent="0.3">
      <c r="A33" t="s">
        <v>396</v>
      </c>
      <c r="B33" t="s">
        <v>1122</v>
      </c>
      <c r="C33" t="s">
        <v>688</v>
      </c>
      <c r="D33" t="s">
        <v>689</v>
      </c>
      <c r="E33">
        <v>33131</v>
      </c>
      <c r="F33">
        <v>22900000</v>
      </c>
      <c r="G33" t="str" cm="1">
        <f t="array" ref="G33">IF(OR(VLOOKUP($C33,Price_LookUp_tbl,11,FALSE)&gt;$F33,VLOOKUP($C33,Price_LookUp_tbl,12,FALSE)&lt;$F33),"Yes","No")</f>
        <v>Yes</v>
      </c>
      <c r="H33">
        <f t="shared" si="0"/>
        <v>8.4621805115512778</v>
      </c>
      <c r="I33">
        <v>2</v>
      </c>
      <c r="J33" t="str">
        <f t="shared" si="1"/>
        <v>No</v>
      </c>
      <c r="K33">
        <f t="shared" si="2"/>
        <v>8.28088559132798E-2</v>
      </c>
      <c r="L33">
        <v>3.5</v>
      </c>
      <c r="M33" t="str">
        <f t="shared" si="3"/>
        <v>No</v>
      </c>
      <c r="N33">
        <f t="shared" si="4"/>
        <v>1.1373036839270927</v>
      </c>
      <c r="O33">
        <v>2139</v>
      </c>
      <c r="P33" t="str">
        <f t="shared" si="5"/>
        <v>No</v>
      </c>
      <c r="Q33">
        <f t="shared" si="6"/>
        <v>0.93252142435568097</v>
      </c>
      <c r="S33">
        <v>2006</v>
      </c>
      <c r="T33" t="str">
        <f t="shared" si="7"/>
        <v>No</v>
      </c>
      <c r="U33">
        <f t="shared" si="8"/>
        <v>-0.28126982334278944</v>
      </c>
      <c r="V33">
        <v>6</v>
      </c>
      <c r="W33">
        <v>10706</v>
      </c>
      <c r="X33" t="s">
        <v>1123</v>
      </c>
      <c r="Y33">
        <v>25.759087999999998</v>
      </c>
      <c r="Z33">
        <v>-80.191816700000004</v>
      </c>
      <c r="AA33">
        <v>0.4559822792600543</v>
      </c>
    </row>
    <row r="34" spans="1:27" x14ac:dyDescent="0.3">
      <c r="A34" t="s">
        <v>396</v>
      </c>
      <c r="B34" t="s">
        <v>1439</v>
      </c>
      <c r="C34" t="s">
        <v>688</v>
      </c>
      <c r="D34" t="s">
        <v>689</v>
      </c>
      <c r="E34">
        <v>33132</v>
      </c>
      <c r="F34">
        <v>7998000</v>
      </c>
      <c r="G34" t="str" cm="1">
        <f t="array" ref="G34">IF(OR(VLOOKUP($C34,Price_LookUp_tbl,11,FALSE)&gt;$F34,VLOOKUP($C34,Price_LookUp_tbl,12,FALSE)&lt;$F34),"Yes","No")</f>
        <v>Yes</v>
      </c>
      <c r="H34">
        <f t="shared" si="0"/>
        <v>2.5910498002101869</v>
      </c>
      <c r="I34">
        <v>5</v>
      </c>
      <c r="J34" t="str">
        <f t="shared" si="1"/>
        <v>Yes</v>
      </c>
      <c r="K34">
        <f t="shared" si="2"/>
        <v>3.3524230377795554</v>
      </c>
      <c r="L34">
        <v>6.5</v>
      </c>
      <c r="M34" t="str">
        <f t="shared" si="3"/>
        <v>Yes</v>
      </c>
      <c r="N34">
        <f t="shared" si="4"/>
        <v>3.7939061822606073</v>
      </c>
      <c r="O34">
        <v>4796</v>
      </c>
      <c r="P34" t="str">
        <f t="shared" si="5"/>
        <v>Yes</v>
      </c>
      <c r="Q34">
        <f t="shared" si="6"/>
        <v>4.009531317369583</v>
      </c>
      <c r="S34">
        <v>2018</v>
      </c>
      <c r="T34" t="str">
        <f t="shared" si="7"/>
        <v>No</v>
      </c>
      <c r="U34">
        <f t="shared" si="8"/>
        <v>0.69747719519759699</v>
      </c>
      <c r="V34">
        <v>218</v>
      </c>
      <c r="W34">
        <v>1668</v>
      </c>
      <c r="X34" t="s">
        <v>1440</v>
      </c>
      <c r="Y34">
        <v>25.793508200000002</v>
      </c>
      <c r="Z34">
        <v>-80.186688099999998</v>
      </c>
      <c r="AA34">
        <v>0.57062536092586025</v>
      </c>
    </row>
    <row r="35" spans="1:27" x14ac:dyDescent="0.3">
      <c r="A35" t="s">
        <v>17</v>
      </c>
      <c r="B35" t="s">
        <v>786</v>
      </c>
      <c r="C35" t="s">
        <v>695</v>
      </c>
      <c r="D35" t="s">
        <v>689</v>
      </c>
      <c r="E35">
        <v>33140</v>
      </c>
      <c r="F35">
        <v>7900000</v>
      </c>
      <c r="G35" t="str" cm="1">
        <f t="array" ref="G35">IF(OR(VLOOKUP($C35,Price_LookUp_tbl,11,FALSE)&gt;$F35,VLOOKUP($C35,Price_LookUp_tbl,12,FALSE)&lt;$F35),"Yes","No")</f>
        <v>Yes</v>
      </c>
      <c r="H35">
        <f t="shared" si="0"/>
        <v>0.72304493362676603</v>
      </c>
      <c r="I35">
        <v>9</v>
      </c>
      <c r="J35" t="str">
        <f t="shared" si="1"/>
        <v>Yes</v>
      </c>
      <c r="K35">
        <f t="shared" si="2"/>
        <v>3.8669230037704421</v>
      </c>
      <c r="L35">
        <v>8.5</v>
      </c>
      <c r="M35" t="str">
        <f t="shared" si="3"/>
        <v>Yes</v>
      </c>
      <c r="N35">
        <f t="shared" si="4"/>
        <v>3.4557735584273694</v>
      </c>
      <c r="O35">
        <v>6828</v>
      </c>
      <c r="P35" t="str">
        <f t="shared" si="5"/>
        <v>Yes</v>
      </c>
      <c r="Q35">
        <f t="shared" si="6"/>
        <v>2.9020866966624452</v>
      </c>
      <c r="R35">
        <v>15134</v>
      </c>
      <c r="S35">
        <v>1928</v>
      </c>
      <c r="T35" t="str">
        <f t="shared" si="7"/>
        <v>No</v>
      </c>
      <c r="U35">
        <f t="shared" si="8"/>
        <v>-1.5640343326364554</v>
      </c>
      <c r="V35">
        <v>162</v>
      </c>
      <c r="W35">
        <v>1157</v>
      </c>
      <c r="X35" t="s">
        <v>21</v>
      </c>
      <c r="Y35">
        <v>25.832711700000001</v>
      </c>
      <c r="Z35">
        <v>-80.124472499999996</v>
      </c>
      <c r="AA35">
        <v>1.2991568594900658</v>
      </c>
    </row>
    <row r="36" spans="1:27" x14ac:dyDescent="0.3">
      <c r="A36" t="s">
        <v>17</v>
      </c>
      <c r="B36" t="s">
        <v>714</v>
      </c>
      <c r="C36" t="s">
        <v>695</v>
      </c>
      <c r="D36" t="s">
        <v>689</v>
      </c>
      <c r="E36">
        <v>33139</v>
      </c>
      <c r="F36">
        <v>3690000</v>
      </c>
      <c r="G36" t="str" cm="1">
        <f t="array" ref="G36">IF(OR(VLOOKUP($C36,Price_LookUp_tbl,11,FALSE)&gt;$F36,VLOOKUP($C36,Price_LookUp_tbl,12,FALSE)&lt;$F36),"Yes","No")</f>
        <v>No</v>
      </c>
      <c r="H36">
        <f t="shared" si="0"/>
        <v>4.5130820924572788E-2</v>
      </c>
      <c r="I36">
        <v>11</v>
      </c>
      <c r="J36" t="str">
        <f t="shared" si="1"/>
        <v>Yes</v>
      </c>
      <c r="K36">
        <f t="shared" si="2"/>
        <v>5.0594548865207276</v>
      </c>
      <c r="L36">
        <v>9.5</v>
      </c>
      <c r="M36" t="str">
        <f t="shared" si="3"/>
        <v>Yes</v>
      </c>
      <c r="N36">
        <f t="shared" si="4"/>
        <v>4.043620917729208</v>
      </c>
      <c r="O36">
        <v>1853</v>
      </c>
      <c r="P36" t="str">
        <f t="shared" si="5"/>
        <v>No</v>
      </c>
      <c r="Q36">
        <f t="shared" si="6"/>
        <v>-2.9555739575138282E-2</v>
      </c>
      <c r="R36">
        <v>7500</v>
      </c>
      <c r="S36">
        <v>1952</v>
      </c>
      <c r="T36" t="str">
        <f t="shared" si="7"/>
        <v>No</v>
      </c>
      <c r="U36">
        <f t="shared" si="8"/>
        <v>-0.76119819112971643</v>
      </c>
      <c r="V36">
        <v>62</v>
      </c>
      <c r="W36">
        <v>1991</v>
      </c>
      <c r="X36" t="s">
        <v>21</v>
      </c>
      <c r="Y36">
        <v>25.777832199999999</v>
      </c>
      <c r="Z36">
        <v>-80.139324400000007</v>
      </c>
      <c r="AA36">
        <v>0.29037497188063188</v>
      </c>
    </row>
    <row r="37" spans="1:27" x14ac:dyDescent="0.3">
      <c r="A37" t="s">
        <v>17</v>
      </c>
      <c r="B37" t="s">
        <v>687</v>
      </c>
      <c r="C37" t="s">
        <v>688</v>
      </c>
      <c r="D37" t="s">
        <v>689</v>
      </c>
      <c r="E37">
        <v>33130</v>
      </c>
      <c r="F37">
        <v>850000</v>
      </c>
      <c r="G37" t="str" cm="1">
        <f t="array" ref="G37">IF(OR(VLOOKUP($C37,Price_LookUp_tbl,11,FALSE)&gt;$F37,VLOOKUP($C37,Price_LookUp_tbl,12,FALSE)&lt;$F37),"Yes","No")</f>
        <v>No</v>
      </c>
      <c r="H37">
        <f t="shared" si="0"/>
        <v>-0.22513878686980976</v>
      </c>
      <c r="I37">
        <v>5</v>
      </c>
      <c r="J37" t="str">
        <f t="shared" si="1"/>
        <v>Yes</v>
      </c>
      <c r="K37">
        <f t="shared" si="2"/>
        <v>3.3524230377795554</v>
      </c>
      <c r="L37">
        <v>2</v>
      </c>
      <c r="M37" t="str">
        <f t="shared" si="3"/>
        <v>No</v>
      </c>
      <c r="N37">
        <f t="shared" si="4"/>
        <v>-0.19099756523966455</v>
      </c>
      <c r="O37">
        <v>2426</v>
      </c>
      <c r="P37" t="str">
        <f t="shared" si="5"/>
        <v>No</v>
      </c>
      <c r="Q37">
        <f t="shared" si="6"/>
        <v>1.2648894481776569</v>
      </c>
      <c r="R37">
        <v>5000</v>
      </c>
      <c r="S37">
        <v>1924</v>
      </c>
      <c r="T37" t="str">
        <f t="shared" si="7"/>
        <v>Yes</v>
      </c>
      <c r="U37">
        <f t="shared" si="8"/>
        <v>-6.9693744500354295</v>
      </c>
      <c r="V37">
        <v>4</v>
      </c>
      <c r="W37">
        <v>350</v>
      </c>
      <c r="X37" t="s">
        <v>21</v>
      </c>
      <c r="Y37">
        <v>25.772224300000001</v>
      </c>
      <c r="Z37">
        <v>-80.205833600000005</v>
      </c>
      <c r="AA37">
        <v>1.407163592421143</v>
      </c>
    </row>
    <row r="38" spans="1:27" x14ac:dyDescent="0.3">
      <c r="A38" t="s">
        <v>17</v>
      </c>
      <c r="B38" t="s">
        <v>803</v>
      </c>
      <c r="C38" t="s">
        <v>695</v>
      </c>
      <c r="D38" t="s">
        <v>689</v>
      </c>
      <c r="E38">
        <v>33141</v>
      </c>
      <c r="F38">
        <v>18950000</v>
      </c>
      <c r="G38" t="str" cm="1">
        <f t="array" ref="G38">IF(OR(VLOOKUP($C38,Price_LookUp_tbl,11,FALSE)&gt;$F38,VLOOKUP($C38,Price_LookUp_tbl,12,FALSE)&lt;$F38),"Yes","No")</f>
        <v>Yes</v>
      </c>
      <c r="H38">
        <f t="shared" si="0"/>
        <v>2.5023681985577007</v>
      </c>
      <c r="I38">
        <v>6</v>
      </c>
      <c r="J38" t="str">
        <f t="shared" si="1"/>
        <v>No</v>
      </c>
      <c r="K38">
        <f t="shared" si="2"/>
        <v>2.0781251796450131</v>
      </c>
      <c r="L38">
        <v>8</v>
      </c>
      <c r="M38" t="str">
        <f t="shared" si="3"/>
        <v>Yes</v>
      </c>
      <c r="N38">
        <f t="shared" si="4"/>
        <v>3.16184987877645</v>
      </c>
      <c r="O38">
        <v>7000</v>
      </c>
      <c r="P38" t="str">
        <f t="shared" si="5"/>
        <v>Yes</v>
      </c>
      <c r="Q38">
        <f t="shared" si="6"/>
        <v>3.0034419728499557</v>
      </c>
      <c r="R38">
        <v>16200</v>
      </c>
      <c r="S38">
        <v>2021</v>
      </c>
      <c r="T38" t="str">
        <f t="shared" si="7"/>
        <v>No</v>
      </c>
      <c r="U38">
        <f t="shared" si="8"/>
        <v>1.5469557157021581</v>
      </c>
      <c r="V38">
        <v>153</v>
      </c>
      <c r="W38">
        <v>2707</v>
      </c>
      <c r="X38" t="s">
        <v>21</v>
      </c>
      <c r="Y38">
        <v>25.846668999999999</v>
      </c>
      <c r="Z38">
        <v>-80.123548799999995</v>
      </c>
      <c r="AA38">
        <v>1.115122187613294</v>
      </c>
    </row>
    <row r="39" spans="1:27" x14ac:dyDescent="0.3">
      <c r="A39" t="s">
        <v>396</v>
      </c>
      <c r="B39" t="s">
        <v>1312</v>
      </c>
      <c r="C39" t="s">
        <v>688</v>
      </c>
      <c r="D39" t="s">
        <v>689</v>
      </c>
      <c r="E39">
        <v>33131</v>
      </c>
      <c r="F39">
        <v>5300900</v>
      </c>
      <c r="G39" t="str" cm="1">
        <f t="array" ref="G39">IF(OR(VLOOKUP($C39,Price_LookUp_tbl,11,FALSE)&gt;$F39,VLOOKUP($C39,Price_LookUp_tbl,12,FALSE)&lt;$F39),"Yes","No")</f>
        <v>Yes</v>
      </c>
      <c r="H39">
        <f t="shared" si="0"/>
        <v>1.5284389666604583</v>
      </c>
      <c r="I39">
        <v>3</v>
      </c>
      <c r="J39" t="str">
        <f t="shared" si="1"/>
        <v>No</v>
      </c>
      <c r="K39">
        <f t="shared" si="2"/>
        <v>1.172680249868705</v>
      </c>
      <c r="L39">
        <v>6</v>
      </c>
      <c r="M39" t="str">
        <f t="shared" si="3"/>
        <v>Yes</v>
      </c>
      <c r="N39">
        <f t="shared" si="4"/>
        <v>3.3511390992050214</v>
      </c>
      <c r="O39">
        <v>4431</v>
      </c>
      <c r="P39" t="str">
        <f t="shared" si="5"/>
        <v>Yes</v>
      </c>
      <c r="Q39">
        <f t="shared" si="6"/>
        <v>3.5868333079792651</v>
      </c>
      <c r="S39">
        <v>2026</v>
      </c>
      <c r="T39" t="str">
        <f t="shared" si="7"/>
        <v>No</v>
      </c>
      <c r="U39">
        <f t="shared" si="8"/>
        <v>1.3499752075578546</v>
      </c>
      <c r="V39">
        <v>27</v>
      </c>
      <c r="W39">
        <v>1196</v>
      </c>
      <c r="X39" t="s">
        <v>1313</v>
      </c>
      <c r="Y39">
        <v>25.769626200000001</v>
      </c>
      <c r="Z39">
        <v>-80.190989999999999</v>
      </c>
      <c r="AA39">
        <v>1.1406023412005215</v>
      </c>
    </row>
    <row r="40" spans="1:27" x14ac:dyDescent="0.3">
      <c r="A40" t="s">
        <v>17</v>
      </c>
      <c r="B40" t="s">
        <v>349</v>
      </c>
      <c r="C40" t="s">
        <v>256</v>
      </c>
      <c r="D40" t="s">
        <v>20</v>
      </c>
      <c r="E40">
        <v>90291</v>
      </c>
      <c r="F40">
        <v>3595000</v>
      </c>
      <c r="G40" t="str" cm="1">
        <f t="array" ref="G40">IF(OR(VLOOKUP($C40,Price_LookUp_tbl,11,FALSE)&gt;$F40,VLOOKUP($C40,Price_LookUp_tbl,12,FALSE)&lt;$F40),"Yes","No")</f>
        <v>No</v>
      </c>
      <c r="H40">
        <f t="shared" si="0"/>
        <v>3.6314454807956184E-2</v>
      </c>
      <c r="I40">
        <v>6</v>
      </c>
      <c r="J40" t="str">
        <f t="shared" si="1"/>
        <v>Yes</v>
      </c>
      <c r="K40">
        <f t="shared" si="2"/>
        <v>1.9649312993525012</v>
      </c>
      <c r="L40">
        <v>9</v>
      </c>
      <c r="M40" t="str">
        <f t="shared" si="3"/>
        <v>Yes</v>
      </c>
      <c r="N40">
        <f t="shared" si="4"/>
        <v>3.6438822504792228</v>
      </c>
      <c r="O40">
        <v>8749</v>
      </c>
      <c r="P40" t="str">
        <f t="shared" si="5"/>
        <v>Yes</v>
      </c>
      <c r="Q40">
        <f t="shared" si="6"/>
        <v>3.1956725327365709</v>
      </c>
      <c r="R40">
        <v>8206</v>
      </c>
      <c r="S40">
        <v>2020</v>
      </c>
      <c r="T40" t="str">
        <f t="shared" si="7"/>
        <v>No</v>
      </c>
      <c r="U40">
        <f t="shared" si="8"/>
        <v>1.1632384260558204</v>
      </c>
      <c r="V40">
        <v>110</v>
      </c>
      <c r="W40">
        <v>411</v>
      </c>
      <c r="X40" t="s">
        <v>21</v>
      </c>
      <c r="Y40">
        <v>33.993467299999999</v>
      </c>
      <c r="Z40">
        <v>-118.4642923</v>
      </c>
      <c r="AA40">
        <v>1.1216809555012226</v>
      </c>
    </row>
    <row r="41" spans="1:27" x14ac:dyDescent="0.3">
      <c r="A41" t="s">
        <v>17</v>
      </c>
      <c r="B41" t="s">
        <v>222</v>
      </c>
      <c r="C41" t="s">
        <v>221</v>
      </c>
      <c r="D41" t="s">
        <v>20</v>
      </c>
      <c r="E41">
        <v>90292</v>
      </c>
      <c r="F41">
        <v>3695000</v>
      </c>
      <c r="G41" t="str" cm="1">
        <f t="array" ref="G41">IF(OR(VLOOKUP($C41,Price_LookUp_tbl,11,FALSE)&gt;$F41,VLOOKUP($C41,Price_LookUp_tbl,12,FALSE)&lt;$F41),"Yes","No")</f>
        <v>Yes</v>
      </c>
      <c r="H41">
        <f t="shared" si="0"/>
        <v>2.2006150852223927</v>
      </c>
      <c r="I41">
        <v>5</v>
      </c>
      <c r="J41" t="str">
        <f t="shared" si="1"/>
        <v>Yes</v>
      </c>
      <c r="K41">
        <f t="shared" si="2"/>
        <v>2.9014422873699859</v>
      </c>
      <c r="L41">
        <v>6.5</v>
      </c>
      <c r="M41" t="str">
        <f t="shared" si="3"/>
        <v>Yes</v>
      </c>
      <c r="N41">
        <f t="shared" si="4"/>
        <v>3.2869041493263973</v>
      </c>
      <c r="O41">
        <v>5150</v>
      </c>
      <c r="P41" t="str">
        <f t="shared" si="5"/>
        <v>Yes</v>
      </c>
      <c r="Q41">
        <f t="shared" si="6"/>
        <v>2.9304786844216593</v>
      </c>
      <c r="R41">
        <v>3150</v>
      </c>
      <c r="S41">
        <v>2005</v>
      </c>
      <c r="T41" t="str">
        <f t="shared" si="7"/>
        <v>No</v>
      </c>
      <c r="U41">
        <f t="shared" si="8"/>
        <v>0.93278348399678257</v>
      </c>
      <c r="V41">
        <v>53</v>
      </c>
      <c r="W41">
        <v>717</v>
      </c>
      <c r="X41" t="s">
        <v>21</v>
      </c>
      <c r="Y41">
        <v>33.9687573</v>
      </c>
      <c r="Z41">
        <v>-118.4554863</v>
      </c>
      <c r="AA41">
        <v>1.4734902178931517</v>
      </c>
    </row>
    <row r="42" spans="1:27" x14ac:dyDescent="0.3">
      <c r="A42" t="s">
        <v>17</v>
      </c>
      <c r="B42" t="s">
        <v>240</v>
      </c>
      <c r="C42" t="s">
        <v>229</v>
      </c>
      <c r="D42" t="s">
        <v>20</v>
      </c>
      <c r="E42">
        <v>90293</v>
      </c>
      <c r="F42">
        <v>4950000</v>
      </c>
      <c r="G42" t="str" cm="1">
        <f t="array" ref="G42">IF(OR(VLOOKUP($C42,Price_LookUp_tbl,11,FALSE)&gt;$F42,VLOOKUP($C42,Price_LookUp_tbl,12,FALSE)&lt;$F42),"Yes","No")</f>
        <v>Yes</v>
      </c>
      <c r="H42">
        <f t="shared" si="0"/>
        <v>2.9681876354542882</v>
      </c>
      <c r="I42">
        <v>5</v>
      </c>
      <c r="J42" t="str">
        <f t="shared" si="1"/>
        <v>Yes</v>
      </c>
      <c r="K42">
        <f t="shared" si="2"/>
        <v>2.169204354906205</v>
      </c>
      <c r="L42">
        <v>6</v>
      </c>
      <c r="M42" t="str">
        <f t="shared" si="3"/>
        <v>Yes</v>
      </c>
      <c r="N42">
        <f t="shared" si="4"/>
        <v>3.615815692359984</v>
      </c>
      <c r="O42">
        <v>5100</v>
      </c>
      <c r="P42" t="str">
        <f t="shared" si="5"/>
        <v>Yes</v>
      </c>
      <c r="Q42">
        <f t="shared" si="6"/>
        <v>2.3246262304915737</v>
      </c>
      <c r="R42">
        <v>5001</v>
      </c>
      <c r="S42">
        <v>1988</v>
      </c>
      <c r="T42" t="str">
        <f t="shared" si="7"/>
        <v>No</v>
      </c>
      <c r="U42">
        <f t="shared" si="8"/>
        <v>0.87954570280900035</v>
      </c>
      <c r="V42">
        <v>39</v>
      </c>
      <c r="W42">
        <v>971</v>
      </c>
      <c r="X42" t="s">
        <v>21</v>
      </c>
      <c r="Y42">
        <v>33.9644926</v>
      </c>
      <c r="Z42">
        <v>-118.4313475</v>
      </c>
      <c r="AA42">
        <v>1.2935273618928065</v>
      </c>
    </row>
    <row r="43" spans="1:27" x14ac:dyDescent="0.3">
      <c r="A43" t="s">
        <v>17</v>
      </c>
      <c r="B43" t="s">
        <v>61</v>
      </c>
      <c r="C43" t="s">
        <v>46</v>
      </c>
      <c r="D43" t="s">
        <v>20</v>
      </c>
      <c r="E43">
        <v>90045</v>
      </c>
      <c r="F43">
        <v>3995000</v>
      </c>
      <c r="G43" t="str" cm="1">
        <f t="array" ref="G43">IF(OR(VLOOKUP($C43,Price_LookUp_tbl,11,FALSE)&gt;$F43,VLOOKUP($C43,Price_LookUp_tbl,12,FALSE)&lt;$F43),"Yes","No")</f>
        <v>Yes</v>
      </c>
      <c r="H43">
        <f t="shared" si="0"/>
        <v>2.6621503522618277</v>
      </c>
      <c r="I43">
        <v>5</v>
      </c>
      <c r="J43" t="str">
        <f t="shared" si="1"/>
        <v>No</v>
      </c>
      <c r="K43">
        <f t="shared" si="2"/>
        <v>1.4487145475015126</v>
      </c>
      <c r="L43">
        <v>7</v>
      </c>
      <c r="M43" t="str">
        <f t="shared" si="3"/>
        <v>Yes</v>
      </c>
      <c r="N43">
        <f t="shared" si="4"/>
        <v>3.6206613693862115</v>
      </c>
      <c r="O43">
        <v>4100</v>
      </c>
      <c r="P43" t="str">
        <f t="shared" si="5"/>
        <v>No</v>
      </c>
      <c r="Q43">
        <f t="shared" si="6"/>
        <v>2.2731163008910165</v>
      </c>
      <c r="R43">
        <v>11859</v>
      </c>
      <c r="S43">
        <v>1951</v>
      </c>
      <c r="T43" t="str">
        <f t="shared" si="7"/>
        <v>No</v>
      </c>
      <c r="U43">
        <f t="shared" si="8"/>
        <v>-0.46373905865414977</v>
      </c>
      <c r="V43">
        <v>111</v>
      </c>
      <c r="W43">
        <v>974</v>
      </c>
      <c r="X43" t="s">
        <v>21</v>
      </c>
      <c r="Y43">
        <v>33.971215299999997</v>
      </c>
      <c r="Z43">
        <v>-118.39798999999999</v>
      </c>
      <c r="AA43">
        <v>3.0722274973935693</v>
      </c>
    </row>
    <row r="44" spans="1:27" x14ac:dyDescent="0.3">
      <c r="A44" t="s">
        <v>17</v>
      </c>
      <c r="B44" t="s">
        <v>732</v>
      </c>
      <c r="C44" t="s">
        <v>695</v>
      </c>
      <c r="D44" t="s">
        <v>689</v>
      </c>
      <c r="E44">
        <v>33140</v>
      </c>
      <c r="F44">
        <v>3490000</v>
      </c>
      <c r="G44" t="str" cm="1">
        <f t="array" ref="G44">IF(OR(VLOOKUP($C44,Price_LookUp_tbl,11,FALSE)&gt;$F44,VLOOKUP($C44,Price_LookUp_tbl,12,FALSE)&lt;$F44),"Yes","No")</f>
        <v>No</v>
      </c>
      <c r="H44">
        <f t="shared" si="0"/>
        <v>1.292587495297216E-2</v>
      </c>
      <c r="I44">
        <v>7</v>
      </c>
      <c r="J44" t="str">
        <f t="shared" si="1"/>
        <v>Yes</v>
      </c>
      <c r="K44">
        <f t="shared" si="2"/>
        <v>2.6743911210201561</v>
      </c>
      <c r="L44">
        <v>8.5</v>
      </c>
      <c r="M44" t="str">
        <f t="shared" si="3"/>
        <v>Yes</v>
      </c>
      <c r="N44">
        <f t="shared" si="4"/>
        <v>3.4557735584273694</v>
      </c>
      <c r="O44">
        <v>5846</v>
      </c>
      <c r="P44" t="str">
        <f t="shared" si="5"/>
        <v>Yes</v>
      </c>
      <c r="Q44">
        <f t="shared" si="6"/>
        <v>2.3234187826151476</v>
      </c>
      <c r="R44">
        <v>9750</v>
      </c>
      <c r="S44">
        <v>2023</v>
      </c>
      <c r="T44" t="str">
        <f t="shared" si="7"/>
        <v>No</v>
      </c>
      <c r="U44">
        <f t="shared" si="8"/>
        <v>1.6138587274943863</v>
      </c>
      <c r="V44">
        <v>69</v>
      </c>
      <c r="W44">
        <v>597</v>
      </c>
      <c r="X44" t="s">
        <v>21</v>
      </c>
      <c r="Y44">
        <v>25.808938600000001</v>
      </c>
      <c r="Z44">
        <v>-80.131496400000003</v>
      </c>
      <c r="AA44">
        <v>0.60018852440580073</v>
      </c>
    </row>
    <row r="45" spans="1:27" x14ac:dyDescent="0.3">
      <c r="A45" t="s">
        <v>17</v>
      </c>
      <c r="B45" t="s">
        <v>291</v>
      </c>
      <c r="C45" t="s">
        <v>256</v>
      </c>
      <c r="D45" t="s">
        <v>20</v>
      </c>
      <c r="E45">
        <v>90291</v>
      </c>
      <c r="F45">
        <v>4295000</v>
      </c>
      <c r="G45" t="str" cm="1">
        <f t="array" ref="G45">IF(OR(VLOOKUP($C45,Price_LookUp_tbl,11,FALSE)&gt;$F45,VLOOKUP($C45,Price_LookUp_tbl,12,FALSE)&lt;$F45),"Yes","No")</f>
        <v>No</v>
      </c>
      <c r="H45">
        <f t="shared" si="0"/>
        <v>0.26125508067507264</v>
      </c>
      <c r="I45">
        <v>6</v>
      </c>
      <c r="J45" t="str">
        <f t="shared" si="1"/>
        <v>Yes</v>
      </c>
      <c r="K45">
        <f t="shared" si="2"/>
        <v>1.9649312993525012</v>
      </c>
      <c r="L45">
        <v>8</v>
      </c>
      <c r="M45" t="str">
        <f t="shared" si="3"/>
        <v>Yes</v>
      </c>
      <c r="N45">
        <f t="shared" si="4"/>
        <v>3.0015387818270205</v>
      </c>
      <c r="O45">
        <v>3841</v>
      </c>
      <c r="P45" t="str">
        <f t="shared" si="5"/>
        <v>No</v>
      </c>
      <c r="Q45">
        <f t="shared" si="6"/>
        <v>0.56727215773562434</v>
      </c>
      <c r="R45">
        <v>2849</v>
      </c>
      <c r="S45">
        <v>2013</v>
      </c>
      <c r="T45" t="str">
        <f t="shared" si="7"/>
        <v>No</v>
      </c>
      <c r="U45">
        <f t="shared" si="8"/>
        <v>0.98112972985369196</v>
      </c>
      <c r="V45">
        <v>4</v>
      </c>
      <c r="W45">
        <v>1118</v>
      </c>
      <c r="X45" t="s">
        <v>21</v>
      </c>
      <c r="Y45">
        <v>33.984102399999998</v>
      </c>
      <c r="Z45">
        <v>-118.4668546</v>
      </c>
      <c r="AA45">
        <v>1.3724851320547566</v>
      </c>
    </row>
    <row r="46" spans="1:27" x14ac:dyDescent="0.3">
      <c r="A46" t="s">
        <v>17</v>
      </c>
      <c r="B46" t="s">
        <v>776</v>
      </c>
      <c r="C46" t="s">
        <v>695</v>
      </c>
      <c r="D46" t="s">
        <v>689</v>
      </c>
      <c r="E46">
        <v>33140</v>
      </c>
      <c r="F46">
        <v>18900000</v>
      </c>
      <c r="G46" t="str" cm="1">
        <f t="array" ref="G46">IF(OR(VLOOKUP($C46,Price_LookUp_tbl,11,FALSE)&gt;$F46,VLOOKUP($C46,Price_LookUp_tbl,12,FALSE)&lt;$F46),"Yes","No")</f>
        <v>Yes</v>
      </c>
      <c r="H46">
        <f t="shared" si="0"/>
        <v>2.4943169620648002</v>
      </c>
      <c r="I46">
        <v>7</v>
      </c>
      <c r="J46" t="str">
        <f t="shared" si="1"/>
        <v>Yes</v>
      </c>
      <c r="K46">
        <f t="shared" si="2"/>
        <v>2.6743911210201561</v>
      </c>
      <c r="L46">
        <v>7</v>
      </c>
      <c r="M46" t="str">
        <f t="shared" si="3"/>
        <v>Yes</v>
      </c>
      <c r="N46">
        <f t="shared" si="4"/>
        <v>2.5740025194746115</v>
      </c>
      <c r="O46">
        <v>7240</v>
      </c>
      <c r="P46" t="str">
        <f t="shared" si="5"/>
        <v>Yes</v>
      </c>
      <c r="Q46">
        <f t="shared" si="6"/>
        <v>3.144867939623226</v>
      </c>
      <c r="R46">
        <v>13755</v>
      </c>
      <c r="S46">
        <v>2025</v>
      </c>
      <c r="T46" t="str">
        <f t="shared" si="7"/>
        <v>No</v>
      </c>
      <c r="U46">
        <f t="shared" si="8"/>
        <v>1.6807617392866145</v>
      </c>
      <c r="V46">
        <v>16</v>
      </c>
      <c r="W46">
        <v>2610</v>
      </c>
      <c r="X46" t="s">
        <v>21</v>
      </c>
      <c r="Y46">
        <v>25.830548499999999</v>
      </c>
      <c r="Z46">
        <v>-80.130493200000004</v>
      </c>
      <c r="AA46">
        <v>1.0016816696323381</v>
      </c>
    </row>
    <row r="47" spans="1:27" x14ac:dyDescent="0.3">
      <c r="A47" t="s">
        <v>396</v>
      </c>
      <c r="B47" t="s">
        <v>1501</v>
      </c>
      <c r="C47" t="s">
        <v>688</v>
      </c>
      <c r="D47" t="s">
        <v>689</v>
      </c>
      <c r="E47">
        <v>33132</v>
      </c>
      <c r="F47">
        <v>6990000</v>
      </c>
      <c r="G47" t="str" cm="1">
        <f t="array" ref="G47">IF(OR(VLOOKUP($C47,Price_LookUp_tbl,11,FALSE)&gt;$F47,VLOOKUP($C47,Price_LookUp_tbl,12,FALSE)&lt;$F47),"Yes","No")</f>
        <v>Yes</v>
      </c>
      <c r="H47">
        <f t="shared" si="0"/>
        <v>2.1939152037109371</v>
      </c>
      <c r="I47">
        <v>4</v>
      </c>
      <c r="J47" t="str">
        <f t="shared" si="1"/>
        <v>Yes</v>
      </c>
      <c r="K47">
        <f t="shared" si="2"/>
        <v>2.2625516438241302</v>
      </c>
      <c r="L47">
        <v>5.5</v>
      </c>
      <c r="M47" t="str">
        <f t="shared" si="3"/>
        <v>Yes</v>
      </c>
      <c r="N47">
        <f t="shared" si="4"/>
        <v>2.9083720161494355</v>
      </c>
      <c r="O47">
        <v>4375</v>
      </c>
      <c r="P47" t="str">
        <f t="shared" si="5"/>
        <v>Yes</v>
      </c>
      <c r="Q47">
        <f t="shared" si="6"/>
        <v>3.5219810106481479</v>
      </c>
      <c r="S47">
        <v>2019</v>
      </c>
      <c r="T47" t="str">
        <f t="shared" si="7"/>
        <v>No</v>
      </c>
      <c r="U47">
        <f t="shared" si="8"/>
        <v>0.77903944674262915</v>
      </c>
      <c r="V47">
        <v>77</v>
      </c>
      <c r="W47">
        <v>1598</v>
      </c>
      <c r="X47" t="s">
        <v>1502</v>
      </c>
      <c r="Y47">
        <v>25.782560700000001</v>
      </c>
      <c r="Z47">
        <v>-80.191954899999999</v>
      </c>
      <c r="AA47">
        <v>0.94101677420894014</v>
      </c>
    </row>
    <row r="48" spans="1:27" x14ac:dyDescent="0.3">
      <c r="A48" t="s">
        <v>396</v>
      </c>
      <c r="B48" t="s">
        <v>2003</v>
      </c>
      <c r="C48" t="s">
        <v>695</v>
      </c>
      <c r="D48" t="s">
        <v>689</v>
      </c>
      <c r="E48">
        <v>33140</v>
      </c>
      <c r="F48">
        <v>21900000</v>
      </c>
      <c r="G48" t="str" cm="1">
        <f t="array" ref="G48">IF(OR(VLOOKUP($C48,Price_LookUp_tbl,11,FALSE)&gt;$F48,VLOOKUP($C48,Price_LookUp_tbl,12,FALSE)&lt;$F48),"Yes","No")</f>
        <v>Yes</v>
      </c>
      <c r="H48">
        <f t="shared" si="0"/>
        <v>2.9773911516388099</v>
      </c>
      <c r="I48">
        <v>7</v>
      </c>
      <c r="J48" t="str">
        <f t="shared" si="1"/>
        <v>Yes</v>
      </c>
      <c r="K48">
        <f t="shared" si="2"/>
        <v>2.6743911210201561</v>
      </c>
      <c r="L48">
        <v>6</v>
      </c>
      <c r="M48" t="str">
        <f t="shared" si="3"/>
        <v>No</v>
      </c>
      <c r="N48">
        <f t="shared" si="4"/>
        <v>1.9861551601727729</v>
      </c>
      <c r="O48">
        <v>7300</v>
      </c>
      <c r="P48" t="str">
        <f t="shared" si="5"/>
        <v>Yes</v>
      </c>
      <c r="Q48">
        <f t="shared" si="6"/>
        <v>3.1802244313165438</v>
      </c>
      <c r="S48">
        <v>1962</v>
      </c>
      <c r="T48" t="str">
        <f t="shared" si="7"/>
        <v>No</v>
      </c>
      <c r="U48">
        <f t="shared" si="8"/>
        <v>-0.42668313216857517</v>
      </c>
      <c r="V48">
        <v>3</v>
      </c>
      <c r="W48">
        <v>3000</v>
      </c>
      <c r="X48" t="s">
        <v>2004</v>
      </c>
      <c r="Y48">
        <v>25.829993200000001</v>
      </c>
      <c r="Z48">
        <v>-80.121354400000001</v>
      </c>
      <c r="AA48">
        <v>1.27126617185783</v>
      </c>
    </row>
    <row r="49" spans="1:27" x14ac:dyDescent="0.3">
      <c r="A49" t="s">
        <v>396</v>
      </c>
      <c r="B49" t="s">
        <v>685</v>
      </c>
      <c r="C49" t="s">
        <v>379</v>
      </c>
      <c r="D49" t="s">
        <v>20</v>
      </c>
      <c r="E49">
        <v>90045</v>
      </c>
      <c r="F49">
        <v>445000</v>
      </c>
      <c r="G49" t="str" cm="1">
        <f t="array" ref="G49">IF(OR(VLOOKUP($C49,Price_LookUp_tbl,11,FALSE)&gt;$F49,VLOOKUP($C49,Price_LookUp_tbl,12,FALSE)&lt;$F49),"Yes","No")</f>
        <v>Yes</v>
      </c>
      <c r="H49">
        <f t="shared" si="0"/>
        <v>-2.1000811133887329</v>
      </c>
      <c r="I49">
        <v>1</v>
      </c>
      <c r="J49" t="str">
        <f t="shared" si="1"/>
        <v>Yes</v>
      </c>
      <c r="K49">
        <f t="shared" si="2"/>
        <v>-1.8897567450747608</v>
      </c>
      <c r="L49">
        <v>1</v>
      </c>
      <c r="M49" t="str">
        <f t="shared" si="3"/>
        <v>No</v>
      </c>
      <c r="N49">
        <f t="shared" si="4"/>
        <v>-1.1991360002873872</v>
      </c>
      <c r="O49">
        <v>625</v>
      </c>
      <c r="P49" t="str">
        <f t="shared" si="5"/>
        <v>No</v>
      </c>
      <c r="Q49">
        <f t="shared" si="6"/>
        <v>-1.2164729122659836</v>
      </c>
      <c r="S49">
        <v>1968</v>
      </c>
      <c r="T49" t="str">
        <f t="shared" si="7"/>
        <v>Yes</v>
      </c>
      <c r="U49">
        <f t="shared" si="8"/>
        <v>3.0428597405037698</v>
      </c>
      <c r="V49">
        <v>48</v>
      </c>
      <c r="W49">
        <v>712</v>
      </c>
      <c r="X49" t="s">
        <v>686</v>
      </c>
      <c r="Y49">
        <v>33.957957399999998</v>
      </c>
      <c r="Z49">
        <v>-118.38382</v>
      </c>
      <c r="AA49">
        <v>3.5391252273425282</v>
      </c>
    </row>
    <row r="50" spans="1:27" x14ac:dyDescent="0.3">
      <c r="A50" t="s">
        <v>396</v>
      </c>
      <c r="B50" t="s">
        <v>877</v>
      </c>
      <c r="C50" t="s">
        <v>688</v>
      </c>
      <c r="D50" t="s">
        <v>689</v>
      </c>
      <c r="E50">
        <v>33130</v>
      </c>
      <c r="F50">
        <v>315000</v>
      </c>
      <c r="G50" t="str" cm="1">
        <f t="array" ref="G50">IF(OR(VLOOKUP($C50,Price_LookUp_tbl,11,FALSE)&gt;$F50,VLOOKUP($C50,Price_LookUp_tbl,12,FALSE)&lt;$F50),"Yes","No")</f>
        <v>No</v>
      </c>
      <c r="H50">
        <f t="shared" si="0"/>
        <v>-0.43591954989272502</v>
      </c>
      <c r="I50">
        <v>1</v>
      </c>
      <c r="J50" t="str">
        <f t="shared" si="1"/>
        <v>No</v>
      </c>
      <c r="K50">
        <f t="shared" si="2"/>
        <v>-1.0070625380421454</v>
      </c>
      <c r="L50">
        <v>1</v>
      </c>
      <c r="M50" t="str">
        <f t="shared" si="3"/>
        <v>No</v>
      </c>
      <c r="N50">
        <f t="shared" si="4"/>
        <v>-1.076531731350836</v>
      </c>
      <c r="O50">
        <v>596</v>
      </c>
      <c r="P50" t="str">
        <f t="shared" si="5"/>
        <v>No</v>
      </c>
      <c r="Q50">
        <f t="shared" si="6"/>
        <v>-0.85439098246421008</v>
      </c>
      <c r="S50">
        <v>1971</v>
      </c>
      <c r="T50" t="str">
        <f t="shared" si="7"/>
        <v>Yes</v>
      </c>
      <c r="U50">
        <f t="shared" si="8"/>
        <v>-3.1359486274189163</v>
      </c>
      <c r="V50">
        <v>33</v>
      </c>
      <c r="W50">
        <v>529</v>
      </c>
      <c r="X50" t="s">
        <v>878</v>
      </c>
      <c r="Y50">
        <v>25.763529299999998</v>
      </c>
      <c r="Z50">
        <v>-80.201418200000006</v>
      </c>
      <c r="AA50">
        <v>0.74659381669560743</v>
      </c>
    </row>
    <row r="51" spans="1:27" x14ac:dyDescent="0.3">
      <c r="A51" t="s">
        <v>396</v>
      </c>
      <c r="B51" t="s">
        <v>911</v>
      </c>
      <c r="C51" t="s">
        <v>688</v>
      </c>
      <c r="D51" t="s">
        <v>689</v>
      </c>
      <c r="E51">
        <v>33130</v>
      </c>
      <c r="F51">
        <v>295000</v>
      </c>
      <c r="G51" t="str" cm="1">
        <f t="array" ref="G51">IF(OR(VLOOKUP($C51,Price_LookUp_tbl,11,FALSE)&gt;$F51,VLOOKUP($C51,Price_LookUp_tbl,12,FALSE)&lt;$F51),"Yes","No")</f>
        <v>No</v>
      </c>
      <c r="H51">
        <f t="shared" si="0"/>
        <v>-0.44379920458517041</v>
      </c>
      <c r="I51">
        <v>2</v>
      </c>
      <c r="J51" t="str">
        <f t="shared" si="1"/>
        <v>No</v>
      </c>
      <c r="K51">
        <f t="shared" si="2"/>
        <v>8.28088559132798E-2</v>
      </c>
      <c r="L51">
        <v>1</v>
      </c>
      <c r="M51" t="str">
        <f t="shared" si="3"/>
        <v>No</v>
      </c>
      <c r="N51">
        <f t="shared" si="4"/>
        <v>-1.076531731350836</v>
      </c>
      <c r="O51">
        <v>657</v>
      </c>
      <c r="P51" t="str">
        <f t="shared" si="5"/>
        <v>No</v>
      </c>
      <c r="Q51">
        <f t="shared" si="6"/>
        <v>-0.78374830144281449</v>
      </c>
      <c r="S51">
        <v>1966</v>
      </c>
      <c r="T51" t="str">
        <f t="shared" si="7"/>
        <v>Yes</v>
      </c>
      <c r="U51">
        <f t="shared" si="8"/>
        <v>-3.5437598851440772</v>
      </c>
      <c r="V51">
        <v>45</v>
      </c>
      <c r="W51">
        <v>449</v>
      </c>
      <c r="X51" t="s">
        <v>508</v>
      </c>
      <c r="Y51">
        <v>25.765483199999998</v>
      </c>
      <c r="Z51">
        <v>-80.204962699999996</v>
      </c>
      <c r="AA51">
        <v>0.97420089399043541</v>
      </c>
    </row>
    <row r="52" spans="1:27" x14ac:dyDescent="0.3">
      <c r="A52" t="s">
        <v>396</v>
      </c>
      <c r="B52" t="s">
        <v>1118</v>
      </c>
      <c r="C52" t="s">
        <v>688</v>
      </c>
      <c r="D52" t="s">
        <v>689</v>
      </c>
      <c r="E52">
        <v>33131</v>
      </c>
      <c r="F52">
        <v>725000</v>
      </c>
      <c r="G52" t="str" cm="1">
        <f t="array" ref="G52">IF(OR(VLOOKUP($C52,Price_LookUp_tbl,11,FALSE)&gt;$F52,VLOOKUP($C52,Price_LookUp_tbl,12,FALSE)&lt;$F52),"Yes","No")</f>
        <v>No</v>
      </c>
      <c r="H52">
        <f t="shared" si="0"/>
        <v>-0.27438662869759373</v>
      </c>
      <c r="I52">
        <v>2</v>
      </c>
      <c r="J52" t="str">
        <f t="shared" si="1"/>
        <v>No</v>
      </c>
      <c r="K52">
        <f t="shared" si="2"/>
        <v>8.28088559132798E-2</v>
      </c>
      <c r="L52">
        <v>2</v>
      </c>
      <c r="M52" t="str">
        <f t="shared" si="3"/>
        <v>No</v>
      </c>
      <c r="N52">
        <f t="shared" si="4"/>
        <v>-0.19099756523966455</v>
      </c>
      <c r="O52">
        <v>1117</v>
      </c>
      <c r="P52" t="str">
        <f t="shared" si="5"/>
        <v>No</v>
      </c>
      <c r="Q52">
        <f t="shared" si="6"/>
        <v>-0.25103300193720862</v>
      </c>
      <c r="S52">
        <v>1964</v>
      </c>
      <c r="T52" t="str">
        <f t="shared" si="7"/>
        <v>Yes</v>
      </c>
      <c r="U52">
        <f t="shared" si="8"/>
        <v>-3.7068843882341418</v>
      </c>
      <c r="V52">
        <v>76</v>
      </c>
      <c r="W52">
        <v>649</v>
      </c>
      <c r="X52" t="s">
        <v>1119</v>
      </c>
      <c r="Y52">
        <v>25.7589842</v>
      </c>
      <c r="Z52">
        <v>-80.190383400000002</v>
      </c>
      <c r="AA52">
        <v>0.50926425204861081</v>
      </c>
    </row>
    <row r="53" spans="1:27" x14ac:dyDescent="0.3">
      <c r="A53" t="s">
        <v>396</v>
      </c>
      <c r="B53" t="s">
        <v>1130</v>
      </c>
      <c r="C53" t="s">
        <v>688</v>
      </c>
      <c r="D53" t="s">
        <v>689</v>
      </c>
      <c r="E53">
        <v>33131</v>
      </c>
      <c r="F53">
        <v>350000</v>
      </c>
      <c r="G53" t="str" cm="1">
        <f t="array" ref="G53">IF(OR(VLOOKUP($C53,Price_LookUp_tbl,11,FALSE)&gt;$F53,VLOOKUP($C53,Price_LookUp_tbl,12,FALSE)&lt;$F53),"Yes","No")</f>
        <v>No</v>
      </c>
      <c r="H53">
        <f t="shared" si="0"/>
        <v>-0.42213015418094552</v>
      </c>
      <c r="I53">
        <v>1</v>
      </c>
      <c r="J53" t="str">
        <f t="shared" si="1"/>
        <v>No</v>
      </c>
      <c r="K53">
        <f t="shared" si="2"/>
        <v>-1.0070625380421454</v>
      </c>
      <c r="L53">
        <v>1</v>
      </c>
      <c r="M53" t="str">
        <f t="shared" si="3"/>
        <v>No</v>
      </c>
      <c r="N53">
        <f t="shared" si="4"/>
        <v>-1.076531731350836</v>
      </c>
      <c r="O53">
        <v>750</v>
      </c>
      <c r="P53" t="str">
        <f t="shared" si="5"/>
        <v>No</v>
      </c>
      <c r="Q53">
        <f t="shared" si="6"/>
        <v>-0.67604716480363769</v>
      </c>
      <c r="S53">
        <v>1961</v>
      </c>
      <c r="T53" t="str">
        <f t="shared" si="7"/>
        <v>Yes</v>
      </c>
      <c r="U53">
        <f t="shared" si="8"/>
        <v>-3.9515711428692386</v>
      </c>
      <c r="V53">
        <v>72</v>
      </c>
      <c r="W53">
        <v>467</v>
      </c>
      <c r="X53" t="s">
        <v>1131</v>
      </c>
      <c r="Y53">
        <v>25.757787799999999</v>
      </c>
      <c r="Z53">
        <v>-80.189743100000001</v>
      </c>
      <c r="AA53">
        <v>0.48723269167267058</v>
      </c>
    </row>
    <row r="54" spans="1:27" x14ac:dyDescent="0.3">
      <c r="A54" t="s">
        <v>396</v>
      </c>
      <c r="B54" t="s">
        <v>1286</v>
      </c>
      <c r="C54" t="s">
        <v>688</v>
      </c>
      <c r="D54" t="s">
        <v>689</v>
      </c>
      <c r="E54">
        <v>33131</v>
      </c>
      <c r="F54">
        <v>395000</v>
      </c>
      <c r="G54" t="str" cm="1">
        <f t="array" ref="G54">IF(OR(VLOOKUP($C54,Price_LookUp_tbl,11,FALSE)&gt;$F54,VLOOKUP($C54,Price_LookUp_tbl,12,FALSE)&lt;$F54),"Yes","No")</f>
        <v>No</v>
      </c>
      <c r="H54">
        <f t="shared" si="0"/>
        <v>-0.40440093112294329</v>
      </c>
      <c r="I54">
        <v>2</v>
      </c>
      <c r="J54" t="str">
        <f t="shared" si="1"/>
        <v>No</v>
      </c>
      <c r="K54">
        <f t="shared" si="2"/>
        <v>8.28088559132798E-2</v>
      </c>
      <c r="L54">
        <v>2</v>
      </c>
      <c r="M54" t="str">
        <f t="shared" si="3"/>
        <v>No</v>
      </c>
      <c r="N54">
        <f t="shared" si="4"/>
        <v>-0.19099756523966455</v>
      </c>
      <c r="O54">
        <v>990</v>
      </c>
      <c r="P54" t="str">
        <f t="shared" si="5"/>
        <v>No</v>
      </c>
      <c r="Q54">
        <f t="shared" si="6"/>
        <v>-0.3981087476702781</v>
      </c>
      <c r="S54">
        <v>1968</v>
      </c>
      <c r="T54" t="str">
        <f t="shared" si="7"/>
        <v>Yes</v>
      </c>
      <c r="U54">
        <f t="shared" si="8"/>
        <v>-3.3806353820540131</v>
      </c>
      <c r="V54">
        <v>13</v>
      </c>
      <c r="W54">
        <v>399</v>
      </c>
      <c r="X54" t="s">
        <v>1287</v>
      </c>
      <c r="Y54">
        <v>25.765113499999998</v>
      </c>
      <c r="Z54">
        <v>-80.188990000000004</v>
      </c>
      <c r="AA54">
        <v>0.90134892630341534</v>
      </c>
    </row>
    <row r="55" spans="1:27" x14ac:dyDescent="0.3">
      <c r="A55" t="s">
        <v>396</v>
      </c>
      <c r="B55" t="s">
        <v>1320</v>
      </c>
      <c r="C55" t="s">
        <v>688</v>
      </c>
      <c r="D55" t="s">
        <v>689</v>
      </c>
      <c r="E55">
        <v>33131</v>
      </c>
      <c r="F55">
        <v>729000</v>
      </c>
      <c r="G55" t="str" cm="1">
        <f t="array" ref="G55">IF(OR(VLOOKUP($C55,Price_LookUp_tbl,11,FALSE)&gt;$F55,VLOOKUP($C55,Price_LookUp_tbl,12,FALSE)&lt;$F55),"Yes","No")</f>
        <v>No</v>
      </c>
      <c r="H55">
        <f t="shared" si="0"/>
        <v>-0.2728106977591046</v>
      </c>
      <c r="I55">
        <v>3</v>
      </c>
      <c r="J55" t="str">
        <f t="shared" si="1"/>
        <v>No</v>
      </c>
      <c r="K55">
        <f t="shared" si="2"/>
        <v>1.172680249868705</v>
      </c>
      <c r="L55">
        <v>2.5</v>
      </c>
      <c r="M55" t="str">
        <f t="shared" si="3"/>
        <v>No</v>
      </c>
      <c r="N55">
        <f t="shared" si="4"/>
        <v>0.25176951781592122</v>
      </c>
      <c r="O55">
        <v>2010</v>
      </c>
      <c r="P55" t="str">
        <f t="shared" si="5"/>
        <v>No</v>
      </c>
      <c r="Q55">
        <f t="shared" si="6"/>
        <v>0.78312952514650025</v>
      </c>
      <c r="S55">
        <v>1968</v>
      </c>
      <c r="T55" t="str">
        <f t="shared" si="7"/>
        <v>Yes</v>
      </c>
      <c r="U55">
        <f t="shared" si="8"/>
        <v>-3.3806353820540131</v>
      </c>
      <c r="V55">
        <v>34</v>
      </c>
      <c r="W55">
        <v>363</v>
      </c>
      <c r="X55" t="s">
        <v>884</v>
      </c>
      <c r="Y55">
        <v>25.764357700000001</v>
      </c>
      <c r="Z55">
        <v>-80.1895107</v>
      </c>
      <c r="AA55">
        <v>0.83992824635368724</v>
      </c>
    </row>
    <row r="56" spans="1:27" x14ac:dyDescent="0.3">
      <c r="A56" t="s">
        <v>396</v>
      </c>
      <c r="B56" t="s">
        <v>1336</v>
      </c>
      <c r="C56" t="s">
        <v>688</v>
      </c>
      <c r="D56" t="s">
        <v>689</v>
      </c>
      <c r="E56">
        <v>33132</v>
      </c>
      <c r="F56">
        <v>427000</v>
      </c>
      <c r="G56" t="str" cm="1">
        <f t="array" ref="G56">IF(OR(VLOOKUP($C56,Price_LookUp_tbl,11,FALSE)&gt;$F56,VLOOKUP($C56,Price_LookUp_tbl,12,FALSE)&lt;$F56),"Yes","No")</f>
        <v>No</v>
      </c>
      <c r="H56">
        <f t="shared" si="0"/>
        <v>-0.39179348361503058</v>
      </c>
      <c r="I56">
        <v>1</v>
      </c>
      <c r="J56" t="str">
        <f t="shared" si="1"/>
        <v>No</v>
      </c>
      <c r="K56">
        <f t="shared" si="2"/>
        <v>-1.0070625380421454</v>
      </c>
      <c r="L56">
        <v>2</v>
      </c>
      <c r="M56" t="str">
        <f t="shared" si="3"/>
        <v>No</v>
      </c>
      <c r="N56">
        <f t="shared" si="4"/>
        <v>-0.19099756523966455</v>
      </c>
      <c r="O56">
        <v>1094</v>
      </c>
      <c r="P56" t="str">
        <f t="shared" si="5"/>
        <v>No</v>
      </c>
      <c r="Q56">
        <f t="shared" si="6"/>
        <v>-0.27766876691248893</v>
      </c>
      <c r="S56">
        <v>1970</v>
      </c>
      <c r="T56" t="str">
        <f t="shared" si="7"/>
        <v>Yes</v>
      </c>
      <c r="U56">
        <f t="shared" si="8"/>
        <v>-3.2175108789639486</v>
      </c>
      <c r="V56">
        <v>27</v>
      </c>
      <c r="W56">
        <v>390</v>
      </c>
      <c r="X56" t="s">
        <v>1232</v>
      </c>
      <c r="Y56">
        <v>25.791315999999998</v>
      </c>
      <c r="Z56">
        <v>-80.186155200000002</v>
      </c>
      <c r="AA56">
        <v>0.65877779374852286</v>
      </c>
    </row>
    <row r="57" spans="1:27" x14ac:dyDescent="0.3">
      <c r="A57" t="s">
        <v>17</v>
      </c>
      <c r="B57" t="s">
        <v>251</v>
      </c>
      <c r="C57" t="s">
        <v>250</v>
      </c>
      <c r="D57" t="s">
        <v>20</v>
      </c>
      <c r="E57">
        <v>90094</v>
      </c>
      <c r="F57">
        <v>3499000</v>
      </c>
      <c r="G57" t="str" cm="1">
        <f t="array" ref="G57">IF(OR(VLOOKUP($C57,Price_LookUp_tbl,11,FALSE)&gt;$F57,VLOOKUP($C57,Price_LookUp_tbl,12,FALSE)&lt;$F57),"Yes","No")</f>
        <v>Yes</v>
      </c>
      <c r="H57">
        <f t="shared" si="0"/>
        <v>2.4024319461960966</v>
      </c>
      <c r="I57">
        <v>5</v>
      </c>
      <c r="J57" t="str">
        <f t="shared" si="1"/>
        <v>Yes</v>
      </c>
      <c r="K57">
        <f t="shared" si="2"/>
        <v>2.3217737485085577</v>
      </c>
      <c r="L57">
        <v>5.5</v>
      </c>
      <c r="M57" t="str">
        <f t="shared" si="3"/>
        <v>Yes</v>
      </c>
      <c r="N57">
        <f t="shared" si="4"/>
        <v>2.7138841423074704</v>
      </c>
      <c r="O57">
        <v>3806</v>
      </c>
      <c r="P57" t="str">
        <f t="shared" si="5"/>
        <v>Yes</v>
      </c>
      <c r="Q57">
        <f t="shared" si="6"/>
        <v>2.3228726679814007</v>
      </c>
      <c r="R57">
        <v>16189</v>
      </c>
      <c r="S57">
        <v>2014</v>
      </c>
      <c r="T57" t="str">
        <f t="shared" si="7"/>
        <v>Yes</v>
      </c>
      <c r="U57">
        <f t="shared" si="8"/>
        <v>2.5858481587683415</v>
      </c>
      <c r="V57">
        <v>42</v>
      </c>
      <c r="W57">
        <v>919</v>
      </c>
      <c r="X57" t="s">
        <v>21</v>
      </c>
      <c r="Y57">
        <v>33.974550999999998</v>
      </c>
      <c r="Z57">
        <v>-118.41998460000001</v>
      </c>
      <c r="AA57">
        <v>2.2419887417558826</v>
      </c>
    </row>
    <row r="58" spans="1:27" x14ac:dyDescent="0.3">
      <c r="A58" t="s">
        <v>17</v>
      </c>
      <c r="B58" t="s">
        <v>730</v>
      </c>
      <c r="C58" t="s">
        <v>695</v>
      </c>
      <c r="D58" t="s">
        <v>689</v>
      </c>
      <c r="E58">
        <v>33140</v>
      </c>
      <c r="F58">
        <v>14850000</v>
      </c>
      <c r="G58" t="str" cm="1">
        <f t="array" ref="G58">IF(OR(VLOOKUP($C58,Price_LookUp_tbl,11,FALSE)&gt;$F58,VLOOKUP($C58,Price_LookUp_tbl,12,FALSE)&lt;$F58),"Yes","No")</f>
        <v>Yes</v>
      </c>
      <c r="H58">
        <f t="shared" si="0"/>
        <v>1.8421668061398877</v>
      </c>
      <c r="I58">
        <v>7</v>
      </c>
      <c r="J58" t="str">
        <f t="shared" si="1"/>
        <v>Yes</v>
      </c>
      <c r="K58">
        <f t="shared" si="2"/>
        <v>2.6743911210201561</v>
      </c>
      <c r="L58">
        <v>7</v>
      </c>
      <c r="M58" t="str">
        <f t="shared" si="3"/>
        <v>Yes</v>
      </c>
      <c r="N58">
        <f t="shared" si="4"/>
        <v>2.5740025194746115</v>
      </c>
      <c r="O58">
        <v>5463</v>
      </c>
      <c r="P58" t="str">
        <f t="shared" si="5"/>
        <v>Yes</v>
      </c>
      <c r="Q58">
        <f t="shared" si="6"/>
        <v>2.09772651063947</v>
      </c>
      <c r="R58">
        <v>16400</v>
      </c>
      <c r="S58">
        <v>1925</v>
      </c>
      <c r="T58" t="str">
        <f t="shared" si="7"/>
        <v>No</v>
      </c>
      <c r="U58">
        <f t="shared" si="8"/>
        <v>-1.6643888503247979</v>
      </c>
      <c r="V58">
        <v>24</v>
      </c>
      <c r="W58">
        <v>2718</v>
      </c>
      <c r="X58" t="s">
        <v>21</v>
      </c>
      <c r="Y58">
        <v>25.806949899999999</v>
      </c>
      <c r="Z58">
        <v>-80.126401599999994</v>
      </c>
      <c r="AA58">
        <v>0.88917031365500621</v>
      </c>
    </row>
    <row r="59" spans="1:27" x14ac:dyDescent="0.3">
      <c r="A59" t="s">
        <v>396</v>
      </c>
      <c r="B59" t="s">
        <v>887</v>
      </c>
      <c r="C59" t="s">
        <v>688</v>
      </c>
      <c r="D59" t="s">
        <v>689</v>
      </c>
      <c r="E59">
        <v>33130</v>
      </c>
      <c r="F59">
        <v>2595000</v>
      </c>
      <c r="G59" t="str" cm="1">
        <f t="array" ref="G59">IF(OR(VLOOKUP($C59,Price_LookUp_tbl,11,FALSE)&gt;$F59,VLOOKUP($C59,Price_LookUp_tbl,12,FALSE)&lt;$F59),"Yes","No")</f>
        <v>Yes</v>
      </c>
      <c r="H59">
        <f t="shared" si="0"/>
        <v>0.46236108504605394</v>
      </c>
      <c r="I59">
        <v>4</v>
      </c>
      <c r="J59" t="str">
        <f t="shared" si="1"/>
        <v>Yes</v>
      </c>
      <c r="K59">
        <f t="shared" si="2"/>
        <v>2.2625516438241302</v>
      </c>
      <c r="L59">
        <v>4.5</v>
      </c>
      <c r="M59" t="str">
        <f t="shared" si="3"/>
        <v>Yes</v>
      </c>
      <c r="N59">
        <f t="shared" si="4"/>
        <v>2.0228378500382642</v>
      </c>
      <c r="O59">
        <v>2477</v>
      </c>
      <c r="P59" t="str">
        <f t="shared" si="5"/>
        <v>Yes</v>
      </c>
      <c r="Q59">
        <f t="shared" si="6"/>
        <v>1.3239513618184957</v>
      </c>
      <c r="S59">
        <v>2017</v>
      </c>
      <c r="T59" t="str">
        <f t="shared" si="7"/>
        <v>No</v>
      </c>
      <c r="U59">
        <f t="shared" si="8"/>
        <v>0.61591494365256483</v>
      </c>
      <c r="V59">
        <v>148</v>
      </c>
      <c r="W59">
        <v>1048</v>
      </c>
      <c r="X59" t="s">
        <v>888</v>
      </c>
      <c r="Y59">
        <v>25.765626399999999</v>
      </c>
      <c r="Z59">
        <v>-80.193739199999996</v>
      </c>
      <c r="AA59">
        <v>0.83140083172520551</v>
      </c>
    </row>
    <row r="60" spans="1:27" x14ac:dyDescent="0.3">
      <c r="A60" t="s">
        <v>396</v>
      </c>
      <c r="B60" t="s">
        <v>982</v>
      </c>
      <c r="C60" t="s">
        <v>688</v>
      </c>
      <c r="D60" t="s">
        <v>689</v>
      </c>
      <c r="E60">
        <v>33130</v>
      </c>
      <c r="F60">
        <v>3990000</v>
      </c>
      <c r="G60" t="str" cm="1">
        <f t="array" ref="G60">IF(OR(VLOOKUP($C60,Price_LookUp_tbl,11,FALSE)&gt;$F60,VLOOKUP($C60,Price_LookUp_tbl,12,FALSE)&lt;$F60),"Yes","No")</f>
        <v>Yes</v>
      </c>
      <c r="H60">
        <f t="shared" si="0"/>
        <v>1.0119669998441227</v>
      </c>
      <c r="I60">
        <v>4</v>
      </c>
      <c r="J60" t="str">
        <f t="shared" si="1"/>
        <v>Yes</v>
      </c>
      <c r="K60">
        <f t="shared" si="2"/>
        <v>2.2625516438241302</v>
      </c>
      <c r="L60">
        <v>4.5</v>
      </c>
      <c r="M60" t="str">
        <f t="shared" si="3"/>
        <v>Yes</v>
      </c>
      <c r="N60">
        <f t="shared" si="4"/>
        <v>2.0228378500382642</v>
      </c>
      <c r="O60">
        <v>2997</v>
      </c>
      <c r="P60" t="str">
        <f t="shared" si="5"/>
        <v>Yes</v>
      </c>
      <c r="Q60">
        <f t="shared" si="6"/>
        <v>1.9261512656074415</v>
      </c>
      <c r="S60">
        <v>2016</v>
      </c>
      <c r="T60" t="str">
        <f t="shared" si="7"/>
        <v>No</v>
      </c>
      <c r="U60">
        <f t="shared" si="8"/>
        <v>0.53435269210753256</v>
      </c>
      <c r="V60">
        <v>31</v>
      </c>
      <c r="W60">
        <v>1331</v>
      </c>
      <c r="X60" t="s">
        <v>983</v>
      </c>
      <c r="Y60">
        <v>25.767241299999998</v>
      </c>
      <c r="Z60">
        <v>-80.1946765</v>
      </c>
      <c r="AA60">
        <v>0.93358785624216556</v>
      </c>
    </row>
    <row r="61" spans="1:27" x14ac:dyDescent="0.3">
      <c r="A61" t="s">
        <v>396</v>
      </c>
      <c r="B61" t="s">
        <v>990</v>
      </c>
      <c r="C61" t="s">
        <v>688</v>
      </c>
      <c r="D61" t="s">
        <v>689</v>
      </c>
      <c r="E61">
        <v>33130</v>
      </c>
      <c r="F61">
        <v>6800000</v>
      </c>
      <c r="G61" t="str" cm="1">
        <f t="array" ref="G61">IF(OR(VLOOKUP($C61,Price_LookUp_tbl,11,FALSE)&gt;$F61,VLOOKUP($C61,Price_LookUp_tbl,12,FALSE)&lt;$F61),"Yes","No")</f>
        <v>Yes</v>
      </c>
      <c r="H61">
        <f t="shared" si="0"/>
        <v>2.1190584841327054</v>
      </c>
      <c r="I61">
        <v>4</v>
      </c>
      <c r="J61" t="str">
        <f t="shared" si="1"/>
        <v>Yes</v>
      </c>
      <c r="K61">
        <f t="shared" si="2"/>
        <v>2.2625516438241302</v>
      </c>
      <c r="L61">
        <v>4.5</v>
      </c>
      <c r="M61" t="str">
        <f t="shared" si="3"/>
        <v>Yes</v>
      </c>
      <c r="N61">
        <f t="shared" si="4"/>
        <v>2.0228378500382642</v>
      </c>
      <c r="O61">
        <v>3080</v>
      </c>
      <c r="P61" t="str">
        <f t="shared" si="5"/>
        <v>Yes</v>
      </c>
      <c r="Q61">
        <f t="shared" si="6"/>
        <v>2.0222716348660619</v>
      </c>
      <c r="S61">
        <v>2016</v>
      </c>
      <c r="T61" t="str">
        <f t="shared" si="7"/>
        <v>No</v>
      </c>
      <c r="U61">
        <f t="shared" si="8"/>
        <v>0.53435269210753256</v>
      </c>
      <c r="V61">
        <v>35</v>
      </c>
      <c r="W61">
        <v>2208</v>
      </c>
      <c r="X61" t="s">
        <v>991</v>
      </c>
      <c r="Y61">
        <v>25.767241299999998</v>
      </c>
      <c r="Z61">
        <v>-80.1946765</v>
      </c>
      <c r="AA61">
        <v>0.93358785624216556</v>
      </c>
    </row>
    <row r="62" spans="1:27" x14ac:dyDescent="0.3">
      <c r="A62" t="s">
        <v>396</v>
      </c>
      <c r="B62" t="s">
        <v>1129</v>
      </c>
      <c r="C62" t="s">
        <v>688</v>
      </c>
      <c r="D62" t="s">
        <v>689</v>
      </c>
      <c r="E62">
        <v>33131</v>
      </c>
      <c r="F62">
        <v>5545900</v>
      </c>
      <c r="G62" t="str" cm="1">
        <f t="array" ref="G62">IF(OR(VLOOKUP($C62,Price_LookUp_tbl,11,FALSE)&gt;$F62,VLOOKUP($C62,Price_LookUp_tbl,12,FALSE)&lt;$F62),"Yes","No")</f>
        <v>Yes</v>
      </c>
      <c r="H62">
        <f t="shared" si="0"/>
        <v>1.624964736642915</v>
      </c>
      <c r="I62">
        <v>4</v>
      </c>
      <c r="J62" t="str">
        <f t="shared" si="1"/>
        <v>Yes</v>
      </c>
      <c r="K62">
        <f t="shared" si="2"/>
        <v>2.2625516438241302</v>
      </c>
      <c r="L62">
        <v>4.5</v>
      </c>
      <c r="M62" t="str">
        <f t="shared" si="3"/>
        <v>Yes</v>
      </c>
      <c r="N62">
        <f t="shared" si="4"/>
        <v>2.0228378500382642</v>
      </c>
      <c r="O62">
        <v>3547</v>
      </c>
      <c r="P62" t="str">
        <f t="shared" si="5"/>
        <v>Yes</v>
      </c>
      <c r="Q62">
        <f t="shared" si="6"/>
        <v>2.5630934715380573</v>
      </c>
      <c r="S62">
        <v>2026</v>
      </c>
      <c r="T62" t="str">
        <f t="shared" si="7"/>
        <v>No</v>
      </c>
      <c r="U62">
        <f t="shared" si="8"/>
        <v>1.3499752075578546</v>
      </c>
      <c r="V62">
        <v>336</v>
      </c>
      <c r="W62">
        <v>1564</v>
      </c>
      <c r="X62" t="s">
        <v>834</v>
      </c>
      <c r="Y62">
        <v>25.7596223</v>
      </c>
      <c r="Z62">
        <v>-80.192654399999995</v>
      </c>
      <c r="AA62">
        <v>0.45884421641966555</v>
      </c>
    </row>
    <row r="63" spans="1:27" x14ac:dyDescent="0.3">
      <c r="A63" t="s">
        <v>396</v>
      </c>
      <c r="B63" t="s">
        <v>1305</v>
      </c>
      <c r="C63" t="s">
        <v>688</v>
      </c>
      <c r="D63" t="s">
        <v>689</v>
      </c>
      <c r="E63">
        <v>33131</v>
      </c>
      <c r="F63">
        <v>5498900</v>
      </c>
      <c r="G63" t="str" cm="1">
        <f t="array" ref="G63">IF(OR(VLOOKUP($C63,Price_LookUp_tbl,11,FALSE)&gt;$F63,VLOOKUP($C63,Price_LookUp_tbl,12,FALSE)&lt;$F63),"Yes","No")</f>
        <v>Yes</v>
      </c>
      <c r="H63">
        <f t="shared" si="0"/>
        <v>1.6064475481156681</v>
      </c>
      <c r="I63">
        <v>4</v>
      </c>
      <c r="J63" t="str">
        <f t="shared" si="1"/>
        <v>Yes</v>
      </c>
      <c r="K63">
        <f t="shared" si="2"/>
        <v>2.2625516438241302</v>
      </c>
      <c r="L63">
        <v>4.5</v>
      </c>
      <c r="M63" t="str">
        <f t="shared" si="3"/>
        <v>Yes</v>
      </c>
      <c r="N63">
        <f t="shared" si="4"/>
        <v>2.0228378500382642</v>
      </c>
      <c r="O63">
        <v>3070</v>
      </c>
      <c r="P63" t="str">
        <f t="shared" si="5"/>
        <v>Yes</v>
      </c>
      <c r="Q63">
        <f t="shared" si="6"/>
        <v>2.0106908674855051</v>
      </c>
      <c r="S63">
        <v>2024</v>
      </c>
      <c r="T63" t="str">
        <f t="shared" si="7"/>
        <v>No</v>
      </c>
      <c r="U63">
        <f t="shared" si="8"/>
        <v>1.1868507044677903</v>
      </c>
      <c r="V63">
        <v>58</v>
      </c>
      <c r="W63">
        <v>1791</v>
      </c>
      <c r="X63" t="s">
        <v>1306</v>
      </c>
      <c r="Y63">
        <v>25.769626200000001</v>
      </c>
      <c r="Z63">
        <v>-80.190989999999999</v>
      </c>
      <c r="AA63">
        <v>1.1406023412005215</v>
      </c>
    </row>
    <row r="64" spans="1:27" x14ac:dyDescent="0.3">
      <c r="A64" t="s">
        <v>396</v>
      </c>
      <c r="B64" t="s">
        <v>1308</v>
      </c>
      <c r="C64" t="s">
        <v>688</v>
      </c>
      <c r="D64" t="s">
        <v>689</v>
      </c>
      <c r="E64">
        <v>33131</v>
      </c>
      <c r="F64">
        <v>5950900</v>
      </c>
      <c r="G64" t="str" cm="1">
        <f t="array" ref="G64">IF(OR(VLOOKUP($C64,Price_LookUp_tbl,11,FALSE)&gt;$F64,VLOOKUP($C64,Price_LookUp_tbl,12,FALSE)&lt;$F64),"Yes","No")</f>
        <v>Yes</v>
      </c>
      <c r="H64">
        <f t="shared" si="0"/>
        <v>1.7845277441649348</v>
      </c>
      <c r="I64">
        <v>4</v>
      </c>
      <c r="J64" t="str">
        <f t="shared" si="1"/>
        <v>Yes</v>
      </c>
      <c r="K64">
        <f t="shared" si="2"/>
        <v>2.2625516438241302</v>
      </c>
      <c r="L64">
        <v>5.5</v>
      </c>
      <c r="M64" t="str">
        <f t="shared" si="3"/>
        <v>Yes</v>
      </c>
      <c r="N64">
        <f t="shared" si="4"/>
        <v>2.9083720161494355</v>
      </c>
      <c r="O64">
        <v>3785</v>
      </c>
      <c r="P64" t="str">
        <f t="shared" si="5"/>
        <v>Yes</v>
      </c>
      <c r="Q64">
        <f t="shared" si="6"/>
        <v>2.8387157351953056</v>
      </c>
      <c r="S64">
        <v>2024</v>
      </c>
      <c r="T64" t="str">
        <f t="shared" si="7"/>
        <v>No</v>
      </c>
      <c r="U64">
        <f t="shared" si="8"/>
        <v>1.1868507044677903</v>
      </c>
      <c r="V64">
        <v>59</v>
      </c>
      <c r="W64">
        <v>1572</v>
      </c>
      <c r="X64" t="s">
        <v>1309</v>
      </c>
      <c r="Y64">
        <v>25.769626200000001</v>
      </c>
      <c r="Z64">
        <v>-80.190989999999999</v>
      </c>
      <c r="AA64">
        <v>1.1406023412005215</v>
      </c>
    </row>
    <row r="65" spans="1:27" x14ac:dyDescent="0.3">
      <c r="A65" t="s">
        <v>396</v>
      </c>
      <c r="B65" t="s">
        <v>1494</v>
      </c>
      <c r="C65" t="s">
        <v>688</v>
      </c>
      <c r="D65" t="s">
        <v>689</v>
      </c>
      <c r="E65">
        <v>33132</v>
      </c>
      <c r="F65">
        <v>3990000</v>
      </c>
      <c r="G65" t="str" cm="1">
        <f t="array" ref="G65">IF(OR(VLOOKUP($C65,Price_LookUp_tbl,11,FALSE)&gt;$F65,VLOOKUP($C65,Price_LookUp_tbl,12,FALSE)&lt;$F65),"Yes","No")</f>
        <v>Yes</v>
      </c>
      <c r="H65">
        <f t="shared" si="0"/>
        <v>1.0119669998441227</v>
      </c>
      <c r="I65">
        <v>4</v>
      </c>
      <c r="J65" t="str">
        <f t="shared" si="1"/>
        <v>Yes</v>
      </c>
      <c r="K65">
        <f t="shared" si="2"/>
        <v>2.2625516438241302</v>
      </c>
      <c r="L65">
        <v>5</v>
      </c>
      <c r="M65" t="str">
        <f t="shared" si="3"/>
        <v>Yes</v>
      </c>
      <c r="N65">
        <f t="shared" si="4"/>
        <v>2.4656049330938501</v>
      </c>
      <c r="O65">
        <v>3312</v>
      </c>
      <c r="P65" t="str">
        <f t="shared" si="5"/>
        <v>Yes</v>
      </c>
      <c r="Q65">
        <f t="shared" si="6"/>
        <v>2.2909454380949761</v>
      </c>
      <c r="S65">
        <v>2019</v>
      </c>
      <c r="T65" t="str">
        <f t="shared" si="7"/>
        <v>No</v>
      </c>
      <c r="U65">
        <f t="shared" si="8"/>
        <v>0.77903944674262915</v>
      </c>
      <c r="V65">
        <v>150</v>
      </c>
      <c r="W65">
        <v>1205</v>
      </c>
      <c r="X65" t="s">
        <v>834</v>
      </c>
      <c r="Y65">
        <v>25.782560700000001</v>
      </c>
      <c r="Z65">
        <v>-80.191954899999999</v>
      </c>
      <c r="AA65">
        <v>0.94101677420894014</v>
      </c>
    </row>
    <row r="66" spans="1:27" x14ac:dyDescent="0.3">
      <c r="A66" t="s">
        <v>396</v>
      </c>
      <c r="B66" t="s">
        <v>1499</v>
      </c>
      <c r="C66" t="s">
        <v>688</v>
      </c>
      <c r="D66" t="s">
        <v>689</v>
      </c>
      <c r="E66">
        <v>33132</v>
      </c>
      <c r="F66">
        <v>4767000</v>
      </c>
      <c r="G66" t="str" cm="1">
        <f t="array" ref="G66">IF(OR(VLOOKUP($C66,Price_LookUp_tbl,11,FALSE)&gt;$F66,VLOOKUP($C66,Price_LookUp_tbl,12,FALSE)&lt;$F66),"Yes","No")</f>
        <v>Yes</v>
      </c>
      <c r="H66">
        <f t="shared" ref="H66:H129" si="9">STANDARDIZE($F66,VLOOKUP($C66,Price_LookUp_tbl,2,FALSE),VLOOKUP($C66,Price_LookUp_tbl,3,FALSE))</f>
        <v>1.3180915846456276</v>
      </c>
      <c r="I66">
        <v>4</v>
      </c>
      <c r="J66" t="str">
        <f t="shared" ref="J66:J129" si="10">IF(OR(VLOOKUP($C66,Beds_LookUp_tbl,11,FALSE)&gt;$I66,VLOOKUP($C66,Beds_LookUp_tbl,12,FALSE)&lt;$I66),"Yes","No")</f>
        <v>Yes</v>
      </c>
      <c r="K66">
        <f t="shared" ref="K66:K129" si="11">STANDARDIZE($I66,VLOOKUP($C66,Beds_LookUp_tbl,2,FALSE),VLOOKUP($C66,Beds_LookUp_tbl,3,FALSE))</f>
        <v>2.2625516438241302</v>
      </c>
      <c r="L66">
        <v>5</v>
      </c>
      <c r="M66" t="str">
        <f t="shared" ref="M66:M129" si="12">IF(OR(VLOOKUP($C66,Baths_LookUp_tbl,11,FALSE)&gt;$L66,VLOOKUP($C66,Baths_LookUp_tbl,12,FALSE)&lt;$L66),"Yes","No")</f>
        <v>Yes</v>
      </c>
      <c r="N66">
        <f t="shared" ref="N66:N129" si="13">STANDARDIZE($L66,VLOOKUP($C66,Baths_LookUp_tbl,2,FALSE),VLOOKUP($C66,Baths_LookUp_tbl,3,FALSE))</f>
        <v>2.4656049330938501</v>
      </c>
      <c r="O66">
        <v>3312</v>
      </c>
      <c r="P66" t="str">
        <f t="shared" ref="P66:P129" si="14">IF(OR(VLOOKUP($C66,Square_Feet_LookUp_tbl,11,FALSE)&gt;$O66,VLOOKUP($C66,Square_Feet_LookUp_tbl,12,FALSE)&lt;$O66),"Yes","No")</f>
        <v>Yes</v>
      </c>
      <c r="Q66">
        <f t="shared" ref="Q66:Q129" si="15">STANDARDIZE($O66,VLOOKUP($C66,Square_Feet_LookUp_tbl,2,FALSE),VLOOKUP($C66,Square_Feet_LookUp_tbl,3,FALSE))</f>
        <v>2.2909454380949761</v>
      </c>
      <c r="S66">
        <v>2019</v>
      </c>
      <c r="T66" t="str">
        <f t="shared" ref="T66:T129" si="16">IF(OR(VLOOKUP($C66,Year_Built_LookUp_tbl,11,FALSE)&gt;$S66,VLOOKUP($C66,Year_Built_LookUp_tbl,12,FALSE)&lt;$S66),"Yes","No")</f>
        <v>No</v>
      </c>
      <c r="U66">
        <f t="shared" ref="U66:U129" si="17">STANDARDIZE($S66,VLOOKUP($C66,Year_Built_LookUp_tbl,2,FALSE),VLOOKUP($C66,Year_Built_LookUp_tbl,3,FALSE))</f>
        <v>0.77903944674262915</v>
      </c>
      <c r="V66">
        <v>71</v>
      </c>
      <c r="W66">
        <v>1439</v>
      </c>
      <c r="X66" t="s">
        <v>834</v>
      </c>
      <c r="Y66">
        <v>25.782560700000001</v>
      </c>
      <c r="Z66">
        <v>-80.191954899999999</v>
      </c>
      <c r="AA66">
        <v>0.94101677420894014</v>
      </c>
    </row>
    <row r="67" spans="1:27" x14ac:dyDescent="0.3">
      <c r="A67" t="s">
        <v>396</v>
      </c>
      <c r="B67" t="s">
        <v>808</v>
      </c>
      <c r="C67" t="s">
        <v>688</v>
      </c>
      <c r="D67" t="s">
        <v>689</v>
      </c>
      <c r="E67">
        <v>33129</v>
      </c>
      <c r="F67">
        <v>3800000</v>
      </c>
      <c r="G67" t="str" cm="1">
        <f t="array" ref="G67">IF(OR(VLOOKUP($C67,Price_LookUp_tbl,11,FALSE)&gt;$F67,VLOOKUP($C67,Price_LookUp_tbl,12,FALSE)&lt;$F67),"Yes","No")</f>
        <v>Yes</v>
      </c>
      <c r="H67">
        <f t="shared" si="9"/>
        <v>0.93711028026589105</v>
      </c>
      <c r="I67">
        <v>4</v>
      </c>
      <c r="J67" t="str">
        <f t="shared" si="10"/>
        <v>Yes</v>
      </c>
      <c r="K67">
        <f t="shared" si="11"/>
        <v>2.2625516438241302</v>
      </c>
      <c r="L67">
        <v>4.5</v>
      </c>
      <c r="M67" t="str">
        <f t="shared" si="12"/>
        <v>Yes</v>
      </c>
      <c r="N67">
        <f t="shared" si="13"/>
        <v>2.0228378500382642</v>
      </c>
      <c r="O67">
        <v>1634</v>
      </c>
      <c r="P67" t="str">
        <f t="shared" si="14"/>
        <v>No</v>
      </c>
      <c r="Q67">
        <f t="shared" si="15"/>
        <v>0.34769267163757017</v>
      </c>
      <c r="S67">
        <v>1983</v>
      </c>
      <c r="T67" t="str">
        <f t="shared" si="16"/>
        <v>Yes</v>
      </c>
      <c r="U67">
        <f t="shared" si="17"/>
        <v>-2.15720160887853</v>
      </c>
      <c r="V67">
        <v>81</v>
      </c>
      <c r="W67">
        <v>2326</v>
      </c>
      <c r="X67" t="s">
        <v>809</v>
      </c>
      <c r="Y67">
        <v>25.757884600000001</v>
      </c>
      <c r="Z67">
        <v>-80.191980900000004</v>
      </c>
      <c r="AA67">
        <v>0.38548508188091035</v>
      </c>
    </row>
    <row r="68" spans="1:27" x14ac:dyDescent="0.3">
      <c r="A68" t="s">
        <v>17</v>
      </c>
      <c r="B68" t="s">
        <v>62</v>
      </c>
      <c r="C68" t="s">
        <v>46</v>
      </c>
      <c r="D68" t="s">
        <v>20</v>
      </c>
      <c r="E68">
        <v>90045</v>
      </c>
      <c r="F68">
        <v>2899000</v>
      </c>
      <c r="G68" t="str" cm="1">
        <f t="array" ref="G68">IF(OR(VLOOKUP($C68,Price_LookUp_tbl,11,FALSE)&gt;$F68,VLOOKUP($C68,Price_LookUp_tbl,12,FALSE)&lt;$F68),"Yes","No")</f>
        <v>Yes</v>
      </c>
      <c r="H68">
        <f t="shared" si="9"/>
        <v>1.360501467818628</v>
      </c>
      <c r="I68">
        <v>6</v>
      </c>
      <c r="J68" t="str">
        <f t="shared" si="10"/>
        <v>Yes</v>
      </c>
      <c r="K68">
        <f t="shared" si="11"/>
        <v>2.3718489335838719</v>
      </c>
      <c r="L68">
        <v>5</v>
      </c>
      <c r="M68" t="str">
        <f t="shared" si="12"/>
        <v>Yes</v>
      </c>
      <c r="N68">
        <f t="shared" si="13"/>
        <v>1.9262784228246026</v>
      </c>
      <c r="O68">
        <v>3182</v>
      </c>
      <c r="P68" t="str">
        <f t="shared" si="14"/>
        <v>No</v>
      </c>
      <c r="Q68">
        <f t="shared" si="15"/>
        <v>1.2738128029259033</v>
      </c>
      <c r="R68">
        <v>10891</v>
      </c>
      <c r="S68">
        <v>1951</v>
      </c>
      <c r="T68" t="str">
        <f t="shared" si="16"/>
        <v>No</v>
      </c>
      <c r="U68">
        <f t="shared" si="17"/>
        <v>-0.46373905865414977</v>
      </c>
      <c r="V68">
        <v>19</v>
      </c>
      <c r="W68">
        <v>911</v>
      </c>
      <c r="X68" t="s">
        <v>21</v>
      </c>
      <c r="Y68">
        <v>33.969543600000002</v>
      </c>
      <c r="Z68">
        <v>-118.3983379</v>
      </c>
      <c r="AA68">
        <v>2.9995786330243246</v>
      </c>
    </row>
    <row r="69" spans="1:27" x14ac:dyDescent="0.3">
      <c r="A69" t="s">
        <v>17</v>
      </c>
      <c r="B69" t="s">
        <v>804</v>
      </c>
      <c r="C69" t="s">
        <v>695</v>
      </c>
      <c r="D69" t="s">
        <v>689</v>
      </c>
      <c r="E69">
        <v>33141</v>
      </c>
      <c r="F69">
        <v>10500000</v>
      </c>
      <c r="G69" t="str" cm="1">
        <f t="array" ref="G69">IF(OR(VLOOKUP($C69,Price_LookUp_tbl,11,FALSE)&gt;$F69,VLOOKUP($C69,Price_LookUp_tbl,12,FALSE)&lt;$F69),"Yes","No")</f>
        <v>Yes</v>
      </c>
      <c r="H69">
        <f t="shared" si="9"/>
        <v>1.1417092312575741</v>
      </c>
      <c r="I69">
        <v>7</v>
      </c>
      <c r="J69" t="str">
        <f t="shared" si="10"/>
        <v>Yes</v>
      </c>
      <c r="K69">
        <f t="shared" si="11"/>
        <v>2.6743911210201561</v>
      </c>
      <c r="L69">
        <v>7</v>
      </c>
      <c r="M69" t="str">
        <f t="shared" si="12"/>
        <v>Yes</v>
      </c>
      <c r="N69">
        <f t="shared" si="13"/>
        <v>2.5740025194746115</v>
      </c>
      <c r="O69">
        <v>3558</v>
      </c>
      <c r="P69" t="str">
        <f t="shared" si="14"/>
        <v>No</v>
      </c>
      <c r="Q69">
        <f t="shared" si="15"/>
        <v>0.97515789937663655</v>
      </c>
      <c r="R69">
        <v>16200</v>
      </c>
      <c r="S69">
        <v>1937</v>
      </c>
      <c r="T69" t="str">
        <f t="shared" si="16"/>
        <v>No</v>
      </c>
      <c r="U69">
        <f t="shared" si="17"/>
        <v>-1.2629707795714282</v>
      </c>
      <c r="V69">
        <v>30</v>
      </c>
      <c r="W69">
        <v>2951</v>
      </c>
      <c r="X69" t="s">
        <v>21</v>
      </c>
      <c r="Y69">
        <v>25.848156400000001</v>
      </c>
      <c r="Z69">
        <v>-80.123695499999997</v>
      </c>
      <c r="AA69">
        <v>1.0144047172105479</v>
      </c>
    </row>
    <row r="70" spans="1:27" x14ac:dyDescent="0.3">
      <c r="A70" t="s">
        <v>17</v>
      </c>
      <c r="B70" t="s">
        <v>391</v>
      </c>
      <c r="C70" t="s">
        <v>379</v>
      </c>
      <c r="D70" t="s">
        <v>20</v>
      </c>
      <c r="E70">
        <v>90045</v>
      </c>
      <c r="F70">
        <v>2895000</v>
      </c>
      <c r="G70" t="str" cm="1">
        <f t="array" ref="G70">IF(OR(VLOOKUP($C70,Price_LookUp_tbl,11,FALSE)&gt;$F70,VLOOKUP($C70,Price_LookUp_tbl,12,FALSE)&lt;$F70),"Yes","No")</f>
        <v>Yes</v>
      </c>
      <c r="H70">
        <f t="shared" si="9"/>
        <v>2.9425845335189074</v>
      </c>
      <c r="I70">
        <v>6</v>
      </c>
      <c r="J70" t="str">
        <f t="shared" si="10"/>
        <v>Yes</v>
      </c>
      <c r="K70">
        <f t="shared" si="11"/>
        <v>1.9756547789417951</v>
      </c>
      <c r="L70">
        <v>4</v>
      </c>
      <c r="M70" t="str">
        <f t="shared" si="12"/>
        <v>No</v>
      </c>
      <c r="N70">
        <f t="shared" si="13"/>
        <v>1.4438576329990986</v>
      </c>
      <c r="O70">
        <v>3579</v>
      </c>
      <c r="P70" t="str">
        <f t="shared" si="14"/>
        <v>Yes</v>
      </c>
      <c r="Q70">
        <f t="shared" si="15"/>
        <v>1.7477495198410178</v>
      </c>
      <c r="R70">
        <v>10230</v>
      </c>
      <c r="S70">
        <v>1949</v>
      </c>
      <c r="T70" t="str">
        <f t="shared" si="16"/>
        <v>No</v>
      </c>
      <c r="U70">
        <f t="shared" si="17"/>
        <v>-8.923342347534665E-3</v>
      </c>
      <c r="V70">
        <v>52</v>
      </c>
      <c r="W70">
        <v>809</v>
      </c>
      <c r="X70" t="s">
        <v>21</v>
      </c>
      <c r="Y70">
        <v>33.967227700000002</v>
      </c>
      <c r="Z70">
        <v>-118.39865</v>
      </c>
      <c r="AA70">
        <v>2.9125710147822721</v>
      </c>
    </row>
    <row r="71" spans="1:27" x14ac:dyDescent="0.3">
      <c r="A71" t="s">
        <v>396</v>
      </c>
      <c r="B71" t="s">
        <v>1272</v>
      </c>
      <c r="C71" t="s">
        <v>688</v>
      </c>
      <c r="D71" t="s">
        <v>689</v>
      </c>
      <c r="E71">
        <v>33131</v>
      </c>
      <c r="F71">
        <v>6000000</v>
      </c>
      <c r="G71" t="str" cm="1">
        <f t="array" ref="G71">IF(OR(VLOOKUP($C71,Price_LookUp_tbl,11,FALSE)&gt;$F71,VLOOKUP($C71,Price_LookUp_tbl,12,FALSE)&lt;$F71),"Yes","No")</f>
        <v>Yes</v>
      </c>
      <c r="H71">
        <f t="shared" si="9"/>
        <v>1.8038722964348883</v>
      </c>
      <c r="I71">
        <v>4</v>
      </c>
      <c r="J71" t="str">
        <f t="shared" si="10"/>
        <v>Yes</v>
      </c>
      <c r="K71">
        <f t="shared" si="11"/>
        <v>2.2625516438241302</v>
      </c>
      <c r="L71">
        <v>4</v>
      </c>
      <c r="M71" t="str">
        <f t="shared" si="12"/>
        <v>No</v>
      </c>
      <c r="N71">
        <f t="shared" si="13"/>
        <v>1.5800707669826786</v>
      </c>
      <c r="O71">
        <v>3092</v>
      </c>
      <c r="P71" t="str">
        <f t="shared" si="14"/>
        <v>Yes</v>
      </c>
      <c r="Q71">
        <f t="shared" si="15"/>
        <v>2.0361685557227296</v>
      </c>
      <c r="S71">
        <v>2016</v>
      </c>
      <c r="T71" t="str">
        <f t="shared" si="16"/>
        <v>No</v>
      </c>
      <c r="U71">
        <f t="shared" si="17"/>
        <v>0.53435269210753256</v>
      </c>
      <c r="V71">
        <v>34</v>
      </c>
      <c r="W71">
        <v>1940</v>
      </c>
      <c r="X71" t="s">
        <v>1273</v>
      </c>
      <c r="Y71">
        <v>25.767897999999999</v>
      </c>
      <c r="Z71">
        <v>-80.192301299999997</v>
      </c>
      <c r="AA71">
        <v>1.0038962448493074</v>
      </c>
    </row>
    <row r="72" spans="1:27" x14ac:dyDescent="0.3">
      <c r="A72" t="s">
        <v>17</v>
      </c>
      <c r="B72" t="s">
        <v>275</v>
      </c>
      <c r="C72" t="s">
        <v>256</v>
      </c>
      <c r="D72" t="s">
        <v>20</v>
      </c>
      <c r="E72">
        <v>90291</v>
      </c>
      <c r="F72">
        <v>9800000</v>
      </c>
      <c r="G72" t="str" cm="1">
        <f t="array" ref="G72">IF(OR(VLOOKUP($C72,Price_LookUp_tbl,11,FALSE)&gt;$F72,VLOOKUP($C72,Price_LookUp_tbl,12,FALSE)&lt;$F72),"Yes","No")</f>
        <v>Yes</v>
      </c>
      <c r="H72">
        <f t="shared" si="9"/>
        <v>2.0302524312443242</v>
      </c>
      <c r="I72">
        <v>7</v>
      </c>
      <c r="J72" t="str">
        <f t="shared" si="10"/>
        <v>Yes</v>
      </c>
      <c r="K72">
        <f t="shared" si="11"/>
        <v>2.7555545440623832</v>
      </c>
      <c r="L72">
        <v>6</v>
      </c>
      <c r="M72" t="str">
        <f t="shared" si="12"/>
        <v>No</v>
      </c>
      <c r="N72">
        <f t="shared" si="13"/>
        <v>1.7168518445226151</v>
      </c>
      <c r="O72">
        <v>5600</v>
      </c>
      <c r="P72" t="str">
        <f t="shared" si="14"/>
        <v>No</v>
      </c>
      <c r="Q72">
        <f t="shared" si="15"/>
        <v>1.5092762856139179</v>
      </c>
      <c r="R72">
        <v>5742</v>
      </c>
      <c r="S72">
        <v>2020</v>
      </c>
      <c r="T72" t="str">
        <f t="shared" si="16"/>
        <v>No</v>
      </c>
      <c r="U72">
        <f t="shared" si="17"/>
        <v>1.1632384260558204</v>
      </c>
      <c r="V72">
        <v>96</v>
      </c>
      <c r="W72">
        <v>1750</v>
      </c>
      <c r="X72" t="s">
        <v>21</v>
      </c>
      <c r="Y72">
        <v>33.991861700000001</v>
      </c>
      <c r="Z72">
        <v>-118.46237050000001</v>
      </c>
      <c r="AA72">
        <v>1.2647698675124928</v>
      </c>
    </row>
    <row r="73" spans="1:27" x14ac:dyDescent="0.3">
      <c r="A73" t="s">
        <v>17</v>
      </c>
      <c r="B73" t="s">
        <v>693</v>
      </c>
      <c r="C73" t="s">
        <v>688</v>
      </c>
      <c r="D73" t="s">
        <v>689</v>
      </c>
      <c r="E73">
        <v>33139</v>
      </c>
      <c r="F73">
        <v>3355000</v>
      </c>
      <c r="G73" t="str" cm="1">
        <f t="array" ref="G73">IF(OR(VLOOKUP($C73,Price_LookUp_tbl,11,FALSE)&gt;$F73,VLOOKUP($C73,Price_LookUp_tbl,12,FALSE)&lt;$F73),"Yes","No")</f>
        <v>Yes</v>
      </c>
      <c r="H73">
        <f t="shared" si="9"/>
        <v>0.76178796335898025</v>
      </c>
      <c r="I73">
        <v>4</v>
      </c>
      <c r="J73" t="str">
        <f t="shared" si="10"/>
        <v>Yes</v>
      </c>
      <c r="K73">
        <f t="shared" si="11"/>
        <v>2.2625516438241302</v>
      </c>
      <c r="L73">
        <v>4</v>
      </c>
      <c r="M73" t="str">
        <f t="shared" si="12"/>
        <v>No</v>
      </c>
      <c r="N73">
        <f t="shared" si="13"/>
        <v>1.5800707669826786</v>
      </c>
      <c r="O73">
        <v>2390</v>
      </c>
      <c r="P73" t="str">
        <f t="shared" si="14"/>
        <v>No</v>
      </c>
      <c r="Q73">
        <f t="shared" si="15"/>
        <v>1.2231986856076529</v>
      </c>
      <c r="R73">
        <v>7500</v>
      </c>
      <c r="S73">
        <v>1998</v>
      </c>
      <c r="T73" t="str">
        <f t="shared" si="16"/>
        <v>No</v>
      </c>
      <c r="U73">
        <f t="shared" si="17"/>
        <v>-0.933767835703047</v>
      </c>
      <c r="V73">
        <v>19</v>
      </c>
      <c r="W73">
        <v>1404</v>
      </c>
      <c r="X73" t="s">
        <v>21</v>
      </c>
      <c r="Y73">
        <v>25.790523499999999</v>
      </c>
      <c r="Z73">
        <v>-80.1687388</v>
      </c>
      <c r="AA73">
        <v>1.7043595629241977</v>
      </c>
    </row>
    <row r="74" spans="1:27" x14ac:dyDescent="0.3">
      <c r="A74" t="s">
        <v>17</v>
      </c>
      <c r="B74" t="s">
        <v>203</v>
      </c>
      <c r="C74" t="s">
        <v>162</v>
      </c>
      <c r="D74" t="s">
        <v>20</v>
      </c>
      <c r="E74">
        <v>90266</v>
      </c>
      <c r="F74">
        <v>19000000</v>
      </c>
      <c r="G74" t="str" cm="1">
        <f t="array" ref="G74">IF(OR(VLOOKUP($C74,Price_LookUp_tbl,11,FALSE)&gt;$F74,VLOOKUP($C74,Price_LookUp_tbl,12,FALSE)&lt;$F74),"Yes","No")</f>
        <v>Yes</v>
      </c>
      <c r="H74">
        <f t="shared" si="9"/>
        <v>2.7198168244658438</v>
      </c>
      <c r="I74">
        <v>5</v>
      </c>
      <c r="J74" t="str">
        <f t="shared" si="10"/>
        <v>No</v>
      </c>
      <c r="K74">
        <f t="shared" si="11"/>
        <v>0.3714581428933344</v>
      </c>
      <c r="L74">
        <v>7</v>
      </c>
      <c r="M74" t="str">
        <f t="shared" si="12"/>
        <v>Yes</v>
      </c>
      <c r="N74">
        <f t="shared" si="13"/>
        <v>1.5917485590622749</v>
      </c>
      <c r="O74">
        <v>8389</v>
      </c>
      <c r="P74" t="str">
        <f t="shared" si="14"/>
        <v>Yes</v>
      </c>
      <c r="Q74">
        <f t="shared" si="15"/>
        <v>2.437716692157617</v>
      </c>
      <c r="R74">
        <v>10128</v>
      </c>
      <c r="S74">
        <v>2009</v>
      </c>
      <c r="T74" t="str">
        <f t="shared" si="16"/>
        <v>No</v>
      </c>
      <c r="U74">
        <f t="shared" si="17"/>
        <v>0.66481908164229797</v>
      </c>
      <c r="V74">
        <v>419</v>
      </c>
      <c r="W74">
        <v>2265</v>
      </c>
      <c r="X74" t="s">
        <v>21</v>
      </c>
      <c r="Y74">
        <v>33.881976700000003</v>
      </c>
      <c r="Z74">
        <v>-118.4001117</v>
      </c>
      <c r="AA74">
        <v>0.8164058667608427</v>
      </c>
    </row>
    <row r="75" spans="1:27" x14ac:dyDescent="0.3">
      <c r="A75" t="s">
        <v>17</v>
      </c>
      <c r="B75" t="s">
        <v>224</v>
      </c>
      <c r="C75" t="s">
        <v>221</v>
      </c>
      <c r="D75" t="s">
        <v>20</v>
      </c>
      <c r="E75">
        <v>90292</v>
      </c>
      <c r="F75">
        <v>3795000</v>
      </c>
      <c r="G75" t="str" cm="1">
        <f t="array" ref="G75">IF(OR(VLOOKUP($C75,Price_LookUp_tbl,11,FALSE)&gt;$F75,VLOOKUP($C75,Price_LookUp_tbl,12,FALSE)&lt;$F75),"Yes","No")</f>
        <v>Yes</v>
      </c>
      <c r="H75">
        <f t="shared" si="9"/>
        <v>2.3071505366577436</v>
      </c>
      <c r="I75">
        <v>4</v>
      </c>
      <c r="J75" t="str">
        <f t="shared" si="10"/>
        <v>No</v>
      </c>
      <c r="K75">
        <f t="shared" si="11"/>
        <v>1.7408653724219916</v>
      </c>
      <c r="L75">
        <v>6</v>
      </c>
      <c r="M75" t="str">
        <f t="shared" si="12"/>
        <v>Yes</v>
      </c>
      <c r="N75">
        <f t="shared" si="13"/>
        <v>2.8469248537472733</v>
      </c>
      <c r="O75">
        <v>4694</v>
      </c>
      <c r="P75" t="str">
        <f t="shared" si="14"/>
        <v>Yes</v>
      </c>
      <c r="Q75">
        <f t="shared" si="15"/>
        <v>2.4903874241950623</v>
      </c>
      <c r="R75">
        <v>3231</v>
      </c>
      <c r="S75">
        <v>2002</v>
      </c>
      <c r="T75" t="str">
        <f t="shared" si="16"/>
        <v>No</v>
      </c>
      <c r="U75">
        <f t="shared" si="17"/>
        <v>0.75394153781694939</v>
      </c>
      <c r="V75">
        <v>12</v>
      </c>
      <c r="W75">
        <v>808</v>
      </c>
      <c r="X75" t="s">
        <v>21</v>
      </c>
      <c r="Y75">
        <v>33.969048200000003</v>
      </c>
      <c r="Z75">
        <v>-118.4545711</v>
      </c>
      <c r="AA75">
        <v>1.4707984136414594</v>
      </c>
    </row>
    <row r="76" spans="1:27" x14ac:dyDescent="0.3">
      <c r="A76" t="s">
        <v>17</v>
      </c>
      <c r="B76" t="s">
        <v>236</v>
      </c>
      <c r="C76" t="s">
        <v>229</v>
      </c>
      <c r="D76" t="s">
        <v>20</v>
      </c>
      <c r="E76">
        <v>90293</v>
      </c>
      <c r="F76">
        <v>3995000</v>
      </c>
      <c r="G76" t="str" cm="1">
        <f t="array" ref="G76">IF(OR(VLOOKUP($C76,Price_LookUp_tbl,11,FALSE)&gt;$F76,VLOOKUP($C76,Price_LookUp_tbl,12,FALSE)&lt;$F76),"Yes","No")</f>
        <v>Yes</v>
      </c>
      <c r="H76">
        <f t="shared" si="9"/>
        <v>2.1520965294072858</v>
      </c>
      <c r="I76">
        <v>4</v>
      </c>
      <c r="J76" t="str">
        <f t="shared" si="10"/>
        <v>No</v>
      </c>
      <c r="K76">
        <f t="shared" si="11"/>
        <v>1.2907662277127832</v>
      </c>
      <c r="L76">
        <v>4</v>
      </c>
      <c r="M76" t="str">
        <f t="shared" si="12"/>
        <v>Yes</v>
      </c>
      <c r="N76">
        <f t="shared" si="13"/>
        <v>1.6952198232473639</v>
      </c>
      <c r="O76">
        <v>5115</v>
      </c>
      <c r="P76" t="str">
        <f t="shared" si="14"/>
        <v>Yes</v>
      </c>
      <c r="Q76">
        <f t="shared" si="15"/>
        <v>2.3352640929540542</v>
      </c>
      <c r="R76">
        <v>5210</v>
      </c>
      <c r="S76">
        <v>2007</v>
      </c>
      <c r="T76" t="str">
        <f t="shared" si="16"/>
        <v>No</v>
      </c>
      <c r="U76">
        <f t="shared" si="17"/>
        <v>2.163020701735614</v>
      </c>
      <c r="V76">
        <v>180</v>
      </c>
      <c r="W76">
        <v>781</v>
      </c>
      <c r="X76" t="s">
        <v>21</v>
      </c>
      <c r="Y76">
        <v>33.964868199999998</v>
      </c>
      <c r="Z76">
        <v>-118.43386</v>
      </c>
      <c r="AA76">
        <v>1.2362650637791224</v>
      </c>
    </row>
    <row r="77" spans="1:27" x14ac:dyDescent="0.3">
      <c r="A77" t="s">
        <v>17</v>
      </c>
      <c r="B77" t="s">
        <v>708</v>
      </c>
      <c r="C77" t="s">
        <v>695</v>
      </c>
      <c r="D77" t="s">
        <v>689</v>
      </c>
      <c r="E77">
        <v>33139</v>
      </c>
      <c r="F77">
        <v>18000000</v>
      </c>
      <c r="G77" t="str" cm="1">
        <f t="array" ref="G77">IF(OR(VLOOKUP($C77,Price_LookUp_tbl,11,FALSE)&gt;$F77,VLOOKUP($C77,Price_LookUp_tbl,12,FALSE)&lt;$F77),"Yes","No")</f>
        <v>Yes</v>
      </c>
      <c r="H77">
        <f t="shared" si="9"/>
        <v>2.3493947051925979</v>
      </c>
      <c r="I77">
        <v>6</v>
      </c>
      <c r="J77" t="str">
        <f t="shared" si="10"/>
        <v>No</v>
      </c>
      <c r="K77">
        <f t="shared" si="11"/>
        <v>2.0781251796450131</v>
      </c>
      <c r="L77">
        <v>7</v>
      </c>
      <c r="M77" t="str">
        <f t="shared" si="12"/>
        <v>Yes</v>
      </c>
      <c r="N77">
        <f t="shared" si="13"/>
        <v>2.5740025194746115</v>
      </c>
      <c r="O77">
        <v>6145</v>
      </c>
      <c r="P77" t="str">
        <f t="shared" si="14"/>
        <v>Yes</v>
      </c>
      <c r="Q77">
        <f t="shared" si="15"/>
        <v>2.4996119662201801</v>
      </c>
      <c r="R77">
        <v>18375</v>
      </c>
      <c r="S77">
        <v>1930</v>
      </c>
      <c r="T77" t="str">
        <f t="shared" si="16"/>
        <v>No</v>
      </c>
      <c r="U77">
        <f t="shared" si="17"/>
        <v>-1.4971313208442272</v>
      </c>
      <c r="V77">
        <v>24</v>
      </c>
      <c r="W77">
        <v>2929</v>
      </c>
      <c r="X77" t="s">
        <v>21</v>
      </c>
      <c r="Y77">
        <v>25.7839223</v>
      </c>
      <c r="Z77">
        <v>-80.164472500000002</v>
      </c>
      <c r="AA77">
        <v>1.8926787055950831</v>
      </c>
    </row>
    <row r="78" spans="1:27" x14ac:dyDescent="0.3">
      <c r="A78" t="s">
        <v>17</v>
      </c>
      <c r="B78" t="s">
        <v>731</v>
      </c>
      <c r="C78" t="s">
        <v>695</v>
      </c>
      <c r="D78" t="s">
        <v>689</v>
      </c>
      <c r="E78">
        <v>33140</v>
      </c>
      <c r="F78">
        <v>14750000</v>
      </c>
      <c r="G78" t="str" cm="1">
        <f t="array" ref="G78">IF(OR(VLOOKUP($C78,Price_LookUp_tbl,11,FALSE)&gt;$F78,VLOOKUP($C78,Price_LookUp_tbl,12,FALSE)&lt;$F78),"Yes","No")</f>
        <v>Yes</v>
      </c>
      <c r="H78">
        <f t="shared" si="9"/>
        <v>1.8260643331540876</v>
      </c>
      <c r="I78">
        <v>6</v>
      </c>
      <c r="J78" t="str">
        <f t="shared" si="10"/>
        <v>No</v>
      </c>
      <c r="K78">
        <f t="shared" si="11"/>
        <v>2.0781251796450131</v>
      </c>
      <c r="L78">
        <v>7</v>
      </c>
      <c r="M78" t="str">
        <f t="shared" si="12"/>
        <v>Yes</v>
      </c>
      <c r="N78">
        <f t="shared" si="13"/>
        <v>2.5740025194746115</v>
      </c>
      <c r="O78">
        <v>6434</v>
      </c>
      <c r="P78" t="str">
        <f t="shared" si="14"/>
        <v>Yes</v>
      </c>
      <c r="Q78">
        <f t="shared" si="15"/>
        <v>2.6699124012096598</v>
      </c>
      <c r="R78">
        <v>16366</v>
      </c>
      <c r="S78">
        <v>2020</v>
      </c>
      <c r="T78" t="str">
        <f t="shared" si="16"/>
        <v>No</v>
      </c>
      <c r="U78">
        <f t="shared" si="17"/>
        <v>1.5135042098060441</v>
      </c>
      <c r="V78">
        <v>126</v>
      </c>
      <c r="W78">
        <v>2293</v>
      </c>
      <c r="X78" t="s">
        <v>21</v>
      </c>
      <c r="Y78">
        <v>25.8092279</v>
      </c>
      <c r="Z78">
        <v>-80.137138899999997</v>
      </c>
      <c r="AA78">
        <v>0.5318983301306921</v>
      </c>
    </row>
    <row r="79" spans="1:27" x14ac:dyDescent="0.3">
      <c r="A79" t="s">
        <v>396</v>
      </c>
      <c r="B79" t="s">
        <v>1164</v>
      </c>
      <c r="C79" t="s">
        <v>688</v>
      </c>
      <c r="D79" t="s">
        <v>689</v>
      </c>
      <c r="E79">
        <v>33131</v>
      </c>
      <c r="F79">
        <v>3675000</v>
      </c>
      <c r="G79" t="str" cm="1">
        <f t="array" ref="G79">IF(OR(VLOOKUP($C79,Price_LookUp_tbl,11,FALSE)&gt;$F79,VLOOKUP($C79,Price_LookUp_tbl,12,FALSE)&lt;$F79),"Yes","No")</f>
        <v>Yes</v>
      </c>
      <c r="H79">
        <f t="shared" si="9"/>
        <v>0.88786243843810719</v>
      </c>
      <c r="I79">
        <v>3</v>
      </c>
      <c r="J79" t="str">
        <f t="shared" si="10"/>
        <v>No</v>
      </c>
      <c r="K79">
        <f t="shared" si="11"/>
        <v>1.172680249868705</v>
      </c>
      <c r="L79">
        <v>4.5</v>
      </c>
      <c r="M79" t="str">
        <f t="shared" si="12"/>
        <v>Yes</v>
      </c>
      <c r="N79">
        <f t="shared" si="13"/>
        <v>2.0228378500382642</v>
      </c>
      <c r="O79">
        <v>2992</v>
      </c>
      <c r="P79" t="str">
        <f t="shared" si="14"/>
        <v>Yes</v>
      </c>
      <c r="Q79">
        <f t="shared" si="15"/>
        <v>1.9203608819171634</v>
      </c>
      <c r="S79">
        <v>2008</v>
      </c>
      <c r="T79" t="str">
        <f t="shared" si="16"/>
        <v>No</v>
      </c>
      <c r="U79">
        <f t="shared" si="17"/>
        <v>-0.11814532025272502</v>
      </c>
      <c r="V79">
        <v>1</v>
      </c>
      <c r="W79">
        <v>1228</v>
      </c>
      <c r="X79" t="s">
        <v>1165</v>
      </c>
      <c r="Y79">
        <v>25.7704305</v>
      </c>
      <c r="Z79">
        <v>-80.189162899999999</v>
      </c>
      <c r="AA79">
        <v>1.229741790151452</v>
      </c>
    </row>
    <row r="80" spans="1:27" x14ac:dyDescent="0.3">
      <c r="A80" t="s">
        <v>17</v>
      </c>
      <c r="B80" t="s">
        <v>58</v>
      </c>
      <c r="C80" t="s">
        <v>46</v>
      </c>
      <c r="D80" t="s">
        <v>20</v>
      </c>
      <c r="E80">
        <v>90045</v>
      </c>
      <c r="F80">
        <v>3995000</v>
      </c>
      <c r="G80" t="str" cm="1">
        <f t="array" ref="G80">IF(OR(VLOOKUP($C80,Price_LookUp_tbl,11,FALSE)&gt;$F80,VLOOKUP($C80,Price_LookUp_tbl,12,FALSE)&lt;$F80),"Yes","No")</f>
        <v>Yes</v>
      </c>
      <c r="H80">
        <f t="shared" si="9"/>
        <v>2.6621503522618277</v>
      </c>
      <c r="I80">
        <v>5</v>
      </c>
      <c r="J80" t="str">
        <f t="shared" si="10"/>
        <v>No</v>
      </c>
      <c r="K80">
        <f t="shared" si="11"/>
        <v>1.4487145475015126</v>
      </c>
      <c r="L80">
        <v>5</v>
      </c>
      <c r="M80" t="str">
        <f t="shared" si="12"/>
        <v>Yes</v>
      </c>
      <c r="N80">
        <f t="shared" si="13"/>
        <v>1.9262784228246026</v>
      </c>
      <c r="O80">
        <v>4427</v>
      </c>
      <c r="P80" t="str">
        <f t="shared" si="14"/>
        <v>No</v>
      </c>
      <c r="Q80">
        <f t="shared" si="15"/>
        <v>2.6290773508197662</v>
      </c>
      <c r="R80">
        <v>6701</v>
      </c>
      <c r="S80">
        <v>2023</v>
      </c>
      <c r="T80" t="str">
        <f t="shared" si="16"/>
        <v>Yes</v>
      </c>
      <c r="U80">
        <f t="shared" si="17"/>
        <v>2.241359743572076</v>
      </c>
      <c r="V80">
        <v>83</v>
      </c>
      <c r="W80">
        <v>902</v>
      </c>
      <c r="X80" t="s">
        <v>21</v>
      </c>
      <c r="Y80">
        <v>33.972164599999999</v>
      </c>
      <c r="Z80">
        <v>-118.38876999999999</v>
      </c>
      <c r="AA80">
        <v>3.5705535353294802</v>
      </c>
    </row>
    <row r="81" spans="1:27" x14ac:dyDescent="0.3">
      <c r="A81" t="s">
        <v>17</v>
      </c>
      <c r="B81" t="s">
        <v>75</v>
      </c>
      <c r="C81" t="s">
        <v>46</v>
      </c>
      <c r="D81" t="s">
        <v>20</v>
      </c>
      <c r="E81">
        <v>90045</v>
      </c>
      <c r="F81">
        <v>2998000</v>
      </c>
      <c r="G81" t="str" cm="1">
        <f t="array" ref="G81">IF(OR(VLOOKUP($C81,Price_LookUp_tbl,11,FALSE)&gt;$F81,VLOOKUP($C81,Price_LookUp_tbl,12,FALSE)&lt;$F81),"Yes","No")</f>
        <v>Yes</v>
      </c>
      <c r="H81">
        <f t="shared" si="9"/>
        <v>1.4780774163221653</v>
      </c>
      <c r="I81">
        <v>5</v>
      </c>
      <c r="J81" t="str">
        <f t="shared" si="10"/>
        <v>No</v>
      </c>
      <c r="K81">
        <f t="shared" si="11"/>
        <v>1.4487145475015126</v>
      </c>
      <c r="L81">
        <v>5</v>
      </c>
      <c r="M81" t="str">
        <f t="shared" si="12"/>
        <v>Yes</v>
      </c>
      <c r="N81">
        <f t="shared" si="13"/>
        <v>1.9262784228246026</v>
      </c>
      <c r="O81">
        <v>3232</v>
      </c>
      <c r="P81" t="str">
        <f t="shared" si="14"/>
        <v>No</v>
      </c>
      <c r="Q81">
        <f t="shared" si="15"/>
        <v>1.3282410980220423</v>
      </c>
      <c r="R81">
        <v>6153</v>
      </c>
      <c r="S81">
        <v>2023</v>
      </c>
      <c r="T81" t="str">
        <f t="shared" si="16"/>
        <v>Yes</v>
      </c>
      <c r="U81">
        <f t="shared" si="17"/>
        <v>2.241359743572076</v>
      </c>
      <c r="V81">
        <v>39</v>
      </c>
      <c r="W81">
        <v>928</v>
      </c>
      <c r="X81" t="s">
        <v>21</v>
      </c>
      <c r="Y81">
        <v>33.964559700000002</v>
      </c>
      <c r="Z81">
        <v>-118.40524000000001</v>
      </c>
      <c r="AA81">
        <v>2.4923972455192001</v>
      </c>
    </row>
    <row r="82" spans="1:27" x14ac:dyDescent="0.3">
      <c r="A82" t="s">
        <v>17</v>
      </c>
      <c r="B82" t="s">
        <v>48</v>
      </c>
      <c r="C82" t="s">
        <v>46</v>
      </c>
      <c r="D82" t="s">
        <v>20</v>
      </c>
      <c r="E82">
        <v>90034</v>
      </c>
      <c r="F82">
        <v>3275000</v>
      </c>
      <c r="G82" t="str" cm="1">
        <f t="array" ref="G82">IF(OR(VLOOKUP($C82,Price_LookUp_tbl,11,FALSE)&gt;$F82,VLOOKUP($C82,Price_LookUp_tbl,12,FALSE)&lt;$F82),"Yes","No")</f>
        <v>Yes</v>
      </c>
      <c r="H82">
        <f t="shared" si="9"/>
        <v>1.8070525449633754</v>
      </c>
      <c r="I82">
        <v>5</v>
      </c>
      <c r="J82" t="str">
        <f t="shared" si="10"/>
        <v>No</v>
      </c>
      <c r="K82">
        <f t="shared" si="11"/>
        <v>1.4487145475015126</v>
      </c>
      <c r="L82">
        <v>5.5</v>
      </c>
      <c r="M82" t="str">
        <f t="shared" si="12"/>
        <v>Yes</v>
      </c>
      <c r="N82">
        <f t="shared" si="13"/>
        <v>2.3498741594650046</v>
      </c>
      <c r="O82">
        <v>3326</v>
      </c>
      <c r="P82" t="str">
        <f t="shared" si="14"/>
        <v>No</v>
      </c>
      <c r="Q82">
        <f t="shared" si="15"/>
        <v>1.4305662928027838</v>
      </c>
      <c r="R82">
        <v>6443</v>
      </c>
      <c r="S82">
        <v>2021</v>
      </c>
      <c r="T82" t="str">
        <f t="shared" si="16"/>
        <v>No</v>
      </c>
      <c r="U82">
        <f t="shared" si="17"/>
        <v>2.1662181101769034</v>
      </c>
      <c r="V82">
        <v>11</v>
      </c>
      <c r="W82">
        <v>985</v>
      </c>
      <c r="X82" t="s">
        <v>21</v>
      </c>
      <c r="Y82">
        <v>34.0265798</v>
      </c>
      <c r="Z82">
        <v>-118.4229273</v>
      </c>
      <c r="AA82">
        <v>3.9181963078947142</v>
      </c>
    </row>
    <row r="83" spans="1:27" x14ac:dyDescent="0.3">
      <c r="A83" t="s">
        <v>17</v>
      </c>
      <c r="B83" t="s">
        <v>66</v>
      </c>
      <c r="C83" t="s">
        <v>46</v>
      </c>
      <c r="D83" t="s">
        <v>20</v>
      </c>
      <c r="E83">
        <v>90045</v>
      </c>
      <c r="F83">
        <v>3699000</v>
      </c>
      <c r="G83" t="str" cm="1">
        <f t="array" ref="G83">IF(OR(VLOOKUP($C83,Price_LookUp_tbl,11,FALSE)&gt;$F83,VLOOKUP($C83,Price_LookUp_tbl,12,FALSE)&lt;$F83),"Yes","No")</f>
        <v>Yes</v>
      </c>
      <c r="H83">
        <f t="shared" si="9"/>
        <v>2.3106101425946863</v>
      </c>
      <c r="I83">
        <v>5</v>
      </c>
      <c r="J83" t="str">
        <f t="shared" si="10"/>
        <v>No</v>
      </c>
      <c r="K83">
        <f t="shared" si="11"/>
        <v>1.4487145475015126</v>
      </c>
      <c r="L83">
        <v>5</v>
      </c>
      <c r="M83" t="str">
        <f t="shared" si="12"/>
        <v>Yes</v>
      </c>
      <c r="N83">
        <f t="shared" si="13"/>
        <v>1.9262784228246026</v>
      </c>
      <c r="O83">
        <v>3121</v>
      </c>
      <c r="P83" t="str">
        <f t="shared" si="14"/>
        <v>No</v>
      </c>
      <c r="Q83">
        <f t="shared" si="15"/>
        <v>1.2074102829086135</v>
      </c>
      <c r="R83">
        <v>15005</v>
      </c>
      <c r="S83">
        <v>1951</v>
      </c>
      <c r="T83" t="str">
        <f t="shared" si="16"/>
        <v>No</v>
      </c>
      <c r="U83">
        <f t="shared" si="17"/>
        <v>-0.46373905865414977</v>
      </c>
      <c r="V83">
        <v>20</v>
      </c>
      <c r="W83">
        <v>1185</v>
      </c>
      <c r="X83" t="s">
        <v>21</v>
      </c>
      <c r="Y83">
        <v>33.979844900000003</v>
      </c>
      <c r="Z83">
        <v>-118.39951000000001</v>
      </c>
      <c r="AA83">
        <v>3.3365101972494422</v>
      </c>
    </row>
    <row r="84" spans="1:27" x14ac:dyDescent="0.3">
      <c r="A84" t="s">
        <v>17</v>
      </c>
      <c r="B84" t="s">
        <v>88</v>
      </c>
      <c r="C84" t="s">
        <v>46</v>
      </c>
      <c r="D84" t="s">
        <v>20</v>
      </c>
      <c r="E84">
        <v>90045</v>
      </c>
      <c r="F84">
        <v>3199000</v>
      </c>
      <c r="G84" t="str" cm="1">
        <f t="array" ref="G84">IF(OR(VLOOKUP($C84,Price_LookUp_tbl,11,FALSE)&gt;$F84,VLOOKUP($C84,Price_LookUp_tbl,12,FALSE)&lt;$F84),"Yes","No")</f>
        <v>Yes</v>
      </c>
      <c r="H84">
        <f t="shared" si="9"/>
        <v>1.7167922208596498</v>
      </c>
      <c r="I84">
        <v>5</v>
      </c>
      <c r="J84" t="str">
        <f t="shared" si="10"/>
        <v>No</v>
      </c>
      <c r="K84">
        <f t="shared" si="11"/>
        <v>1.4487145475015126</v>
      </c>
      <c r="L84">
        <v>5</v>
      </c>
      <c r="M84" t="str">
        <f t="shared" si="12"/>
        <v>Yes</v>
      </c>
      <c r="N84">
        <f t="shared" si="13"/>
        <v>1.9262784228246026</v>
      </c>
      <c r="O84">
        <v>4201</v>
      </c>
      <c r="P84" t="str">
        <f t="shared" si="14"/>
        <v>No</v>
      </c>
      <c r="Q84">
        <f t="shared" si="15"/>
        <v>2.3830614569852173</v>
      </c>
      <c r="R84">
        <v>9398</v>
      </c>
      <c r="S84">
        <v>2006</v>
      </c>
      <c r="T84" t="str">
        <f t="shared" si="16"/>
        <v>No</v>
      </c>
      <c r="U84">
        <f t="shared" si="17"/>
        <v>1.6026558597131062</v>
      </c>
      <c r="V84">
        <v>20</v>
      </c>
      <c r="W84">
        <v>761</v>
      </c>
      <c r="X84" t="s">
        <v>21</v>
      </c>
      <c r="Y84">
        <v>33.9640111</v>
      </c>
      <c r="Z84">
        <v>-118.4274128</v>
      </c>
      <c r="AA84">
        <v>1.4145480254300811</v>
      </c>
    </row>
    <row r="85" spans="1:27" x14ac:dyDescent="0.3">
      <c r="A85" t="s">
        <v>396</v>
      </c>
      <c r="B85" t="s">
        <v>1043</v>
      </c>
      <c r="C85" t="s">
        <v>688</v>
      </c>
      <c r="D85" t="s">
        <v>689</v>
      </c>
      <c r="E85">
        <v>33131</v>
      </c>
      <c r="F85">
        <v>2950000</v>
      </c>
      <c r="G85" t="str" cm="1">
        <f t="array" ref="G85">IF(OR(VLOOKUP($C85,Price_LookUp_tbl,11,FALSE)&gt;$F85,VLOOKUP($C85,Price_LookUp_tbl,12,FALSE)&lt;$F85),"Yes","No")</f>
        <v>Yes</v>
      </c>
      <c r="H85">
        <f t="shared" si="9"/>
        <v>0.60222495583696034</v>
      </c>
      <c r="I85">
        <v>3</v>
      </c>
      <c r="J85" t="str">
        <f t="shared" si="10"/>
        <v>No</v>
      </c>
      <c r="K85">
        <f t="shared" si="11"/>
        <v>1.172680249868705</v>
      </c>
      <c r="L85">
        <v>4.5</v>
      </c>
      <c r="M85" t="str">
        <f t="shared" si="12"/>
        <v>Yes</v>
      </c>
      <c r="N85">
        <f t="shared" si="13"/>
        <v>2.0228378500382642</v>
      </c>
      <c r="O85">
        <v>2076</v>
      </c>
      <c r="P85" t="str">
        <f t="shared" si="14"/>
        <v>No</v>
      </c>
      <c r="Q85">
        <f t="shared" si="15"/>
        <v>0.85956258985817413</v>
      </c>
      <c r="S85">
        <v>2019</v>
      </c>
      <c r="T85" t="str">
        <f t="shared" si="16"/>
        <v>No</v>
      </c>
      <c r="U85">
        <f t="shared" si="17"/>
        <v>0.77903944674262915</v>
      </c>
      <c r="V85">
        <v>55</v>
      </c>
      <c r="W85">
        <v>1421</v>
      </c>
      <c r="X85" t="s">
        <v>1044</v>
      </c>
      <c r="Y85">
        <v>25.764264399999998</v>
      </c>
      <c r="Z85">
        <v>-80.192724999999996</v>
      </c>
      <c r="AA85">
        <v>0.75471081667890494</v>
      </c>
    </row>
    <row r="86" spans="1:27" x14ac:dyDescent="0.3">
      <c r="A86" t="s">
        <v>17</v>
      </c>
      <c r="B86" t="s">
        <v>220</v>
      </c>
      <c r="C86" t="s">
        <v>221</v>
      </c>
      <c r="D86" t="s">
        <v>20</v>
      </c>
      <c r="E86">
        <v>90292</v>
      </c>
      <c r="F86">
        <v>3249000</v>
      </c>
      <c r="G86" t="str" cm="1">
        <f t="array" ref="G86">IF(OR(VLOOKUP($C86,Price_LookUp_tbl,11,FALSE)&gt;$F86,VLOOKUP($C86,Price_LookUp_tbl,12,FALSE)&lt;$F86),"Yes","No")</f>
        <v>Yes</v>
      </c>
      <c r="H86">
        <f t="shared" si="9"/>
        <v>1.7254669718207274</v>
      </c>
      <c r="I86">
        <v>4</v>
      </c>
      <c r="J86" t="str">
        <f t="shared" si="10"/>
        <v>No</v>
      </c>
      <c r="K86">
        <f t="shared" si="11"/>
        <v>1.7408653724219916</v>
      </c>
      <c r="L86">
        <v>4.5</v>
      </c>
      <c r="M86" t="str">
        <f t="shared" si="12"/>
        <v>No</v>
      </c>
      <c r="N86">
        <f t="shared" si="13"/>
        <v>1.5269869670099012</v>
      </c>
      <c r="O86">
        <v>4010</v>
      </c>
      <c r="P86" t="str">
        <f t="shared" si="14"/>
        <v>Yes</v>
      </c>
      <c r="Q86">
        <f t="shared" si="15"/>
        <v>1.8302505338551673</v>
      </c>
      <c r="R86">
        <v>2891</v>
      </c>
      <c r="S86">
        <v>1986</v>
      </c>
      <c r="T86" t="str">
        <f t="shared" si="16"/>
        <v>No</v>
      </c>
      <c r="U86">
        <f t="shared" si="17"/>
        <v>-0.19988217514216092</v>
      </c>
      <c r="V86">
        <v>32</v>
      </c>
      <c r="W86">
        <v>810</v>
      </c>
      <c r="X86" t="s">
        <v>21</v>
      </c>
      <c r="Y86">
        <v>33.974544100000003</v>
      </c>
      <c r="Z86">
        <v>-118.46000340000001</v>
      </c>
      <c r="AA86">
        <v>1.9462131635926092</v>
      </c>
    </row>
    <row r="87" spans="1:27" x14ac:dyDescent="0.3">
      <c r="A87" t="s">
        <v>17</v>
      </c>
      <c r="B87" t="s">
        <v>225</v>
      </c>
      <c r="C87" t="s">
        <v>221</v>
      </c>
      <c r="D87" t="s">
        <v>20</v>
      </c>
      <c r="E87">
        <v>90292</v>
      </c>
      <c r="F87">
        <v>3995000</v>
      </c>
      <c r="G87" t="str" cm="1">
        <f t="array" ref="G87">IF(OR(VLOOKUP($C87,Price_LookUp_tbl,11,FALSE)&gt;$F87,VLOOKUP($C87,Price_LookUp_tbl,12,FALSE)&lt;$F87),"Yes","No")</f>
        <v>Yes</v>
      </c>
      <c r="H87">
        <f t="shared" si="9"/>
        <v>2.5202214395284459</v>
      </c>
      <c r="I87">
        <v>4</v>
      </c>
      <c r="J87" t="str">
        <f t="shared" si="10"/>
        <v>No</v>
      </c>
      <c r="K87">
        <f t="shared" si="11"/>
        <v>1.7408653724219916</v>
      </c>
      <c r="L87">
        <v>4.5</v>
      </c>
      <c r="M87" t="str">
        <f t="shared" si="12"/>
        <v>No</v>
      </c>
      <c r="N87">
        <f t="shared" si="13"/>
        <v>1.5269869670099012</v>
      </c>
      <c r="O87">
        <v>4000</v>
      </c>
      <c r="P87" t="str">
        <f t="shared" si="14"/>
        <v>Yes</v>
      </c>
      <c r="Q87">
        <f t="shared" si="15"/>
        <v>1.820599409727391</v>
      </c>
      <c r="R87">
        <v>5014</v>
      </c>
      <c r="S87">
        <v>2021</v>
      </c>
      <c r="T87" t="str">
        <f t="shared" si="16"/>
        <v>No</v>
      </c>
      <c r="U87">
        <f t="shared" si="17"/>
        <v>1.8866071969558929</v>
      </c>
      <c r="V87">
        <v>32</v>
      </c>
      <c r="W87">
        <v>999</v>
      </c>
      <c r="X87" t="s">
        <v>21</v>
      </c>
      <c r="Y87">
        <v>33.986393100000001</v>
      </c>
      <c r="Z87">
        <v>-118.44850510000001</v>
      </c>
      <c r="AA87">
        <v>2.1439520796581135</v>
      </c>
    </row>
    <row r="88" spans="1:27" x14ac:dyDescent="0.3">
      <c r="A88" t="s">
        <v>17</v>
      </c>
      <c r="B88" t="s">
        <v>226</v>
      </c>
      <c r="C88" t="s">
        <v>221</v>
      </c>
      <c r="D88" t="s">
        <v>20</v>
      </c>
      <c r="E88">
        <v>90292</v>
      </c>
      <c r="F88">
        <v>3187000</v>
      </c>
      <c r="G88" t="str" cm="1">
        <f t="array" ref="G88">IF(OR(VLOOKUP($C88,Price_LookUp_tbl,11,FALSE)&gt;$F88,VLOOKUP($C88,Price_LookUp_tbl,12,FALSE)&lt;$F88),"Yes","No")</f>
        <v>Yes</v>
      </c>
      <c r="H88">
        <f t="shared" si="9"/>
        <v>1.6594149919308099</v>
      </c>
      <c r="I88">
        <v>4</v>
      </c>
      <c r="J88" t="str">
        <f t="shared" si="10"/>
        <v>No</v>
      </c>
      <c r="K88">
        <f t="shared" si="11"/>
        <v>1.7408653724219916</v>
      </c>
      <c r="L88">
        <v>4</v>
      </c>
      <c r="M88" t="str">
        <f t="shared" si="12"/>
        <v>No</v>
      </c>
      <c r="N88">
        <f t="shared" si="13"/>
        <v>1.0870076714307773</v>
      </c>
      <c r="O88">
        <v>4277</v>
      </c>
      <c r="P88" t="str">
        <f t="shared" si="14"/>
        <v>Yes</v>
      </c>
      <c r="Q88">
        <f t="shared" si="15"/>
        <v>2.0879355480667932</v>
      </c>
      <c r="R88">
        <v>3151</v>
      </c>
      <c r="S88">
        <v>1985</v>
      </c>
      <c r="T88" t="str">
        <f t="shared" si="16"/>
        <v>No</v>
      </c>
      <c r="U88">
        <f t="shared" si="17"/>
        <v>-0.25949615720210528</v>
      </c>
      <c r="V88">
        <v>17</v>
      </c>
      <c r="W88">
        <v>745</v>
      </c>
      <c r="X88" t="s">
        <v>21</v>
      </c>
      <c r="Y88">
        <v>33.973029699999998</v>
      </c>
      <c r="Z88">
        <v>-118.4590134</v>
      </c>
      <c r="AA88">
        <v>1.8272378477435249</v>
      </c>
    </row>
    <row r="89" spans="1:27" x14ac:dyDescent="0.3">
      <c r="A89" t="s">
        <v>17</v>
      </c>
      <c r="B89" t="s">
        <v>267</v>
      </c>
      <c r="C89" t="s">
        <v>256</v>
      </c>
      <c r="D89" t="s">
        <v>20</v>
      </c>
      <c r="E89">
        <v>90291</v>
      </c>
      <c r="F89">
        <v>8500000</v>
      </c>
      <c r="G89" t="str" cm="1">
        <f t="array" ref="G89">IF(OR(VLOOKUP($C89,Price_LookUp_tbl,11,FALSE)&gt;$F89,VLOOKUP($C89,Price_LookUp_tbl,12,FALSE)&lt;$F89),"Yes","No")</f>
        <v>Yes</v>
      </c>
      <c r="H89">
        <f t="shared" si="9"/>
        <v>1.6125055546339648</v>
      </c>
      <c r="I89">
        <v>5</v>
      </c>
      <c r="J89" t="str">
        <f t="shared" si="10"/>
        <v>No</v>
      </c>
      <c r="K89">
        <f t="shared" si="11"/>
        <v>1.174308054642619</v>
      </c>
      <c r="L89">
        <v>6.5</v>
      </c>
      <c r="M89" t="str">
        <f t="shared" si="12"/>
        <v>No</v>
      </c>
      <c r="N89">
        <f t="shared" si="13"/>
        <v>2.0380235788487164</v>
      </c>
      <c r="O89">
        <v>8091</v>
      </c>
      <c r="P89" t="str">
        <f t="shared" si="14"/>
        <v>Yes</v>
      </c>
      <c r="Q89">
        <f t="shared" si="15"/>
        <v>2.8432912273676583</v>
      </c>
      <c r="R89">
        <v>10858</v>
      </c>
      <c r="S89">
        <v>2020</v>
      </c>
      <c r="T89" t="str">
        <f t="shared" si="16"/>
        <v>No</v>
      </c>
      <c r="U89">
        <f t="shared" si="17"/>
        <v>1.1632384260558204</v>
      </c>
      <c r="V89">
        <v>28</v>
      </c>
      <c r="W89">
        <v>1051</v>
      </c>
      <c r="X89" t="s">
        <v>21</v>
      </c>
      <c r="Y89">
        <v>34.003650700000001</v>
      </c>
      <c r="Z89">
        <v>-118.4573881</v>
      </c>
      <c r="AA89">
        <v>1.4851403317229639</v>
      </c>
    </row>
    <row r="90" spans="1:27" x14ac:dyDescent="0.3">
      <c r="A90" t="s">
        <v>17</v>
      </c>
      <c r="B90" t="s">
        <v>699</v>
      </c>
      <c r="C90" t="s">
        <v>695</v>
      </c>
      <c r="D90" t="s">
        <v>689</v>
      </c>
      <c r="E90">
        <v>33139</v>
      </c>
      <c r="F90">
        <v>8900000</v>
      </c>
      <c r="G90" t="str" cm="1">
        <f t="array" ref="G90">IF(OR(VLOOKUP($C90,Price_LookUp_tbl,11,FALSE)&gt;$F90,VLOOKUP($C90,Price_LookUp_tbl,12,FALSE)&lt;$F90),"Yes","No")</f>
        <v>Yes</v>
      </c>
      <c r="H90">
        <f t="shared" si="9"/>
        <v>0.88406966348476912</v>
      </c>
      <c r="I90">
        <v>5</v>
      </c>
      <c r="J90" t="str">
        <f t="shared" si="10"/>
        <v>No</v>
      </c>
      <c r="K90">
        <f t="shared" si="11"/>
        <v>1.4818592382698701</v>
      </c>
      <c r="L90">
        <v>6</v>
      </c>
      <c r="M90" t="str">
        <f t="shared" si="12"/>
        <v>No</v>
      </c>
      <c r="N90">
        <f t="shared" si="13"/>
        <v>1.9861551601727729</v>
      </c>
      <c r="O90">
        <v>4680</v>
      </c>
      <c r="P90" t="str">
        <f t="shared" si="14"/>
        <v>Yes</v>
      </c>
      <c r="Q90">
        <f t="shared" si="15"/>
        <v>1.6363242940416756</v>
      </c>
      <c r="R90">
        <v>10400</v>
      </c>
      <c r="S90">
        <v>2021</v>
      </c>
      <c r="T90" t="str">
        <f t="shared" si="16"/>
        <v>No</v>
      </c>
      <c r="U90">
        <f t="shared" si="17"/>
        <v>1.5469557157021581</v>
      </c>
      <c r="V90">
        <v>28</v>
      </c>
      <c r="W90">
        <v>1902</v>
      </c>
      <c r="X90" t="s">
        <v>21</v>
      </c>
      <c r="Y90">
        <v>25.799642299999999</v>
      </c>
      <c r="Z90">
        <v>-80.134680500000002</v>
      </c>
      <c r="AA90">
        <v>1.1869346135518815</v>
      </c>
    </row>
    <row r="91" spans="1:27" x14ac:dyDescent="0.3">
      <c r="A91" t="s">
        <v>17</v>
      </c>
      <c r="B91" t="s">
        <v>702</v>
      </c>
      <c r="C91" t="s">
        <v>695</v>
      </c>
      <c r="D91" t="s">
        <v>689</v>
      </c>
      <c r="E91">
        <v>33139</v>
      </c>
      <c r="F91">
        <v>18500000</v>
      </c>
      <c r="G91" t="str" cm="1">
        <f t="array" ref="G91">IF(OR(VLOOKUP($C91,Price_LookUp_tbl,11,FALSE)&gt;$F91,VLOOKUP($C91,Price_LookUp_tbl,12,FALSE)&lt;$F91),"Yes","No")</f>
        <v>Yes</v>
      </c>
      <c r="H91">
        <f t="shared" si="9"/>
        <v>2.4299070701215992</v>
      </c>
      <c r="I91">
        <v>6</v>
      </c>
      <c r="J91" t="str">
        <f t="shared" si="10"/>
        <v>No</v>
      </c>
      <c r="K91">
        <f t="shared" si="11"/>
        <v>2.0781251796450131</v>
      </c>
      <c r="L91">
        <v>6.5</v>
      </c>
      <c r="M91" t="str">
        <f t="shared" si="12"/>
        <v>No</v>
      </c>
      <c r="N91">
        <f t="shared" si="13"/>
        <v>2.2800788398236924</v>
      </c>
      <c r="O91">
        <v>5292</v>
      </c>
      <c r="P91" t="str">
        <f t="shared" si="14"/>
        <v>Yes</v>
      </c>
      <c r="Q91">
        <f t="shared" si="15"/>
        <v>1.996960509313515</v>
      </c>
      <c r="R91">
        <v>10500</v>
      </c>
      <c r="S91">
        <v>2021</v>
      </c>
      <c r="T91" t="str">
        <f t="shared" si="16"/>
        <v>No</v>
      </c>
      <c r="U91">
        <f t="shared" si="17"/>
        <v>1.5469557157021581</v>
      </c>
      <c r="V91">
        <v>10</v>
      </c>
      <c r="W91">
        <v>3496</v>
      </c>
      <c r="X91" t="s">
        <v>21</v>
      </c>
      <c r="Y91">
        <v>25.7918141</v>
      </c>
      <c r="Z91">
        <v>-80.154272500000005</v>
      </c>
      <c r="AA91">
        <v>1.6284329412853351</v>
      </c>
    </row>
    <row r="92" spans="1:27" x14ac:dyDescent="0.3">
      <c r="A92" t="s">
        <v>17</v>
      </c>
      <c r="B92" t="s">
        <v>713</v>
      </c>
      <c r="C92" t="s">
        <v>695</v>
      </c>
      <c r="D92" t="s">
        <v>689</v>
      </c>
      <c r="E92">
        <v>33139</v>
      </c>
      <c r="F92">
        <v>13900000</v>
      </c>
      <c r="G92" t="str" cm="1">
        <f t="array" ref="G92">IF(OR(VLOOKUP($C92,Price_LookUp_tbl,11,FALSE)&gt;$F92,VLOOKUP($C92,Price_LookUp_tbl,12,FALSE)&lt;$F92),"Yes","No")</f>
        <v>Yes</v>
      </c>
      <c r="H92">
        <f t="shared" si="9"/>
        <v>1.6891933127747849</v>
      </c>
      <c r="I92">
        <v>6</v>
      </c>
      <c r="J92" t="str">
        <f t="shared" si="10"/>
        <v>No</v>
      </c>
      <c r="K92">
        <f t="shared" si="11"/>
        <v>2.0781251796450131</v>
      </c>
      <c r="L92">
        <v>6.5</v>
      </c>
      <c r="M92" t="str">
        <f t="shared" si="12"/>
        <v>No</v>
      </c>
      <c r="N92">
        <f t="shared" si="13"/>
        <v>2.2800788398236924</v>
      </c>
      <c r="O92">
        <v>6746</v>
      </c>
      <c r="P92" t="str">
        <f t="shared" si="14"/>
        <v>Yes</v>
      </c>
      <c r="Q92">
        <f t="shared" si="15"/>
        <v>2.8537661580149112</v>
      </c>
      <c r="R92">
        <v>14375</v>
      </c>
      <c r="S92">
        <v>2021</v>
      </c>
      <c r="T92" t="str">
        <f t="shared" si="16"/>
        <v>No</v>
      </c>
      <c r="U92">
        <f t="shared" si="17"/>
        <v>1.5469557157021581</v>
      </c>
      <c r="V92">
        <v>55</v>
      </c>
      <c r="W92">
        <v>2060</v>
      </c>
      <c r="X92" t="s">
        <v>21</v>
      </c>
      <c r="Y92">
        <v>25.781941</v>
      </c>
      <c r="Z92">
        <v>-80.157205899999994</v>
      </c>
      <c r="AA92">
        <v>1.4205013771491044</v>
      </c>
    </row>
    <row r="93" spans="1:27" x14ac:dyDescent="0.3">
      <c r="A93" t="s">
        <v>17</v>
      </c>
      <c r="B93" t="s">
        <v>716</v>
      </c>
      <c r="C93" t="s">
        <v>695</v>
      </c>
      <c r="D93" t="s">
        <v>689</v>
      </c>
      <c r="E93">
        <v>33140</v>
      </c>
      <c r="F93">
        <v>13750000</v>
      </c>
      <c r="G93" t="str" cm="1">
        <f t="array" ref="G93">IF(OR(VLOOKUP($C93,Price_LookUp_tbl,11,FALSE)&gt;$F93,VLOOKUP($C93,Price_LookUp_tbl,12,FALSE)&lt;$F93),"Yes","No")</f>
        <v>Yes</v>
      </c>
      <c r="H93">
        <f t="shared" si="9"/>
        <v>1.6650396032960844</v>
      </c>
      <c r="I93">
        <v>4</v>
      </c>
      <c r="J93" t="str">
        <f t="shared" si="10"/>
        <v>No</v>
      </c>
      <c r="K93">
        <f t="shared" si="11"/>
        <v>0.88559329689472721</v>
      </c>
      <c r="L93">
        <v>4.5</v>
      </c>
      <c r="M93" t="str">
        <f t="shared" si="12"/>
        <v>No</v>
      </c>
      <c r="N93">
        <f t="shared" si="13"/>
        <v>1.1043841212200152</v>
      </c>
      <c r="O93">
        <v>5154</v>
      </c>
      <c r="P93" t="str">
        <f t="shared" si="14"/>
        <v>Yes</v>
      </c>
      <c r="Q93">
        <f t="shared" si="15"/>
        <v>1.9156405784188846</v>
      </c>
      <c r="R93">
        <v>9635</v>
      </c>
      <c r="S93">
        <v>2023</v>
      </c>
      <c r="T93" t="str">
        <f t="shared" si="16"/>
        <v>No</v>
      </c>
      <c r="U93">
        <f t="shared" si="17"/>
        <v>1.6138587274943863</v>
      </c>
      <c r="V93">
        <v>143</v>
      </c>
      <c r="W93">
        <v>2668</v>
      </c>
      <c r="X93" t="s">
        <v>21</v>
      </c>
      <c r="Y93">
        <v>25.8237828</v>
      </c>
      <c r="Z93">
        <v>-80.132379700000001</v>
      </c>
      <c r="AA93">
        <v>0.52241858487590731</v>
      </c>
    </row>
    <row r="94" spans="1:27" x14ac:dyDescent="0.3">
      <c r="A94" t="s">
        <v>17</v>
      </c>
      <c r="B94" t="s">
        <v>718</v>
      </c>
      <c r="C94" t="s">
        <v>695</v>
      </c>
      <c r="D94" t="s">
        <v>689</v>
      </c>
      <c r="E94">
        <v>33140</v>
      </c>
      <c r="F94">
        <v>13900000</v>
      </c>
      <c r="G94" t="str" cm="1">
        <f t="array" ref="G94">IF(OR(VLOOKUP($C94,Price_LookUp_tbl,11,FALSE)&gt;$F94,VLOOKUP($C94,Price_LookUp_tbl,12,FALSE)&lt;$F94),"Yes","No")</f>
        <v>Yes</v>
      </c>
      <c r="H94">
        <f t="shared" si="9"/>
        <v>1.6891933127747849</v>
      </c>
      <c r="I94">
        <v>4</v>
      </c>
      <c r="J94" t="str">
        <f t="shared" si="10"/>
        <v>No</v>
      </c>
      <c r="K94">
        <f t="shared" si="11"/>
        <v>0.88559329689472721</v>
      </c>
      <c r="L94">
        <v>4.5</v>
      </c>
      <c r="M94" t="str">
        <f t="shared" si="12"/>
        <v>No</v>
      </c>
      <c r="N94">
        <f t="shared" si="13"/>
        <v>1.1043841212200152</v>
      </c>
      <c r="O94">
        <v>6388</v>
      </c>
      <c r="P94" t="str">
        <f t="shared" si="14"/>
        <v>Yes</v>
      </c>
      <c r="Q94">
        <f t="shared" si="15"/>
        <v>2.6428057575781163</v>
      </c>
      <c r="R94">
        <v>9773</v>
      </c>
      <c r="S94">
        <v>2023</v>
      </c>
      <c r="T94" t="str">
        <f t="shared" si="16"/>
        <v>No</v>
      </c>
      <c r="U94">
        <f t="shared" si="17"/>
        <v>1.6138587274943863</v>
      </c>
      <c r="V94">
        <v>121</v>
      </c>
      <c r="W94">
        <v>2176</v>
      </c>
      <c r="X94" t="s">
        <v>21</v>
      </c>
      <c r="Y94">
        <v>25.8247386</v>
      </c>
      <c r="Z94">
        <v>-80.133137599999998</v>
      </c>
      <c r="AA94">
        <v>0.56951876099940701</v>
      </c>
    </row>
    <row r="95" spans="1:27" x14ac:dyDescent="0.3">
      <c r="A95" t="s">
        <v>17</v>
      </c>
      <c r="B95" t="s">
        <v>733</v>
      </c>
      <c r="C95" t="s">
        <v>695</v>
      </c>
      <c r="D95" t="s">
        <v>689</v>
      </c>
      <c r="E95">
        <v>33140</v>
      </c>
      <c r="F95">
        <v>14990000</v>
      </c>
      <c r="G95" t="str" cm="1">
        <f t="array" ref="G95">IF(OR(VLOOKUP($C95,Price_LookUp_tbl,11,FALSE)&gt;$F95,VLOOKUP($C95,Price_LookUp_tbl,12,FALSE)&lt;$F95),"Yes","No")</f>
        <v>Yes</v>
      </c>
      <c r="H95">
        <f t="shared" si="9"/>
        <v>1.8647102683200083</v>
      </c>
      <c r="I95">
        <v>6</v>
      </c>
      <c r="J95" t="str">
        <f t="shared" si="10"/>
        <v>No</v>
      </c>
      <c r="K95">
        <f t="shared" si="11"/>
        <v>2.0781251796450131</v>
      </c>
      <c r="L95">
        <v>6</v>
      </c>
      <c r="M95" t="str">
        <f t="shared" si="12"/>
        <v>No</v>
      </c>
      <c r="N95">
        <f t="shared" si="13"/>
        <v>1.9861551601727729</v>
      </c>
      <c r="O95">
        <v>5248</v>
      </c>
      <c r="P95" t="str">
        <f t="shared" si="14"/>
        <v>Yes</v>
      </c>
      <c r="Q95">
        <f t="shared" si="15"/>
        <v>1.971032415405082</v>
      </c>
      <c r="R95">
        <v>10000</v>
      </c>
      <c r="S95">
        <v>2023</v>
      </c>
      <c r="T95" t="str">
        <f t="shared" si="16"/>
        <v>No</v>
      </c>
      <c r="U95">
        <f t="shared" si="17"/>
        <v>1.6138587274943863</v>
      </c>
      <c r="V95">
        <v>128</v>
      </c>
      <c r="W95">
        <v>2856</v>
      </c>
      <c r="X95" t="s">
        <v>21</v>
      </c>
      <c r="Y95">
        <v>25.809072700000002</v>
      </c>
      <c r="Z95">
        <v>-80.136817699999995</v>
      </c>
      <c r="AA95">
        <v>0.53928359632652745</v>
      </c>
    </row>
    <row r="96" spans="1:27" x14ac:dyDescent="0.3">
      <c r="A96" t="s">
        <v>17</v>
      </c>
      <c r="B96" t="s">
        <v>735</v>
      </c>
      <c r="C96" t="s">
        <v>695</v>
      </c>
      <c r="D96" t="s">
        <v>689</v>
      </c>
      <c r="E96">
        <v>33140</v>
      </c>
      <c r="F96">
        <v>13999999</v>
      </c>
      <c r="G96" t="str" cm="1">
        <f t="array" ref="G96">IF(OR(VLOOKUP($C96,Price_LookUp_tbl,11,FALSE)&gt;$F96,VLOOKUP($C96,Price_LookUp_tbl,12,FALSE)&lt;$F96),"Yes","No")</f>
        <v>Yes</v>
      </c>
      <c r="H96">
        <f t="shared" si="9"/>
        <v>1.7052956247358553</v>
      </c>
      <c r="I96">
        <v>5</v>
      </c>
      <c r="J96" t="str">
        <f t="shared" si="10"/>
        <v>No</v>
      </c>
      <c r="K96">
        <f t="shared" si="11"/>
        <v>1.4818592382698701</v>
      </c>
      <c r="L96">
        <v>6.5</v>
      </c>
      <c r="M96" t="str">
        <f t="shared" si="12"/>
        <v>No</v>
      </c>
      <c r="N96">
        <f t="shared" si="13"/>
        <v>2.2800788398236924</v>
      </c>
      <c r="O96">
        <v>5363</v>
      </c>
      <c r="P96" t="str">
        <f t="shared" si="14"/>
        <v>Yes</v>
      </c>
      <c r="Q96">
        <f t="shared" si="15"/>
        <v>2.0387990244839407</v>
      </c>
      <c r="R96">
        <v>10960</v>
      </c>
      <c r="S96">
        <v>2016</v>
      </c>
      <c r="T96" t="str">
        <f t="shared" si="16"/>
        <v>No</v>
      </c>
      <c r="U96">
        <f t="shared" si="17"/>
        <v>1.3796981862215876</v>
      </c>
      <c r="V96">
        <v>158</v>
      </c>
      <c r="W96">
        <v>2610</v>
      </c>
      <c r="X96" t="s">
        <v>21</v>
      </c>
      <c r="Y96">
        <v>25.809201999999999</v>
      </c>
      <c r="Z96">
        <v>-80.134353399999995</v>
      </c>
      <c r="AA96">
        <v>0.53069900774154322</v>
      </c>
    </row>
    <row r="97" spans="1:27" x14ac:dyDescent="0.3">
      <c r="A97" t="s">
        <v>17</v>
      </c>
      <c r="B97" t="s">
        <v>769</v>
      </c>
      <c r="C97" t="s">
        <v>695</v>
      </c>
      <c r="D97" t="s">
        <v>689</v>
      </c>
      <c r="E97">
        <v>33140</v>
      </c>
      <c r="F97">
        <v>11800000</v>
      </c>
      <c r="G97" t="str" cm="1">
        <f t="array" ref="G97">IF(OR(VLOOKUP($C97,Price_LookUp_tbl,11,FALSE)&gt;$F97,VLOOKUP($C97,Price_LookUp_tbl,12,FALSE)&lt;$F97),"Yes","No")</f>
        <v>Yes</v>
      </c>
      <c r="H97">
        <f t="shared" si="9"/>
        <v>1.3510413800729781</v>
      </c>
      <c r="I97">
        <v>5</v>
      </c>
      <c r="J97" t="str">
        <f t="shared" si="10"/>
        <v>No</v>
      </c>
      <c r="K97">
        <f t="shared" si="11"/>
        <v>1.4818592382698701</v>
      </c>
      <c r="L97">
        <v>6</v>
      </c>
      <c r="M97" t="str">
        <f t="shared" si="12"/>
        <v>No</v>
      </c>
      <c r="N97">
        <f t="shared" si="13"/>
        <v>1.9861551601727729</v>
      </c>
      <c r="O97">
        <v>6250</v>
      </c>
      <c r="P97" t="str">
        <f t="shared" si="14"/>
        <v>Yes</v>
      </c>
      <c r="Q97">
        <f t="shared" si="15"/>
        <v>2.5614858266834859</v>
      </c>
      <c r="R97">
        <v>21375</v>
      </c>
      <c r="S97">
        <v>1929</v>
      </c>
      <c r="T97" t="str">
        <f t="shared" si="16"/>
        <v>No</v>
      </c>
      <c r="U97">
        <f t="shared" si="17"/>
        <v>-1.5305828267403414</v>
      </c>
      <c r="V97">
        <v>41</v>
      </c>
      <c r="W97">
        <v>1888</v>
      </c>
      <c r="X97" t="s">
        <v>21</v>
      </c>
      <c r="Y97">
        <v>25.828197200000002</v>
      </c>
      <c r="Z97">
        <v>-80.124353499999998</v>
      </c>
      <c r="AA97">
        <v>1.0533284169001023</v>
      </c>
    </row>
    <row r="98" spans="1:27" x14ac:dyDescent="0.3">
      <c r="A98" t="s">
        <v>17</v>
      </c>
      <c r="B98" t="s">
        <v>801</v>
      </c>
      <c r="C98" t="s">
        <v>695</v>
      </c>
      <c r="D98" t="s">
        <v>689</v>
      </c>
      <c r="E98">
        <v>33141</v>
      </c>
      <c r="F98">
        <v>15995000</v>
      </c>
      <c r="G98" t="str" cm="1">
        <f t="array" ref="G98">IF(OR(VLOOKUP($C98,Price_LookUp_tbl,11,FALSE)&gt;$F98,VLOOKUP($C98,Price_LookUp_tbl,12,FALSE)&lt;$F98),"Yes","No")</f>
        <v>Yes</v>
      </c>
      <c r="H98">
        <f t="shared" si="9"/>
        <v>2.0265401218273014</v>
      </c>
      <c r="I98">
        <v>5</v>
      </c>
      <c r="J98" t="str">
        <f t="shared" si="10"/>
        <v>No</v>
      </c>
      <c r="K98">
        <f t="shared" si="11"/>
        <v>1.4818592382698701</v>
      </c>
      <c r="L98">
        <v>5.5</v>
      </c>
      <c r="M98" t="str">
        <f t="shared" si="12"/>
        <v>No</v>
      </c>
      <c r="N98">
        <f t="shared" si="13"/>
        <v>1.6922314805218537</v>
      </c>
      <c r="O98">
        <v>5082</v>
      </c>
      <c r="P98" t="str">
        <f t="shared" si="14"/>
        <v>Yes</v>
      </c>
      <c r="Q98">
        <f t="shared" si="15"/>
        <v>1.8732127883869034</v>
      </c>
      <c r="R98">
        <v>16200</v>
      </c>
      <c r="S98">
        <v>1991</v>
      </c>
      <c r="T98" t="str">
        <f t="shared" si="16"/>
        <v>No</v>
      </c>
      <c r="U98">
        <f t="shared" si="17"/>
        <v>0.54341053881873447</v>
      </c>
      <c r="V98">
        <v>17</v>
      </c>
      <c r="W98">
        <v>3147</v>
      </c>
      <c r="X98" t="s">
        <v>21</v>
      </c>
      <c r="Y98">
        <v>25.8449092</v>
      </c>
      <c r="Z98">
        <v>-80.124123499999996</v>
      </c>
      <c r="AA98">
        <v>1.2229190306969118</v>
      </c>
    </row>
    <row r="99" spans="1:27" x14ac:dyDescent="0.3">
      <c r="A99" t="s">
        <v>17</v>
      </c>
      <c r="B99" t="s">
        <v>805</v>
      </c>
      <c r="C99" t="s">
        <v>695</v>
      </c>
      <c r="D99" t="s">
        <v>689</v>
      </c>
      <c r="E99">
        <v>33141</v>
      </c>
      <c r="F99">
        <v>21900000</v>
      </c>
      <c r="G99" t="str" cm="1">
        <f t="array" ref="G99">IF(OR(VLOOKUP($C99,Price_LookUp_tbl,11,FALSE)&gt;$F99,VLOOKUP($C99,Price_LookUp_tbl,12,FALSE)&lt;$F99),"Yes","No")</f>
        <v>Yes</v>
      </c>
      <c r="H99">
        <f t="shared" si="9"/>
        <v>2.9773911516388099</v>
      </c>
      <c r="I99">
        <v>6</v>
      </c>
      <c r="J99" t="str">
        <f t="shared" si="10"/>
        <v>No</v>
      </c>
      <c r="K99">
        <f t="shared" si="11"/>
        <v>2.0781251796450131</v>
      </c>
      <c r="L99">
        <v>4</v>
      </c>
      <c r="M99" t="str">
        <f t="shared" si="12"/>
        <v>No</v>
      </c>
      <c r="N99">
        <f t="shared" si="13"/>
        <v>0.81046044156909602</v>
      </c>
      <c r="O99">
        <v>5570</v>
      </c>
      <c r="P99" t="str">
        <f t="shared" si="14"/>
        <v>Yes</v>
      </c>
      <c r="Q99">
        <f t="shared" si="15"/>
        <v>2.1607789208258863</v>
      </c>
      <c r="R99">
        <v>16200</v>
      </c>
      <c r="S99">
        <v>1940</v>
      </c>
      <c r="T99" t="str">
        <f t="shared" si="16"/>
        <v>No</v>
      </c>
      <c r="U99">
        <f t="shared" si="17"/>
        <v>-1.162616261883086</v>
      </c>
      <c r="V99">
        <v>7</v>
      </c>
      <c r="W99">
        <v>3932</v>
      </c>
      <c r="X99" t="s">
        <v>21</v>
      </c>
      <c r="Y99">
        <v>25.8488182</v>
      </c>
      <c r="Z99">
        <v>-80.123797300000007</v>
      </c>
      <c r="AA99">
        <v>0.96902668664463798</v>
      </c>
    </row>
    <row r="100" spans="1:27" x14ac:dyDescent="0.3">
      <c r="A100" t="s">
        <v>396</v>
      </c>
      <c r="B100" t="s">
        <v>1128</v>
      </c>
      <c r="C100" t="s">
        <v>688</v>
      </c>
      <c r="D100" t="s">
        <v>689</v>
      </c>
      <c r="E100">
        <v>33131</v>
      </c>
      <c r="F100">
        <v>3883900</v>
      </c>
      <c r="G100" t="str" cm="1">
        <f t="array" ref="G100">IF(OR(VLOOKUP($C100,Price_LookUp_tbl,11,FALSE)&gt;$F100,VLOOKUP($C100,Price_LookUp_tbl,12,FALSE)&lt;$F100),"Yes","No")</f>
        <v>Yes</v>
      </c>
      <c r="H100">
        <f t="shared" si="9"/>
        <v>0.97016543170069969</v>
      </c>
      <c r="I100">
        <v>3</v>
      </c>
      <c r="J100" t="str">
        <f t="shared" si="10"/>
        <v>No</v>
      </c>
      <c r="K100">
        <f t="shared" si="11"/>
        <v>1.172680249868705</v>
      </c>
      <c r="L100">
        <v>3.5</v>
      </c>
      <c r="M100" t="str">
        <f t="shared" si="12"/>
        <v>No</v>
      </c>
      <c r="N100">
        <f t="shared" si="13"/>
        <v>1.1373036839270927</v>
      </c>
      <c r="O100">
        <v>2790</v>
      </c>
      <c r="P100" t="str">
        <f t="shared" si="14"/>
        <v>Yes</v>
      </c>
      <c r="Q100">
        <f t="shared" si="15"/>
        <v>1.6864293808299189</v>
      </c>
      <c r="S100">
        <v>2026</v>
      </c>
      <c r="T100" t="str">
        <f t="shared" si="16"/>
        <v>No</v>
      </c>
      <c r="U100">
        <f t="shared" si="17"/>
        <v>1.3499752075578546</v>
      </c>
      <c r="V100">
        <v>336</v>
      </c>
      <c r="W100">
        <v>1392</v>
      </c>
      <c r="X100" t="s">
        <v>834</v>
      </c>
      <c r="Y100">
        <v>25.759629100000002</v>
      </c>
      <c r="Z100">
        <v>-80.192688500000003</v>
      </c>
      <c r="AA100">
        <v>0.45824043060535247</v>
      </c>
    </row>
    <row r="101" spans="1:27" x14ac:dyDescent="0.3">
      <c r="A101" t="s">
        <v>396</v>
      </c>
      <c r="B101" t="s">
        <v>1136</v>
      </c>
      <c r="C101" t="s">
        <v>688</v>
      </c>
      <c r="D101" t="s">
        <v>689</v>
      </c>
      <c r="E101">
        <v>33131</v>
      </c>
      <c r="F101">
        <v>5900000</v>
      </c>
      <c r="G101" t="str" cm="1">
        <f t="array" ref="G101">IF(OR(VLOOKUP($C101,Price_LookUp_tbl,11,FALSE)&gt;$F101,VLOOKUP($C101,Price_LookUp_tbl,12,FALSE)&lt;$F101),"Yes","No")</f>
        <v>Yes</v>
      </c>
      <c r="H101">
        <f t="shared" si="9"/>
        <v>1.7644740229726612</v>
      </c>
      <c r="I101">
        <v>3</v>
      </c>
      <c r="J101" t="str">
        <f t="shared" si="10"/>
        <v>No</v>
      </c>
      <c r="K101">
        <f t="shared" si="11"/>
        <v>1.172680249868705</v>
      </c>
      <c r="L101">
        <v>3.5</v>
      </c>
      <c r="M101" t="str">
        <f t="shared" si="12"/>
        <v>No</v>
      </c>
      <c r="N101">
        <f t="shared" si="13"/>
        <v>1.1373036839270927</v>
      </c>
      <c r="O101">
        <v>3083</v>
      </c>
      <c r="P101" t="str">
        <f t="shared" si="14"/>
        <v>Yes</v>
      </c>
      <c r="Q101">
        <f t="shared" si="15"/>
        <v>2.0257458650802289</v>
      </c>
      <c r="S101">
        <v>2017</v>
      </c>
      <c r="T101" t="str">
        <f t="shared" si="16"/>
        <v>No</v>
      </c>
      <c r="U101">
        <f t="shared" si="17"/>
        <v>0.61591494365256483</v>
      </c>
      <c r="V101">
        <v>44</v>
      </c>
      <c r="W101">
        <v>1914</v>
      </c>
      <c r="X101" t="s">
        <v>1137</v>
      </c>
      <c r="Y101">
        <v>25.7581414</v>
      </c>
      <c r="Z101">
        <v>-80.192430799999997</v>
      </c>
      <c r="AA101">
        <v>0.38080243724058205</v>
      </c>
    </row>
    <row r="102" spans="1:27" x14ac:dyDescent="0.3">
      <c r="A102" t="s">
        <v>396</v>
      </c>
      <c r="B102" t="s">
        <v>1354</v>
      </c>
      <c r="C102" t="s">
        <v>688</v>
      </c>
      <c r="D102" t="s">
        <v>689</v>
      </c>
      <c r="E102">
        <v>33132</v>
      </c>
      <c r="F102">
        <v>2695000</v>
      </c>
      <c r="G102" t="str" cm="1">
        <f t="array" ref="G102">IF(OR(VLOOKUP($C102,Price_LookUp_tbl,11,FALSE)&gt;$F102,VLOOKUP($C102,Price_LookUp_tbl,12,FALSE)&lt;$F102),"Yes","No")</f>
        <v>Yes</v>
      </c>
      <c r="H102">
        <f t="shared" si="9"/>
        <v>0.50175935850828113</v>
      </c>
      <c r="I102">
        <v>2</v>
      </c>
      <c r="J102" t="str">
        <f t="shared" si="10"/>
        <v>No</v>
      </c>
      <c r="K102">
        <f t="shared" si="11"/>
        <v>8.28088559132798E-2</v>
      </c>
      <c r="L102">
        <v>2</v>
      </c>
      <c r="M102" t="str">
        <f t="shared" si="12"/>
        <v>No</v>
      </c>
      <c r="N102">
        <f t="shared" si="13"/>
        <v>-0.19099756523966455</v>
      </c>
      <c r="O102">
        <v>3457</v>
      </c>
      <c r="P102" t="str">
        <f t="shared" si="14"/>
        <v>Yes</v>
      </c>
      <c r="Q102">
        <f t="shared" si="15"/>
        <v>2.4588665651130475</v>
      </c>
      <c r="S102">
        <v>2005</v>
      </c>
      <c r="T102" t="str">
        <f t="shared" si="16"/>
        <v>No</v>
      </c>
      <c r="U102">
        <f t="shared" si="17"/>
        <v>-0.3628320748878216</v>
      </c>
      <c r="V102">
        <v>160</v>
      </c>
      <c r="W102">
        <v>780</v>
      </c>
      <c r="X102" t="s">
        <v>1355</v>
      </c>
      <c r="Y102">
        <v>25.792135200000001</v>
      </c>
      <c r="Z102">
        <v>-80.193521799999999</v>
      </c>
      <c r="AA102">
        <v>0.28155108330449008</v>
      </c>
    </row>
    <row r="103" spans="1:27" x14ac:dyDescent="0.3">
      <c r="A103" t="s">
        <v>396</v>
      </c>
      <c r="B103" t="s">
        <v>2099</v>
      </c>
      <c r="C103" t="s">
        <v>695</v>
      </c>
      <c r="D103" t="s">
        <v>689</v>
      </c>
      <c r="E103">
        <v>33140</v>
      </c>
      <c r="F103">
        <v>18395000</v>
      </c>
      <c r="G103" t="str" cm="1">
        <f t="array" ref="G103">IF(OR(VLOOKUP($C103,Price_LookUp_tbl,11,FALSE)&gt;$F103,VLOOKUP($C103,Price_LookUp_tbl,12,FALSE)&lt;$F103),"Yes","No")</f>
        <v>Yes</v>
      </c>
      <c r="H103">
        <f t="shared" si="9"/>
        <v>2.4129994734865088</v>
      </c>
      <c r="I103">
        <v>4</v>
      </c>
      <c r="J103" t="str">
        <f t="shared" si="10"/>
        <v>No</v>
      </c>
      <c r="K103">
        <f t="shared" si="11"/>
        <v>0.88559329689472721</v>
      </c>
      <c r="L103">
        <v>5</v>
      </c>
      <c r="M103" t="str">
        <f t="shared" si="12"/>
        <v>No</v>
      </c>
      <c r="N103">
        <f t="shared" si="13"/>
        <v>1.3983078008709344</v>
      </c>
      <c r="O103">
        <v>5685</v>
      </c>
      <c r="P103" t="str">
        <f t="shared" si="14"/>
        <v>Yes</v>
      </c>
      <c r="Q103">
        <f t="shared" si="15"/>
        <v>2.2285455299047454</v>
      </c>
      <c r="S103">
        <v>2007</v>
      </c>
      <c r="T103" t="str">
        <f t="shared" si="16"/>
        <v>No</v>
      </c>
      <c r="U103">
        <f t="shared" si="17"/>
        <v>1.0786346331565604</v>
      </c>
      <c r="V103">
        <v>1</v>
      </c>
      <c r="W103">
        <v>3236</v>
      </c>
      <c r="X103" t="s">
        <v>2100</v>
      </c>
      <c r="Y103">
        <v>25.8418797</v>
      </c>
      <c r="Z103">
        <v>-80.120968899999994</v>
      </c>
      <c r="AA103">
        <v>1.4796022053690001</v>
      </c>
    </row>
    <row r="104" spans="1:27" x14ac:dyDescent="0.3">
      <c r="A104" t="s">
        <v>17</v>
      </c>
      <c r="B104" t="s">
        <v>65</v>
      </c>
      <c r="C104" t="s">
        <v>46</v>
      </c>
      <c r="D104" t="s">
        <v>20</v>
      </c>
      <c r="E104">
        <v>90045</v>
      </c>
      <c r="F104">
        <v>3495000</v>
      </c>
      <c r="G104" t="str" cm="1">
        <f t="array" ref="G104">IF(OR(VLOOKUP($C104,Price_LookUp_tbl,11,FALSE)&gt;$F104,VLOOKUP($C104,Price_LookUp_tbl,12,FALSE)&lt;$F104),"Yes","No")</f>
        <v>Yes</v>
      </c>
      <c r="H104">
        <f t="shared" si="9"/>
        <v>2.0683324305267914</v>
      </c>
      <c r="I104">
        <v>5</v>
      </c>
      <c r="J104" t="str">
        <f t="shared" si="10"/>
        <v>No</v>
      </c>
      <c r="K104">
        <f t="shared" si="11"/>
        <v>1.4487145475015126</v>
      </c>
      <c r="L104">
        <v>4.5</v>
      </c>
      <c r="M104" t="str">
        <f t="shared" si="12"/>
        <v>No</v>
      </c>
      <c r="N104">
        <f t="shared" si="13"/>
        <v>1.5026826861842004</v>
      </c>
      <c r="O104">
        <v>3534</v>
      </c>
      <c r="P104" t="str">
        <f t="shared" si="14"/>
        <v>No</v>
      </c>
      <c r="Q104">
        <f t="shared" si="15"/>
        <v>1.6569880004027222</v>
      </c>
      <c r="R104">
        <v>6111</v>
      </c>
      <c r="S104">
        <v>2023</v>
      </c>
      <c r="T104" t="str">
        <f t="shared" si="16"/>
        <v>Yes</v>
      </c>
      <c r="U104">
        <f t="shared" si="17"/>
        <v>2.241359743572076</v>
      </c>
      <c r="V104">
        <v>20</v>
      </c>
      <c r="W104">
        <v>989</v>
      </c>
      <c r="X104" t="s">
        <v>21</v>
      </c>
      <c r="Y104">
        <v>33.964448400000002</v>
      </c>
      <c r="Z104">
        <v>-118.39965890000001</v>
      </c>
      <c r="AA104">
        <v>2.7830125202832363</v>
      </c>
    </row>
    <row r="105" spans="1:27" x14ac:dyDescent="0.3">
      <c r="A105" t="s">
        <v>17</v>
      </c>
      <c r="B105" t="s">
        <v>114</v>
      </c>
      <c r="C105" t="s">
        <v>46</v>
      </c>
      <c r="D105" t="s">
        <v>20</v>
      </c>
      <c r="E105">
        <v>90045</v>
      </c>
      <c r="F105">
        <v>2995000</v>
      </c>
      <c r="G105" t="str" cm="1">
        <f t="array" ref="G105">IF(OR(VLOOKUP($C105,Price_LookUp_tbl,11,FALSE)&gt;$F105,VLOOKUP($C105,Price_LookUp_tbl,12,FALSE)&lt;$F105),"Yes","No")</f>
        <v>Yes</v>
      </c>
      <c r="H105">
        <f t="shared" si="9"/>
        <v>1.4745145087917551</v>
      </c>
      <c r="I105">
        <v>4</v>
      </c>
      <c r="J105" t="str">
        <f t="shared" si="10"/>
        <v>No</v>
      </c>
      <c r="K105">
        <f t="shared" si="11"/>
        <v>0.52558016141915342</v>
      </c>
      <c r="L105">
        <v>4</v>
      </c>
      <c r="M105" t="str">
        <f t="shared" si="12"/>
        <v>No</v>
      </c>
      <c r="N105">
        <f t="shared" si="13"/>
        <v>1.0790869495437982</v>
      </c>
      <c r="O105">
        <v>2979</v>
      </c>
      <c r="P105" t="str">
        <f t="shared" si="14"/>
        <v>No</v>
      </c>
      <c r="Q105">
        <f t="shared" si="15"/>
        <v>1.0528339248355787</v>
      </c>
      <c r="R105">
        <v>5713</v>
      </c>
      <c r="S105">
        <v>2023</v>
      </c>
      <c r="T105" t="str">
        <f t="shared" si="16"/>
        <v>Yes</v>
      </c>
      <c r="U105">
        <f t="shared" si="17"/>
        <v>2.241359743572076</v>
      </c>
      <c r="V105">
        <v>14</v>
      </c>
      <c r="W105">
        <v>1005</v>
      </c>
      <c r="X105" t="s">
        <v>21</v>
      </c>
      <c r="Y105">
        <v>33.966465399999997</v>
      </c>
      <c r="Z105">
        <v>-118.40787829999999</v>
      </c>
      <c r="AA105">
        <v>2.4174501002236393</v>
      </c>
    </row>
    <row r="106" spans="1:27" x14ac:dyDescent="0.3">
      <c r="A106" t="s">
        <v>17</v>
      </c>
      <c r="B106" t="s">
        <v>92</v>
      </c>
      <c r="C106" t="s">
        <v>46</v>
      </c>
      <c r="D106" t="s">
        <v>20</v>
      </c>
      <c r="E106">
        <v>90045</v>
      </c>
      <c r="F106">
        <v>2995000</v>
      </c>
      <c r="G106" t="str" cm="1">
        <f t="array" ref="G106">IF(OR(VLOOKUP($C106,Price_LookUp_tbl,11,FALSE)&gt;$F106,VLOOKUP($C106,Price_LookUp_tbl,12,FALSE)&lt;$F106),"Yes","No")</f>
        <v>Yes</v>
      </c>
      <c r="H106">
        <f t="shared" si="9"/>
        <v>1.4745145087917551</v>
      </c>
      <c r="I106">
        <v>5</v>
      </c>
      <c r="J106" t="str">
        <f t="shared" si="10"/>
        <v>No</v>
      </c>
      <c r="K106">
        <f t="shared" si="11"/>
        <v>1.4487145475015126</v>
      </c>
      <c r="L106">
        <v>4.5</v>
      </c>
      <c r="M106" t="str">
        <f t="shared" si="12"/>
        <v>No</v>
      </c>
      <c r="N106">
        <f t="shared" si="13"/>
        <v>1.5026826861842004</v>
      </c>
      <c r="O106">
        <v>3729</v>
      </c>
      <c r="P106" t="str">
        <f t="shared" si="14"/>
        <v>No</v>
      </c>
      <c r="Q106">
        <f t="shared" si="15"/>
        <v>1.8692583512776646</v>
      </c>
      <c r="R106">
        <v>5997</v>
      </c>
      <c r="S106">
        <v>1950</v>
      </c>
      <c r="T106" t="str">
        <f t="shared" si="16"/>
        <v>No</v>
      </c>
      <c r="U106">
        <f t="shared" si="17"/>
        <v>-0.50130987535173621</v>
      </c>
      <c r="V106">
        <v>26</v>
      </c>
      <c r="W106">
        <v>803</v>
      </c>
      <c r="X106" t="s">
        <v>21</v>
      </c>
      <c r="Y106">
        <v>33.972547200000001</v>
      </c>
      <c r="Z106">
        <v>-118.40816</v>
      </c>
      <c r="AA106">
        <v>2.6350594456985892</v>
      </c>
    </row>
    <row r="107" spans="1:27" x14ac:dyDescent="0.3">
      <c r="A107" t="s">
        <v>17</v>
      </c>
      <c r="B107" t="s">
        <v>94</v>
      </c>
      <c r="C107" t="s">
        <v>46</v>
      </c>
      <c r="D107" t="s">
        <v>20</v>
      </c>
      <c r="E107">
        <v>90045</v>
      </c>
      <c r="F107">
        <v>3695000</v>
      </c>
      <c r="G107" t="str" cm="1">
        <f t="array" ref="G107">IF(OR(VLOOKUP($C107,Price_LookUp_tbl,11,FALSE)&gt;$F107,VLOOKUP($C107,Price_LookUp_tbl,12,FALSE)&lt;$F107),"Yes","No")</f>
        <v>Yes</v>
      </c>
      <c r="H107">
        <f t="shared" si="9"/>
        <v>2.3058595992208057</v>
      </c>
      <c r="I107">
        <v>5</v>
      </c>
      <c r="J107" t="str">
        <f t="shared" si="10"/>
        <v>No</v>
      </c>
      <c r="K107">
        <f t="shared" si="11"/>
        <v>1.4487145475015126</v>
      </c>
      <c r="L107">
        <v>4</v>
      </c>
      <c r="M107" t="str">
        <f t="shared" si="12"/>
        <v>No</v>
      </c>
      <c r="N107">
        <f t="shared" si="13"/>
        <v>1.0790869495437982</v>
      </c>
      <c r="O107">
        <v>3593</v>
      </c>
      <c r="P107" t="str">
        <f t="shared" si="14"/>
        <v>No</v>
      </c>
      <c r="Q107">
        <f t="shared" si="15"/>
        <v>1.7212133886161662</v>
      </c>
      <c r="R107">
        <v>6723</v>
      </c>
      <c r="S107">
        <v>2019</v>
      </c>
      <c r="T107" t="str">
        <f t="shared" si="16"/>
        <v>No</v>
      </c>
      <c r="U107">
        <f t="shared" si="17"/>
        <v>2.0910764767817303</v>
      </c>
      <c r="V107">
        <v>24</v>
      </c>
      <c r="W107">
        <v>1028</v>
      </c>
      <c r="X107" t="s">
        <v>21</v>
      </c>
      <c r="Y107">
        <v>33.969371799999998</v>
      </c>
      <c r="Z107">
        <v>-118.38203</v>
      </c>
      <c r="AA107">
        <v>3.8477223218938001</v>
      </c>
    </row>
    <row r="108" spans="1:27" x14ac:dyDescent="0.3">
      <c r="A108" t="s">
        <v>17</v>
      </c>
      <c r="B108" t="s">
        <v>115</v>
      </c>
      <c r="C108" t="s">
        <v>46</v>
      </c>
      <c r="D108" t="s">
        <v>20</v>
      </c>
      <c r="E108">
        <v>90045</v>
      </c>
      <c r="F108">
        <v>3195000</v>
      </c>
      <c r="G108" t="str" cm="1">
        <f t="array" ref="G108">IF(OR(VLOOKUP($C108,Price_LookUp_tbl,11,FALSE)&gt;$F108,VLOOKUP($C108,Price_LookUp_tbl,12,FALSE)&lt;$F108),"Yes","No")</f>
        <v>Yes</v>
      </c>
      <c r="H108">
        <f t="shared" si="9"/>
        <v>1.7120416774857696</v>
      </c>
      <c r="I108">
        <v>5</v>
      </c>
      <c r="J108" t="str">
        <f t="shared" si="10"/>
        <v>No</v>
      </c>
      <c r="K108">
        <f t="shared" si="11"/>
        <v>1.4487145475015126</v>
      </c>
      <c r="L108">
        <v>4.5</v>
      </c>
      <c r="M108" t="str">
        <f t="shared" si="12"/>
        <v>No</v>
      </c>
      <c r="N108">
        <f t="shared" si="13"/>
        <v>1.5026826861842004</v>
      </c>
      <c r="O108">
        <v>4000</v>
      </c>
      <c r="P108" t="str">
        <f t="shared" si="14"/>
        <v>No</v>
      </c>
      <c r="Q108">
        <f t="shared" si="15"/>
        <v>2.1642597106987385</v>
      </c>
      <c r="R108">
        <v>6862</v>
      </c>
      <c r="S108">
        <v>2006</v>
      </c>
      <c r="T108" t="str">
        <f t="shared" si="16"/>
        <v>No</v>
      </c>
      <c r="U108">
        <f t="shared" si="17"/>
        <v>1.6026558597131062</v>
      </c>
      <c r="V108">
        <v>18</v>
      </c>
      <c r="W108">
        <v>799</v>
      </c>
      <c r="X108" t="s">
        <v>21</v>
      </c>
      <c r="Y108">
        <v>33.963757000000001</v>
      </c>
      <c r="Z108">
        <v>-118.4248673</v>
      </c>
      <c r="AA108">
        <v>1.508704061531454</v>
      </c>
    </row>
    <row r="109" spans="1:27" x14ac:dyDescent="0.3">
      <c r="A109" t="s">
        <v>17</v>
      </c>
      <c r="B109" t="s">
        <v>149</v>
      </c>
      <c r="C109" t="s">
        <v>46</v>
      </c>
      <c r="D109" t="s">
        <v>20</v>
      </c>
      <c r="E109">
        <v>90066</v>
      </c>
      <c r="F109">
        <v>3795000</v>
      </c>
      <c r="G109" t="str" cm="1">
        <f t="array" ref="G109">IF(OR(VLOOKUP($C109,Price_LookUp_tbl,11,FALSE)&gt;$F109,VLOOKUP($C109,Price_LookUp_tbl,12,FALSE)&lt;$F109),"Yes","No")</f>
        <v>Yes</v>
      </c>
      <c r="H109">
        <f t="shared" si="9"/>
        <v>2.4246231835678129</v>
      </c>
      <c r="I109">
        <v>5</v>
      </c>
      <c r="J109" t="str">
        <f t="shared" si="10"/>
        <v>No</v>
      </c>
      <c r="K109">
        <f t="shared" si="11"/>
        <v>1.4487145475015126</v>
      </c>
      <c r="L109">
        <v>4.5</v>
      </c>
      <c r="M109" t="str">
        <f t="shared" si="12"/>
        <v>No</v>
      </c>
      <c r="N109">
        <f t="shared" si="13"/>
        <v>1.5026826861842004</v>
      </c>
      <c r="O109">
        <v>3721</v>
      </c>
      <c r="P109" t="str">
        <f t="shared" si="14"/>
        <v>No</v>
      </c>
      <c r="Q109">
        <f t="shared" si="15"/>
        <v>1.8605498240622822</v>
      </c>
      <c r="R109">
        <v>5870</v>
      </c>
      <c r="S109">
        <v>1947</v>
      </c>
      <c r="T109" t="str">
        <f t="shared" si="16"/>
        <v>No</v>
      </c>
      <c r="U109">
        <f t="shared" si="17"/>
        <v>-0.61402232544449564</v>
      </c>
      <c r="V109">
        <v>25</v>
      </c>
      <c r="W109">
        <v>1020</v>
      </c>
      <c r="X109" t="s">
        <v>21</v>
      </c>
      <c r="Y109">
        <v>34.004780500000003</v>
      </c>
      <c r="Z109">
        <v>-118.4431574</v>
      </c>
      <c r="AA109">
        <v>2.3000733519794387</v>
      </c>
    </row>
    <row r="110" spans="1:27" x14ac:dyDescent="0.3">
      <c r="A110" t="s">
        <v>17</v>
      </c>
      <c r="B110" t="s">
        <v>150</v>
      </c>
      <c r="C110" t="s">
        <v>46</v>
      </c>
      <c r="D110" t="s">
        <v>20</v>
      </c>
      <c r="E110">
        <v>90066</v>
      </c>
      <c r="F110">
        <v>3099000</v>
      </c>
      <c r="G110" t="str" cm="1">
        <f t="array" ref="G110">IF(OR(VLOOKUP($C110,Price_LookUp_tbl,11,FALSE)&gt;$F110,VLOOKUP($C110,Price_LookUp_tbl,12,FALSE)&lt;$F110),"Yes","No")</f>
        <v>Yes</v>
      </c>
      <c r="H110">
        <f t="shared" si="9"/>
        <v>1.5980286365126426</v>
      </c>
      <c r="I110">
        <v>5</v>
      </c>
      <c r="J110" t="str">
        <f t="shared" si="10"/>
        <v>No</v>
      </c>
      <c r="K110">
        <f t="shared" si="11"/>
        <v>1.4487145475015126</v>
      </c>
      <c r="L110">
        <v>4</v>
      </c>
      <c r="M110" t="str">
        <f t="shared" si="12"/>
        <v>No</v>
      </c>
      <c r="N110">
        <f t="shared" si="13"/>
        <v>1.0790869495437982</v>
      </c>
      <c r="O110">
        <v>3048</v>
      </c>
      <c r="P110" t="str">
        <f t="shared" si="14"/>
        <v>No</v>
      </c>
      <c r="Q110">
        <f t="shared" si="15"/>
        <v>1.1279449720682506</v>
      </c>
      <c r="R110">
        <v>6255</v>
      </c>
      <c r="S110">
        <v>2019</v>
      </c>
      <c r="T110" t="str">
        <f t="shared" si="16"/>
        <v>No</v>
      </c>
      <c r="U110">
        <f t="shared" si="17"/>
        <v>2.0910764767817303</v>
      </c>
      <c r="V110">
        <v>5</v>
      </c>
      <c r="W110">
        <v>1017</v>
      </c>
      <c r="X110" t="s">
        <v>21</v>
      </c>
      <c r="Y110">
        <v>34.003760300000003</v>
      </c>
      <c r="Z110">
        <v>-118.43828379999999</v>
      </c>
      <c r="AA110">
        <v>2.5654915432145335</v>
      </c>
    </row>
    <row r="111" spans="1:27" x14ac:dyDescent="0.3">
      <c r="A111" t="s">
        <v>17</v>
      </c>
      <c r="B111" t="s">
        <v>200</v>
      </c>
      <c r="C111" t="s">
        <v>162</v>
      </c>
      <c r="D111" t="s">
        <v>20</v>
      </c>
      <c r="E111">
        <v>90266</v>
      </c>
      <c r="F111">
        <v>12500000</v>
      </c>
      <c r="G111" t="str" cm="1">
        <f t="array" ref="G111">IF(OR(VLOOKUP($C111,Price_LookUp_tbl,11,FALSE)&gt;$F111,VLOOKUP($C111,Price_LookUp_tbl,12,FALSE)&lt;$F111),"Yes","No")</f>
        <v>Yes</v>
      </c>
      <c r="H111">
        <f t="shared" si="9"/>
        <v>1.3986858315207182</v>
      </c>
      <c r="I111">
        <v>5</v>
      </c>
      <c r="J111" t="str">
        <f t="shared" si="10"/>
        <v>No</v>
      </c>
      <c r="K111">
        <f t="shared" si="11"/>
        <v>0.3714581428933344</v>
      </c>
      <c r="L111">
        <v>4.5</v>
      </c>
      <c r="M111" t="str">
        <f t="shared" si="12"/>
        <v>No</v>
      </c>
      <c r="N111">
        <f t="shared" si="13"/>
        <v>0.2823410040496066</v>
      </c>
      <c r="O111">
        <v>4354</v>
      </c>
      <c r="P111" t="str">
        <f t="shared" si="14"/>
        <v>No</v>
      </c>
      <c r="Q111">
        <f t="shared" si="15"/>
        <v>0.4343881050085629</v>
      </c>
      <c r="R111">
        <v>3494</v>
      </c>
      <c r="S111">
        <v>2000</v>
      </c>
      <c r="T111" t="str">
        <f t="shared" si="16"/>
        <v>No</v>
      </c>
      <c r="U111">
        <f t="shared" si="17"/>
        <v>0.35920392519699579</v>
      </c>
      <c r="V111">
        <v>5</v>
      </c>
      <c r="W111">
        <v>2871</v>
      </c>
      <c r="X111" t="s">
        <v>21</v>
      </c>
      <c r="Y111">
        <v>33.904418399999997</v>
      </c>
      <c r="Z111">
        <v>-118.4213989</v>
      </c>
      <c r="AA111">
        <v>0.21424103501478564</v>
      </c>
    </row>
    <row r="112" spans="1:27" x14ac:dyDescent="0.3">
      <c r="A112" t="s">
        <v>17</v>
      </c>
      <c r="B112" t="s">
        <v>212</v>
      </c>
      <c r="C112" t="s">
        <v>162</v>
      </c>
      <c r="D112" t="s">
        <v>20</v>
      </c>
      <c r="E112">
        <v>90266</v>
      </c>
      <c r="F112">
        <v>19900000</v>
      </c>
      <c r="G112" t="str" cm="1">
        <f t="array" ref="G112">IF(OR(VLOOKUP($C112,Price_LookUp_tbl,11,FALSE)&gt;$F112,VLOOKUP($C112,Price_LookUp_tbl,12,FALSE)&lt;$F112),"Yes","No")</f>
        <v>Yes</v>
      </c>
      <c r="H112">
        <f t="shared" si="9"/>
        <v>2.9027426542582457</v>
      </c>
      <c r="I112">
        <v>5</v>
      </c>
      <c r="J112" t="str">
        <f t="shared" si="10"/>
        <v>No</v>
      </c>
      <c r="K112">
        <f t="shared" si="11"/>
        <v>0.3714581428933344</v>
      </c>
      <c r="L112">
        <v>5</v>
      </c>
      <c r="M112" t="str">
        <f t="shared" si="12"/>
        <v>No</v>
      </c>
      <c r="N112">
        <f t="shared" si="13"/>
        <v>0.54422251505214025</v>
      </c>
      <c r="O112">
        <v>6604</v>
      </c>
      <c r="P112" t="str">
        <f t="shared" si="14"/>
        <v>No</v>
      </c>
      <c r="Q112">
        <f t="shared" si="15"/>
        <v>1.5514858301846155</v>
      </c>
      <c r="R112">
        <v>20168</v>
      </c>
      <c r="S112">
        <v>1998</v>
      </c>
      <c r="T112" t="str">
        <f t="shared" si="16"/>
        <v>No</v>
      </c>
      <c r="U112">
        <f t="shared" si="17"/>
        <v>0.29128944598692863</v>
      </c>
      <c r="V112">
        <v>7</v>
      </c>
      <c r="W112">
        <v>3013</v>
      </c>
      <c r="X112" t="s">
        <v>21</v>
      </c>
      <c r="Y112">
        <v>33.884156599999997</v>
      </c>
      <c r="Z112">
        <v>-118.4018555</v>
      </c>
      <c r="AA112">
        <v>0.87486769757084359</v>
      </c>
    </row>
    <row r="113" spans="1:27" x14ac:dyDescent="0.3">
      <c r="A113" t="s">
        <v>17</v>
      </c>
      <c r="B113" t="s">
        <v>252</v>
      </c>
      <c r="C113" t="s">
        <v>250</v>
      </c>
      <c r="D113" t="s">
        <v>20</v>
      </c>
      <c r="E113">
        <v>90094</v>
      </c>
      <c r="F113">
        <v>3000000</v>
      </c>
      <c r="G113" t="str" cm="1">
        <f t="array" ref="G113">IF(OR(VLOOKUP($C113,Price_LookUp_tbl,11,FALSE)&gt;$F113,VLOOKUP($C113,Price_LookUp_tbl,12,FALSE)&lt;$F113),"Yes","No")</f>
        <v>Yes</v>
      </c>
      <c r="H113">
        <f t="shared" si="9"/>
        <v>1.7990308868829146</v>
      </c>
      <c r="I113">
        <v>4</v>
      </c>
      <c r="J113" t="str">
        <f t="shared" si="10"/>
        <v>No</v>
      </c>
      <c r="K113">
        <f t="shared" si="11"/>
        <v>1.3514802416691605</v>
      </c>
      <c r="L113">
        <v>3.5</v>
      </c>
      <c r="M113" t="str">
        <f t="shared" si="12"/>
        <v>No</v>
      </c>
      <c r="N113">
        <f t="shared" si="13"/>
        <v>0.83761856244057731</v>
      </c>
      <c r="O113">
        <v>3458</v>
      </c>
      <c r="P113" t="str">
        <f t="shared" si="14"/>
        <v>No</v>
      </c>
      <c r="Q113">
        <f t="shared" si="15"/>
        <v>1.9203174217108003</v>
      </c>
      <c r="R113">
        <v>16808</v>
      </c>
      <c r="S113">
        <v>2006</v>
      </c>
      <c r="T113" t="str">
        <f t="shared" si="16"/>
        <v>No</v>
      </c>
      <c r="U113">
        <f t="shared" si="17"/>
        <v>0.13148380468310764</v>
      </c>
      <c r="V113">
        <v>54</v>
      </c>
      <c r="W113">
        <v>868</v>
      </c>
      <c r="X113" t="s">
        <v>21</v>
      </c>
      <c r="Y113">
        <v>33.970370600000003</v>
      </c>
      <c r="Z113">
        <v>-118.42482560000001</v>
      </c>
      <c r="AA113">
        <v>1.8431080358831231</v>
      </c>
    </row>
    <row r="114" spans="1:27" x14ac:dyDescent="0.3">
      <c r="A114" t="s">
        <v>17</v>
      </c>
      <c r="B114" t="s">
        <v>289</v>
      </c>
      <c r="C114" t="s">
        <v>256</v>
      </c>
      <c r="D114" t="s">
        <v>20</v>
      </c>
      <c r="E114">
        <v>90291</v>
      </c>
      <c r="F114">
        <v>8495000</v>
      </c>
      <c r="G114" t="str" cm="1">
        <f t="array" ref="G114">IF(OR(VLOOKUP($C114,Price_LookUp_tbl,11,FALSE)&gt;$F114,VLOOKUP($C114,Price_LookUp_tbl,12,FALSE)&lt;$F114),"Yes","No")</f>
        <v>Yes</v>
      </c>
      <c r="H114">
        <f t="shared" si="9"/>
        <v>1.6108988358777712</v>
      </c>
      <c r="I114">
        <v>4</v>
      </c>
      <c r="J114" t="str">
        <f t="shared" si="10"/>
        <v>No</v>
      </c>
      <c r="K114">
        <f t="shared" si="11"/>
        <v>0.38368480993273696</v>
      </c>
      <c r="L114">
        <v>3.5</v>
      </c>
      <c r="M114" t="str">
        <f t="shared" si="12"/>
        <v>No</v>
      </c>
      <c r="N114">
        <f t="shared" si="13"/>
        <v>0.11099317289210857</v>
      </c>
      <c r="O114">
        <v>3848</v>
      </c>
      <c r="P114" t="str">
        <f t="shared" si="14"/>
        <v>No</v>
      </c>
      <c r="Q114">
        <f t="shared" si="15"/>
        <v>0.57102089502678299</v>
      </c>
      <c r="R114">
        <v>2244</v>
      </c>
      <c r="S114">
        <v>2002</v>
      </c>
      <c r="T114" t="str">
        <f t="shared" si="16"/>
        <v>No</v>
      </c>
      <c r="U114">
        <f t="shared" si="17"/>
        <v>0.69495892153606154</v>
      </c>
      <c r="V114">
        <v>62</v>
      </c>
      <c r="W114">
        <v>2208</v>
      </c>
      <c r="X114" t="s">
        <v>21</v>
      </c>
      <c r="Y114">
        <v>33.9836946</v>
      </c>
      <c r="Z114">
        <v>-118.47065019999999</v>
      </c>
      <c r="AA114">
        <v>1.2629376047633025</v>
      </c>
    </row>
    <row r="115" spans="1:27" x14ac:dyDescent="0.3">
      <c r="A115" t="s">
        <v>17</v>
      </c>
      <c r="B115" t="s">
        <v>306</v>
      </c>
      <c r="C115" t="s">
        <v>256</v>
      </c>
      <c r="D115" t="s">
        <v>20</v>
      </c>
      <c r="E115">
        <v>90291</v>
      </c>
      <c r="F115">
        <v>9799000</v>
      </c>
      <c r="G115" t="str" cm="1">
        <f t="array" ref="G115">IF(OR(VLOOKUP($C115,Price_LookUp_tbl,11,FALSE)&gt;$F115,VLOOKUP($C115,Price_LookUp_tbl,12,FALSE)&lt;$F115),"Yes","No")</f>
        <v>Yes</v>
      </c>
      <c r="H115">
        <f t="shared" si="9"/>
        <v>2.0299310874930852</v>
      </c>
      <c r="I115">
        <v>3</v>
      </c>
      <c r="J115" t="str">
        <f t="shared" si="10"/>
        <v>No</v>
      </c>
      <c r="K115">
        <f t="shared" si="11"/>
        <v>-0.4069384347771452</v>
      </c>
      <c r="L115">
        <v>3.5</v>
      </c>
      <c r="M115" t="str">
        <f t="shared" si="12"/>
        <v>No</v>
      </c>
      <c r="N115">
        <f t="shared" si="13"/>
        <v>0.11099317289210857</v>
      </c>
      <c r="O115">
        <v>3849</v>
      </c>
      <c r="P115" t="str">
        <f t="shared" si="14"/>
        <v>No</v>
      </c>
      <c r="Q115">
        <f t="shared" si="15"/>
        <v>0.57155642892551994</v>
      </c>
      <c r="R115">
        <v>2520</v>
      </c>
      <c r="S115">
        <v>2014</v>
      </c>
      <c r="T115" t="str">
        <f t="shared" si="16"/>
        <v>No</v>
      </c>
      <c r="U115">
        <f t="shared" si="17"/>
        <v>1.0071452578825675</v>
      </c>
      <c r="V115">
        <v>139</v>
      </c>
      <c r="W115">
        <v>2546</v>
      </c>
      <c r="X115" t="s">
        <v>21</v>
      </c>
      <c r="Y115">
        <v>33.9811385</v>
      </c>
      <c r="Z115">
        <v>-118.46830730000001</v>
      </c>
      <c r="AA115">
        <v>1.484297858913787</v>
      </c>
    </row>
    <row r="116" spans="1:27" x14ac:dyDescent="0.3">
      <c r="A116" t="s">
        <v>17</v>
      </c>
      <c r="B116" t="s">
        <v>690</v>
      </c>
      <c r="C116" t="s">
        <v>688</v>
      </c>
      <c r="D116" t="s">
        <v>689</v>
      </c>
      <c r="E116">
        <v>33136</v>
      </c>
      <c r="F116">
        <v>2590000</v>
      </c>
      <c r="G116" t="str" cm="1">
        <f t="array" ref="G116">IF(OR(VLOOKUP($C116,Price_LookUp_tbl,11,FALSE)&gt;$F116,VLOOKUP($C116,Price_LookUp_tbl,12,FALSE)&lt;$F116),"Yes","No")</f>
        <v>Yes</v>
      </c>
      <c r="H116">
        <f t="shared" si="9"/>
        <v>0.46039117137294261</v>
      </c>
      <c r="I116">
        <v>3</v>
      </c>
      <c r="J116" t="str">
        <f t="shared" si="10"/>
        <v>No</v>
      </c>
      <c r="K116">
        <f t="shared" si="11"/>
        <v>1.172680249868705</v>
      </c>
      <c r="L116">
        <v>3</v>
      </c>
      <c r="M116" t="str">
        <f t="shared" si="12"/>
        <v>No</v>
      </c>
      <c r="N116">
        <f t="shared" si="13"/>
        <v>0.69453660087150693</v>
      </c>
      <c r="O116">
        <v>2070</v>
      </c>
      <c r="P116" t="str">
        <f t="shared" si="14"/>
        <v>No</v>
      </c>
      <c r="Q116">
        <f t="shared" si="15"/>
        <v>0.85261412942984016</v>
      </c>
      <c r="R116">
        <v>10500</v>
      </c>
      <c r="S116">
        <v>2026</v>
      </c>
      <c r="T116" t="str">
        <f t="shared" si="16"/>
        <v>No</v>
      </c>
      <c r="U116">
        <f t="shared" si="17"/>
        <v>1.3499752075578546</v>
      </c>
      <c r="V116">
        <v>153</v>
      </c>
      <c r="W116">
        <v>1251</v>
      </c>
      <c r="X116" t="s">
        <v>21</v>
      </c>
      <c r="Y116">
        <v>25.779832200000001</v>
      </c>
      <c r="Z116">
        <v>-80.193693300000007</v>
      </c>
      <c r="AA116">
        <v>1.1090475115785026</v>
      </c>
    </row>
    <row r="117" spans="1:27" x14ac:dyDescent="0.3">
      <c r="A117" t="s">
        <v>17</v>
      </c>
      <c r="B117" t="s">
        <v>700</v>
      </c>
      <c r="C117" t="s">
        <v>695</v>
      </c>
      <c r="D117" t="s">
        <v>689</v>
      </c>
      <c r="E117">
        <v>33139</v>
      </c>
      <c r="F117">
        <v>8895000</v>
      </c>
      <c r="G117" t="str" cm="1">
        <f t="array" ref="G117">IF(OR(VLOOKUP($C117,Price_LookUp_tbl,11,FALSE)&gt;$F117,VLOOKUP($C117,Price_LookUp_tbl,12,FALSE)&lt;$F117),"Yes","No")</f>
        <v>Yes</v>
      </c>
      <c r="H117">
        <f t="shared" si="9"/>
        <v>0.88326453983547915</v>
      </c>
      <c r="I117">
        <v>4</v>
      </c>
      <c r="J117" t="str">
        <f t="shared" si="10"/>
        <v>No</v>
      </c>
      <c r="K117">
        <f t="shared" si="11"/>
        <v>0.88559329689472721</v>
      </c>
      <c r="L117">
        <v>2.5</v>
      </c>
      <c r="M117" t="str">
        <f t="shared" si="12"/>
        <v>No</v>
      </c>
      <c r="N117">
        <f t="shared" si="13"/>
        <v>-7.1310597383661786E-2</v>
      </c>
      <c r="O117">
        <v>3086</v>
      </c>
      <c r="P117" t="str">
        <f t="shared" si="14"/>
        <v>No</v>
      </c>
      <c r="Q117">
        <f t="shared" si="15"/>
        <v>0.69702016472253825</v>
      </c>
      <c r="R117">
        <v>8400</v>
      </c>
      <c r="S117">
        <v>1963</v>
      </c>
      <c r="T117" t="str">
        <f t="shared" si="16"/>
        <v>No</v>
      </c>
      <c r="U117">
        <f t="shared" si="17"/>
        <v>-0.39323162627246105</v>
      </c>
      <c r="V117">
        <v>6</v>
      </c>
      <c r="W117">
        <v>2882</v>
      </c>
      <c r="X117" t="s">
        <v>21</v>
      </c>
      <c r="Y117">
        <v>25.780536000000001</v>
      </c>
      <c r="Z117">
        <v>-80.165824299999997</v>
      </c>
      <c r="AA117">
        <v>1.9150847972362188</v>
      </c>
    </row>
    <row r="118" spans="1:27" x14ac:dyDescent="0.3">
      <c r="A118" t="s">
        <v>17</v>
      </c>
      <c r="B118" t="s">
        <v>701</v>
      </c>
      <c r="C118" t="s">
        <v>695</v>
      </c>
      <c r="D118" t="s">
        <v>689</v>
      </c>
      <c r="E118">
        <v>33139</v>
      </c>
      <c r="F118">
        <v>13950000</v>
      </c>
      <c r="G118" t="str" cm="1">
        <f t="array" ref="G118">IF(OR(VLOOKUP($C118,Price_LookUp_tbl,11,FALSE)&gt;$F118,VLOOKUP($C118,Price_LookUp_tbl,12,FALSE)&lt;$F118),"Yes","No")</f>
        <v>Yes</v>
      </c>
      <c r="H118">
        <f t="shared" si="9"/>
        <v>1.6972445492676849</v>
      </c>
      <c r="I118">
        <v>4</v>
      </c>
      <c r="J118" t="str">
        <f t="shared" si="10"/>
        <v>No</v>
      </c>
      <c r="K118">
        <f t="shared" si="11"/>
        <v>0.88559329689472721</v>
      </c>
      <c r="L118">
        <v>4</v>
      </c>
      <c r="M118" t="str">
        <f t="shared" si="12"/>
        <v>No</v>
      </c>
      <c r="N118">
        <f t="shared" si="13"/>
        <v>0.81046044156909602</v>
      </c>
      <c r="O118">
        <v>3702</v>
      </c>
      <c r="P118" t="str">
        <f t="shared" si="14"/>
        <v>No</v>
      </c>
      <c r="Q118">
        <f t="shared" si="15"/>
        <v>1.0600134794405989</v>
      </c>
      <c r="R118">
        <v>10500</v>
      </c>
      <c r="S118">
        <v>1941</v>
      </c>
      <c r="T118" t="str">
        <f t="shared" si="16"/>
        <v>No</v>
      </c>
      <c r="U118">
        <f t="shared" si="17"/>
        <v>-1.1291647559869717</v>
      </c>
      <c r="V118">
        <v>9</v>
      </c>
      <c r="W118">
        <v>3768</v>
      </c>
      <c r="X118" t="s">
        <v>21</v>
      </c>
      <c r="Y118">
        <v>25.791195299999998</v>
      </c>
      <c r="Z118">
        <v>-80.163811899999999</v>
      </c>
      <c r="AA118">
        <v>1.996930634935715</v>
      </c>
    </row>
    <row r="119" spans="1:27" x14ac:dyDescent="0.3">
      <c r="A119" t="s">
        <v>17</v>
      </c>
      <c r="B119" t="s">
        <v>703</v>
      </c>
      <c r="C119" t="s">
        <v>695</v>
      </c>
      <c r="D119" t="s">
        <v>689</v>
      </c>
      <c r="E119">
        <v>33139</v>
      </c>
      <c r="F119">
        <v>13950000</v>
      </c>
      <c r="G119" t="str" cm="1">
        <f t="array" ref="G119">IF(OR(VLOOKUP($C119,Price_LookUp_tbl,11,FALSE)&gt;$F119,VLOOKUP($C119,Price_LookUp_tbl,12,FALSE)&lt;$F119),"Yes","No")</f>
        <v>Yes</v>
      </c>
      <c r="H119">
        <f t="shared" si="9"/>
        <v>1.6972445492676849</v>
      </c>
      <c r="I119">
        <v>4</v>
      </c>
      <c r="J119" t="str">
        <f t="shared" si="10"/>
        <v>No</v>
      </c>
      <c r="K119">
        <f t="shared" si="11"/>
        <v>0.88559329689472721</v>
      </c>
      <c r="L119">
        <v>4</v>
      </c>
      <c r="M119" t="str">
        <f t="shared" si="12"/>
        <v>No</v>
      </c>
      <c r="N119">
        <f t="shared" si="13"/>
        <v>0.81046044156909602</v>
      </c>
      <c r="O119">
        <v>3629</v>
      </c>
      <c r="P119" t="str">
        <f t="shared" si="14"/>
        <v>No</v>
      </c>
      <c r="Q119">
        <f t="shared" si="15"/>
        <v>1.0169964145470625</v>
      </c>
      <c r="R119">
        <v>10500</v>
      </c>
      <c r="S119">
        <v>1938</v>
      </c>
      <c r="T119" t="str">
        <f t="shared" si="16"/>
        <v>No</v>
      </c>
      <c r="U119">
        <f t="shared" si="17"/>
        <v>-1.2295192736753142</v>
      </c>
      <c r="V119">
        <v>35</v>
      </c>
      <c r="W119">
        <v>3844</v>
      </c>
      <c r="X119" t="s">
        <v>21</v>
      </c>
      <c r="Y119">
        <v>25.782800399999999</v>
      </c>
      <c r="Z119">
        <v>-80.161551900000006</v>
      </c>
      <c r="AA119">
        <v>1.6958796313787612</v>
      </c>
    </row>
    <row r="120" spans="1:27" x14ac:dyDescent="0.3">
      <c r="A120" t="s">
        <v>17</v>
      </c>
      <c r="B120" t="s">
        <v>705</v>
      </c>
      <c r="C120" t="s">
        <v>695</v>
      </c>
      <c r="D120" t="s">
        <v>689</v>
      </c>
      <c r="E120">
        <v>33139</v>
      </c>
      <c r="F120">
        <v>15900000</v>
      </c>
      <c r="G120" t="str" cm="1">
        <f t="array" ref="G120">IF(OR(VLOOKUP($C120,Price_LookUp_tbl,11,FALSE)&gt;$F120,VLOOKUP($C120,Price_LookUp_tbl,12,FALSE)&lt;$F120),"Yes","No")</f>
        <v>Yes</v>
      </c>
      <c r="H120">
        <f t="shared" si="9"/>
        <v>2.0112427724907911</v>
      </c>
      <c r="I120">
        <v>5</v>
      </c>
      <c r="J120" t="str">
        <f t="shared" si="10"/>
        <v>No</v>
      </c>
      <c r="K120">
        <f t="shared" si="11"/>
        <v>1.4818592382698701</v>
      </c>
      <c r="L120">
        <v>5.5</v>
      </c>
      <c r="M120" t="str">
        <f t="shared" si="12"/>
        <v>No</v>
      </c>
      <c r="N120">
        <f t="shared" si="13"/>
        <v>1.6922314805218537</v>
      </c>
      <c r="O120">
        <v>1853</v>
      </c>
      <c r="P120" t="str">
        <f t="shared" si="14"/>
        <v>No</v>
      </c>
      <c r="Q120">
        <f t="shared" si="15"/>
        <v>-2.9555739575138282E-2</v>
      </c>
      <c r="R120">
        <v>10500</v>
      </c>
      <c r="S120">
        <v>1978</v>
      </c>
      <c r="T120" t="str">
        <f t="shared" si="16"/>
        <v>No</v>
      </c>
      <c r="U120">
        <f t="shared" si="17"/>
        <v>0.1085409621692508</v>
      </c>
      <c r="V120">
        <v>14</v>
      </c>
      <c r="W120">
        <v>8581</v>
      </c>
      <c r="X120" t="s">
        <v>21</v>
      </c>
      <c r="Y120">
        <v>25.784410699999999</v>
      </c>
      <c r="Z120">
        <v>-80.161549100000002</v>
      </c>
      <c r="AA120">
        <v>1.7329516718187019</v>
      </c>
    </row>
    <row r="121" spans="1:27" x14ac:dyDescent="0.3">
      <c r="A121" t="s">
        <v>17</v>
      </c>
      <c r="B121" t="s">
        <v>710</v>
      </c>
      <c r="C121" t="s">
        <v>695</v>
      </c>
      <c r="D121" t="s">
        <v>689</v>
      </c>
      <c r="E121">
        <v>33139</v>
      </c>
      <c r="F121">
        <v>9500000</v>
      </c>
      <c r="G121" t="str" cm="1">
        <f t="array" ref="G121">IF(OR(VLOOKUP($C121,Price_LookUp_tbl,11,FALSE)&gt;$F121,VLOOKUP($C121,Price_LookUp_tbl,12,FALSE)&lt;$F121),"Yes","No")</f>
        <v>Yes</v>
      </c>
      <c r="H121">
        <f t="shared" si="9"/>
        <v>0.98068450139957108</v>
      </c>
      <c r="I121">
        <v>4</v>
      </c>
      <c r="J121" t="str">
        <f t="shared" si="10"/>
        <v>No</v>
      </c>
      <c r="K121">
        <f t="shared" si="11"/>
        <v>0.88559329689472721</v>
      </c>
      <c r="L121">
        <v>4</v>
      </c>
      <c r="M121" t="str">
        <f t="shared" si="12"/>
        <v>No</v>
      </c>
      <c r="N121">
        <f t="shared" si="13"/>
        <v>0.81046044156909602</v>
      </c>
      <c r="O121">
        <v>3008</v>
      </c>
      <c r="P121" t="str">
        <f t="shared" si="14"/>
        <v>No</v>
      </c>
      <c r="Q121">
        <f t="shared" si="15"/>
        <v>0.6510567255212254</v>
      </c>
      <c r="R121">
        <v>10500</v>
      </c>
      <c r="S121">
        <v>1932</v>
      </c>
      <c r="T121" t="str">
        <f t="shared" si="16"/>
        <v>No</v>
      </c>
      <c r="U121">
        <f t="shared" si="17"/>
        <v>-1.4302283090519989</v>
      </c>
      <c r="V121">
        <v>8</v>
      </c>
      <c r="W121">
        <v>3158</v>
      </c>
      <c r="X121" t="s">
        <v>21</v>
      </c>
      <c r="Y121">
        <v>25.791145700000001</v>
      </c>
      <c r="Z121">
        <v>-80.158408199999997</v>
      </c>
      <c r="AA121">
        <v>1.7923831374823025</v>
      </c>
    </row>
    <row r="122" spans="1:27" x14ac:dyDescent="0.3">
      <c r="A122" t="s">
        <v>17</v>
      </c>
      <c r="B122" t="s">
        <v>717</v>
      </c>
      <c r="C122" t="s">
        <v>695</v>
      </c>
      <c r="D122" t="s">
        <v>689</v>
      </c>
      <c r="E122">
        <v>33140</v>
      </c>
      <c r="F122">
        <v>12949000</v>
      </c>
      <c r="G122" t="str" cm="1">
        <f t="array" ref="G122">IF(OR(VLOOKUP($C122,Price_LookUp_tbl,11,FALSE)&gt;$F122,VLOOKUP($C122,Price_LookUp_tbl,12,FALSE)&lt;$F122),"Yes","No")</f>
        <v>Yes</v>
      </c>
      <c r="H122">
        <f t="shared" si="9"/>
        <v>1.5360587946798239</v>
      </c>
      <c r="I122">
        <v>4</v>
      </c>
      <c r="J122" t="str">
        <f t="shared" si="10"/>
        <v>No</v>
      </c>
      <c r="K122">
        <f t="shared" si="11"/>
        <v>0.88559329689472721</v>
      </c>
      <c r="L122">
        <v>4.5</v>
      </c>
      <c r="M122" t="str">
        <f t="shared" si="12"/>
        <v>No</v>
      </c>
      <c r="N122">
        <f t="shared" si="13"/>
        <v>1.1043841212200152</v>
      </c>
      <c r="O122">
        <v>4257</v>
      </c>
      <c r="P122" t="str">
        <f t="shared" si="14"/>
        <v>No</v>
      </c>
      <c r="Q122">
        <f t="shared" si="15"/>
        <v>1.3870610276037865</v>
      </c>
      <c r="R122">
        <v>6322</v>
      </c>
      <c r="S122">
        <v>2022</v>
      </c>
      <c r="T122" t="str">
        <f t="shared" si="16"/>
        <v>No</v>
      </c>
      <c r="U122">
        <f t="shared" si="17"/>
        <v>1.5804072215982723</v>
      </c>
      <c r="V122">
        <v>9</v>
      </c>
      <c r="W122">
        <v>3042</v>
      </c>
      <c r="X122" t="s">
        <v>21</v>
      </c>
      <c r="Y122">
        <v>25.8246784</v>
      </c>
      <c r="Z122">
        <v>-80.133077599999993</v>
      </c>
      <c r="AA122">
        <v>0.56653555807918621</v>
      </c>
    </row>
    <row r="123" spans="1:27" x14ac:dyDescent="0.3">
      <c r="A123" t="s">
        <v>17</v>
      </c>
      <c r="B123" t="s">
        <v>726</v>
      </c>
      <c r="C123" t="s">
        <v>695</v>
      </c>
      <c r="D123" t="s">
        <v>689</v>
      </c>
      <c r="E123">
        <v>33140</v>
      </c>
      <c r="F123">
        <v>11999999</v>
      </c>
      <c r="G123" t="str" cm="1">
        <f t="array" ref="G123">IF(OR(VLOOKUP($C123,Price_LookUp_tbl,11,FALSE)&gt;$F123,VLOOKUP($C123,Price_LookUp_tbl,12,FALSE)&lt;$F123),"Yes","No")</f>
        <v>Yes</v>
      </c>
      <c r="H123">
        <f t="shared" si="9"/>
        <v>1.3832461650198491</v>
      </c>
      <c r="I123">
        <v>6</v>
      </c>
      <c r="J123" t="str">
        <f t="shared" si="10"/>
        <v>No</v>
      </c>
      <c r="K123">
        <f t="shared" si="11"/>
        <v>2.0781251796450131</v>
      </c>
      <c r="L123">
        <v>6.5</v>
      </c>
      <c r="M123" t="str">
        <f t="shared" si="12"/>
        <v>No</v>
      </c>
      <c r="N123">
        <f t="shared" si="13"/>
        <v>2.2800788398236924</v>
      </c>
      <c r="O123">
        <v>4441</v>
      </c>
      <c r="P123" t="str">
        <f t="shared" si="14"/>
        <v>No</v>
      </c>
      <c r="Q123">
        <f t="shared" si="15"/>
        <v>1.4954876021299606</v>
      </c>
      <c r="R123">
        <v>10800</v>
      </c>
      <c r="S123">
        <v>2016</v>
      </c>
      <c r="T123" t="str">
        <f t="shared" si="16"/>
        <v>No</v>
      </c>
      <c r="U123">
        <f t="shared" si="17"/>
        <v>1.3796981862215876</v>
      </c>
      <c r="V123">
        <v>12</v>
      </c>
      <c r="W123">
        <v>2702</v>
      </c>
      <c r="X123" t="s">
        <v>21</v>
      </c>
      <c r="Y123">
        <v>25.804915999999999</v>
      </c>
      <c r="Z123">
        <v>-80.143948699999996</v>
      </c>
      <c r="AA123">
        <v>0.97159348799887568</v>
      </c>
    </row>
    <row r="124" spans="1:27" x14ac:dyDescent="0.3">
      <c r="A124" t="s">
        <v>17</v>
      </c>
      <c r="B124" t="s">
        <v>727</v>
      </c>
      <c r="C124" t="s">
        <v>695</v>
      </c>
      <c r="D124" t="s">
        <v>689</v>
      </c>
      <c r="E124">
        <v>33140</v>
      </c>
      <c r="F124">
        <v>10850000</v>
      </c>
      <c r="G124" t="str" cm="1">
        <f t="array" ref="G124">IF(OR(VLOOKUP($C124,Price_LookUp_tbl,11,FALSE)&gt;$F124,VLOOKUP($C124,Price_LookUp_tbl,12,FALSE)&lt;$F124),"Yes","No")</f>
        <v>Yes</v>
      </c>
      <c r="H124">
        <f t="shared" si="9"/>
        <v>1.1980678867078753</v>
      </c>
      <c r="I124">
        <v>5</v>
      </c>
      <c r="J124" t="str">
        <f t="shared" si="10"/>
        <v>No</v>
      </c>
      <c r="K124">
        <f t="shared" si="11"/>
        <v>1.4818592382698701</v>
      </c>
      <c r="L124">
        <v>6.5</v>
      </c>
      <c r="M124" t="str">
        <f t="shared" si="12"/>
        <v>No</v>
      </c>
      <c r="N124">
        <f t="shared" si="13"/>
        <v>2.2800788398236924</v>
      </c>
      <c r="O124">
        <v>4625</v>
      </c>
      <c r="P124" t="str">
        <f t="shared" si="14"/>
        <v>No</v>
      </c>
      <c r="Q124">
        <f t="shared" si="15"/>
        <v>1.6039141766561344</v>
      </c>
      <c r="R124">
        <v>18225</v>
      </c>
      <c r="S124">
        <v>1938</v>
      </c>
      <c r="T124" t="str">
        <f t="shared" si="16"/>
        <v>No</v>
      </c>
      <c r="U124">
        <f t="shared" si="17"/>
        <v>-1.2295192736753142</v>
      </c>
      <c r="V124">
        <v>3</v>
      </c>
      <c r="W124">
        <v>2346</v>
      </c>
      <c r="X124" t="s">
        <v>21</v>
      </c>
      <c r="Y124">
        <v>25.8051821</v>
      </c>
      <c r="Z124">
        <v>-80.143490700000001</v>
      </c>
      <c r="AA124">
        <v>0.94093335495132346</v>
      </c>
    </row>
    <row r="125" spans="1:27" x14ac:dyDescent="0.3">
      <c r="A125" t="s">
        <v>17</v>
      </c>
      <c r="B125" t="s">
        <v>741</v>
      </c>
      <c r="C125" t="s">
        <v>695</v>
      </c>
      <c r="D125" t="s">
        <v>689</v>
      </c>
      <c r="E125">
        <v>33140</v>
      </c>
      <c r="F125">
        <v>8900000</v>
      </c>
      <c r="G125" t="str" cm="1">
        <f t="array" ref="G125">IF(OR(VLOOKUP($C125,Price_LookUp_tbl,11,FALSE)&gt;$F125,VLOOKUP($C125,Price_LookUp_tbl,12,FALSE)&lt;$F125),"Yes","No")</f>
        <v>Yes</v>
      </c>
      <c r="H125">
        <f t="shared" si="9"/>
        <v>0.88406966348476912</v>
      </c>
      <c r="I125">
        <v>5</v>
      </c>
      <c r="J125" t="str">
        <f t="shared" si="10"/>
        <v>No</v>
      </c>
      <c r="K125">
        <f t="shared" si="11"/>
        <v>1.4818592382698701</v>
      </c>
      <c r="L125">
        <v>5.5</v>
      </c>
      <c r="M125" t="str">
        <f t="shared" si="12"/>
        <v>No</v>
      </c>
      <c r="N125">
        <f t="shared" si="13"/>
        <v>1.6922314805218537</v>
      </c>
      <c r="O125">
        <v>1853</v>
      </c>
      <c r="P125" t="str">
        <f t="shared" si="14"/>
        <v>No</v>
      </c>
      <c r="Q125">
        <f t="shared" si="15"/>
        <v>-2.9555739575138282E-2</v>
      </c>
      <c r="R125">
        <v>8250</v>
      </c>
      <c r="S125">
        <v>2022</v>
      </c>
      <c r="T125" t="str">
        <f t="shared" si="16"/>
        <v>No</v>
      </c>
      <c r="U125">
        <f t="shared" si="17"/>
        <v>1.5804072215982723</v>
      </c>
      <c r="V125">
        <v>114</v>
      </c>
      <c r="W125">
        <v>4803</v>
      </c>
      <c r="X125" t="s">
        <v>21</v>
      </c>
      <c r="Y125">
        <v>25.815040100000001</v>
      </c>
      <c r="Z125">
        <v>-80.127745099999999</v>
      </c>
      <c r="AA125">
        <v>0.50349232869987959</v>
      </c>
    </row>
    <row r="126" spans="1:27" x14ac:dyDescent="0.3">
      <c r="A126" t="s">
        <v>17</v>
      </c>
      <c r="B126" t="s">
        <v>781</v>
      </c>
      <c r="C126" t="s">
        <v>695</v>
      </c>
      <c r="D126" t="s">
        <v>689</v>
      </c>
      <c r="E126">
        <v>33140</v>
      </c>
      <c r="F126">
        <v>8750000</v>
      </c>
      <c r="G126" t="str" cm="1">
        <f t="array" ref="G126">IF(OR(VLOOKUP($C126,Price_LookUp_tbl,11,FALSE)&gt;$F126,VLOOKUP($C126,Price_LookUp_tbl,12,FALSE)&lt;$F126),"Yes","No")</f>
        <v>Yes</v>
      </c>
      <c r="H126">
        <f t="shared" si="9"/>
        <v>0.85991595400606868</v>
      </c>
      <c r="I126">
        <v>5</v>
      </c>
      <c r="J126" t="str">
        <f t="shared" si="10"/>
        <v>No</v>
      </c>
      <c r="K126">
        <f t="shared" si="11"/>
        <v>1.4818592382698701</v>
      </c>
      <c r="L126">
        <v>6</v>
      </c>
      <c r="M126" t="str">
        <f t="shared" si="12"/>
        <v>No</v>
      </c>
      <c r="N126">
        <f t="shared" si="13"/>
        <v>1.9861551601727729</v>
      </c>
      <c r="O126">
        <v>4524</v>
      </c>
      <c r="P126" t="str">
        <f t="shared" si="14"/>
        <v>No</v>
      </c>
      <c r="Q126">
        <f t="shared" si="15"/>
        <v>1.5443974156390499</v>
      </c>
      <c r="R126">
        <v>7738</v>
      </c>
      <c r="S126">
        <v>2016</v>
      </c>
      <c r="T126" t="str">
        <f t="shared" si="16"/>
        <v>No</v>
      </c>
      <c r="U126">
        <f t="shared" si="17"/>
        <v>1.3796981862215876</v>
      </c>
      <c r="V126">
        <v>96</v>
      </c>
      <c r="W126">
        <v>1934</v>
      </c>
      <c r="X126" t="s">
        <v>21</v>
      </c>
      <c r="Y126">
        <v>25.8317178</v>
      </c>
      <c r="Z126">
        <v>-80.129533499999994</v>
      </c>
      <c r="AA126">
        <v>1.0976725515969956</v>
      </c>
    </row>
    <row r="127" spans="1:27" x14ac:dyDescent="0.3">
      <c r="A127" t="s">
        <v>17</v>
      </c>
      <c r="B127" t="s">
        <v>802</v>
      </c>
      <c r="C127" t="s">
        <v>695</v>
      </c>
      <c r="D127" t="s">
        <v>689</v>
      </c>
      <c r="E127">
        <v>33141</v>
      </c>
      <c r="F127">
        <v>10100000</v>
      </c>
      <c r="G127" t="str" cm="1">
        <f t="array" ref="G127">IF(OR(VLOOKUP($C127,Price_LookUp_tbl,11,FALSE)&gt;$F127,VLOOKUP($C127,Price_LookUp_tbl,12,FALSE)&lt;$F127),"Yes","No")</f>
        <v>Yes</v>
      </c>
      <c r="H127">
        <f t="shared" si="9"/>
        <v>1.0772993393143728</v>
      </c>
      <c r="I127">
        <v>6</v>
      </c>
      <c r="J127" t="str">
        <f t="shared" si="10"/>
        <v>No</v>
      </c>
      <c r="K127">
        <f t="shared" si="11"/>
        <v>2.0781251796450131</v>
      </c>
      <c r="L127">
        <v>4</v>
      </c>
      <c r="M127" t="str">
        <f t="shared" si="12"/>
        <v>No</v>
      </c>
      <c r="N127">
        <f t="shared" si="13"/>
        <v>0.81046044156909602</v>
      </c>
      <c r="O127">
        <v>3546</v>
      </c>
      <c r="P127" t="str">
        <f t="shared" si="14"/>
        <v>No</v>
      </c>
      <c r="Q127">
        <f t="shared" si="15"/>
        <v>0.96808660103797306</v>
      </c>
      <c r="R127">
        <v>20520</v>
      </c>
      <c r="S127">
        <v>1934</v>
      </c>
      <c r="T127" t="str">
        <f t="shared" si="16"/>
        <v>No</v>
      </c>
      <c r="U127">
        <f t="shared" si="17"/>
        <v>-1.3633252972597707</v>
      </c>
      <c r="V127">
        <v>26</v>
      </c>
      <c r="W127">
        <v>2848</v>
      </c>
      <c r="X127" t="s">
        <v>21</v>
      </c>
      <c r="Y127">
        <v>25.846309399999999</v>
      </c>
      <c r="Z127">
        <v>-80.123474700000003</v>
      </c>
      <c r="AA127">
        <v>1.1402335295497605</v>
      </c>
    </row>
    <row r="128" spans="1:27" x14ac:dyDescent="0.3">
      <c r="A128" t="s">
        <v>396</v>
      </c>
      <c r="B128" t="s">
        <v>859</v>
      </c>
      <c r="C128" t="s">
        <v>688</v>
      </c>
      <c r="D128" t="s">
        <v>689</v>
      </c>
      <c r="E128">
        <v>33130</v>
      </c>
      <c r="F128">
        <v>5900000</v>
      </c>
      <c r="G128" t="str" cm="1">
        <f t="array" ref="G128">IF(OR(VLOOKUP($C128,Price_LookUp_tbl,11,FALSE)&gt;$F128,VLOOKUP($C128,Price_LookUp_tbl,12,FALSE)&lt;$F128),"Yes","No")</f>
        <v>Yes</v>
      </c>
      <c r="H128">
        <f t="shared" si="9"/>
        <v>1.7644740229726612</v>
      </c>
      <c r="I128">
        <v>3</v>
      </c>
      <c r="J128" t="str">
        <f t="shared" si="10"/>
        <v>No</v>
      </c>
      <c r="K128">
        <f t="shared" si="11"/>
        <v>1.172680249868705</v>
      </c>
      <c r="L128">
        <v>4</v>
      </c>
      <c r="M128" t="str">
        <f t="shared" si="12"/>
        <v>No</v>
      </c>
      <c r="N128">
        <f t="shared" si="13"/>
        <v>1.5800707669826786</v>
      </c>
      <c r="O128">
        <v>2195</v>
      </c>
      <c r="P128" t="str">
        <f t="shared" si="14"/>
        <v>No</v>
      </c>
      <c r="Q128">
        <f t="shared" si="15"/>
        <v>0.99737372168679828</v>
      </c>
      <c r="S128">
        <v>2016</v>
      </c>
      <c r="T128" t="str">
        <f t="shared" si="16"/>
        <v>No</v>
      </c>
      <c r="U128">
        <f t="shared" si="17"/>
        <v>0.53435269210753256</v>
      </c>
      <c r="V128">
        <v>146</v>
      </c>
      <c r="W128">
        <v>2688</v>
      </c>
      <c r="X128" t="s">
        <v>860</v>
      </c>
      <c r="Y128">
        <v>25.7612047</v>
      </c>
      <c r="Z128">
        <v>-80.193596600000006</v>
      </c>
      <c r="AA128">
        <v>0.53668561739022858</v>
      </c>
    </row>
    <row r="129" spans="1:27" x14ac:dyDescent="0.3">
      <c r="A129" t="s">
        <v>396</v>
      </c>
      <c r="B129" t="s">
        <v>961</v>
      </c>
      <c r="C129" t="s">
        <v>688</v>
      </c>
      <c r="D129" t="s">
        <v>689</v>
      </c>
      <c r="E129">
        <v>33130</v>
      </c>
      <c r="F129">
        <v>2750000</v>
      </c>
      <c r="G129" t="str" cm="1">
        <f t="array" ref="G129">IF(OR(VLOOKUP($C129,Price_LookUp_tbl,11,FALSE)&gt;$F129,VLOOKUP($C129,Price_LookUp_tbl,12,FALSE)&lt;$F129),"Yes","No")</f>
        <v>Yes</v>
      </c>
      <c r="H129">
        <f t="shared" si="9"/>
        <v>0.52342840891250608</v>
      </c>
      <c r="I129">
        <v>3</v>
      </c>
      <c r="J129" t="str">
        <f t="shared" si="10"/>
        <v>No</v>
      </c>
      <c r="K129">
        <f t="shared" si="11"/>
        <v>1.172680249868705</v>
      </c>
      <c r="L129">
        <v>3.5</v>
      </c>
      <c r="M129" t="str">
        <f t="shared" si="12"/>
        <v>No</v>
      </c>
      <c r="N129">
        <f t="shared" si="13"/>
        <v>1.1373036839270927</v>
      </c>
      <c r="O129">
        <v>1782</v>
      </c>
      <c r="P129" t="str">
        <f t="shared" si="14"/>
        <v>No</v>
      </c>
      <c r="Q129">
        <f t="shared" si="15"/>
        <v>0.51908802886980865</v>
      </c>
      <c r="S129">
        <v>2018</v>
      </c>
      <c r="T129" t="str">
        <f t="shared" si="16"/>
        <v>No</v>
      </c>
      <c r="U129">
        <f t="shared" si="17"/>
        <v>0.69747719519759699</v>
      </c>
      <c r="V129">
        <v>57</v>
      </c>
      <c r="W129">
        <v>1543</v>
      </c>
      <c r="X129" t="s">
        <v>834</v>
      </c>
      <c r="Y129">
        <v>25.765951999999999</v>
      </c>
      <c r="Z129">
        <v>-80.193033700000001</v>
      </c>
      <c r="AA129">
        <v>0.86248339947600727</v>
      </c>
    </row>
    <row r="130" spans="1:27" x14ac:dyDescent="0.3">
      <c r="A130" t="s">
        <v>396</v>
      </c>
      <c r="B130" t="s">
        <v>1102</v>
      </c>
      <c r="C130" t="s">
        <v>688</v>
      </c>
      <c r="D130" t="s">
        <v>689</v>
      </c>
      <c r="E130">
        <v>33131</v>
      </c>
      <c r="F130">
        <v>2995000</v>
      </c>
      <c r="G130" t="str" cm="1">
        <f t="array" ref="G130">IF(OR(VLOOKUP($C130,Price_LookUp_tbl,11,FALSE)&gt;$F130,VLOOKUP($C130,Price_LookUp_tbl,12,FALSE)&lt;$F130),"Yes","No")</f>
        <v>Yes</v>
      </c>
      <c r="H130">
        <f t="shared" ref="H130:H193" si="18">STANDARDIZE($F130,VLOOKUP($C130,Price_LookUp_tbl,2,FALSE),VLOOKUP($C130,Price_LookUp_tbl,3,FALSE))</f>
        <v>0.61995417889496252</v>
      </c>
      <c r="I130">
        <v>3</v>
      </c>
      <c r="J130" t="str">
        <f t="shared" ref="J130:J193" si="19">IF(OR(VLOOKUP($C130,Beds_LookUp_tbl,11,FALSE)&gt;$I130,VLOOKUP($C130,Beds_LookUp_tbl,12,FALSE)&lt;$I130),"Yes","No")</f>
        <v>No</v>
      </c>
      <c r="K130">
        <f t="shared" ref="K130:K193" si="20">STANDARDIZE($I130,VLOOKUP($C130,Beds_LookUp_tbl,2,FALSE),VLOOKUP($C130,Beds_LookUp_tbl,3,FALSE))</f>
        <v>1.172680249868705</v>
      </c>
      <c r="L130">
        <v>3</v>
      </c>
      <c r="M130" t="str">
        <f t="shared" ref="M130:M193" si="21">IF(OR(VLOOKUP($C130,Baths_LookUp_tbl,11,FALSE)&gt;$L130,VLOOKUP($C130,Baths_LookUp_tbl,12,FALSE)&lt;$L130),"Yes","No")</f>
        <v>No</v>
      </c>
      <c r="N130">
        <f t="shared" ref="N130:N193" si="22">STANDARDIZE($L130,VLOOKUP($C130,Baths_LookUp_tbl,2,FALSE),VLOOKUP($C130,Baths_LookUp_tbl,3,FALSE))</f>
        <v>0.69453660087150693</v>
      </c>
      <c r="O130">
        <v>2130</v>
      </c>
      <c r="P130" t="str">
        <f t="shared" ref="P130:P193" si="23">IF(OR(VLOOKUP($C130,Square_Feet_LookUp_tbl,11,FALSE)&gt;$O130,VLOOKUP($C130,Square_Feet_LookUp_tbl,12,FALSE)&lt;$O130),"Yes","No")</f>
        <v>No</v>
      </c>
      <c r="Q130">
        <f t="shared" ref="Q130:Q193" si="24">STANDARDIZE($O130,VLOOKUP($C130,Square_Feet_LookUp_tbl,2,FALSE),VLOOKUP($C130,Square_Feet_LookUp_tbl,3,FALSE))</f>
        <v>0.92209873371318007</v>
      </c>
      <c r="S130">
        <v>2004</v>
      </c>
      <c r="T130" t="str">
        <f t="shared" ref="T130:T193" si="25">IF(OR(VLOOKUP($C130,Year_Built_LookUp_tbl,11,FALSE)&gt;$S130,VLOOKUP($C130,Year_Built_LookUp_tbl,12,FALSE)&lt;$S130),"Yes","No")</f>
        <v>No</v>
      </c>
      <c r="U130">
        <f t="shared" ref="U130:U193" si="26">STANDARDIZE($S130,VLOOKUP($C130,Year_Built_LookUp_tbl,2,FALSE),VLOOKUP($C130,Year_Built_LookUp_tbl,3,FALSE))</f>
        <v>-0.44439432643285381</v>
      </c>
      <c r="V130">
        <v>19</v>
      </c>
      <c r="W130">
        <v>1406</v>
      </c>
      <c r="X130" t="s">
        <v>1103</v>
      </c>
      <c r="Y130">
        <v>25.7599996</v>
      </c>
      <c r="Z130">
        <v>-80.189162899999999</v>
      </c>
      <c r="AA130">
        <v>0.61261337866842336</v>
      </c>
    </row>
    <row r="131" spans="1:27" x14ac:dyDescent="0.3">
      <c r="A131" t="s">
        <v>396</v>
      </c>
      <c r="B131" t="s">
        <v>1124</v>
      </c>
      <c r="C131" t="s">
        <v>688</v>
      </c>
      <c r="D131" t="s">
        <v>689</v>
      </c>
      <c r="E131">
        <v>33131</v>
      </c>
      <c r="F131">
        <v>2950000</v>
      </c>
      <c r="G131" t="str" cm="1">
        <f t="array" ref="G131">IF(OR(VLOOKUP($C131,Price_LookUp_tbl,11,FALSE)&gt;$F131,VLOOKUP($C131,Price_LookUp_tbl,12,FALSE)&lt;$F131),"Yes","No")</f>
        <v>Yes</v>
      </c>
      <c r="H131">
        <f t="shared" si="18"/>
        <v>0.60222495583696034</v>
      </c>
      <c r="I131">
        <v>2</v>
      </c>
      <c r="J131" t="str">
        <f t="shared" si="19"/>
        <v>No</v>
      </c>
      <c r="K131">
        <f t="shared" si="20"/>
        <v>8.28088559132798E-2</v>
      </c>
      <c r="L131">
        <v>2.5</v>
      </c>
      <c r="M131" t="str">
        <f t="shared" si="21"/>
        <v>No</v>
      </c>
      <c r="N131">
        <f t="shared" si="22"/>
        <v>0.25176951781592122</v>
      </c>
      <c r="O131">
        <v>2139</v>
      </c>
      <c r="P131" t="str">
        <f t="shared" si="23"/>
        <v>No</v>
      </c>
      <c r="Q131">
        <f t="shared" si="24"/>
        <v>0.93252142435568097</v>
      </c>
      <c r="S131">
        <v>2003</v>
      </c>
      <c r="T131" t="str">
        <f t="shared" si="25"/>
        <v>No</v>
      </c>
      <c r="U131">
        <f t="shared" si="26"/>
        <v>-0.52595657797788598</v>
      </c>
      <c r="V131">
        <v>17</v>
      </c>
      <c r="W131">
        <v>1379</v>
      </c>
      <c r="X131" t="s">
        <v>1125</v>
      </c>
      <c r="Y131">
        <v>25.759132300000001</v>
      </c>
      <c r="Z131">
        <v>-80.191829499999997</v>
      </c>
      <c r="AA131">
        <v>0.45796522539535611</v>
      </c>
    </row>
    <row r="132" spans="1:27" x14ac:dyDescent="0.3">
      <c r="A132" t="s">
        <v>396</v>
      </c>
      <c r="B132" t="s">
        <v>1307</v>
      </c>
      <c r="C132" t="s">
        <v>688</v>
      </c>
      <c r="D132" t="s">
        <v>689</v>
      </c>
      <c r="E132">
        <v>33131</v>
      </c>
      <c r="F132">
        <v>3400900</v>
      </c>
      <c r="G132" t="str" cm="1">
        <f t="array" ref="G132">IF(OR(VLOOKUP($C132,Price_LookUp_tbl,11,FALSE)&gt;$F132,VLOOKUP($C132,Price_LookUp_tbl,12,FALSE)&lt;$F132),"Yes","No")</f>
        <v>Yes</v>
      </c>
      <c r="H132">
        <f t="shared" si="18"/>
        <v>0.77987177087814252</v>
      </c>
      <c r="I132">
        <v>2</v>
      </c>
      <c r="J132" t="str">
        <f t="shared" si="19"/>
        <v>No</v>
      </c>
      <c r="K132">
        <f t="shared" si="20"/>
        <v>8.28088559132798E-2</v>
      </c>
      <c r="L132">
        <v>2.5</v>
      </c>
      <c r="M132" t="str">
        <f t="shared" si="21"/>
        <v>No</v>
      </c>
      <c r="N132">
        <f t="shared" si="22"/>
        <v>0.25176951781592122</v>
      </c>
      <c r="O132">
        <v>1906</v>
      </c>
      <c r="P132" t="str">
        <f t="shared" si="23"/>
        <v>No</v>
      </c>
      <c r="Q132">
        <f t="shared" si="24"/>
        <v>0.66268954438871108</v>
      </c>
      <c r="S132">
        <v>2024</v>
      </c>
      <c r="T132" t="str">
        <f t="shared" si="25"/>
        <v>No</v>
      </c>
      <c r="U132">
        <f t="shared" si="26"/>
        <v>1.1868507044677903</v>
      </c>
      <c r="V132">
        <v>36</v>
      </c>
      <c r="W132">
        <v>1784</v>
      </c>
      <c r="X132" t="s">
        <v>1099</v>
      </c>
      <c r="Y132">
        <v>25.769626200000001</v>
      </c>
      <c r="Z132">
        <v>-80.190989999999999</v>
      </c>
      <c r="AA132">
        <v>1.1406023412005215</v>
      </c>
    </row>
    <row r="133" spans="1:27" x14ac:dyDescent="0.3">
      <c r="A133" t="s">
        <v>396</v>
      </c>
      <c r="B133" t="s">
        <v>1314</v>
      </c>
      <c r="C133" t="s">
        <v>688</v>
      </c>
      <c r="D133" t="s">
        <v>689</v>
      </c>
      <c r="E133">
        <v>33131</v>
      </c>
      <c r="F133">
        <v>2495900</v>
      </c>
      <c r="G133" t="str" cm="1">
        <f t="array" ref="G133">IF(OR(VLOOKUP($C133,Price_LookUp_tbl,11,FALSE)&gt;$F133,VLOOKUP($C133,Price_LookUp_tbl,12,FALSE)&lt;$F133),"Yes","No")</f>
        <v>Yes</v>
      </c>
      <c r="H133">
        <f t="shared" si="18"/>
        <v>0.42331739604498686</v>
      </c>
      <c r="I133">
        <v>1</v>
      </c>
      <c r="J133" t="str">
        <f t="shared" si="19"/>
        <v>No</v>
      </c>
      <c r="K133">
        <f t="shared" si="20"/>
        <v>-1.0070625380421454</v>
      </c>
      <c r="L133">
        <v>2</v>
      </c>
      <c r="M133" t="str">
        <f t="shared" si="21"/>
        <v>No</v>
      </c>
      <c r="N133">
        <f t="shared" si="22"/>
        <v>-0.19099756523966455</v>
      </c>
      <c r="O133">
        <v>1386</v>
      </c>
      <c r="P133" t="str">
        <f t="shared" si="23"/>
        <v>No</v>
      </c>
      <c r="Q133">
        <f t="shared" si="24"/>
        <v>6.0489640599765269E-2</v>
      </c>
      <c r="S133">
        <v>2026</v>
      </c>
      <c r="T133" t="str">
        <f t="shared" si="25"/>
        <v>No</v>
      </c>
      <c r="U133">
        <f t="shared" si="26"/>
        <v>1.3499752075578546</v>
      </c>
      <c r="V133">
        <v>56</v>
      </c>
      <c r="W133">
        <v>1801</v>
      </c>
      <c r="X133" t="s">
        <v>1315</v>
      </c>
      <c r="Y133">
        <v>25.769626200000001</v>
      </c>
      <c r="Z133">
        <v>-80.190989999999999</v>
      </c>
      <c r="AA133">
        <v>1.1406023412005215</v>
      </c>
    </row>
    <row r="134" spans="1:27" x14ac:dyDescent="0.3">
      <c r="A134" t="s">
        <v>396</v>
      </c>
      <c r="B134" t="s">
        <v>1408</v>
      </c>
      <c r="C134" t="s">
        <v>688</v>
      </c>
      <c r="D134" t="s">
        <v>689</v>
      </c>
      <c r="E134">
        <v>33132</v>
      </c>
      <c r="F134">
        <v>2547000</v>
      </c>
      <c r="G134" t="str" cm="1">
        <f t="array" ref="G134">IF(OR(VLOOKUP($C134,Price_LookUp_tbl,11,FALSE)&gt;$F134,VLOOKUP($C134,Price_LookUp_tbl,12,FALSE)&lt;$F134),"Yes","No")</f>
        <v>Yes</v>
      </c>
      <c r="H134">
        <f t="shared" si="18"/>
        <v>0.44344991378418491</v>
      </c>
      <c r="I134">
        <v>3</v>
      </c>
      <c r="J134" t="str">
        <f t="shared" si="19"/>
        <v>No</v>
      </c>
      <c r="K134">
        <f t="shared" si="20"/>
        <v>1.172680249868705</v>
      </c>
      <c r="L134">
        <v>4</v>
      </c>
      <c r="M134" t="str">
        <f t="shared" si="21"/>
        <v>No</v>
      </c>
      <c r="N134">
        <f t="shared" si="22"/>
        <v>1.5800707669826786</v>
      </c>
      <c r="O134">
        <v>2018</v>
      </c>
      <c r="P134" t="str">
        <f t="shared" si="23"/>
        <v>No</v>
      </c>
      <c r="Q134">
        <f t="shared" si="24"/>
        <v>0.79239413905094558</v>
      </c>
      <c r="S134">
        <v>2018</v>
      </c>
      <c r="T134" t="str">
        <f t="shared" si="25"/>
        <v>No</v>
      </c>
      <c r="U134">
        <f t="shared" si="26"/>
        <v>0.69747719519759699</v>
      </c>
      <c r="V134">
        <v>183</v>
      </c>
      <c r="W134">
        <v>1262</v>
      </c>
      <c r="X134" t="s">
        <v>1409</v>
      </c>
      <c r="Y134">
        <v>25.793508200000002</v>
      </c>
      <c r="Z134">
        <v>-80.186688099999998</v>
      </c>
      <c r="AA134">
        <v>0.57062536092586025</v>
      </c>
    </row>
    <row r="135" spans="1:27" x14ac:dyDescent="0.3">
      <c r="A135" t="s">
        <v>396</v>
      </c>
      <c r="B135" t="s">
        <v>1424</v>
      </c>
      <c r="C135" t="s">
        <v>688</v>
      </c>
      <c r="D135" t="s">
        <v>689</v>
      </c>
      <c r="E135">
        <v>33132</v>
      </c>
      <c r="F135">
        <v>2500000</v>
      </c>
      <c r="G135" t="str" cm="1">
        <f t="array" ref="G135">IF(OR(VLOOKUP($C135,Price_LookUp_tbl,11,FALSE)&gt;$F135,VLOOKUP($C135,Price_LookUp_tbl,12,FALSE)&lt;$F135),"Yes","No")</f>
        <v>Yes</v>
      </c>
      <c r="H135">
        <f t="shared" si="18"/>
        <v>0.42493272525693815</v>
      </c>
      <c r="I135">
        <v>3</v>
      </c>
      <c r="J135" t="str">
        <f t="shared" si="19"/>
        <v>No</v>
      </c>
      <c r="K135">
        <f t="shared" si="20"/>
        <v>1.172680249868705</v>
      </c>
      <c r="L135">
        <v>4</v>
      </c>
      <c r="M135" t="str">
        <f t="shared" si="21"/>
        <v>No</v>
      </c>
      <c r="N135">
        <f t="shared" si="22"/>
        <v>1.5800707669826786</v>
      </c>
      <c r="O135">
        <v>2018</v>
      </c>
      <c r="P135" t="str">
        <f t="shared" si="23"/>
        <v>No</v>
      </c>
      <c r="Q135">
        <f t="shared" si="24"/>
        <v>0.79239413905094558</v>
      </c>
      <c r="S135">
        <v>2018</v>
      </c>
      <c r="T135" t="str">
        <f t="shared" si="25"/>
        <v>No</v>
      </c>
      <c r="U135">
        <f t="shared" si="26"/>
        <v>0.69747719519759699</v>
      </c>
      <c r="V135">
        <v>183</v>
      </c>
      <c r="W135">
        <v>1239</v>
      </c>
      <c r="X135" t="s">
        <v>1425</v>
      </c>
      <c r="Y135">
        <v>25.793508200000002</v>
      </c>
      <c r="Z135">
        <v>-80.186688099999998</v>
      </c>
      <c r="AA135">
        <v>0.57062536092586025</v>
      </c>
    </row>
    <row r="136" spans="1:27" x14ac:dyDescent="0.3">
      <c r="A136" t="s">
        <v>396</v>
      </c>
      <c r="B136" t="s">
        <v>1432</v>
      </c>
      <c r="C136" t="s">
        <v>688</v>
      </c>
      <c r="D136" t="s">
        <v>689</v>
      </c>
      <c r="E136">
        <v>33132</v>
      </c>
      <c r="F136">
        <v>2500000</v>
      </c>
      <c r="G136" t="str" cm="1">
        <f t="array" ref="G136">IF(OR(VLOOKUP($C136,Price_LookUp_tbl,11,FALSE)&gt;$F136,VLOOKUP($C136,Price_LookUp_tbl,12,FALSE)&lt;$F136),"Yes","No")</f>
        <v>Yes</v>
      </c>
      <c r="H136">
        <f t="shared" si="18"/>
        <v>0.42493272525693815</v>
      </c>
      <c r="I136">
        <v>3</v>
      </c>
      <c r="J136" t="str">
        <f t="shared" si="19"/>
        <v>No</v>
      </c>
      <c r="K136">
        <f t="shared" si="20"/>
        <v>1.172680249868705</v>
      </c>
      <c r="L136">
        <v>4</v>
      </c>
      <c r="M136" t="str">
        <f t="shared" si="21"/>
        <v>No</v>
      </c>
      <c r="N136">
        <f t="shared" si="22"/>
        <v>1.5800707669826786</v>
      </c>
      <c r="O136">
        <v>2018</v>
      </c>
      <c r="P136" t="str">
        <f t="shared" si="23"/>
        <v>No</v>
      </c>
      <c r="Q136">
        <f t="shared" si="24"/>
        <v>0.79239413905094558</v>
      </c>
      <c r="S136">
        <v>2018</v>
      </c>
      <c r="T136" t="str">
        <f t="shared" si="25"/>
        <v>No</v>
      </c>
      <c r="U136">
        <f t="shared" si="26"/>
        <v>0.69747719519759699</v>
      </c>
      <c r="V136">
        <v>204</v>
      </c>
      <c r="W136">
        <v>1239</v>
      </c>
      <c r="X136" t="s">
        <v>1425</v>
      </c>
      <c r="Y136">
        <v>25.793508200000002</v>
      </c>
      <c r="Z136">
        <v>-80.186688099999998</v>
      </c>
      <c r="AA136">
        <v>0.57062536092586025</v>
      </c>
    </row>
    <row r="137" spans="1:27" x14ac:dyDescent="0.3">
      <c r="A137" t="s">
        <v>396</v>
      </c>
      <c r="B137" t="s">
        <v>1514</v>
      </c>
      <c r="C137" t="s">
        <v>695</v>
      </c>
      <c r="D137" t="s">
        <v>689</v>
      </c>
      <c r="E137">
        <v>33139</v>
      </c>
      <c r="F137">
        <v>11900000</v>
      </c>
      <c r="G137" t="str" cm="1">
        <f t="array" ref="G137">IF(OR(VLOOKUP($C137,Price_LookUp_tbl,11,FALSE)&gt;$F137,VLOOKUP($C137,Price_LookUp_tbl,12,FALSE)&lt;$F137),"Yes","No")</f>
        <v>Yes</v>
      </c>
      <c r="H137">
        <f t="shared" si="18"/>
        <v>1.3671438530587785</v>
      </c>
      <c r="I137">
        <v>4</v>
      </c>
      <c r="J137" t="str">
        <f t="shared" si="19"/>
        <v>No</v>
      </c>
      <c r="K137">
        <f t="shared" si="20"/>
        <v>0.88559329689472721</v>
      </c>
      <c r="L137">
        <v>5.5</v>
      </c>
      <c r="M137" t="str">
        <f t="shared" si="21"/>
        <v>No</v>
      </c>
      <c r="N137">
        <f t="shared" si="22"/>
        <v>1.6922314805218537</v>
      </c>
      <c r="O137">
        <v>3339</v>
      </c>
      <c r="P137" t="str">
        <f t="shared" si="23"/>
        <v>No</v>
      </c>
      <c r="Q137">
        <f t="shared" si="24"/>
        <v>0.84610670469602745</v>
      </c>
      <c r="S137">
        <v>2016</v>
      </c>
      <c r="T137" t="str">
        <f t="shared" si="25"/>
        <v>No</v>
      </c>
      <c r="U137">
        <f t="shared" si="26"/>
        <v>1.3796981862215876</v>
      </c>
      <c r="V137">
        <v>13</v>
      </c>
      <c r="W137">
        <v>3564</v>
      </c>
      <c r="X137" t="s">
        <v>1515</v>
      </c>
      <c r="Y137">
        <v>25.769375</v>
      </c>
      <c r="Z137">
        <v>-80.133358000000001</v>
      </c>
      <c r="AA137">
        <v>0.43251957612578762</v>
      </c>
    </row>
    <row r="138" spans="1:27" x14ac:dyDescent="0.3">
      <c r="A138" t="s">
        <v>396</v>
      </c>
      <c r="B138" t="s">
        <v>1535</v>
      </c>
      <c r="C138" t="s">
        <v>695</v>
      </c>
      <c r="D138" t="s">
        <v>689</v>
      </c>
      <c r="E138">
        <v>33139</v>
      </c>
      <c r="F138">
        <v>8350000</v>
      </c>
      <c r="G138" t="str" cm="1">
        <f t="array" ref="G138">IF(OR(VLOOKUP($C138,Price_LookUp_tbl,11,FALSE)&gt;$F138,VLOOKUP($C138,Price_LookUp_tbl,12,FALSE)&lt;$F138),"Yes","No")</f>
        <v>Yes</v>
      </c>
      <c r="H138">
        <f t="shared" si="18"/>
        <v>0.79550606206286745</v>
      </c>
      <c r="I138">
        <v>3</v>
      </c>
      <c r="J138" t="str">
        <f t="shared" si="19"/>
        <v>No</v>
      </c>
      <c r="K138">
        <f t="shared" si="20"/>
        <v>0.28932735551958422</v>
      </c>
      <c r="L138">
        <v>4.5</v>
      </c>
      <c r="M138" t="str">
        <f t="shared" si="21"/>
        <v>No</v>
      </c>
      <c r="N138">
        <f t="shared" si="22"/>
        <v>1.1043841212200152</v>
      </c>
      <c r="O138">
        <v>3365</v>
      </c>
      <c r="P138" t="str">
        <f t="shared" si="23"/>
        <v>No</v>
      </c>
      <c r="Q138">
        <f t="shared" si="24"/>
        <v>0.86142785109646502</v>
      </c>
      <c r="S138">
        <v>2002</v>
      </c>
      <c r="T138" t="str">
        <f t="shared" si="25"/>
        <v>No</v>
      </c>
      <c r="U138">
        <f t="shared" si="26"/>
        <v>0.91137710367598979</v>
      </c>
      <c r="V138">
        <v>34</v>
      </c>
      <c r="W138">
        <v>2481</v>
      </c>
      <c r="X138" t="s">
        <v>1536</v>
      </c>
      <c r="Y138">
        <v>25.768712000000001</v>
      </c>
      <c r="Z138">
        <v>-80.13767</v>
      </c>
      <c r="AA138">
        <v>0.47308696241676462</v>
      </c>
    </row>
    <row r="139" spans="1:27" x14ac:dyDescent="0.3">
      <c r="A139" t="s">
        <v>396</v>
      </c>
      <c r="B139" t="s">
        <v>1615</v>
      </c>
      <c r="C139" t="s">
        <v>695</v>
      </c>
      <c r="D139" t="s">
        <v>689</v>
      </c>
      <c r="E139">
        <v>33139</v>
      </c>
      <c r="F139">
        <v>7950000</v>
      </c>
      <c r="G139" t="str" cm="1">
        <f t="array" ref="G139">IF(OR(VLOOKUP($C139,Price_LookUp_tbl,11,FALSE)&gt;$F139,VLOOKUP($C139,Price_LookUp_tbl,12,FALSE)&lt;$F139),"Yes","No")</f>
        <v>Yes</v>
      </c>
      <c r="H139">
        <f t="shared" si="18"/>
        <v>0.73109617011966621</v>
      </c>
      <c r="I139">
        <v>3</v>
      </c>
      <c r="J139" t="str">
        <f t="shared" si="19"/>
        <v>No</v>
      </c>
      <c r="K139">
        <f t="shared" si="20"/>
        <v>0.28932735551958422</v>
      </c>
      <c r="L139">
        <v>3.5</v>
      </c>
      <c r="M139" t="str">
        <f t="shared" si="21"/>
        <v>No</v>
      </c>
      <c r="N139">
        <f t="shared" si="22"/>
        <v>0.51653676191817677</v>
      </c>
      <c r="O139">
        <v>2658</v>
      </c>
      <c r="P139" t="str">
        <f t="shared" si="23"/>
        <v>No</v>
      </c>
      <c r="Q139">
        <f t="shared" si="24"/>
        <v>0.44481052397687271</v>
      </c>
      <c r="S139">
        <v>2021</v>
      </c>
      <c r="T139" t="str">
        <f t="shared" si="25"/>
        <v>No</v>
      </c>
      <c r="U139">
        <f t="shared" si="26"/>
        <v>1.5469557157021581</v>
      </c>
      <c r="V139">
        <v>43</v>
      </c>
      <c r="W139">
        <v>2991</v>
      </c>
      <c r="X139" t="s">
        <v>1616</v>
      </c>
      <c r="Y139">
        <v>25.784167799999999</v>
      </c>
      <c r="Z139">
        <v>-80.142514300000002</v>
      </c>
      <c r="AA139">
        <v>0.74868970447598415</v>
      </c>
    </row>
    <row r="140" spans="1:27" x14ac:dyDescent="0.3">
      <c r="A140" t="s">
        <v>396</v>
      </c>
      <c r="B140" t="s">
        <v>1767</v>
      </c>
      <c r="C140" t="s">
        <v>695</v>
      </c>
      <c r="D140" t="s">
        <v>689</v>
      </c>
      <c r="E140">
        <v>33139</v>
      </c>
      <c r="F140">
        <v>13900000</v>
      </c>
      <c r="G140" t="str" cm="1">
        <f t="array" ref="G140">IF(OR(VLOOKUP($C140,Price_LookUp_tbl,11,FALSE)&gt;$F140,VLOOKUP($C140,Price_LookUp_tbl,12,FALSE)&lt;$F140),"Yes","No")</f>
        <v>Yes</v>
      </c>
      <c r="H140">
        <f t="shared" si="18"/>
        <v>1.6891933127747849</v>
      </c>
      <c r="I140">
        <v>5</v>
      </c>
      <c r="J140" t="str">
        <f t="shared" si="19"/>
        <v>No</v>
      </c>
      <c r="K140">
        <f t="shared" si="20"/>
        <v>1.4818592382698701</v>
      </c>
      <c r="L140">
        <v>5.5</v>
      </c>
      <c r="M140" t="str">
        <f t="shared" si="21"/>
        <v>No</v>
      </c>
      <c r="N140">
        <f t="shared" si="22"/>
        <v>1.6922314805218537</v>
      </c>
      <c r="O140">
        <v>4431</v>
      </c>
      <c r="P140" t="str">
        <f t="shared" si="23"/>
        <v>No</v>
      </c>
      <c r="Q140">
        <f t="shared" si="24"/>
        <v>1.4895948535144075</v>
      </c>
      <c r="S140">
        <v>2015</v>
      </c>
      <c r="T140" t="str">
        <f t="shared" si="25"/>
        <v>No</v>
      </c>
      <c r="U140">
        <f t="shared" si="26"/>
        <v>1.3462466803254733</v>
      </c>
      <c r="V140">
        <v>8</v>
      </c>
      <c r="W140">
        <v>3137</v>
      </c>
      <c r="X140" t="s">
        <v>1768</v>
      </c>
      <c r="Y140">
        <v>25.772258999999998</v>
      </c>
      <c r="Z140">
        <v>-80.131726999999998</v>
      </c>
      <c r="AA140">
        <v>0.27807126448465946</v>
      </c>
    </row>
    <row r="141" spans="1:27" x14ac:dyDescent="0.3">
      <c r="A141" t="s">
        <v>396</v>
      </c>
      <c r="B141" t="s">
        <v>1842</v>
      </c>
      <c r="C141" t="s">
        <v>695</v>
      </c>
      <c r="D141" t="s">
        <v>689</v>
      </c>
      <c r="E141">
        <v>33139</v>
      </c>
      <c r="F141">
        <v>14500000</v>
      </c>
      <c r="G141" t="str" cm="1">
        <f t="array" ref="G141">IF(OR(VLOOKUP($C141,Price_LookUp_tbl,11,FALSE)&gt;$F141,VLOOKUP($C141,Price_LookUp_tbl,12,FALSE)&lt;$F141),"Yes","No")</f>
        <v>Yes</v>
      </c>
      <c r="H141">
        <f t="shared" si="18"/>
        <v>1.7858081506895866</v>
      </c>
      <c r="I141">
        <v>4</v>
      </c>
      <c r="J141" t="str">
        <f t="shared" si="19"/>
        <v>No</v>
      </c>
      <c r="K141">
        <f t="shared" si="20"/>
        <v>0.88559329689472721</v>
      </c>
      <c r="L141">
        <v>3.5</v>
      </c>
      <c r="M141" t="str">
        <f t="shared" si="21"/>
        <v>No</v>
      </c>
      <c r="N141">
        <f t="shared" si="22"/>
        <v>0.51653676191817677</v>
      </c>
      <c r="O141">
        <v>3731</v>
      </c>
      <c r="P141" t="str">
        <f t="shared" si="23"/>
        <v>No</v>
      </c>
      <c r="Q141">
        <f t="shared" si="24"/>
        <v>1.0771024504257023</v>
      </c>
      <c r="S141">
        <v>2008</v>
      </c>
      <c r="T141" t="str">
        <f t="shared" si="25"/>
        <v>No</v>
      </c>
      <c r="U141">
        <f t="shared" si="26"/>
        <v>1.1120861390526746</v>
      </c>
      <c r="V141">
        <v>16</v>
      </c>
      <c r="W141">
        <v>3886</v>
      </c>
      <c r="X141" t="s">
        <v>1843</v>
      </c>
      <c r="Y141">
        <v>25.7680133</v>
      </c>
      <c r="Z141">
        <v>-80.136310399999999</v>
      </c>
      <c r="AA141">
        <v>0.50543012499103623</v>
      </c>
    </row>
    <row r="142" spans="1:27" x14ac:dyDescent="0.3">
      <c r="A142" t="s">
        <v>396</v>
      </c>
      <c r="B142" t="s">
        <v>1915</v>
      </c>
      <c r="C142" t="s">
        <v>695</v>
      </c>
      <c r="D142" t="s">
        <v>689</v>
      </c>
      <c r="E142">
        <v>33140</v>
      </c>
      <c r="F142">
        <v>7600000</v>
      </c>
      <c r="G142" t="str" cm="1">
        <f t="array" ref="G142">IF(OR(VLOOKUP($C142,Price_LookUp_tbl,11,FALSE)&gt;$F142,VLOOKUP($C142,Price_LookUp_tbl,12,FALSE)&lt;$F142),"Yes","No")</f>
        <v>Yes</v>
      </c>
      <c r="H142">
        <f t="shared" si="18"/>
        <v>0.67473751466936505</v>
      </c>
      <c r="I142">
        <v>2</v>
      </c>
      <c r="J142" t="str">
        <f t="shared" si="19"/>
        <v>No</v>
      </c>
      <c r="K142">
        <f t="shared" si="20"/>
        <v>-0.30693858585555878</v>
      </c>
      <c r="L142">
        <v>2.5</v>
      </c>
      <c r="M142" t="str">
        <f t="shared" si="21"/>
        <v>No</v>
      </c>
      <c r="N142">
        <f t="shared" si="22"/>
        <v>-7.1310597383661786E-2</v>
      </c>
      <c r="O142">
        <v>2238</v>
      </c>
      <c r="P142" t="str">
        <f t="shared" si="23"/>
        <v>No</v>
      </c>
      <c r="Q142">
        <f t="shared" si="24"/>
        <v>0.19731508212364959</v>
      </c>
      <c r="S142">
        <v>2015</v>
      </c>
      <c r="T142" t="str">
        <f t="shared" si="25"/>
        <v>No</v>
      </c>
      <c r="U142">
        <f t="shared" si="26"/>
        <v>1.3462466803254733</v>
      </c>
      <c r="V142">
        <v>29</v>
      </c>
      <c r="W142">
        <v>3396</v>
      </c>
      <c r="X142" t="s">
        <v>1916</v>
      </c>
      <c r="Y142">
        <v>25.807846900000001</v>
      </c>
      <c r="Z142">
        <v>-80.123231099999998</v>
      </c>
      <c r="AA142">
        <v>0.9872535018690678</v>
      </c>
    </row>
    <row r="143" spans="1:27" x14ac:dyDescent="0.3">
      <c r="A143" t="s">
        <v>396</v>
      </c>
      <c r="B143" t="s">
        <v>1941</v>
      </c>
      <c r="C143" t="s">
        <v>695</v>
      </c>
      <c r="D143" t="s">
        <v>689</v>
      </c>
      <c r="E143">
        <v>33140</v>
      </c>
      <c r="F143">
        <v>22000000</v>
      </c>
      <c r="G143" t="str" cm="1">
        <f t="array" ref="G143">IF(OR(VLOOKUP($C143,Price_LookUp_tbl,11,FALSE)&gt;$F143,VLOOKUP($C143,Price_LookUp_tbl,12,FALSE)&lt;$F143),"Yes","No")</f>
        <v>Yes</v>
      </c>
      <c r="H143">
        <f t="shared" si="18"/>
        <v>2.9934936246246102</v>
      </c>
      <c r="I143">
        <v>5</v>
      </c>
      <c r="J143" t="str">
        <f t="shared" si="19"/>
        <v>No</v>
      </c>
      <c r="K143">
        <f t="shared" si="20"/>
        <v>1.4818592382698701</v>
      </c>
      <c r="L143">
        <v>6</v>
      </c>
      <c r="M143" t="str">
        <f t="shared" si="21"/>
        <v>No</v>
      </c>
      <c r="N143">
        <f t="shared" si="22"/>
        <v>1.9861551601727729</v>
      </c>
      <c r="O143">
        <v>4500</v>
      </c>
      <c r="P143" t="str">
        <f t="shared" si="23"/>
        <v>No</v>
      </c>
      <c r="Q143">
        <f t="shared" si="24"/>
        <v>1.5302548189617229</v>
      </c>
      <c r="S143">
        <v>2005</v>
      </c>
      <c r="T143" t="str">
        <f t="shared" si="25"/>
        <v>No</v>
      </c>
      <c r="U143">
        <f t="shared" si="26"/>
        <v>1.0117316213643321</v>
      </c>
      <c r="V143">
        <v>58</v>
      </c>
      <c r="W143">
        <v>4889</v>
      </c>
      <c r="X143" t="s">
        <v>1942</v>
      </c>
      <c r="Y143">
        <v>25.816663999999999</v>
      </c>
      <c r="Z143">
        <v>-80.122726</v>
      </c>
      <c r="AA143">
        <v>0.80083168969833229</v>
      </c>
    </row>
    <row r="144" spans="1:27" x14ac:dyDescent="0.3">
      <c r="A144" t="s">
        <v>396</v>
      </c>
      <c r="B144" t="s">
        <v>1946</v>
      </c>
      <c r="C144" t="s">
        <v>695</v>
      </c>
      <c r="D144" t="s">
        <v>689</v>
      </c>
      <c r="E144">
        <v>33140</v>
      </c>
      <c r="F144">
        <v>7999900</v>
      </c>
      <c r="G144" t="str" cm="1">
        <f t="array" ref="G144">IF(OR(VLOOKUP($C144,Price_LookUp_tbl,11,FALSE)&gt;$F144,VLOOKUP($C144,Price_LookUp_tbl,12,FALSE)&lt;$F144),"Yes","No")</f>
        <v>Yes</v>
      </c>
      <c r="H144">
        <f t="shared" si="18"/>
        <v>0.7391313041395805</v>
      </c>
      <c r="I144">
        <v>3</v>
      </c>
      <c r="J144" t="str">
        <f t="shared" si="19"/>
        <v>No</v>
      </c>
      <c r="K144">
        <f t="shared" si="20"/>
        <v>0.28932735551958422</v>
      </c>
      <c r="L144">
        <v>3.5</v>
      </c>
      <c r="M144" t="str">
        <f t="shared" si="21"/>
        <v>No</v>
      </c>
      <c r="N144">
        <f t="shared" si="22"/>
        <v>0.51653676191817677</v>
      </c>
      <c r="O144">
        <v>3183</v>
      </c>
      <c r="P144" t="str">
        <f t="shared" si="23"/>
        <v>No</v>
      </c>
      <c r="Q144">
        <f t="shared" si="24"/>
        <v>0.75417982629340163</v>
      </c>
      <c r="S144">
        <v>2019</v>
      </c>
      <c r="T144" t="str">
        <f t="shared" si="25"/>
        <v>No</v>
      </c>
      <c r="U144">
        <f t="shared" si="26"/>
        <v>1.4800527039099298</v>
      </c>
      <c r="V144">
        <v>114</v>
      </c>
      <c r="W144">
        <v>2513</v>
      </c>
      <c r="X144" t="s">
        <v>1947</v>
      </c>
      <c r="Y144">
        <v>25.822761799999999</v>
      </c>
      <c r="Z144">
        <v>-80.132161600000003</v>
      </c>
      <c r="AA144">
        <v>0.46415346445700867</v>
      </c>
    </row>
    <row r="145" spans="1:27" x14ac:dyDescent="0.3">
      <c r="A145" t="s">
        <v>396</v>
      </c>
      <c r="B145" t="s">
        <v>1948</v>
      </c>
      <c r="C145" t="s">
        <v>695</v>
      </c>
      <c r="D145" t="s">
        <v>689</v>
      </c>
      <c r="E145">
        <v>33140</v>
      </c>
      <c r="F145">
        <v>8499999</v>
      </c>
      <c r="G145" t="str" cm="1">
        <f t="array" ref="G145">IF(OR(VLOOKUP($C145,Price_LookUp_tbl,11,FALSE)&gt;$F145,VLOOKUP($C145,Price_LookUp_tbl,12,FALSE)&lt;$F145),"Yes","No")</f>
        <v>Yes</v>
      </c>
      <c r="H145">
        <f t="shared" si="18"/>
        <v>0.81965961051683811</v>
      </c>
      <c r="I145">
        <v>4</v>
      </c>
      <c r="J145" t="str">
        <f t="shared" si="19"/>
        <v>No</v>
      </c>
      <c r="K145">
        <f t="shared" si="20"/>
        <v>0.88559329689472721</v>
      </c>
      <c r="L145">
        <v>4.5</v>
      </c>
      <c r="M145" t="str">
        <f t="shared" si="21"/>
        <v>No</v>
      </c>
      <c r="N145">
        <f t="shared" si="22"/>
        <v>1.1043841212200152</v>
      </c>
      <c r="O145">
        <v>4535</v>
      </c>
      <c r="P145" t="str">
        <f t="shared" si="23"/>
        <v>No</v>
      </c>
      <c r="Q145">
        <f t="shared" si="24"/>
        <v>1.550879439116158</v>
      </c>
      <c r="S145">
        <v>2019</v>
      </c>
      <c r="T145" t="str">
        <f t="shared" si="25"/>
        <v>No</v>
      </c>
      <c r="U145">
        <f t="shared" si="26"/>
        <v>1.4800527039099298</v>
      </c>
      <c r="V145">
        <v>98</v>
      </c>
      <c r="W145">
        <v>1874</v>
      </c>
      <c r="X145" t="s">
        <v>1949</v>
      </c>
      <c r="Y145">
        <v>25.822761799999999</v>
      </c>
      <c r="Z145">
        <v>-80.132161600000003</v>
      </c>
      <c r="AA145">
        <v>0.46415346445700867</v>
      </c>
    </row>
    <row r="146" spans="1:27" x14ac:dyDescent="0.3">
      <c r="A146" t="s">
        <v>396</v>
      </c>
      <c r="B146" t="s">
        <v>2015</v>
      </c>
      <c r="C146" t="s">
        <v>695</v>
      </c>
      <c r="D146" t="s">
        <v>689</v>
      </c>
      <c r="E146">
        <v>33140</v>
      </c>
      <c r="F146">
        <v>7550000</v>
      </c>
      <c r="G146" t="str" cm="1">
        <f t="array" ref="G146">IF(OR(VLOOKUP($C146,Price_LookUp_tbl,11,FALSE)&gt;$F146,VLOOKUP($C146,Price_LookUp_tbl,12,FALSE)&lt;$F146),"Yes","No")</f>
        <v>Yes</v>
      </c>
      <c r="H146">
        <f t="shared" si="18"/>
        <v>0.66668627817646486</v>
      </c>
      <c r="I146">
        <v>3</v>
      </c>
      <c r="J146" t="str">
        <f t="shared" si="19"/>
        <v>No</v>
      </c>
      <c r="K146">
        <f t="shared" si="20"/>
        <v>0.28932735551958422</v>
      </c>
      <c r="L146">
        <v>3.5</v>
      </c>
      <c r="M146" t="str">
        <f t="shared" si="21"/>
        <v>No</v>
      </c>
      <c r="N146">
        <f t="shared" si="22"/>
        <v>0.51653676191817677</v>
      </c>
      <c r="O146">
        <v>3350</v>
      </c>
      <c r="P146" t="str">
        <f t="shared" si="23"/>
        <v>No</v>
      </c>
      <c r="Q146">
        <f t="shared" si="24"/>
        <v>0.85258872817313558</v>
      </c>
      <c r="S146">
        <v>2026</v>
      </c>
      <c r="T146" t="str">
        <f t="shared" si="25"/>
        <v>No</v>
      </c>
      <c r="U146">
        <f t="shared" si="26"/>
        <v>1.7142132451827288</v>
      </c>
      <c r="V146">
        <v>118</v>
      </c>
      <c r="W146">
        <v>2254</v>
      </c>
      <c r="X146" t="s">
        <v>2016</v>
      </c>
      <c r="Y146">
        <v>25.831976699999998</v>
      </c>
      <c r="Z146">
        <v>-80.120263800000004</v>
      </c>
      <c r="AA146">
        <v>1.4175954020797654</v>
      </c>
    </row>
    <row r="147" spans="1:27" x14ac:dyDescent="0.3">
      <c r="A147" t="s">
        <v>396</v>
      </c>
      <c r="B147" t="s">
        <v>2019</v>
      </c>
      <c r="C147" t="s">
        <v>695</v>
      </c>
      <c r="D147" t="s">
        <v>689</v>
      </c>
      <c r="E147">
        <v>33140</v>
      </c>
      <c r="F147">
        <v>13750000</v>
      </c>
      <c r="G147" t="str" cm="1">
        <f t="array" ref="G147">IF(OR(VLOOKUP($C147,Price_LookUp_tbl,11,FALSE)&gt;$F147,VLOOKUP($C147,Price_LookUp_tbl,12,FALSE)&lt;$F147),"Yes","No")</f>
        <v>Yes</v>
      </c>
      <c r="H147">
        <f t="shared" si="18"/>
        <v>1.6650396032960844</v>
      </c>
      <c r="I147">
        <v>4</v>
      </c>
      <c r="J147" t="str">
        <f t="shared" si="19"/>
        <v>No</v>
      </c>
      <c r="K147">
        <f t="shared" si="20"/>
        <v>0.88559329689472721</v>
      </c>
      <c r="L147">
        <v>5.5</v>
      </c>
      <c r="M147" t="str">
        <f t="shared" si="21"/>
        <v>No</v>
      </c>
      <c r="N147">
        <f t="shared" si="22"/>
        <v>1.6922314805218537</v>
      </c>
      <c r="O147">
        <v>3808</v>
      </c>
      <c r="P147" t="str">
        <f t="shared" si="23"/>
        <v>No</v>
      </c>
      <c r="Q147">
        <f t="shared" si="24"/>
        <v>1.1224766147654599</v>
      </c>
      <c r="S147">
        <v>2026</v>
      </c>
      <c r="T147" t="str">
        <f t="shared" si="25"/>
        <v>No</v>
      </c>
      <c r="U147">
        <f t="shared" si="26"/>
        <v>1.7142132451827288</v>
      </c>
      <c r="V147">
        <v>118</v>
      </c>
      <c r="W147">
        <v>3611</v>
      </c>
      <c r="X147" t="s">
        <v>2020</v>
      </c>
      <c r="Y147">
        <v>25.831976699999998</v>
      </c>
      <c r="Z147">
        <v>-80.120263800000004</v>
      </c>
      <c r="AA147">
        <v>1.4175954020797654</v>
      </c>
    </row>
    <row r="148" spans="1:27" x14ac:dyDescent="0.3">
      <c r="A148" t="s">
        <v>396</v>
      </c>
      <c r="B148" t="s">
        <v>2074</v>
      </c>
      <c r="C148" t="s">
        <v>695</v>
      </c>
      <c r="D148" t="s">
        <v>689</v>
      </c>
      <c r="E148">
        <v>33140</v>
      </c>
      <c r="F148">
        <v>9500000</v>
      </c>
      <c r="G148" t="str" cm="1">
        <f t="array" ref="G148">IF(OR(VLOOKUP($C148,Price_LookUp_tbl,11,FALSE)&gt;$F148,VLOOKUP($C148,Price_LookUp_tbl,12,FALSE)&lt;$F148),"Yes","No")</f>
        <v>Yes</v>
      </c>
      <c r="H148">
        <f t="shared" si="18"/>
        <v>0.98068450139957108</v>
      </c>
      <c r="I148">
        <v>4</v>
      </c>
      <c r="J148" t="str">
        <f t="shared" si="19"/>
        <v>No</v>
      </c>
      <c r="K148">
        <f t="shared" si="20"/>
        <v>0.88559329689472721</v>
      </c>
      <c r="L148">
        <v>2.5</v>
      </c>
      <c r="M148" t="str">
        <f t="shared" si="21"/>
        <v>No</v>
      </c>
      <c r="N148">
        <f t="shared" si="22"/>
        <v>-7.1310597383661786E-2</v>
      </c>
      <c r="O148">
        <v>2903</v>
      </c>
      <c r="P148" t="str">
        <f t="shared" si="23"/>
        <v>No</v>
      </c>
      <c r="Q148">
        <f t="shared" si="24"/>
        <v>0.58918286505791961</v>
      </c>
      <c r="S148">
        <v>2021</v>
      </c>
      <c r="T148" t="str">
        <f t="shared" si="25"/>
        <v>No</v>
      </c>
      <c r="U148">
        <f t="shared" si="26"/>
        <v>1.5469557157021581</v>
      </c>
      <c r="V148">
        <v>2</v>
      </c>
      <c r="W148">
        <v>3272</v>
      </c>
      <c r="X148" t="s">
        <v>2075</v>
      </c>
      <c r="Y148">
        <v>25.839256800000001</v>
      </c>
      <c r="Z148">
        <v>-80.120394700000006</v>
      </c>
      <c r="AA148">
        <v>1.6626967677702422</v>
      </c>
    </row>
    <row r="149" spans="1:27" x14ac:dyDescent="0.3">
      <c r="A149" t="s">
        <v>396</v>
      </c>
      <c r="B149" t="s">
        <v>2101</v>
      </c>
      <c r="C149" t="s">
        <v>695</v>
      </c>
      <c r="D149" t="s">
        <v>689</v>
      </c>
      <c r="E149">
        <v>33140</v>
      </c>
      <c r="F149">
        <v>8875000</v>
      </c>
      <c r="G149" t="str" cm="1">
        <f t="array" ref="G149">IF(OR(VLOOKUP($C149,Price_LookUp_tbl,11,FALSE)&gt;$F149,VLOOKUP($C149,Price_LookUp_tbl,12,FALSE)&lt;$F149),"Yes","No")</f>
        <v>Yes</v>
      </c>
      <c r="H149">
        <f t="shared" si="18"/>
        <v>0.88004404523831914</v>
      </c>
      <c r="I149">
        <v>3</v>
      </c>
      <c r="J149" t="str">
        <f t="shared" si="19"/>
        <v>No</v>
      </c>
      <c r="K149">
        <f t="shared" si="20"/>
        <v>0.28932735551958422</v>
      </c>
      <c r="L149">
        <v>3.5</v>
      </c>
      <c r="M149" t="str">
        <f t="shared" si="21"/>
        <v>No</v>
      </c>
      <c r="N149">
        <f t="shared" si="22"/>
        <v>0.51653676191817677</v>
      </c>
      <c r="O149">
        <v>3982</v>
      </c>
      <c r="P149" t="str">
        <f t="shared" si="23"/>
        <v>No</v>
      </c>
      <c r="Q149">
        <f t="shared" si="24"/>
        <v>1.2250104406760809</v>
      </c>
      <c r="S149">
        <v>2005</v>
      </c>
      <c r="T149" t="str">
        <f t="shared" si="25"/>
        <v>No</v>
      </c>
      <c r="U149">
        <f t="shared" si="26"/>
        <v>1.0117316213643321</v>
      </c>
      <c r="V149">
        <v>1</v>
      </c>
      <c r="W149">
        <v>2229</v>
      </c>
      <c r="X149" t="s">
        <v>2102</v>
      </c>
      <c r="Y149">
        <v>25.8418797</v>
      </c>
      <c r="Z149">
        <v>-80.120968899999994</v>
      </c>
      <c r="AA149">
        <v>1.4796022053690001</v>
      </c>
    </row>
    <row r="150" spans="1:27" x14ac:dyDescent="0.3">
      <c r="A150" t="s">
        <v>17</v>
      </c>
      <c r="B150" t="s">
        <v>387</v>
      </c>
      <c r="C150" t="s">
        <v>379</v>
      </c>
      <c r="D150" t="s">
        <v>20</v>
      </c>
      <c r="E150">
        <v>90045</v>
      </c>
      <c r="F150">
        <v>1649000</v>
      </c>
      <c r="G150" t="str" cm="1">
        <f t="array" ref="G150">IF(OR(VLOOKUP($C150,Price_LookUp_tbl,11,FALSE)&gt;$F150,VLOOKUP($C150,Price_LookUp_tbl,12,FALSE)&lt;$F150),"Yes","No")</f>
        <v>No</v>
      </c>
      <c r="H150">
        <f t="shared" si="18"/>
        <v>0.37802886166302169</v>
      </c>
      <c r="I150">
        <v>6</v>
      </c>
      <c r="J150" t="str">
        <f t="shared" si="19"/>
        <v>Yes</v>
      </c>
      <c r="K150">
        <f t="shared" si="20"/>
        <v>1.9756547789417951</v>
      </c>
      <c r="L150">
        <v>5.5</v>
      </c>
      <c r="M150" t="str">
        <f t="shared" si="21"/>
        <v>Yes</v>
      </c>
      <c r="N150">
        <f t="shared" si="22"/>
        <v>2.7653544496423415</v>
      </c>
      <c r="O150">
        <v>4800</v>
      </c>
      <c r="P150" t="str">
        <f t="shared" si="23"/>
        <v>Yes</v>
      </c>
      <c r="Q150">
        <f t="shared" si="24"/>
        <v>2.9729748379190979</v>
      </c>
      <c r="R150">
        <v>15077</v>
      </c>
      <c r="S150">
        <v>1954</v>
      </c>
      <c r="T150" t="str">
        <f t="shared" si="25"/>
        <v>No</v>
      </c>
      <c r="U150">
        <f t="shared" si="26"/>
        <v>0.79417746892912444</v>
      </c>
      <c r="V150">
        <v>21</v>
      </c>
      <c r="W150">
        <v>344</v>
      </c>
      <c r="X150" t="s">
        <v>21</v>
      </c>
      <c r="Y150">
        <v>33.9738738</v>
      </c>
      <c r="Z150">
        <v>-118.4131</v>
      </c>
      <c r="AA150">
        <v>2.4778014243912949</v>
      </c>
    </row>
    <row r="151" spans="1:27" x14ac:dyDescent="0.3">
      <c r="A151" t="s">
        <v>17</v>
      </c>
      <c r="B151" t="s">
        <v>28</v>
      </c>
      <c r="C151" t="s">
        <v>19</v>
      </c>
      <c r="D151" t="s">
        <v>20</v>
      </c>
      <c r="E151">
        <v>90230</v>
      </c>
      <c r="F151">
        <v>1495000</v>
      </c>
      <c r="G151" t="str" cm="1">
        <f t="array" ref="G151">IF(OR(VLOOKUP($C151,Price_LookUp_tbl,11,FALSE)&gt;$F151,VLOOKUP($C151,Price_LookUp_tbl,12,FALSE)&lt;$F151),"Yes","No")</f>
        <v>No</v>
      </c>
      <c r="H151">
        <f t="shared" si="18"/>
        <v>0.7536956882597643</v>
      </c>
      <c r="I151">
        <v>5</v>
      </c>
      <c r="J151" t="str">
        <f t="shared" si="19"/>
        <v>Yes</v>
      </c>
      <c r="K151">
        <f t="shared" si="20"/>
        <v>2.4161078322560967</v>
      </c>
      <c r="L151">
        <v>2</v>
      </c>
      <c r="M151" t="str">
        <f t="shared" si="21"/>
        <v>No</v>
      </c>
      <c r="N151">
        <f t="shared" si="22"/>
        <v>-0.10304652765194991</v>
      </c>
      <c r="O151">
        <v>2054</v>
      </c>
      <c r="P151" t="str">
        <f t="shared" si="23"/>
        <v>No</v>
      </c>
      <c r="Q151">
        <f t="shared" si="24"/>
        <v>1.2128637457246936</v>
      </c>
      <c r="R151">
        <v>4587</v>
      </c>
      <c r="S151">
        <v>1951</v>
      </c>
      <c r="T151" t="str">
        <f t="shared" si="25"/>
        <v>No</v>
      </c>
      <c r="U151">
        <f t="shared" si="26"/>
        <v>-0.9234816624122234</v>
      </c>
      <c r="V151">
        <v>7</v>
      </c>
      <c r="W151">
        <v>728</v>
      </c>
      <c r="X151" t="s">
        <v>21</v>
      </c>
      <c r="Y151">
        <v>33.990815900000001</v>
      </c>
      <c r="Z151">
        <v>-118.4135035</v>
      </c>
      <c r="AA151">
        <v>3.3742309855010291</v>
      </c>
    </row>
    <row r="152" spans="1:27" x14ac:dyDescent="0.3">
      <c r="A152" t="s">
        <v>17</v>
      </c>
      <c r="B152" t="s">
        <v>40</v>
      </c>
      <c r="C152" t="s">
        <v>36</v>
      </c>
      <c r="D152" t="s">
        <v>20</v>
      </c>
      <c r="E152">
        <v>90245</v>
      </c>
      <c r="F152">
        <v>2995000</v>
      </c>
      <c r="G152" t="str" cm="1">
        <f t="array" ref="G152">IF(OR(VLOOKUP($C152,Price_LookUp_tbl,11,FALSE)&gt;$F152,VLOOKUP($C152,Price_LookUp_tbl,12,FALSE)&lt;$F152),"Yes","No")</f>
        <v>No</v>
      </c>
      <c r="H152">
        <f t="shared" si="18"/>
        <v>2.0422951078717038</v>
      </c>
      <c r="I152">
        <v>5</v>
      </c>
      <c r="J152" t="str">
        <f t="shared" si="19"/>
        <v>Yes</v>
      </c>
      <c r="K152">
        <f t="shared" si="20"/>
        <v>1.9836105322874382</v>
      </c>
      <c r="L152">
        <v>3.5</v>
      </c>
      <c r="M152" t="str">
        <f t="shared" si="21"/>
        <v>No</v>
      </c>
      <c r="N152">
        <f t="shared" si="22"/>
        <v>1.7291126361444984</v>
      </c>
      <c r="O152">
        <v>3257</v>
      </c>
      <c r="P152" t="str">
        <f t="shared" si="23"/>
        <v>No</v>
      </c>
      <c r="Q152">
        <f t="shared" si="24"/>
        <v>0.20655518714918147</v>
      </c>
      <c r="R152">
        <v>10057</v>
      </c>
      <c r="S152">
        <v>1998</v>
      </c>
      <c r="T152" t="str">
        <f t="shared" si="25"/>
        <v>No</v>
      </c>
      <c r="U152">
        <f t="shared" si="26"/>
        <v>0.85027002716725542</v>
      </c>
      <c r="V152">
        <v>44</v>
      </c>
      <c r="W152">
        <v>920</v>
      </c>
      <c r="X152" t="s">
        <v>21</v>
      </c>
      <c r="Y152">
        <v>33.927152499999998</v>
      </c>
      <c r="Z152">
        <v>-118.4231103</v>
      </c>
      <c r="AA152">
        <v>1.4996508887866553</v>
      </c>
    </row>
    <row r="153" spans="1:27" x14ac:dyDescent="0.3">
      <c r="A153" t="s">
        <v>17</v>
      </c>
      <c r="B153" t="s">
        <v>288</v>
      </c>
      <c r="C153" t="s">
        <v>256</v>
      </c>
      <c r="D153" t="s">
        <v>20</v>
      </c>
      <c r="E153">
        <v>90291</v>
      </c>
      <c r="F153">
        <v>3899000</v>
      </c>
      <c r="G153" t="str" cm="1">
        <f t="array" ref="G153">IF(OR(VLOOKUP($C153,Price_LookUp_tbl,11,FALSE)&gt;$F153,VLOOKUP($C153,Price_LookUp_tbl,12,FALSE)&lt;$F153),"Yes","No")</f>
        <v>No</v>
      </c>
      <c r="H153">
        <f t="shared" si="18"/>
        <v>0.13400295518453245</v>
      </c>
      <c r="I153">
        <v>6</v>
      </c>
      <c r="J153" t="str">
        <f t="shared" si="19"/>
        <v>Yes</v>
      </c>
      <c r="K153">
        <f t="shared" si="20"/>
        <v>1.9649312993525012</v>
      </c>
      <c r="L153">
        <v>4</v>
      </c>
      <c r="M153" t="str">
        <f t="shared" si="21"/>
        <v>No</v>
      </c>
      <c r="N153">
        <f t="shared" si="22"/>
        <v>0.43216490721820988</v>
      </c>
      <c r="O153">
        <v>4048</v>
      </c>
      <c r="P153" t="str">
        <f t="shared" si="23"/>
        <v>No</v>
      </c>
      <c r="Q153">
        <f t="shared" si="24"/>
        <v>0.6781276747741728</v>
      </c>
      <c r="R153">
        <v>11496</v>
      </c>
      <c r="S153">
        <v>1905</v>
      </c>
      <c r="T153" t="str">
        <f t="shared" si="25"/>
        <v>No</v>
      </c>
      <c r="U153">
        <f t="shared" si="26"/>
        <v>-1.8285472972648611</v>
      </c>
      <c r="V153">
        <v>4</v>
      </c>
      <c r="W153">
        <v>963</v>
      </c>
      <c r="X153" t="s">
        <v>21</v>
      </c>
      <c r="Y153">
        <v>33.993573900000001</v>
      </c>
      <c r="Z153">
        <v>-118.4557459</v>
      </c>
      <c r="AA153">
        <v>1.5889863898363179</v>
      </c>
    </row>
    <row r="154" spans="1:27" x14ac:dyDescent="0.3">
      <c r="A154" t="s">
        <v>17</v>
      </c>
      <c r="B154" t="s">
        <v>317</v>
      </c>
      <c r="C154" t="s">
        <v>256</v>
      </c>
      <c r="D154" t="s">
        <v>20</v>
      </c>
      <c r="E154">
        <v>90291</v>
      </c>
      <c r="F154">
        <v>4395000</v>
      </c>
      <c r="G154" t="str" cm="1">
        <f t="array" ref="G154">IF(OR(VLOOKUP($C154,Price_LookUp_tbl,11,FALSE)&gt;$F154,VLOOKUP($C154,Price_LookUp_tbl,12,FALSE)&lt;$F154),"Yes","No")</f>
        <v>No</v>
      </c>
      <c r="H154">
        <f t="shared" si="18"/>
        <v>0.29338945579894637</v>
      </c>
      <c r="I154">
        <v>6</v>
      </c>
      <c r="J154" t="str">
        <f t="shared" si="19"/>
        <v>Yes</v>
      </c>
      <c r="K154">
        <f t="shared" si="20"/>
        <v>1.9649312993525012</v>
      </c>
      <c r="L154">
        <v>3</v>
      </c>
      <c r="M154" t="str">
        <f t="shared" si="21"/>
        <v>No</v>
      </c>
      <c r="N154">
        <f t="shared" si="22"/>
        <v>-0.21017856143399274</v>
      </c>
      <c r="O154">
        <v>4000</v>
      </c>
      <c r="P154" t="str">
        <f t="shared" si="23"/>
        <v>No</v>
      </c>
      <c r="Q154">
        <f t="shared" si="24"/>
        <v>0.65242204763479927</v>
      </c>
      <c r="R154">
        <v>5269</v>
      </c>
      <c r="S154">
        <v>1921</v>
      </c>
      <c r="T154" t="str">
        <f t="shared" si="25"/>
        <v>No</v>
      </c>
      <c r="U154">
        <f t="shared" si="26"/>
        <v>-1.4122988488028532</v>
      </c>
      <c r="V154">
        <v>18</v>
      </c>
      <c r="W154">
        <v>1099</v>
      </c>
      <c r="X154" t="s">
        <v>21</v>
      </c>
      <c r="Y154">
        <v>33.996955900000003</v>
      </c>
      <c r="Z154">
        <v>-118.47341590000001</v>
      </c>
      <c r="AA154">
        <v>0.55028293674322093</v>
      </c>
    </row>
    <row r="155" spans="1:27" x14ac:dyDescent="0.3">
      <c r="A155" t="s">
        <v>17</v>
      </c>
      <c r="B155" t="s">
        <v>318</v>
      </c>
      <c r="C155" t="s">
        <v>256</v>
      </c>
      <c r="D155" t="s">
        <v>20</v>
      </c>
      <c r="E155">
        <v>90291</v>
      </c>
      <c r="F155">
        <v>2999900</v>
      </c>
      <c r="G155" t="str" cm="1">
        <f t="array" ref="G155">IF(OR(VLOOKUP($C155,Price_LookUp_tbl,11,FALSE)&gt;$F155,VLOOKUP($C155,Price_LookUp_tbl,12,FALSE)&lt;$F155),"Yes","No")</f>
        <v>No</v>
      </c>
      <c r="H155">
        <f t="shared" si="18"/>
        <v>-0.15491721155421667</v>
      </c>
      <c r="I155">
        <v>7</v>
      </c>
      <c r="J155" t="str">
        <f t="shared" si="19"/>
        <v>Yes</v>
      </c>
      <c r="K155">
        <f t="shared" si="20"/>
        <v>2.7555545440623832</v>
      </c>
      <c r="L155">
        <v>3.5</v>
      </c>
      <c r="M155" t="str">
        <f t="shared" si="21"/>
        <v>No</v>
      </c>
      <c r="N155">
        <f t="shared" si="22"/>
        <v>0.11099317289210857</v>
      </c>
      <c r="O155">
        <v>2938</v>
      </c>
      <c r="P155" t="str">
        <f t="shared" si="23"/>
        <v>No</v>
      </c>
      <c r="Q155">
        <f t="shared" si="24"/>
        <v>8.3685047176159252E-2</v>
      </c>
      <c r="R155">
        <v>3177</v>
      </c>
      <c r="S155">
        <v>1908</v>
      </c>
      <c r="T155" t="str">
        <f t="shared" si="25"/>
        <v>No</v>
      </c>
      <c r="U155">
        <f t="shared" si="26"/>
        <v>-1.7505007131782346</v>
      </c>
      <c r="V155">
        <v>373</v>
      </c>
      <c r="W155">
        <v>1021</v>
      </c>
      <c r="X155" t="s">
        <v>21</v>
      </c>
      <c r="Y155">
        <v>33.994796700000002</v>
      </c>
      <c r="Z155">
        <v>-118.4789232</v>
      </c>
      <c r="AA155">
        <v>0.36216820250908133</v>
      </c>
    </row>
    <row r="156" spans="1:27" x14ac:dyDescent="0.3">
      <c r="A156" t="s">
        <v>17</v>
      </c>
      <c r="B156" t="s">
        <v>338</v>
      </c>
      <c r="C156" t="s">
        <v>256</v>
      </c>
      <c r="D156" t="s">
        <v>20</v>
      </c>
      <c r="E156">
        <v>90291</v>
      </c>
      <c r="F156">
        <v>5495000</v>
      </c>
      <c r="G156" t="str" cm="1">
        <f t="array" ref="G156">IF(OR(VLOOKUP($C156,Price_LookUp_tbl,11,FALSE)&gt;$F156,VLOOKUP($C156,Price_LookUp_tbl,12,FALSE)&lt;$F156),"Yes","No")</f>
        <v>No</v>
      </c>
      <c r="H156">
        <f t="shared" si="18"/>
        <v>0.64686758216155793</v>
      </c>
      <c r="I156">
        <v>7</v>
      </c>
      <c r="J156" t="str">
        <f t="shared" si="19"/>
        <v>Yes</v>
      </c>
      <c r="K156">
        <f t="shared" si="20"/>
        <v>2.7555545440623832</v>
      </c>
      <c r="L156">
        <v>7</v>
      </c>
      <c r="M156" t="str">
        <f t="shared" si="21"/>
        <v>No</v>
      </c>
      <c r="N156">
        <f t="shared" si="22"/>
        <v>2.3591953131748178</v>
      </c>
      <c r="O156">
        <v>6134</v>
      </c>
      <c r="P156" t="str">
        <f t="shared" si="23"/>
        <v>No</v>
      </c>
      <c r="Q156">
        <f t="shared" si="24"/>
        <v>1.7952513875394487</v>
      </c>
      <c r="R156">
        <v>5199</v>
      </c>
      <c r="S156">
        <v>2021</v>
      </c>
      <c r="T156" t="str">
        <f t="shared" si="25"/>
        <v>No</v>
      </c>
      <c r="U156">
        <f t="shared" si="26"/>
        <v>1.1892539540846958</v>
      </c>
      <c r="V156">
        <v>96</v>
      </c>
      <c r="W156">
        <v>896</v>
      </c>
      <c r="X156" t="s">
        <v>21</v>
      </c>
      <c r="Y156">
        <v>33.995023699999997</v>
      </c>
      <c r="Z156">
        <v>-118.4681988</v>
      </c>
      <c r="AA156">
        <v>0.8749799843914976</v>
      </c>
    </row>
    <row r="157" spans="1:27" x14ac:dyDescent="0.3">
      <c r="A157" t="s">
        <v>17</v>
      </c>
      <c r="B157" t="s">
        <v>346</v>
      </c>
      <c r="C157" t="s">
        <v>256</v>
      </c>
      <c r="D157" t="s">
        <v>20</v>
      </c>
      <c r="E157">
        <v>90291</v>
      </c>
      <c r="F157">
        <v>1999999</v>
      </c>
      <c r="G157" t="str" cm="1">
        <f t="array" ref="G157">IF(OR(VLOOKUP($C157,Price_LookUp_tbl,11,FALSE)&gt;$F157,VLOOKUP($C157,Price_LookUp_tbl,12,FALSE)&lt;$F157),"Yes","No")</f>
        <v>No</v>
      </c>
      <c r="H157">
        <f t="shared" si="18"/>
        <v>-0.47622914976158176</v>
      </c>
      <c r="I157">
        <v>1</v>
      </c>
      <c r="J157" t="str">
        <f t="shared" si="19"/>
        <v>Yes</v>
      </c>
      <c r="K157">
        <f t="shared" si="20"/>
        <v>-1.9881849241969094</v>
      </c>
      <c r="L157">
        <v>2</v>
      </c>
      <c r="M157" t="str">
        <f t="shared" si="21"/>
        <v>No</v>
      </c>
      <c r="N157">
        <f t="shared" si="22"/>
        <v>-0.85252203008619531</v>
      </c>
      <c r="O157">
        <v>1368</v>
      </c>
      <c r="P157" t="str">
        <f t="shared" si="23"/>
        <v>No</v>
      </c>
      <c r="Q157">
        <f t="shared" si="24"/>
        <v>-0.75710317384085091</v>
      </c>
      <c r="R157">
        <v>4802</v>
      </c>
      <c r="S157">
        <v>1923</v>
      </c>
      <c r="T157" t="str">
        <f t="shared" si="25"/>
        <v>No</v>
      </c>
      <c r="U157">
        <f t="shared" si="26"/>
        <v>-1.3602677927451021</v>
      </c>
      <c r="V157">
        <v>27</v>
      </c>
      <c r="W157">
        <v>1462</v>
      </c>
      <c r="X157" t="s">
        <v>21</v>
      </c>
      <c r="Y157">
        <v>33.997740299999997</v>
      </c>
      <c r="Z157">
        <v>-118.4687208</v>
      </c>
      <c r="AA157">
        <v>0.8055233210162307</v>
      </c>
    </row>
    <row r="158" spans="1:27" x14ac:dyDescent="0.3">
      <c r="A158" t="s">
        <v>17</v>
      </c>
      <c r="B158" t="s">
        <v>358</v>
      </c>
      <c r="C158" t="s">
        <v>256</v>
      </c>
      <c r="D158" t="s">
        <v>20</v>
      </c>
      <c r="E158">
        <v>90291</v>
      </c>
      <c r="F158">
        <v>4688000</v>
      </c>
      <c r="G158" t="str" cm="1">
        <f t="array" ref="G158">IF(OR(VLOOKUP($C158,Price_LookUp_tbl,11,FALSE)&gt;$F158,VLOOKUP($C158,Price_LookUp_tbl,12,FALSE)&lt;$F158),"Yes","No")</f>
        <v>No</v>
      </c>
      <c r="H158">
        <f t="shared" si="18"/>
        <v>0.38754317491189655</v>
      </c>
      <c r="I158">
        <v>6</v>
      </c>
      <c r="J158" t="str">
        <f t="shared" si="19"/>
        <v>Yes</v>
      </c>
      <c r="K158">
        <f t="shared" si="20"/>
        <v>1.9649312993525012</v>
      </c>
      <c r="L158">
        <v>7</v>
      </c>
      <c r="M158" t="str">
        <f t="shared" si="21"/>
        <v>No</v>
      </c>
      <c r="N158">
        <f t="shared" si="22"/>
        <v>2.3591953131748178</v>
      </c>
      <c r="O158">
        <v>5190</v>
      </c>
      <c r="P158" t="str">
        <f t="shared" si="23"/>
        <v>No</v>
      </c>
      <c r="Q158">
        <f t="shared" si="24"/>
        <v>1.2897073871317688</v>
      </c>
      <c r="R158">
        <v>5081</v>
      </c>
      <c r="S158">
        <v>2014</v>
      </c>
      <c r="T158" t="str">
        <f t="shared" si="25"/>
        <v>No</v>
      </c>
      <c r="U158">
        <f t="shared" si="26"/>
        <v>1.0071452578825675</v>
      </c>
      <c r="V158">
        <v>43</v>
      </c>
      <c r="W158">
        <v>903</v>
      </c>
      <c r="X158" t="s">
        <v>21</v>
      </c>
      <c r="Y158">
        <v>33.998070499999997</v>
      </c>
      <c r="Z158">
        <v>-118.46434429999999</v>
      </c>
      <c r="AA158">
        <v>1.053474753299283</v>
      </c>
    </row>
    <row r="159" spans="1:27" x14ac:dyDescent="0.3">
      <c r="A159" t="s">
        <v>17</v>
      </c>
      <c r="B159" t="s">
        <v>368</v>
      </c>
      <c r="C159" t="s">
        <v>256</v>
      </c>
      <c r="D159" t="s">
        <v>20</v>
      </c>
      <c r="E159">
        <v>90291</v>
      </c>
      <c r="F159">
        <v>5649000</v>
      </c>
      <c r="G159" t="str" cm="1">
        <f t="array" ref="G159">IF(OR(VLOOKUP($C159,Price_LookUp_tbl,11,FALSE)&gt;$F159,VLOOKUP($C159,Price_LookUp_tbl,12,FALSE)&lt;$F159),"Yes","No")</f>
        <v>No</v>
      </c>
      <c r="H159">
        <f t="shared" si="18"/>
        <v>0.69635451985232355</v>
      </c>
      <c r="I159">
        <v>6</v>
      </c>
      <c r="J159" t="str">
        <f t="shared" si="19"/>
        <v>Yes</v>
      </c>
      <c r="K159">
        <f t="shared" si="20"/>
        <v>1.9649312993525012</v>
      </c>
      <c r="L159">
        <v>6.5</v>
      </c>
      <c r="M159" t="str">
        <f t="shared" si="21"/>
        <v>No</v>
      </c>
      <c r="N159">
        <f t="shared" si="22"/>
        <v>2.0380235788487164</v>
      </c>
      <c r="O159">
        <v>5009</v>
      </c>
      <c r="P159" t="str">
        <f t="shared" si="23"/>
        <v>No</v>
      </c>
      <c r="Q159">
        <f t="shared" si="24"/>
        <v>1.192775751460381</v>
      </c>
      <c r="R159">
        <v>7213</v>
      </c>
      <c r="S159">
        <v>2023</v>
      </c>
      <c r="T159" t="str">
        <f t="shared" si="25"/>
        <v>No</v>
      </c>
      <c r="U159">
        <f t="shared" si="26"/>
        <v>1.2412850101424469</v>
      </c>
      <c r="V159">
        <v>44</v>
      </c>
      <c r="W159">
        <v>1128</v>
      </c>
      <c r="X159" t="s">
        <v>21</v>
      </c>
      <c r="Y159">
        <v>34.000698</v>
      </c>
      <c r="Z159">
        <v>-118.4622581</v>
      </c>
      <c r="AA159">
        <v>1.1768690676570817</v>
      </c>
    </row>
    <row r="160" spans="1:27" x14ac:dyDescent="0.3">
      <c r="A160" t="s">
        <v>396</v>
      </c>
      <c r="B160" t="s">
        <v>460</v>
      </c>
      <c r="C160" t="s">
        <v>43</v>
      </c>
      <c r="D160" t="s">
        <v>20</v>
      </c>
      <c r="E160">
        <v>90301</v>
      </c>
      <c r="F160">
        <v>849000</v>
      </c>
      <c r="G160" t="str" cm="1">
        <f t="array" ref="G160">IF(OR(VLOOKUP($C160,Price_LookUp_tbl,11,FALSE)&gt;$F160,VLOOKUP($C160,Price_LookUp_tbl,12,FALSE)&lt;$F160),"Yes","No")</f>
        <v>No</v>
      </c>
      <c r="H160">
        <f t="shared" si="18"/>
        <v>1.2173880950469205</v>
      </c>
      <c r="I160">
        <v>8</v>
      </c>
      <c r="J160" t="str">
        <f t="shared" si="19"/>
        <v>Yes</v>
      </c>
      <c r="K160">
        <f t="shared" si="20"/>
        <v>2.8063213425496061</v>
      </c>
      <c r="L160">
        <v>2</v>
      </c>
      <c r="M160" t="str">
        <f t="shared" si="21"/>
        <v>No</v>
      </c>
      <c r="N160">
        <f t="shared" si="22"/>
        <v>-0.32465650237178256</v>
      </c>
      <c r="O160">
        <v>1265</v>
      </c>
      <c r="P160" t="str">
        <f t="shared" si="23"/>
        <v>No</v>
      </c>
      <c r="Q160">
        <f t="shared" si="24"/>
        <v>0.53743507013696823</v>
      </c>
      <c r="S160">
        <v>1931</v>
      </c>
      <c r="T160" t="str">
        <f t="shared" si="25"/>
        <v>No</v>
      </c>
      <c r="U160">
        <f t="shared" si="26"/>
        <v>-1.5654099065860549</v>
      </c>
      <c r="V160">
        <v>2</v>
      </c>
      <c r="W160">
        <v>671</v>
      </c>
      <c r="X160" t="s">
        <v>407</v>
      </c>
      <c r="Y160">
        <v>33.947478400000001</v>
      </c>
      <c r="Z160">
        <v>-118.3632357</v>
      </c>
      <c r="AA160">
        <v>4.5730741628140992</v>
      </c>
    </row>
    <row r="161" spans="1:27" x14ac:dyDescent="0.3">
      <c r="A161" t="s">
        <v>396</v>
      </c>
      <c r="B161" t="s">
        <v>487</v>
      </c>
      <c r="C161" t="s">
        <v>46</v>
      </c>
      <c r="D161" t="s">
        <v>20</v>
      </c>
      <c r="E161">
        <v>90045</v>
      </c>
      <c r="F161">
        <v>444900</v>
      </c>
      <c r="G161" t="str" cm="1">
        <f t="array" ref="G161">IF(OR(VLOOKUP($C161,Price_LookUp_tbl,11,FALSE)&gt;$F161,VLOOKUP($C161,Price_LookUp_tbl,12,FALSE)&lt;$F161),"Yes","No")</f>
        <v>No</v>
      </c>
      <c r="H161">
        <f t="shared" si="18"/>
        <v>-1.5540756556412771</v>
      </c>
      <c r="I161">
        <v>1</v>
      </c>
      <c r="J161" t="str">
        <f t="shared" si="19"/>
        <v>Yes</v>
      </c>
      <c r="K161">
        <f t="shared" si="20"/>
        <v>-2.2438229968279244</v>
      </c>
      <c r="L161">
        <v>1</v>
      </c>
      <c r="M161" t="str">
        <f t="shared" si="21"/>
        <v>No</v>
      </c>
      <c r="N161">
        <f t="shared" si="22"/>
        <v>-1.4624874702986146</v>
      </c>
      <c r="O161">
        <v>613</v>
      </c>
      <c r="P161" t="str">
        <f t="shared" si="23"/>
        <v>No</v>
      </c>
      <c r="Q161">
        <f t="shared" si="24"/>
        <v>-1.5227129991137218</v>
      </c>
      <c r="S161">
        <v>1968</v>
      </c>
      <c r="T161" t="str">
        <f t="shared" si="25"/>
        <v>No</v>
      </c>
      <c r="U161">
        <f t="shared" si="26"/>
        <v>0.17496482520482026</v>
      </c>
      <c r="V161">
        <v>47</v>
      </c>
      <c r="W161">
        <v>726</v>
      </c>
      <c r="X161" t="s">
        <v>488</v>
      </c>
      <c r="Y161">
        <v>33.957957399999998</v>
      </c>
      <c r="Z161">
        <v>-118.38382</v>
      </c>
      <c r="AA161">
        <v>3.5391252273425282</v>
      </c>
    </row>
    <row r="162" spans="1:27" x14ac:dyDescent="0.3">
      <c r="A162" t="s">
        <v>396</v>
      </c>
      <c r="B162" t="s">
        <v>503</v>
      </c>
      <c r="C162" t="s">
        <v>46</v>
      </c>
      <c r="D162" t="s">
        <v>20</v>
      </c>
      <c r="E162">
        <v>90293</v>
      </c>
      <c r="F162">
        <v>599000</v>
      </c>
      <c r="G162" t="str" cm="1">
        <f t="array" ref="G162">IF(OR(VLOOKUP($C162,Price_LookUp_tbl,11,FALSE)&gt;$F162,VLOOKUP($C162,Price_LookUp_tbl,12,FALSE)&lt;$F162),"Yes","No")</f>
        <v>No</v>
      </c>
      <c r="H162">
        <f t="shared" si="18"/>
        <v>-1.3710609721625391</v>
      </c>
      <c r="I162">
        <v>1</v>
      </c>
      <c r="J162" t="str">
        <f t="shared" si="19"/>
        <v>Yes</v>
      </c>
      <c r="K162">
        <f t="shared" si="20"/>
        <v>-2.2438229968279244</v>
      </c>
      <c r="L162">
        <v>1</v>
      </c>
      <c r="M162" t="str">
        <f t="shared" si="21"/>
        <v>No</v>
      </c>
      <c r="N162">
        <f t="shared" si="22"/>
        <v>-1.4624874702986146</v>
      </c>
      <c r="O162">
        <v>727</v>
      </c>
      <c r="P162" t="str">
        <f t="shared" si="23"/>
        <v>No</v>
      </c>
      <c r="Q162">
        <f t="shared" si="24"/>
        <v>-1.3986164862945247</v>
      </c>
      <c r="S162">
        <v>1986</v>
      </c>
      <c r="T162" t="str">
        <f t="shared" si="25"/>
        <v>No</v>
      </c>
      <c r="U162">
        <f t="shared" si="26"/>
        <v>0.85123952576137674</v>
      </c>
      <c r="V162">
        <v>28</v>
      </c>
      <c r="W162">
        <v>824</v>
      </c>
      <c r="X162" t="s">
        <v>504</v>
      </c>
      <c r="Y162">
        <v>33.958332900000002</v>
      </c>
      <c r="Z162">
        <v>-118.435427</v>
      </c>
      <c r="AA162">
        <v>0.81453444032790667</v>
      </c>
    </row>
    <row r="163" spans="1:27" x14ac:dyDescent="0.3">
      <c r="A163" t="s">
        <v>396</v>
      </c>
      <c r="B163" t="s">
        <v>680</v>
      </c>
      <c r="C163" t="s">
        <v>256</v>
      </c>
      <c r="D163" t="s">
        <v>20</v>
      </c>
      <c r="E163">
        <v>90291</v>
      </c>
      <c r="F163">
        <v>1435000</v>
      </c>
      <c r="G163" t="str" cm="1">
        <f t="array" ref="G163">IF(OR(VLOOKUP($C163,Price_LookUp_tbl,11,FALSE)&gt;$F163,VLOOKUP($C163,Price_LookUp_tbl,12,FALSE)&lt;$F163),"Yes","No")</f>
        <v>No</v>
      </c>
      <c r="H163">
        <f t="shared" si="18"/>
        <v>-0.65778804786771738</v>
      </c>
      <c r="I163">
        <v>1</v>
      </c>
      <c r="J163" t="str">
        <f t="shared" si="19"/>
        <v>Yes</v>
      </c>
      <c r="K163">
        <f t="shared" si="20"/>
        <v>-1.9881849241969094</v>
      </c>
      <c r="L163">
        <v>2</v>
      </c>
      <c r="M163" t="str">
        <f t="shared" si="21"/>
        <v>No</v>
      </c>
      <c r="N163">
        <f t="shared" si="22"/>
        <v>-0.85252203008619531</v>
      </c>
      <c r="O163">
        <v>1430</v>
      </c>
      <c r="P163" t="str">
        <f t="shared" si="23"/>
        <v>No</v>
      </c>
      <c r="Q163">
        <f t="shared" si="24"/>
        <v>-0.72390007211916008</v>
      </c>
      <c r="S163">
        <v>2008</v>
      </c>
      <c r="T163" t="str">
        <f t="shared" si="25"/>
        <v>No</v>
      </c>
      <c r="U163">
        <f t="shared" si="26"/>
        <v>0.85105208970931445</v>
      </c>
      <c r="V163">
        <v>6</v>
      </c>
      <c r="W163">
        <v>1003</v>
      </c>
      <c r="X163" t="s">
        <v>681</v>
      </c>
      <c r="Y163">
        <v>33.993696200000002</v>
      </c>
      <c r="Z163">
        <v>-118.475054</v>
      </c>
      <c r="AA163">
        <v>0.57110901267733616</v>
      </c>
    </row>
    <row r="164" spans="1:27" x14ac:dyDescent="0.3">
      <c r="A164" t="s">
        <v>396</v>
      </c>
      <c r="B164" t="s">
        <v>683</v>
      </c>
      <c r="C164" t="s">
        <v>256</v>
      </c>
      <c r="D164" t="s">
        <v>20</v>
      </c>
      <c r="E164">
        <v>90291</v>
      </c>
      <c r="F164">
        <v>1945000</v>
      </c>
      <c r="G164" t="str" cm="1">
        <f t="array" ref="G164">IF(OR(VLOOKUP($C164,Price_LookUp_tbl,11,FALSE)&gt;$F164,VLOOKUP($C164,Price_LookUp_tbl,12,FALSE)&lt;$F164),"Yes","No")</f>
        <v>No</v>
      </c>
      <c r="H164">
        <f t="shared" si="18"/>
        <v>-0.49390273473596114</v>
      </c>
      <c r="I164">
        <v>1</v>
      </c>
      <c r="J164" t="str">
        <f t="shared" si="19"/>
        <v>Yes</v>
      </c>
      <c r="K164">
        <f t="shared" si="20"/>
        <v>-1.9881849241969094</v>
      </c>
      <c r="L164">
        <v>2</v>
      </c>
      <c r="M164" t="str">
        <f t="shared" si="21"/>
        <v>No</v>
      </c>
      <c r="N164">
        <f t="shared" si="22"/>
        <v>-0.85252203008619531</v>
      </c>
      <c r="O164">
        <v>1720</v>
      </c>
      <c r="P164" t="str">
        <f t="shared" si="23"/>
        <v>No</v>
      </c>
      <c r="Q164">
        <f t="shared" si="24"/>
        <v>-0.56859524148544482</v>
      </c>
      <c r="S164">
        <v>2008</v>
      </c>
      <c r="T164" t="str">
        <f t="shared" si="25"/>
        <v>No</v>
      </c>
      <c r="U164">
        <f t="shared" si="26"/>
        <v>0.85105208970931445</v>
      </c>
      <c r="V164">
        <v>60</v>
      </c>
      <c r="W164">
        <v>1131</v>
      </c>
      <c r="X164" t="s">
        <v>684</v>
      </c>
      <c r="Y164">
        <v>33.993115099999997</v>
      </c>
      <c r="Z164">
        <v>-118.47405759999999</v>
      </c>
      <c r="AA164">
        <v>0.64068120759031655</v>
      </c>
    </row>
    <row r="165" spans="1:27" x14ac:dyDescent="0.3">
      <c r="A165" t="s">
        <v>17</v>
      </c>
      <c r="B165" t="s">
        <v>239</v>
      </c>
      <c r="C165" t="s">
        <v>229</v>
      </c>
      <c r="D165" t="s">
        <v>20</v>
      </c>
      <c r="E165">
        <v>90293</v>
      </c>
      <c r="F165">
        <v>2999000</v>
      </c>
      <c r="G165" t="str" cm="1">
        <f t="array" ref="G165">IF(OR(VLOOKUP($C165,Price_LookUp_tbl,11,FALSE)&gt;$F165,VLOOKUP($C165,Price_LookUp_tbl,12,FALSE)&lt;$F165),"Yes","No")</f>
        <v>No</v>
      </c>
      <c r="H165">
        <f t="shared" si="18"/>
        <v>1.3009690512682128</v>
      </c>
      <c r="I165">
        <v>4</v>
      </c>
      <c r="J165" t="str">
        <f t="shared" si="19"/>
        <v>No</v>
      </c>
      <c r="K165">
        <f t="shared" si="20"/>
        <v>1.2907662277127832</v>
      </c>
      <c r="L165">
        <v>4.5</v>
      </c>
      <c r="M165" t="str">
        <f t="shared" si="21"/>
        <v>Yes</v>
      </c>
      <c r="N165">
        <f t="shared" si="22"/>
        <v>2.175368790525519</v>
      </c>
      <c r="O165">
        <v>4950</v>
      </c>
      <c r="P165" t="str">
        <f t="shared" si="23"/>
        <v>Yes</v>
      </c>
      <c r="Q165">
        <f t="shared" si="24"/>
        <v>2.2182476058667686</v>
      </c>
      <c r="R165">
        <v>5050</v>
      </c>
      <c r="S165">
        <v>1991</v>
      </c>
      <c r="T165" t="str">
        <f t="shared" si="25"/>
        <v>No</v>
      </c>
      <c r="U165">
        <f t="shared" si="26"/>
        <v>1.0821996500079394</v>
      </c>
      <c r="V165">
        <v>24</v>
      </c>
      <c r="W165">
        <v>606</v>
      </c>
      <c r="X165" t="s">
        <v>21</v>
      </c>
      <c r="Y165">
        <v>33.964241000000001</v>
      </c>
      <c r="Z165">
        <v>-118.4317126</v>
      </c>
      <c r="AA165">
        <v>1.2671493172127282</v>
      </c>
    </row>
    <row r="166" spans="1:27" x14ac:dyDescent="0.3">
      <c r="A166" t="s">
        <v>396</v>
      </c>
      <c r="B166" t="s">
        <v>1391</v>
      </c>
      <c r="C166" t="s">
        <v>688</v>
      </c>
      <c r="D166" t="s">
        <v>689</v>
      </c>
      <c r="E166">
        <v>33132</v>
      </c>
      <c r="F166">
        <v>2350000</v>
      </c>
      <c r="G166" t="str" cm="1">
        <f t="array" ref="G166">IF(OR(VLOOKUP($C166,Price_LookUp_tbl,11,FALSE)&gt;$F166,VLOOKUP($C166,Price_LookUp_tbl,12,FALSE)&lt;$F166),"Yes","No")</f>
        <v>No</v>
      </c>
      <c r="H166">
        <f t="shared" si="18"/>
        <v>0.36583531506359745</v>
      </c>
      <c r="I166">
        <v>3</v>
      </c>
      <c r="J166" t="str">
        <f t="shared" si="19"/>
        <v>No</v>
      </c>
      <c r="K166">
        <f t="shared" si="20"/>
        <v>1.172680249868705</v>
      </c>
      <c r="L166">
        <v>5.5</v>
      </c>
      <c r="M166" t="str">
        <f t="shared" si="21"/>
        <v>Yes</v>
      </c>
      <c r="N166">
        <f t="shared" si="22"/>
        <v>2.9083720161494355</v>
      </c>
      <c r="O166">
        <v>3004</v>
      </c>
      <c r="P166" t="str">
        <f t="shared" si="23"/>
        <v>Yes</v>
      </c>
      <c r="Q166">
        <f t="shared" si="24"/>
        <v>1.9342578027738313</v>
      </c>
      <c r="S166">
        <v>2011</v>
      </c>
      <c r="T166" t="str">
        <f t="shared" si="25"/>
        <v>No</v>
      </c>
      <c r="U166">
        <f t="shared" si="26"/>
        <v>0.12654143438237159</v>
      </c>
      <c r="V166">
        <v>79</v>
      </c>
      <c r="W166">
        <v>782</v>
      </c>
      <c r="X166" t="s">
        <v>1392</v>
      </c>
      <c r="Y166">
        <v>25.776297599999999</v>
      </c>
      <c r="Z166">
        <v>-80.189491500000003</v>
      </c>
      <c r="AA166">
        <v>1.3984605093309457</v>
      </c>
    </row>
    <row r="167" spans="1:27" x14ac:dyDescent="0.3">
      <c r="A167" t="s">
        <v>17</v>
      </c>
      <c r="B167" t="s">
        <v>231</v>
      </c>
      <c r="C167" t="s">
        <v>229</v>
      </c>
      <c r="D167" t="s">
        <v>20</v>
      </c>
      <c r="E167">
        <v>90293</v>
      </c>
      <c r="F167">
        <v>2899000</v>
      </c>
      <c r="G167" t="str" cm="1">
        <f t="array" ref="G167">IF(OR(VLOOKUP($C167,Price_LookUp_tbl,11,FALSE)&gt;$F167,VLOOKUP($C167,Price_LookUp_tbl,12,FALSE)&lt;$F167),"Yes","No")</f>
        <v>No</v>
      </c>
      <c r="H167">
        <f t="shared" si="18"/>
        <v>1.2155144851899926</v>
      </c>
      <c r="I167">
        <v>4</v>
      </c>
      <c r="J167" t="str">
        <f t="shared" si="19"/>
        <v>No</v>
      </c>
      <c r="K167">
        <f t="shared" si="20"/>
        <v>1.2907662277127832</v>
      </c>
      <c r="L167">
        <v>4</v>
      </c>
      <c r="M167" t="str">
        <f t="shared" si="21"/>
        <v>Yes</v>
      </c>
      <c r="N167">
        <f t="shared" si="22"/>
        <v>1.6952198232473639</v>
      </c>
      <c r="O167">
        <v>3082</v>
      </c>
      <c r="P167" t="str">
        <f t="shared" si="23"/>
        <v>No</v>
      </c>
      <c r="Q167">
        <f t="shared" si="24"/>
        <v>0.89347913387252931</v>
      </c>
      <c r="R167">
        <v>6000</v>
      </c>
      <c r="S167">
        <v>2019</v>
      </c>
      <c r="T167" t="str">
        <f t="shared" si="25"/>
        <v>Yes</v>
      </c>
      <c r="U167">
        <f t="shared" si="26"/>
        <v>2.9736364905313701</v>
      </c>
      <c r="V167">
        <v>45</v>
      </c>
      <c r="W167">
        <v>941</v>
      </c>
      <c r="X167" t="s">
        <v>21</v>
      </c>
      <c r="Y167">
        <v>33.952852399999998</v>
      </c>
      <c r="Z167">
        <v>-118.44106619999999</v>
      </c>
      <c r="AA167">
        <v>0.31668263382983386</v>
      </c>
    </row>
    <row r="168" spans="1:27" x14ac:dyDescent="0.3">
      <c r="A168" t="s">
        <v>17</v>
      </c>
      <c r="B168" t="s">
        <v>25</v>
      </c>
      <c r="C168" t="s">
        <v>19</v>
      </c>
      <c r="D168" t="s">
        <v>20</v>
      </c>
      <c r="E168">
        <v>90230</v>
      </c>
      <c r="F168">
        <v>1259000</v>
      </c>
      <c r="G168" t="str" cm="1">
        <f t="array" ref="G168">IF(OR(VLOOKUP($C168,Price_LookUp_tbl,11,FALSE)&gt;$F168,VLOOKUP($C168,Price_LookUp_tbl,12,FALSE)&lt;$F168),"Yes","No")</f>
        <v>No</v>
      </c>
      <c r="H168">
        <f t="shared" si="18"/>
        <v>0.32068029717504065</v>
      </c>
      <c r="I168">
        <v>3</v>
      </c>
      <c r="J168" t="str">
        <f t="shared" si="19"/>
        <v>No</v>
      </c>
      <c r="K168">
        <f t="shared" si="20"/>
        <v>0.4148872035187236</v>
      </c>
      <c r="L168">
        <v>1</v>
      </c>
      <c r="M168" t="str">
        <f t="shared" si="21"/>
        <v>Yes</v>
      </c>
      <c r="N168">
        <f t="shared" si="22"/>
        <v>-1.3101629944319335</v>
      </c>
      <c r="O168">
        <v>1066</v>
      </c>
      <c r="P168" t="str">
        <f t="shared" si="23"/>
        <v>No</v>
      </c>
      <c r="Q168">
        <f t="shared" si="24"/>
        <v>-0.62469037821650752</v>
      </c>
      <c r="R168">
        <v>5446</v>
      </c>
      <c r="S168">
        <v>1950</v>
      </c>
      <c r="T168" t="str">
        <f t="shared" si="25"/>
        <v>No</v>
      </c>
      <c r="U168">
        <f t="shared" si="26"/>
        <v>-0.97563420808564083</v>
      </c>
      <c r="V168">
        <v>39</v>
      </c>
      <c r="W168">
        <v>1181</v>
      </c>
      <c r="X168" t="s">
        <v>21</v>
      </c>
      <c r="Y168">
        <v>33.994877799999998</v>
      </c>
      <c r="Z168">
        <v>-118.3973007</v>
      </c>
      <c r="AA168">
        <v>4.1535654238442099</v>
      </c>
    </row>
    <row r="169" spans="1:27" x14ac:dyDescent="0.3">
      <c r="A169" t="s">
        <v>17</v>
      </c>
      <c r="B169" t="s">
        <v>34</v>
      </c>
      <c r="C169" t="s">
        <v>19</v>
      </c>
      <c r="D169" t="s">
        <v>20</v>
      </c>
      <c r="E169">
        <v>90232</v>
      </c>
      <c r="F169">
        <v>1650000</v>
      </c>
      <c r="G169" t="str" cm="1">
        <f t="array" ref="G169">IF(OR(VLOOKUP($C169,Price_LookUp_tbl,11,FALSE)&gt;$F169,VLOOKUP($C169,Price_LookUp_tbl,12,FALSE)&lt;$F169),"Yes","No")</f>
        <v>No</v>
      </c>
      <c r="H169">
        <f t="shared" si="18"/>
        <v>1.0380913900315107</v>
      </c>
      <c r="I169">
        <v>2</v>
      </c>
      <c r="J169" t="str">
        <f t="shared" si="19"/>
        <v>No</v>
      </c>
      <c r="K169">
        <f t="shared" si="20"/>
        <v>-0.58572311084996287</v>
      </c>
      <c r="L169">
        <v>1</v>
      </c>
      <c r="M169" t="str">
        <f t="shared" si="21"/>
        <v>Yes</v>
      </c>
      <c r="N169">
        <f t="shared" si="22"/>
        <v>-1.3101629944319335</v>
      </c>
      <c r="O169">
        <v>973</v>
      </c>
      <c r="P169" t="str">
        <f t="shared" si="23"/>
        <v>No</v>
      </c>
      <c r="Q169">
        <f t="shared" si="24"/>
        <v>-0.79765852955915095</v>
      </c>
      <c r="R169">
        <v>6114</v>
      </c>
      <c r="S169">
        <v>1942</v>
      </c>
      <c r="T169" t="str">
        <f t="shared" si="25"/>
        <v>No</v>
      </c>
      <c r="U169">
        <f t="shared" si="26"/>
        <v>-1.3928545734729805</v>
      </c>
      <c r="V169">
        <v>58</v>
      </c>
      <c r="W169">
        <v>1696</v>
      </c>
      <c r="X169" t="s">
        <v>21</v>
      </c>
      <c r="Y169">
        <v>34.010672800000002</v>
      </c>
      <c r="Z169">
        <v>-118.4122969</v>
      </c>
      <c r="AA169">
        <v>4.1126423308414344</v>
      </c>
    </row>
    <row r="170" spans="1:27" x14ac:dyDescent="0.3">
      <c r="A170" t="s">
        <v>17</v>
      </c>
      <c r="B170" t="s">
        <v>44</v>
      </c>
      <c r="C170" t="s">
        <v>43</v>
      </c>
      <c r="D170" t="s">
        <v>20</v>
      </c>
      <c r="E170">
        <v>90302</v>
      </c>
      <c r="F170">
        <v>899000</v>
      </c>
      <c r="G170" t="str" cm="1">
        <f t="array" ref="G170">IF(OR(VLOOKUP($C170,Price_LookUp_tbl,11,FALSE)&gt;$F170,VLOOKUP($C170,Price_LookUp_tbl,12,FALSE)&lt;$F170),"Yes","No")</f>
        <v>No</v>
      </c>
      <c r="H170">
        <f t="shared" si="18"/>
        <v>1.5000592520548359</v>
      </c>
      <c r="I170">
        <v>3</v>
      </c>
      <c r="J170" t="str">
        <f t="shared" si="19"/>
        <v>No</v>
      </c>
      <c r="K170">
        <f t="shared" si="20"/>
        <v>5.0112881116957206E-2</v>
      </c>
      <c r="L170">
        <v>1</v>
      </c>
      <c r="M170" t="str">
        <f t="shared" si="21"/>
        <v>Yes</v>
      </c>
      <c r="N170">
        <f t="shared" si="22"/>
        <v>-2.1102672654165882</v>
      </c>
      <c r="O170">
        <v>1022</v>
      </c>
      <c r="P170" t="str">
        <f t="shared" si="23"/>
        <v>No</v>
      </c>
      <c r="Q170">
        <f t="shared" si="24"/>
        <v>-0.64882747526032092</v>
      </c>
      <c r="R170">
        <v>6994</v>
      </c>
      <c r="S170">
        <v>1944</v>
      </c>
      <c r="T170" t="str">
        <f t="shared" si="25"/>
        <v>No</v>
      </c>
      <c r="U170">
        <f t="shared" si="26"/>
        <v>-1.0180905504936211</v>
      </c>
      <c r="V170">
        <v>3</v>
      </c>
      <c r="W170">
        <v>880</v>
      </c>
      <c r="X170" t="s">
        <v>21</v>
      </c>
      <c r="Y170">
        <v>33.9791946</v>
      </c>
      <c r="Z170">
        <v>-118.3696384</v>
      </c>
      <c r="AA170">
        <v>4.7689381904285231</v>
      </c>
    </row>
    <row r="171" spans="1:27" x14ac:dyDescent="0.3">
      <c r="A171" t="s">
        <v>17</v>
      </c>
      <c r="B171" t="s">
        <v>76</v>
      </c>
      <c r="C171" t="s">
        <v>46</v>
      </c>
      <c r="D171" t="s">
        <v>20</v>
      </c>
      <c r="E171">
        <v>90045</v>
      </c>
      <c r="F171">
        <v>2495000</v>
      </c>
      <c r="G171" t="str" cm="1">
        <f t="array" ref="G171">IF(OR(VLOOKUP($C171,Price_LookUp_tbl,11,FALSE)&gt;$F171,VLOOKUP($C171,Price_LookUp_tbl,12,FALSE)&lt;$F171),"Yes","No")</f>
        <v>No</v>
      </c>
      <c r="H171">
        <f t="shared" si="18"/>
        <v>0.88069658705671872</v>
      </c>
      <c r="I171">
        <v>5</v>
      </c>
      <c r="J171" t="str">
        <f t="shared" si="19"/>
        <v>No</v>
      </c>
      <c r="K171">
        <f t="shared" si="20"/>
        <v>1.4487145475015126</v>
      </c>
      <c r="L171">
        <v>5</v>
      </c>
      <c r="M171" t="str">
        <f t="shared" si="21"/>
        <v>Yes</v>
      </c>
      <c r="N171">
        <f t="shared" si="22"/>
        <v>1.9262784228246026</v>
      </c>
      <c r="O171">
        <v>3459</v>
      </c>
      <c r="P171" t="str">
        <f t="shared" si="23"/>
        <v>No</v>
      </c>
      <c r="Q171">
        <f t="shared" si="24"/>
        <v>1.5753455577585136</v>
      </c>
      <c r="R171">
        <v>5500</v>
      </c>
      <c r="S171">
        <v>1997</v>
      </c>
      <c r="T171" t="str">
        <f t="shared" si="25"/>
        <v>No</v>
      </c>
      <c r="U171">
        <f t="shared" si="26"/>
        <v>1.2645185094348279</v>
      </c>
      <c r="V171">
        <v>116</v>
      </c>
      <c r="W171">
        <v>721</v>
      </c>
      <c r="X171" t="s">
        <v>21</v>
      </c>
      <c r="Y171">
        <v>33.974305100000002</v>
      </c>
      <c r="Z171">
        <v>-118.40905359999999</v>
      </c>
      <c r="AA171">
        <v>2.6711208311925612</v>
      </c>
    </row>
    <row r="172" spans="1:27" x14ac:dyDescent="0.3">
      <c r="A172" t="s">
        <v>17</v>
      </c>
      <c r="B172" t="s">
        <v>91</v>
      </c>
      <c r="C172" t="s">
        <v>46</v>
      </c>
      <c r="D172" t="s">
        <v>20</v>
      </c>
      <c r="E172">
        <v>90045</v>
      </c>
      <c r="F172">
        <v>2345000</v>
      </c>
      <c r="G172" t="str" cm="1">
        <f t="array" ref="G172">IF(OR(VLOOKUP($C172,Price_LookUp_tbl,11,FALSE)&gt;$F172,VLOOKUP($C172,Price_LookUp_tbl,12,FALSE)&lt;$F172),"Yes","No")</f>
        <v>No</v>
      </c>
      <c r="H172">
        <f t="shared" si="18"/>
        <v>0.70255121053620784</v>
      </c>
      <c r="I172">
        <v>5</v>
      </c>
      <c r="J172" t="str">
        <f t="shared" si="19"/>
        <v>No</v>
      </c>
      <c r="K172">
        <f t="shared" si="20"/>
        <v>1.4487145475015126</v>
      </c>
      <c r="L172">
        <v>5</v>
      </c>
      <c r="M172" t="str">
        <f t="shared" si="21"/>
        <v>Yes</v>
      </c>
      <c r="N172">
        <f t="shared" si="22"/>
        <v>1.9262784228246026</v>
      </c>
      <c r="O172">
        <v>2767</v>
      </c>
      <c r="P172" t="str">
        <f t="shared" si="23"/>
        <v>No</v>
      </c>
      <c r="Q172">
        <f t="shared" si="24"/>
        <v>0.82205795362794898</v>
      </c>
      <c r="R172">
        <v>6226</v>
      </c>
      <c r="S172">
        <v>1958</v>
      </c>
      <c r="T172" t="str">
        <f t="shared" si="25"/>
        <v>No</v>
      </c>
      <c r="U172">
        <f t="shared" si="26"/>
        <v>-0.20074334177104447</v>
      </c>
      <c r="V172">
        <v>11</v>
      </c>
      <c r="W172">
        <v>847</v>
      </c>
      <c r="X172" t="s">
        <v>21</v>
      </c>
      <c r="Y172">
        <v>33.957707999999997</v>
      </c>
      <c r="Z172">
        <v>-118.42568869999999</v>
      </c>
      <c r="AA172">
        <v>1.2316169832344044</v>
      </c>
    </row>
    <row r="173" spans="1:27" x14ac:dyDescent="0.3">
      <c r="A173" t="s">
        <v>396</v>
      </c>
      <c r="B173" t="s">
        <v>402</v>
      </c>
      <c r="C173" t="s">
        <v>19</v>
      </c>
      <c r="D173" t="s">
        <v>20</v>
      </c>
      <c r="E173">
        <v>90230</v>
      </c>
      <c r="F173">
        <v>485000</v>
      </c>
      <c r="G173" t="str" cm="1">
        <f t="array" ref="G173">IF(OR(VLOOKUP($C173,Price_LookUp_tbl,11,FALSE)&gt;$F173,VLOOKUP($C173,Price_LookUp_tbl,12,FALSE)&lt;$F173),"Yes","No")</f>
        <v>No</v>
      </c>
      <c r="H173">
        <f t="shared" si="18"/>
        <v>-1.0994634007045192</v>
      </c>
      <c r="I173">
        <v>1</v>
      </c>
      <c r="J173" t="str">
        <f t="shared" si="19"/>
        <v>No</v>
      </c>
      <c r="K173">
        <f t="shared" si="20"/>
        <v>-1.5863334252186494</v>
      </c>
      <c r="L173">
        <v>1</v>
      </c>
      <c r="M173" t="str">
        <f t="shared" si="21"/>
        <v>Yes</v>
      </c>
      <c r="N173">
        <f t="shared" si="22"/>
        <v>-1.3101629944319335</v>
      </c>
      <c r="O173">
        <v>674</v>
      </c>
      <c r="P173" t="str">
        <f t="shared" si="23"/>
        <v>No</v>
      </c>
      <c r="Q173">
        <f t="shared" si="24"/>
        <v>-1.3537604354887249</v>
      </c>
      <c r="S173">
        <v>1973</v>
      </c>
      <c r="T173" t="str">
        <f t="shared" si="25"/>
        <v>No</v>
      </c>
      <c r="U173">
        <f t="shared" si="26"/>
        <v>0.22387434240296072</v>
      </c>
      <c r="V173">
        <v>4</v>
      </c>
      <c r="W173">
        <v>720</v>
      </c>
      <c r="X173" t="s">
        <v>403</v>
      </c>
      <c r="Y173">
        <v>34.004416399999997</v>
      </c>
      <c r="Z173">
        <v>-118.3898555</v>
      </c>
      <c r="AA173">
        <v>4.9322708247101925</v>
      </c>
    </row>
    <row r="174" spans="1:27" x14ac:dyDescent="0.3">
      <c r="A174" t="s">
        <v>396</v>
      </c>
      <c r="B174" t="s">
        <v>406</v>
      </c>
      <c r="C174" t="s">
        <v>19</v>
      </c>
      <c r="D174" t="s">
        <v>20</v>
      </c>
      <c r="E174">
        <v>90230</v>
      </c>
      <c r="F174">
        <v>549900</v>
      </c>
      <c r="G174" t="str" cm="1">
        <f t="array" ref="G174">IF(OR(VLOOKUP($C174,Price_LookUp_tbl,11,FALSE)&gt;$F174,VLOOKUP($C174,Price_LookUp_tbl,12,FALSE)&lt;$F174),"Yes","No")</f>
        <v>No</v>
      </c>
      <c r="H174">
        <f t="shared" si="18"/>
        <v>-0.98038416815622009</v>
      </c>
      <c r="I174">
        <v>2</v>
      </c>
      <c r="J174" t="str">
        <f t="shared" si="19"/>
        <v>No</v>
      </c>
      <c r="K174">
        <f t="shared" si="20"/>
        <v>-0.58572311084996287</v>
      </c>
      <c r="L174">
        <v>1</v>
      </c>
      <c r="M174" t="str">
        <f t="shared" si="21"/>
        <v>Yes</v>
      </c>
      <c r="N174">
        <f t="shared" si="22"/>
        <v>-1.3101629944319335</v>
      </c>
      <c r="O174">
        <v>852</v>
      </c>
      <c r="P174" t="str">
        <f t="shared" si="23"/>
        <v>No</v>
      </c>
      <c r="Q174">
        <f t="shared" si="24"/>
        <v>-1.0227031135640956</v>
      </c>
      <c r="S174">
        <v>1973</v>
      </c>
      <c r="T174" t="str">
        <f t="shared" si="25"/>
        <v>No</v>
      </c>
      <c r="U174">
        <f t="shared" si="26"/>
        <v>0.22387434240296072</v>
      </c>
      <c r="V174">
        <v>37</v>
      </c>
      <c r="W174">
        <v>645</v>
      </c>
      <c r="X174" t="s">
        <v>407</v>
      </c>
      <c r="Y174">
        <v>34.007430900000003</v>
      </c>
      <c r="Z174">
        <v>-118.39088700000001</v>
      </c>
      <c r="AA174">
        <v>5.0582622334196596</v>
      </c>
    </row>
    <row r="175" spans="1:27" x14ac:dyDescent="0.3">
      <c r="A175" t="s">
        <v>396</v>
      </c>
      <c r="B175" t="s">
        <v>408</v>
      </c>
      <c r="C175" t="s">
        <v>19</v>
      </c>
      <c r="D175" t="s">
        <v>20</v>
      </c>
      <c r="E175">
        <v>90230</v>
      </c>
      <c r="F175">
        <v>1199000</v>
      </c>
      <c r="G175" t="str" cm="1">
        <f t="array" ref="G175">IF(OR(VLOOKUP($C175,Price_LookUp_tbl,11,FALSE)&gt;$F175,VLOOKUP($C175,Price_LookUp_tbl,12,FALSE)&lt;$F175),"Yes","No")</f>
        <v>No</v>
      </c>
      <c r="H175">
        <f t="shared" si="18"/>
        <v>0.2105916384246872</v>
      </c>
      <c r="I175">
        <v>4</v>
      </c>
      <c r="J175" t="str">
        <f t="shared" si="19"/>
        <v>No</v>
      </c>
      <c r="K175">
        <f t="shared" si="20"/>
        <v>1.4154975178874101</v>
      </c>
      <c r="L175">
        <v>3.5</v>
      </c>
      <c r="M175" t="str">
        <f t="shared" si="21"/>
        <v>Yes</v>
      </c>
      <c r="N175">
        <f t="shared" si="22"/>
        <v>1.7076281725180256</v>
      </c>
      <c r="O175">
        <v>1900</v>
      </c>
      <c r="P175" t="str">
        <f t="shared" si="23"/>
        <v>No</v>
      </c>
      <c r="Q175">
        <f t="shared" si="24"/>
        <v>0.9264433660820367</v>
      </c>
      <c r="S175">
        <v>1972</v>
      </c>
      <c r="T175" t="str">
        <f t="shared" si="25"/>
        <v>No</v>
      </c>
      <c r="U175">
        <f t="shared" si="26"/>
        <v>0.17172179672954327</v>
      </c>
      <c r="V175">
        <v>42</v>
      </c>
      <c r="W175">
        <v>631</v>
      </c>
      <c r="X175" t="s">
        <v>409</v>
      </c>
      <c r="Y175">
        <v>34.010778000000002</v>
      </c>
      <c r="Z175">
        <v>-118.38972579999999</v>
      </c>
      <c r="AA175">
        <v>5.282859180572137</v>
      </c>
    </row>
    <row r="176" spans="1:27" x14ac:dyDescent="0.3">
      <c r="A176" t="s">
        <v>396</v>
      </c>
      <c r="B176" t="s">
        <v>410</v>
      </c>
      <c r="C176" t="s">
        <v>19</v>
      </c>
      <c r="D176" t="s">
        <v>20</v>
      </c>
      <c r="E176">
        <v>90230</v>
      </c>
      <c r="F176">
        <v>605000</v>
      </c>
      <c r="G176" t="str" cm="1">
        <f t="array" ref="G176">IF(OR(VLOOKUP($C176,Price_LookUp_tbl,11,FALSE)&gt;$F176,VLOOKUP($C176,Price_LookUp_tbl,12,FALSE)&lt;$F176),"Yes","No")</f>
        <v>No</v>
      </c>
      <c r="H176">
        <f t="shared" si="18"/>
        <v>-0.87928608320381219</v>
      </c>
      <c r="I176">
        <v>2</v>
      </c>
      <c r="J176" t="str">
        <f t="shared" si="19"/>
        <v>No</v>
      </c>
      <c r="K176">
        <f t="shared" si="20"/>
        <v>-0.58572311084996287</v>
      </c>
      <c r="L176">
        <v>1</v>
      </c>
      <c r="M176" t="str">
        <f t="shared" si="21"/>
        <v>Yes</v>
      </c>
      <c r="N176">
        <f t="shared" si="22"/>
        <v>-1.3101629944319335</v>
      </c>
      <c r="O176">
        <v>920</v>
      </c>
      <c r="P176" t="str">
        <f t="shared" si="23"/>
        <v>No</v>
      </c>
      <c r="Q176">
        <f t="shared" si="24"/>
        <v>-0.89623177709850688</v>
      </c>
      <c r="S176">
        <v>1973</v>
      </c>
      <c r="T176" t="str">
        <f t="shared" si="25"/>
        <v>No</v>
      </c>
      <c r="U176">
        <f t="shared" si="26"/>
        <v>0.22387434240296072</v>
      </c>
      <c r="V176">
        <v>21</v>
      </c>
      <c r="W176">
        <v>658</v>
      </c>
      <c r="X176" t="s">
        <v>411</v>
      </c>
      <c r="Y176">
        <v>34.008967300000002</v>
      </c>
      <c r="Z176">
        <v>-118.39647909999999</v>
      </c>
      <c r="AA176">
        <v>4.957337170138616</v>
      </c>
    </row>
    <row r="177" spans="1:27" x14ac:dyDescent="0.3">
      <c r="A177" t="s">
        <v>396</v>
      </c>
      <c r="B177" t="s">
        <v>412</v>
      </c>
      <c r="C177" t="s">
        <v>19</v>
      </c>
      <c r="D177" t="s">
        <v>20</v>
      </c>
      <c r="E177">
        <v>90230</v>
      </c>
      <c r="F177">
        <v>530000</v>
      </c>
      <c r="G177" t="str" cm="1">
        <f t="array" ref="G177">IF(OR(VLOOKUP($C177,Price_LookUp_tbl,11,FALSE)&gt;$F177,VLOOKUP($C177,Price_LookUp_tbl,12,FALSE)&lt;$F177),"Yes","No")</f>
        <v>No</v>
      </c>
      <c r="H177">
        <f t="shared" si="18"/>
        <v>-1.0168969066417541</v>
      </c>
      <c r="I177">
        <v>2</v>
      </c>
      <c r="J177" t="str">
        <f t="shared" si="19"/>
        <v>No</v>
      </c>
      <c r="K177">
        <f t="shared" si="20"/>
        <v>-0.58572311084996287</v>
      </c>
      <c r="L177">
        <v>1</v>
      </c>
      <c r="M177" t="str">
        <f t="shared" si="21"/>
        <v>Yes</v>
      </c>
      <c r="N177">
        <f t="shared" si="22"/>
        <v>-1.3101629944319335</v>
      </c>
      <c r="O177">
        <v>852</v>
      </c>
      <c r="P177" t="str">
        <f t="shared" si="23"/>
        <v>No</v>
      </c>
      <c r="Q177">
        <f t="shared" si="24"/>
        <v>-1.0227031135640956</v>
      </c>
      <c r="S177">
        <v>1973</v>
      </c>
      <c r="T177" t="str">
        <f t="shared" si="25"/>
        <v>No</v>
      </c>
      <c r="U177">
        <f t="shared" si="26"/>
        <v>0.22387434240296072</v>
      </c>
      <c r="V177">
        <v>32</v>
      </c>
      <c r="W177">
        <v>622</v>
      </c>
      <c r="X177" t="s">
        <v>413</v>
      </c>
      <c r="Y177">
        <v>34.005597999999999</v>
      </c>
      <c r="Z177">
        <v>-118.389968</v>
      </c>
      <c r="AA177">
        <v>4.9914028826017143</v>
      </c>
    </row>
    <row r="178" spans="1:27" x14ac:dyDescent="0.3">
      <c r="A178" t="s">
        <v>396</v>
      </c>
      <c r="B178" t="s">
        <v>419</v>
      </c>
      <c r="C178" t="s">
        <v>19</v>
      </c>
      <c r="D178" t="s">
        <v>20</v>
      </c>
      <c r="E178">
        <v>90230</v>
      </c>
      <c r="F178">
        <v>470000</v>
      </c>
      <c r="G178" t="str" cm="1">
        <f t="array" ref="G178">IF(OR(VLOOKUP($C178,Price_LookUp_tbl,11,FALSE)&gt;$F178,VLOOKUP($C178,Price_LookUp_tbl,12,FALSE)&lt;$F178),"Yes","No")</f>
        <v>No</v>
      </c>
      <c r="H178">
        <f t="shared" si="18"/>
        <v>-1.1269855653921075</v>
      </c>
      <c r="I178">
        <v>1</v>
      </c>
      <c r="J178" t="str">
        <f t="shared" si="19"/>
        <v>No</v>
      </c>
      <c r="K178">
        <f t="shared" si="20"/>
        <v>-1.5863334252186494</v>
      </c>
      <c r="L178">
        <v>1</v>
      </c>
      <c r="M178" t="str">
        <f t="shared" si="21"/>
        <v>Yes</v>
      </c>
      <c r="N178">
        <f t="shared" si="22"/>
        <v>-1.3101629944319335</v>
      </c>
      <c r="O178">
        <v>846</v>
      </c>
      <c r="P178" t="str">
        <f t="shared" si="23"/>
        <v>No</v>
      </c>
      <c r="Q178">
        <f t="shared" si="24"/>
        <v>-1.0338623491345889</v>
      </c>
      <c r="S178">
        <v>1968</v>
      </c>
      <c r="T178" t="str">
        <f t="shared" si="25"/>
        <v>No</v>
      </c>
      <c r="U178">
        <f t="shared" si="26"/>
        <v>-3.6888385964126566E-2</v>
      </c>
      <c r="V178">
        <v>1</v>
      </c>
      <c r="W178">
        <v>556</v>
      </c>
      <c r="X178" t="s">
        <v>420</v>
      </c>
      <c r="Y178">
        <v>33.984578499999998</v>
      </c>
      <c r="Z178">
        <v>-118.38296939999999</v>
      </c>
      <c r="AA178">
        <v>4.2922036793856035</v>
      </c>
    </row>
    <row r="179" spans="1:27" x14ac:dyDescent="0.3">
      <c r="A179" t="s">
        <v>396</v>
      </c>
      <c r="B179" t="s">
        <v>427</v>
      </c>
      <c r="C179" t="s">
        <v>19</v>
      </c>
      <c r="D179" t="s">
        <v>20</v>
      </c>
      <c r="E179">
        <v>90230</v>
      </c>
      <c r="F179">
        <v>459000</v>
      </c>
      <c r="G179" t="str" cm="1">
        <f t="array" ref="G179">IF(OR(VLOOKUP($C179,Price_LookUp_tbl,11,FALSE)&gt;$F179,VLOOKUP($C179,Price_LookUp_tbl,12,FALSE)&lt;$F179),"Yes","No")</f>
        <v>No</v>
      </c>
      <c r="H179">
        <f t="shared" si="18"/>
        <v>-1.1471684861630056</v>
      </c>
      <c r="I179">
        <v>1</v>
      </c>
      <c r="J179" t="str">
        <f t="shared" si="19"/>
        <v>No</v>
      </c>
      <c r="K179">
        <f t="shared" si="20"/>
        <v>-1.5863334252186494</v>
      </c>
      <c r="L179">
        <v>1</v>
      </c>
      <c r="M179" t="str">
        <f t="shared" si="21"/>
        <v>Yes</v>
      </c>
      <c r="N179">
        <f t="shared" si="22"/>
        <v>-1.3101629944319335</v>
      </c>
      <c r="O179">
        <v>764</v>
      </c>
      <c r="P179" t="str">
        <f t="shared" si="23"/>
        <v>No</v>
      </c>
      <c r="Q179">
        <f t="shared" si="24"/>
        <v>-1.1863719019313281</v>
      </c>
      <c r="S179">
        <v>1971</v>
      </c>
      <c r="T179" t="str">
        <f t="shared" si="25"/>
        <v>No</v>
      </c>
      <c r="U179">
        <f t="shared" si="26"/>
        <v>0.11956925105612581</v>
      </c>
      <c r="V179">
        <v>3</v>
      </c>
      <c r="W179">
        <v>601</v>
      </c>
      <c r="X179" t="s">
        <v>428</v>
      </c>
      <c r="Y179">
        <v>33.983028099999999</v>
      </c>
      <c r="Z179">
        <v>-118.3827436</v>
      </c>
      <c r="AA179">
        <v>4.2433042467881341</v>
      </c>
    </row>
    <row r="180" spans="1:27" x14ac:dyDescent="0.3">
      <c r="A180" t="s">
        <v>396</v>
      </c>
      <c r="B180" t="s">
        <v>435</v>
      </c>
      <c r="C180" t="s">
        <v>19</v>
      </c>
      <c r="D180" t="s">
        <v>20</v>
      </c>
      <c r="E180">
        <v>90230</v>
      </c>
      <c r="F180">
        <v>499000</v>
      </c>
      <c r="G180" t="str" cm="1">
        <f t="array" ref="G180">IF(OR(VLOOKUP($C180,Price_LookUp_tbl,11,FALSE)&gt;$F180,VLOOKUP($C180,Price_LookUp_tbl,12,FALSE)&lt;$F180),"Yes","No")</f>
        <v>No</v>
      </c>
      <c r="H180">
        <f t="shared" si="18"/>
        <v>-1.0737760469961033</v>
      </c>
      <c r="I180">
        <v>1</v>
      </c>
      <c r="J180" t="str">
        <f t="shared" si="19"/>
        <v>No</v>
      </c>
      <c r="K180">
        <f t="shared" si="20"/>
        <v>-1.5863334252186494</v>
      </c>
      <c r="L180">
        <v>1</v>
      </c>
      <c r="M180" t="str">
        <f t="shared" si="21"/>
        <v>Yes</v>
      </c>
      <c r="N180">
        <f t="shared" si="22"/>
        <v>-1.3101629944319335</v>
      </c>
      <c r="O180">
        <v>674</v>
      </c>
      <c r="P180" t="str">
        <f t="shared" si="23"/>
        <v>No</v>
      </c>
      <c r="Q180">
        <f t="shared" si="24"/>
        <v>-1.3537604354887249</v>
      </c>
      <c r="S180">
        <v>1973</v>
      </c>
      <c r="T180" t="str">
        <f t="shared" si="25"/>
        <v>No</v>
      </c>
      <c r="U180">
        <f t="shared" si="26"/>
        <v>0.22387434240296072</v>
      </c>
      <c r="V180">
        <v>12</v>
      </c>
      <c r="W180">
        <v>740</v>
      </c>
      <c r="X180" t="s">
        <v>401</v>
      </c>
      <c r="Y180">
        <v>34.0055361</v>
      </c>
      <c r="Z180">
        <v>-118.39116540000001</v>
      </c>
      <c r="AA180">
        <v>4.9452274878465694</v>
      </c>
    </row>
    <row r="181" spans="1:27" x14ac:dyDescent="0.3">
      <c r="A181" t="s">
        <v>396</v>
      </c>
      <c r="B181" t="s">
        <v>446</v>
      </c>
      <c r="C181" t="s">
        <v>19</v>
      </c>
      <c r="D181" t="s">
        <v>20</v>
      </c>
      <c r="E181">
        <v>90232</v>
      </c>
      <c r="F181">
        <v>1050000</v>
      </c>
      <c r="G181" t="str" cm="1">
        <f t="array" ref="G181">IF(OR(VLOOKUP($C181,Price_LookUp_tbl,11,FALSE)&gt;$F181,VLOOKUP($C181,Price_LookUp_tbl,12,FALSE)&lt;$F181),"Yes","No")</f>
        <v>No</v>
      </c>
      <c r="H181">
        <f t="shared" si="18"/>
        <v>-6.2795197472023931E-2</v>
      </c>
      <c r="I181">
        <v>3</v>
      </c>
      <c r="J181" t="str">
        <f t="shared" si="19"/>
        <v>No</v>
      </c>
      <c r="K181">
        <f t="shared" si="20"/>
        <v>0.4148872035187236</v>
      </c>
      <c r="L181">
        <v>4</v>
      </c>
      <c r="M181" t="str">
        <f t="shared" si="21"/>
        <v>Yes</v>
      </c>
      <c r="N181">
        <f t="shared" si="22"/>
        <v>2.3111864059080172</v>
      </c>
      <c r="O181">
        <v>1746</v>
      </c>
      <c r="P181" t="str">
        <f t="shared" si="23"/>
        <v>No</v>
      </c>
      <c r="Q181">
        <f t="shared" si="24"/>
        <v>0.64002298643937983</v>
      </c>
      <c r="S181">
        <v>1988</v>
      </c>
      <c r="T181" t="str">
        <f t="shared" si="25"/>
        <v>No</v>
      </c>
      <c r="U181">
        <f t="shared" si="26"/>
        <v>1.0061625275042225</v>
      </c>
      <c r="V181">
        <v>31</v>
      </c>
      <c r="W181">
        <v>601</v>
      </c>
      <c r="X181" t="s">
        <v>447</v>
      </c>
      <c r="Y181">
        <v>34.010805300000001</v>
      </c>
      <c r="Z181">
        <v>-118.4131629</v>
      </c>
      <c r="AA181">
        <v>4.065835638952251</v>
      </c>
    </row>
    <row r="182" spans="1:27" x14ac:dyDescent="0.3">
      <c r="A182" t="s">
        <v>396</v>
      </c>
      <c r="B182" t="s">
        <v>578</v>
      </c>
      <c r="C182" t="s">
        <v>229</v>
      </c>
      <c r="D182" t="s">
        <v>20</v>
      </c>
      <c r="E182">
        <v>90293</v>
      </c>
      <c r="F182">
        <v>555000</v>
      </c>
      <c r="G182" t="str" cm="1">
        <f t="array" ref="G182">IF(OR(VLOOKUP($C182,Price_LookUp_tbl,11,FALSE)&gt;$F182,VLOOKUP($C182,Price_LookUp_tbl,12,FALSE)&lt;$F182),"Yes","No")</f>
        <v>No</v>
      </c>
      <c r="H182">
        <f t="shared" si="18"/>
        <v>-0.78754054368348825</v>
      </c>
      <c r="I182">
        <v>1</v>
      </c>
      <c r="J182" t="str">
        <f t="shared" si="19"/>
        <v>No</v>
      </c>
      <c r="K182">
        <f t="shared" si="20"/>
        <v>-1.3445481538674828</v>
      </c>
      <c r="L182">
        <v>1</v>
      </c>
      <c r="M182" t="str">
        <f t="shared" si="21"/>
        <v>Yes</v>
      </c>
      <c r="N182">
        <f t="shared" si="22"/>
        <v>-1.1856739804215664</v>
      </c>
      <c r="O182">
        <v>722</v>
      </c>
      <c r="P182" t="str">
        <f t="shared" si="23"/>
        <v>No</v>
      </c>
      <c r="Q182">
        <f t="shared" si="24"/>
        <v>-0.78021122689107025</v>
      </c>
      <c r="S182">
        <v>1971</v>
      </c>
      <c r="T182" t="str">
        <f t="shared" si="25"/>
        <v>No</v>
      </c>
      <c r="U182">
        <f t="shared" si="26"/>
        <v>-0.26882666465165411</v>
      </c>
      <c r="V182">
        <v>35</v>
      </c>
      <c r="W182">
        <v>769</v>
      </c>
      <c r="X182" t="s">
        <v>576</v>
      </c>
      <c r="Y182">
        <v>33.957007300000001</v>
      </c>
      <c r="Z182">
        <v>-118.4317757</v>
      </c>
      <c r="AA182">
        <v>0.90831899155927864</v>
      </c>
    </row>
    <row r="183" spans="1:27" x14ac:dyDescent="0.3">
      <c r="A183" t="s">
        <v>396</v>
      </c>
      <c r="B183" t="s">
        <v>584</v>
      </c>
      <c r="C183" t="s">
        <v>229</v>
      </c>
      <c r="D183" t="s">
        <v>20</v>
      </c>
      <c r="E183">
        <v>90293</v>
      </c>
      <c r="F183">
        <v>539000</v>
      </c>
      <c r="G183" t="str" cm="1">
        <f t="array" ref="G183">IF(OR(VLOOKUP($C183,Price_LookUp_tbl,11,FALSE)&gt;$F183,VLOOKUP($C183,Price_LookUp_tbl,12,FALSE)&lt;$F183),"Yes","No")</f>
        <v>No</v>
      </c>
      <c r="H183">
        <f t="shared" si="18"/>
        <v>-0.80121327425600342</v>
      </c>
      <c r="I183">
        <v>1</v>
      </c>
      <c r="J183" t="str">
        <f t="shared" si="19"/>
        <v>No</v>
      </c>
      <c r="K183">
        <f t="shared" si="20"/>
        <v>-1.3445481538674828</v>
      </c>
      <c r="L183">
        <v>1</v>
      </c>
      <c r="M183" t="str">
        <f t="shared" si="21"/>
        <v>Yes</v>
      </c>
      <c r="N183">
        <f t="shared" si="22"/>
        <v>-1.1856739804215664</v>
      </c>
      <c r="O183">
        <v>718</v>
      </c>
      <c r="P183" t="str">
        <f t="shared" si="23"/>
        <v>No</v>
      </c>
      <c r="Q183">
        <f t="shared" si="24"/>
        <v>-0.7830479902143983</v>
      </c>
      <c r="S183">
        <v>1983</v>
      </c>
      <c r="T183" t="str">
        <f t="shared" si="25"/>
        <v>No</v>
      </c>
      <c r="U183">
        <f t="shared" si="26"/>
        <v>0.54178912414410196</v>
      </c>
      <c r="V183">
        <v>17</v>
      </c>
      <c r="W183">
        <v>751</v>
      </c>
      <c r="X183" t="s">
        <v>585</v>
      </c>
      <c r="Y183">
        <v>33.955732900000001</v>
      </c>
      <c r="Z183">
        <v>-118.43563709999999</v>
      </c>
      <c r="AA183">
        <v>0.67920184314786058</v>
      </c>
    </row>
    <row r="184" spans="1:27" x14ac:dyDescent="0.3">
      <c r="A184" t="s">
        <v>396</v>
      </c>
      <c r="B184" t="s">
        <v>586</v>
      </c>
      <c r="C184" t="s">
        <v>229</v>
      </c>
      <c r="D184" t="s">
        <v>20</v>
      </c>
      <c r="E184">
        <v>90293</v>
      </c>
      <c r="F184">
        <v>499000</v>
      </c>
      <c r="G184" t="str" cm="1">
        <f t="array" ref="G184">IF(OR(VLOOKUP($C184,Price_LookUp_tbl,11,FALSE)&gt;$F184,VLOOKUP($C184,Price_LookUp_tbl,12,FALSE)&lt;$F184),"Yes","No")</f>
        <v>No</v>
      </c>
      <c r="H184">
        <f t="shared" si="18"/>
        <v>-0.8353951006872915</v>
      </c>
      <c r="I184">
        <v>1</v>
      </c>
      <c r="J184" t="str">
        <f t="shared" si="19"/>
        <v>No</v>
      </c>
      <c r="K184">
        <f t="shared" si="20"/>
        <v>-1.3445481538674828</v>
      </c>
      <c r="L184">
        <v>1</v>
      </c>
      <c r="M184" t="str">
        <f t="shared" si="21"/>
        <v>Yes</v>
      </c>
      <c r="N184">
        <f t="shared" si="22"/>
        <v>-1.1856739804215664</v>
      </c>
      <c r="O184">
        <v>703</v>
      </c>
      <c r="P184" t="str">
        <f t="shared" si="23"/>
        <v>No</v>
      </c>
      <c r="Q184">
        <f t="shared" si="24"/>
        <v>-0.79368585267687886</v>
      </c>
      <c r="S184">
        <v>1973</v>
      </c>
      <c r="T184" t="str">
        <f t="shared" si="25"/>
        <v>No</v>
      </c>
      <c r="U184">
        <f t="shared" si="26"/>
        <v>-0.13372403318569476</v>
      </c>
      <c r="V184">
        <v>4</v>
      </c>
      <c r="W184">
        <v>710</v>
      </c>
      <c r="X184" t="s">
        <v>416</v>
      </c>
      <c r="Y184">
        <v>33.9564953</v>
      </c>
      <c r="Z184">
        <v>-118.438261</v>
      </c>
      <c r="AA184">
        <v>0.61365087040084476</v>
      </c>
    </row>
    <row r="185" spans="1:27" x14ac:dyDescent="0.3">
      <c r="A185" t="s">
        <v>396</v>
      </c>
      <c r="B185" t="s">
        <v>587</v>
      </c>
      <c r="C185" t="s">
        <v>229</v>
      </c>
      <c r="D185" t="s">
        <v>20</v>
      </c>
      <c r="E185">
        <v>90293</v>
      </c>
      <c r="F185">
        <v>495000</v>
      </c>
      <c r="G185" t="str" cm="1">
        <f t="array" ref="G185">IF(OR(VLOOKUP($C185,Price_LookUp_tbl,11,FALSE)&gt;$F185,VLOOKUP($C185,Price_LookUp_tbl,12,FALSE)&lt;$F185),"Yes","No")</f>
        <v>No</v>
      </c>
      <c r="H185">
        <f t="shared" si="18"/>
        <v>-0.83881328333042038</v>
      </c>
      <c r="I185">
        <v>1</v>
      </c>
      <c r="J185" t="str">
        <f t="shared" si="19"/>
        <v>No</v>
      </c>
      <c r="K185">
        <f t="shared" si="20"/>
        <v>-1.3445481538674828</v>
      </c>
      <c r="L185">
        <v>1</v>
      </c>
      <c r="M185" t="str">
        <f t="shared" si="21"/>
        <v>Yes</v>
      </c>
      <c r="N185">
        <f t="shared" si="22"/>
        <v>-1.1856739804215664</v>
      </c>
      <c r="O185">
        <v>706</v>
      </c>
      <c r="P185" t="str">
        <f t="shared" si="23"/>
        <v>No</v>
      </c>
      <c r="Q185">
        <f t="shared" si="24"/>
        <v>-0.79155828018438279</v>
      </c>
      <c r="S185">
        <v>1973</v>
      </c>
      <c r="T185" t="str">
        <f t="shared" si="25"/>
        <v>No</v>
      </c>
      <c r="U185">
        <f t="shared" si="26"/>
        <v>-0.13372403318569476</v>
      </c>
      <c r="V185">
        <v>68</v>
      </c>
      <c r="W185">
        <v>701</v>
      </c>
      <c r="X185" t="s">
        <v>588</v>
      </c>
      <c r="Y185">
        <v>33.956498099999997</v>
      </c>
      <c r="Z185">
        <v>-118.43826079999999</v>
      </c>
      <c r="AA185">
        <v>0.6138123392867314</v>
      </c>
    </row>
    <row r="186" spans="1:27" x14ac:dyDescent="0.3">
      <c r="A186" t="s">
        <v>396</v>
      </c>
      <c r="B186" t="s">
        <v>589</v>
      </c>
      <c r="C186" t="s">
        <v>229</v>
      </c>
      <c r="D186" t="s">
        <v>20</v>
      </c>
      <c r="E186">
        <v>90293</v>
      </c>
      <c r="F186">
        <v>499000</v>
      </c>
      <c r="G186" t="str" cm="1">
        <f t="array" ref="G186">IF(OR(VLOOKUP($C186,Price_LookUp_tbl,11,FALSE)&gt;$F186,VLOOKUP($C186,Price_LookUp_tbl,12,FALSE)&lt;$F186),"Yes","No")</f>
        <v>No</v>
      </c>
      <c r="H186">
        <f t="shared" si="18"/>
        <v>-0.8353951006872915</v>
      </c>
      <c r="I186">
        <v>1</v>
      </c>
      <c r="J186" t="str">
        <f t="shared" si="19"/>
        <v>No</v>
      </c>
      <c r="K186">
        <f t="shared" si="20"/>
        <v>-1.3445481538674828</v>
      </c>
      <c r="L186">
        <v>1</v>
      </c>
      <c r="M186" t="str">
        <f t="shared" si="21"/>
        <v>Yes</v>
      </c>
      <c r="N186">
        <f t="shared" si="22"/>
        <v>-1.1856739804215664</v>
      </c>
      <c r="O186">
        <v>685</v>
      </c>
      <c r="P186" t="str">
        <f t="shared" si="23"/>
        <v>No</v>
      </c>
      <c r="Q186">
        <f t="shared" si="24"/>
        <v>-0.80645128763185547</v>
      </c>
      <c r="S186">
        <v>1973</v>
      </c>
      <c r="T186" t="str">
        <f t="shared" si="25"/>
        <v>No</v>
      </c>
      <c r="U186">
        <f t="shared" si="26"/>
        <v>-0.13372403318569476</v>
      </c>
      <c r="V186">
        <v>21</v>
      </c>
      <c r="W186">
        <v>728</v>
      </c>
      <c r="X186" t="s">
        <v>416</v>
      </c>
      <c r="Y186">
        <v>33.9564953</v>
      </c>
      <c r="Z186">
        <v>-118.438261</v>
      </c>
      <c r="AA186">
        <v>0.61365087040084476</v>
      </c>
    </row>
    <row r="187" spans="1:27" x14ac:dyDescent="0.3">
      <c r="A187" t="s">
        <v>396</v>
      </c>
      <c r="B187" t="s">
        <v>596</v>
      </c>
      <c r="C187" t="s">
        <v>229</v>
      </c>
      <c r="D187" t="s">
        <v>20</v>
      </c>
      <c r="E187">
        <v>90293</v>
      </c>
      <c r="F187">
        <v>589000</v>
      </c>
      <c r="G187" t="str" cm="1">
        <f t="array" ref="G187">IF(OR(VLOOKUP($C187,Price_LookUp_tbl,11,FALSE)&gt;$F187,VLOOKUP($C187,Price_LookUp_tbl,12,FALSE)&lt;$F187),"Yes","No")</f>
        <v>No</v>
      </c>
      <c r="H187">
        <f t="shared" si="18"/>
        <v>-0.75848599121689342</v>
      </c>
      <c r="I187">
        <v>1</v>
      </c>
      <c r="J187" t="str">
        <f t="shared" si="19"/>
        <v>No</v>
      </c>
      <c r="K187">
        <f t="shared" si="20"/>
        <v>-1.3445481538674828</v>
      </c>
      <c r="L187">
        <v>1</v>
      </c>
      <c r="M187" t="str">
        <f t="shared" si="21"/>
        <v>Yes</v>
      </c>
      <c r="N187">
        <f t="shared" si="22"/>
        <v>-1.1856739804215664</v>
      </c>
      <c r="O187">
        <v>727</v>
      </c>
      <c r="P187" t="str">
        <f t="shared" si="23"/>
        <v>No</v>
      </c>
      <c r="Q187">
        <f t="shared" si="24"/>
        <v>-0.77666527273691</v>
      </c>
      <c r="S187">
        <v>1986</v>
      </c>
      <c r="T187" t="str">
        <f t="shared" si="25"/>
        <v>No</v>
      </c>
      <c r="U187">
        <f t="shared" si="26"/>
        <v>0.744443071343041</v>
      </c>
      <c r="V187">
        <v>45</v>
      </c>
      <c r="W187">
        <v>810</v>
      </c>
      <c r="X187" t="s">
        <v>597</v>
      </c>
      <c r="Y187">
        <v>33.958182000000001</v>
      </c>
      <c r="Z187">
        <v>-118.43608500000001</v>
      </c>
      <c r="AA187">
        <v>0.78232820252091861</v>
      </c>
    </row>
    <row r="188" spans="1:27" x14ac:dyDescent="0.3">
      <c r="A188" t="s">
        <v>396</v>
      </c>
      <c r="B188" t="s">
        <v>603</v>
      </c>
      <c r="C188" t="s">
        <v>229</v>
      </c>
      <c r="D188" t="s">
        <v>20</v>
      </c>
      <c r="E188">
        <v>90293</v>
      </c>
      <c r="F188">
        <v>550000</v>
      </c>
      <c r="G188" t="str" cm="1">
        <f t="array" ref="G188">IF(OR(VLOOKUP($C188,Price_LookUp_tbl,11,FALSE)&gt;$F188,VLOOKUP($C188,Price_LookUp_tbl,12,FALSE)&lt;$F188),"Yes","No")</f>
        <v>No</v>
      </c>
      <c r="H188">
        <f t="shared" si="18"/>
        <v>-0.79181327198739926</v>
      </c>
      <c r="I188">
        <v>1</v>
      </c>
      <c r="J188" t="str">
        <f t="shared" si="19"/>
        <v>No</v>
      </c>
      <c r="K188">
        <f t="shared" si="20"/>
        <v>-1.3445481538674828</v>
      </c>
      <c r="L188">
        <v>1</v>
      </c>
      <c r="M188" t="str">
        <f t="shared" si="21"/>
        <v>Yes</v>
      </c>
      <c r="N188">
        <f t="shared" si="22"/>
        <v>-1.1856739804215664</v>
      </c>
      <c r="O188">
        <v>686</v>
      </c>
      <c r="P188" t="str">
        <f t="shared" si="23"/>
        <v>No</v>
      </c>
      <c r="Q188">
        <f t="shared" si="24"/>
        <v>-0.80574209680102338</v>
      </c>
      <c r="S188">
        <v>1983</v>
      </c>
      <c r="T188" t="str">
        <f t="shared" si="25"/>
        <v>No</v>
      </c>
      <c r="U188">
        <f t="shared" si="26"/>
        <v>0.54178912414410196</v>
      </c>
      <c r="V188">
        <v>5</v>
      </c>
      <c r="W188">
        <v>802</v>
      </c>
      <c r="X188" t="s">
        <v>585</v>
      </c>
      <c r="Y188">
        <v>33.955380300000002</v>
      </c>
      <c r="Z188">
        <v>-118.4352868</v>
      </c>
      <c r="AA188">
        <v>0.67959515293722816</v>
      </c>
    </row>
    <row r="189" spans="1:27" x14ac:dyDescent="0.3">
      <c r="A189" t="s">
        <v>396</v>
      </c>
      <c r="B189" t="s">
        <v>604</v>
      </c>
      <c r="C189" t="s">
        <v>229</v>
      </c>
      <c r="D189" t="s">
        <v>20</v>
      </c>
      <c r="E189">
        <v>90293</v>
      </c>
      <c r="F189">
        <v>629900</v>
      </c>
      <c r="G189" t="str" cm="1">
        <f t="array" ref="G189">IF(OR(VLOOKUP($C189,Price_LookUp_tbl,11,FALSE)&gt;$F189,VLOOKUP($C189,Price_LookUp_tbl,12,FALSE)&lt;$F189),"Yes","No")</f>
        <v>No</v>
      </c>
      <c r="H189">
        <f t="shared" si="18"/>
        <v>-0.72353507369090131</v>
      </c>
      <c r="I189">
        <v>1</v>
      </c>
      <c r="J189" t="str">
        <f t="shared" si="19"/>
        <v>No</v>
      </c>
      <c r="K189">
        <f t="shared" si="20"/>
        <v>-1.3445481538674828</v>
      </c>
      <c r="L189">
        <v>1</v>
      </c>
      <c r="M189" t="str">
        <f t="shared" si="21"/>
        <v>Yes</v>
      </c>
      <c r="N189">
        <f t="shared" si="22"/>
        <v>-1.1856739804215664</v>
      </c>
      <c r="O189">
        <v>686</v>
      </c>
      <c r="P189" t="str">
        <f t="shared" si="23"/>
        <v>No</v>
      </c>
      <c r="Q189">
        <f t="shared" si="24"/>
        <v>-0.80574209680102338</v>
      </c>
      <c r="S189">
        <v>1983</v>
      </c>
      <c r="T189" t="str">
        <f t="shared" si="25"/>
        <v>No</v>
      </c>
      <c r="U189">
        <f t="shared" si="26"/>
        <v>0.54178912414410196</v>
      </c>
      <c r="V189">
        <v>192</v>
      </c>
      <c r="W189">
        <v>918</v>
      </c>
      <c r="X189" t="s">
        <v>597</v>
      </c>
      <c r="Y189">
        <v>33.955339899999998</v>
      </c>
      <c r="Z189">
        <v>-118.4353004</v>
      </c>
      <c r="AA189">
        <v>0.6772812565087607</v>
      </c>
    </row>
    <row r="190" spans="1:27" x14ac:dyDescent="0.3">
      <c r="A190" t="s">
        <v>396</v>
      </c>
      <c r="B190" t="s">
        <v>605</v>
      </c>
      <c r="C190" t="s">
        <v>229</v>
      </c>
      <c r="D190" t="s">
        <v>20</v>
      </c>
      <c r="E190">
        <v>90293</v>
      </c>
      <c r="F190">
        <v>695000</v>
      </c>
      <c r="G190" t="str" cm="1">
        <f t="array" ref="G190">IF(OR(VLOOKUP($C190,Price_LookUp_tbl,11,FALSE)&gt;$F190,VLOOKUP($C190,Price_LookUp_tbl,12,FALSE)&lt;$F190),"Yes","No")</f>
        <v>No</v>
      </c>
      <c r="H190">
        <f t="shared" si="18"/>
        <v>-0.66790415117397994</v>
      </c>
      <c r="I190">
        <v>1</v>
      </c>
      <c r="J190" t="str">
        <f t="shared" si="19"/>
        <v>No</v>
      </c>
      <c r="K190">
        <f t="shared" si="20"/>
        <v>-1.3445481538674828</v>
      </c>
      <c r="L190">
        <v>1</v>
      </c>
      <c r="M190" t="str">
        <f t="shared" si="21"/>
        <v>Yes</v>
      </c>
      <c r="N190">
        <f t="shared" si="22"/>
        <v>-1.1856739804215664</v>
      </c>
      <c r="O190">
        <v>842</v>
      </c>
      <c r="P190" t="str">
        <f t="shared" si="23"/>
        <v>No</v>
      </c>
      <c r="Q190">
        <f t="shared" si="24"/>
        <v>-0.69510832719122617</v>
      </c>
      <c r="S190">
        <v>1983</v>
      </c>
      <c r="T190" t="str">
        <f t="shared" si="25"/>
        <v>No</v>
      </c>
      <c r="U190">
        <f t="shared" si="26"/>
        <v>0.54178912414410196</v>
      </c>
      <c r="V190">
        <v>12</v>
      </c>
      <c r="W190">
        <v>825</v>
      </c>
      <c r="X190" t="s">
        <v>606</v>
      </c>
      <c r="Y190">
        <v>33.955339899999998</v>
      </c>
      <c r="Z190">
        <v>-118.4353004</v>
      </c>
      <c r="AA190">
        <v>0.6772812565087607</v>
      </c>
    </row>
    <row r="191" spans="1:27" x14ac:dyDescent="0.3">
      <c r="A191" t="s">
        <v>396</v>
      </c>
      <c r="B191" t="s">
        <v>609</v>
      </c>
      <c r="C191" t="s">
        <v>229</v>
      </c>
      <c r="D191" t="s">
        <v>20</v>
      </c>
      <c r="E191">
        <v>90293</v>
      </c>
      <c r="F191">
        <v>569000</v>
      </c>
      <c r="G191" t="str" cm="1">
        <f t="array" ref="G191">IF(OR(VLOOKUP($C191,Price_LookUp_tbl,11,FALSE)&gt;$F191,VLOOKUP($C191,Price_LookUp_tbl,12,FALSE)&lt;$F191),"Yes","No")</f>
        <v>No</v>
      </c>
      <c r="H191">
        <f t="shared" si="18"/>
        <v>-0.77557690443253746</v>
      </c>
      <c r="I191">
        <v>1</v>
      </c>
      <c r="J191" t="str">
        <f t="shared" si="19"/>
        <v>No</v>
      </c>
      <c r="K191">
        <f t="shared" si="20"/>
        <v>-1.3445481538674828</v>
      </c>
      <c r="L191">
        <v>1</v>
      </c>
      <c r="M191" t="str">
        <f t="shared" si="21"/>
        <v>Yes</v>
      </c>
      <c r="N191">
        <f t="shared" si="22"/>
        <v>-1.1856739804215664</v>
      </c>
      <c r="O191">
        <v>686</v>
      </c>
      <c r="P191" t="str">
        <f t="shared" si="23"/>
        <v>No</v>
      </c>
      <c r="Q191">
        <f t="shared" si="24"/>
        <v>-0.80574209680102338</v>
      </c>
      <c r="S191">
        <v>1983</v>
      </c>
      <c r="T191" t="str">
        <f t="shared" si="25"/>
        <v>No</v>
      </c>
      <c r="U191">
        <f t="shared" si="26"/>
        <v>0.54178912414410196</v>
      </c>
      <c r="V191">
        <v>75</v>
      </c>
      <c r="W191">
        <v>829</v>
      </c>
      <c r="X191" t="s">
        <v>597</v>
      </c>
      <c r="Y191">
        <v>33.954651300000002</v>
      </c>
      <c r="Z191">
        <v>-118.4348856</v>
      </c>
      <c r="AA191">
        <v>0.66940419904630444</v>
      </c>
    </row>
    <row r="192" spans="1:27" x14ac:dyDescent="0.3">
      <c r="A192" t="s">
        <v>396</v>
      </c>
      <c r="B192" t="s">
        <v>610</v>
      </c>
      <c r="C192" t="s">
        <v>229</v>
      </c>
      <c r="D192" t="s">
        <v>20</v>
      </c>
      <c r="E192">
        <v>90293</v>
      </c>
      <c r="F192">
        <v>685000</v>
      </c>
      <c r="G192" t="str" cm="1">
        <f t="array" ref="G192">IF(OR(VLOOKUP($C192,Price_LookUp_tbl,11,FALSE)&gt;$F192,VLOOKUP($C192,Price_LookUp_tbl,12,FALSE)&lt;$F192),"Yes","No")</f>
        <v>No</v>
      </c>
      <c r="H192">
        <f t="shared" si="18"/>
        <v>-0.67644960778180196</v>
      </c>
      <c r="I192">
        <v>1</v>
      </c>
      <c r="J192" t="str">
        <f t="shared" si="19"/>
        <v>No</v>
      </c>
      <c r="K192">
        <f t="shared" si="20"/>
        <v>-1.3445481538674828</v>
      </c>
      <c r="L192">
        <v>1</v>
      </c>
      <c r="M192" t="str">
        <f t="shared" si="21"/>
        <v>Yes</v>
      </c>
      <c r="N192">
        <f t="shared" si="22"/>
        <v>-1.1856739804215664</v>
      </c>
      <c r="O192">
        <v>879</v>
      </c>
      <c r="P192" t="str">
        <f t="shared" si="23"/>
        <v>No</v>
      </c>
      <c r="Q192">
        <f t="shared" si="24"/>
        <v>-0.66886826645044095</v>
      </c>
      <c r="S192">
        <v>1982</v>
      </c>
      <c r="T192" t="str">
        <f t="shared" si="25"/>
        <v>No</v>
      </c>
      <c r="U192">
        <f t="shared" si="26"/>
        <v>0.47423780841112229</v>
      </c>
      <c r="V192">
        <v>13</v>
      </c>
      <c r="W192">
        <v>779</v>
      </c>
      <c r="X192" t="s">
        <v>606</v>
      </c>
      <c r="Y192">
        <v>33.954651300000002</v>
      </c>
      <c r="Z192">
        <v>-118.4348856</v>
      </c>
      <c r="AA192">
        <v>0.66940419904630444</v>
      </c>
    </row>
    <row r="193" spans="1:27" x14ac:dyDescent="0.3">
      <c r="A193" t="s">
        <v>17</v>
      </c>
      <c r="B193" t="s">
        <v>37</v>
      </c>
      <c r="C193" t="s">
        <v>36</v>
      </c>
      <c r="D193" t="s">
        <v>20</v>
      </c>
      <c r="E193">
        <v>90245</v>
      </c>
      <c r="F193">
        <v>1875000</v>
      </c>
      <c r="G193" t="str" cm="1">
        <f t="array" ref="G193">IF(OR(VLOOKUP($C193,Price_LookUp_tbl,11,FALSE)&gt;$F193,VLOOKUP($C193,Price_LookUp_tbl,12,FALSE)&lt;$F193),"Yes","No")</f>
        <v>No</v>
      </c>
      <c r="H193">
        <f t="shared" si="18"/>
        <v>0.51554933239692857</v>
      </c>
      <c r="I193">
        <v>1</v>
      </c>
      <c r="J193" t="str">
        <f t="shared" si="19"/>
        <v>No</v>
      </c>
      <c r="K193">
        <f t="shared" si="20"/>
        <v>-1.4661469151689763</v>
      </c>
      <c r="L193">
        <v>1</v>
      </c>
      <c r="M193" t="str">
        <f t="shared" si="21"/>
        <v>No</v>
      </c>
      <c r="N193">
        <f t="shared" si="22"/>
        <v>-1.3585884998278204</v>
      </c>
      <c r="O193">
        <v>11188</v>
      </c>
      <c r="P193" t="str">
        <f t="shared" si="23"/>
        <v>Yes</v>
      </c>
      <c r="Q193">
        <f t="shared" si="24"/>
        <v>2.7702315397002897</v>
      </c>
      <c r="R193">
        <v>11188</v>
      </c>
      <c r="S193">
        <v>2021</v>
      </c>
      <c r="T193" t="str">
        <f t="shared" si="25"/>
        <v>No</v>
      </c>
      <c r="U193">
        <f t="shared" si="26"/>
        <v>1.6685215177466195</v>
      </c>
      <c r="V193">
        <v>28</v>
      </c>
      <c r="W193">
        <v>168</v>
      </c>
      <c r="X193" t="s">
        <v>21</v>
      </c>
      <c r="Y193">
        <v>33.927731199999997</v>
      </c>
      <c r="Z193">
        <v>-118.40062709999999</v>
      </c>
      <c r="AA193">
        <v>2.0728835443903764</v>
      </c>
    </row>
    <row r="194" spans="1:27" x14ac:dyDescent="0.3">
      <c r="A194" t="s">
        <v>17</v>
      </c>
      <c r="B194" t="s">
        <v>223</v>
      </c>
      <c r="C194" t="s">
        <v>221</v>
      </c>
      <c r="D194" t="s">
        <v>20</v>
      </c>
      <c r="E194">
        <v>90292</v>
      </c>
      <c r="F194">
        <v>2495000</v>
      </c>
      <c r="G194" t="str" cm="1">
        <f t="array" ref="G194">IF(OR(VLOOKUP($C194,Price_LookUp_tbl,11,FALSE)&gt;$F194,VLOOKUP($C194,Price_LookUp_tbl,12,FALSE)&lt;$F194),"Yes","No")</f>
        <v>No</v>
      </c>
      <c r="H194">
        <f t="shared" ref="H194:H257" si="27">STANDARDIZE($F194,VLOOKUP($C194,Price_LookUp_tbl,2,FALSE),VLOOKUP($C194,Price_LookUp_tbl,3,FALSE))</f>
        <v>0.92218966799818092</v>
      </c>
      <c r="I194">
        <v>3</v>
      </c>
      <c r="J194" t="str">
        <f t="shared" ref="J194:J257" si="28">IF(OR(VLOOKUP($C194,Beds_LookUp_tbl,11,FALSE)&gt;$I194,VLOOKUP($C194,Beds_LookUp_tbl,12,FALSE)&lt;$I194),"Yes","No")</f>
        <v>No</v>
      </c>
      <c r="K194">
        <f t="shared" ref="K194:K257" si="29">STANDARDIZE($I194,VLOOKUP($C194,Beds_LookUp_tbl,2,FALSE),VLOOKUP($C194,Beds_LookUp_tbl,3,FALSE))</f>
        <v>0.58028845747399715</v>
      </c>
      <c r="L194">
        <v>3</v>
      </c>
      <c r="M194" t="str">
        <f t="shared" ref="M194:M257" si="30">IF(OR(VLOOKUP($C194,Baths_LookUp_tbl,11,FALSE)&gt;$L194,VLOOKUP($C194,Baths_LookUp_tbl,12,FALSE)&lt;$L194),"Yes","No")</f>
        <v>No</v>
      </c>
      <c r="N194">
        <f t="shared" ref="N194:N257" si="31">STANDARDIZE($L194,VLOOKUP($C194,Baths_LookUp_tbl,2,FALSE),VLOOKUP($C194,Baths_LookUp_tbl,3,FALSE))</f>
        <v>0.20704908027252902</v>
      </c>
      <c r="O194">
        <v>2602</v>
      </c>
      <c r="P194" t="str">
        <f t="shared" ref="P194:P257" si="32">IF(OR(VLOOKUP($C194,Square_Feet_LookUp_tbl,11,FALSE)&gt;$O194,VLOOKUP($C194,Square_Feet_LookUp_tbl,12,FALSE)&lt;$O194),"Yes","No")</f>
        <v>Yes</v>
      </c>
      <c r="Q194">
        <f t="shared" ref="Q194:Q257" si="33">STANDARDIZE($O194,VLOOKUP($C194,Square_Feet_LookUp_tbl,2,FALSE),VLOOKUP($C194,Square_Feet_LookUp_tbl,3,FALSE))</f>
        <v>0.47137225666427168</v>
      </c>
      <c r="R194">
        <v>2397</v>
      </c>
      <c r="S194">
        <v>1985</v>
      </c>
      <c r="T194" t="str">
        <f t="shared" ref="T194:T257" si="34">IF(OR(VLOOKUP($C194,Year_Built_LookUp_tbl,11,FALSE)&gt;$S194,VLOOKUP($C194,Year_Built_LookUp_tbl,12,FALSE)&lt;$S194),"Yes","No")</f>
        <v>No</v>
      </c>
      <c r="U194">
        <f t="shared" ref="U194:U257" si="35">STANDARDIZE($S194,VLOOKUP($C194,Year_Built_LookUp_tbl,2,FALSE),VLOOKUP($C194,Year_Built_LookUp_tbl,3,FALSE))</f>
        <v>-0.25949615720210528</v>
      </c>
      <c r="V194">
        <v>42</v>
      </c>
      <c r="W194">
        <v>959</v>
      </c>
      <c r="X194" t="s">
        <v>21</v>
      </c>
      <c r="Y194">
        <v>33.969316800000001</v>
      </c>
      <c r="Z194">
        <v>-118.4558689</v>
      </c>
      <c r="AA194">
        <v>1.5177864976575688</v>
      </c>
    </row>
    <row r="195" spans="1:27" x14ac:dyDescent="0.3">
      <c r="A195" t="s">
        <v>17</v>
      </c>
      <c r="B195" t="s">
        <v>227</v>
      </c>
      <c r="C195" t="s">
        <v>221</v>
      </c>
      <c r="D195" t="s">
        <v>20</v>
      </c>
      <c r="E195">
        <v>90292</v>
      </c>
      <c r="F195">
        <v>2085000</v>
      </c>
      <c r="G195" t="str" cm="1">
        <f t="array" ref="G195">IF(OR(VLOOKUP($C195,Price_LookUp_tbl,11,FALSE)&gt;$F195,VLOOKUP($C195,Price_LookUp_tbl,12,FALSE)&lt;$F195),"Yes","No")</f>
        <v>No</v>
      </c>
      <c r="H195">
        <f t="shared" si="27"/>
        <v>0.48539431711324188</v>
      </c>
      <c r="I195">
        <v>3</v>
      </c>
      <c r="J195" t="str">
        <f t="shared" si="28"/>
        <v>No</v>
      </c>
      <c r="K195">
        <f t="shared" si="29"/>
        <v>0.58028845747399715</v>
      </c>
      <c r="L195">
        <v>2.5</v>
      </c>
      <c r="M195" t="str">
        <f t="shared" si="30"/>
        <v>No</v>
      </c>
      <c r="N195">
        <f t="shared" si="31"/>
        <v>-0.23293021530659505</v>
      </c>
      <c r="O195">
        <v>2562</v>
      </c>
      <c r="P195" t="str">
        <f t="shared" si="32"/>
        <v>Yes</v>
      </c>
      <c r="Q195">
        <f t="shared" si="33"/>
        <v>0.4327677601531667</v>
      </c>
      <c r="R195">
        <v>2996</v>
      </c>
      <c r="S195">
        <v>1997</v>
      </c>
      <c r="T195" t="str">
        <f t="shared" si="34"/>
        <v>No</v>
      </c>
      <c r="U195">
        <f t="shared" si="35"/>
        <v>0.45587162751722737</v>
      </c>
      <c r="V195">
        <v>10</v>
      </c>
      <c r="W195">
        <v>814</v>
      </c>
      <c r="X195" t="s">
        <v>21</v>
      </c>
      <c r="Y195">
        <v>33.986271600000002</v>
      </c>
      <c r="Z195">
        <v>-118.4541273</v>
      </c>
      <c r="AA195">
        <v>1.8582283110659013</v>
      </c>
    </row>
    <row r="196" spans="1:27" x14ac:dyDescent="0.3">
      <c r="A196" t="s">
        <v>17</v>
      </c>
      <c r="B196" t="s">
        <v>269</v>
      </c>
      <c r="C196" t="s">
        <v>256</v>
      </c>
      <c r="D196" t="s">
        <v>20</v>
      </c>
      <c r="E196">
        <v>90291</v>
      </c>
      <c r="F196">
        <v>4750000</v>
      </c>
      <c r="G196" t="str" cm="1">
        <f t="array" ref="G196">IF(OR(VLOOKUP($C196,Price_LookUp_tbl,11,FALSE)&gt;$F196,VLOOKUP($C196,Price_LookUp_tbl,12,FALSE)&lt;$F196),"Yes","No")</f>
        <v>No</v>
      </c>
      <c r="H196">
        <f t="shared" si="27"/>
        <v>0.40746648748869829</v>
      </c>
      <c r="I196">
        <v>4</v>
      </c>
      <c r="J196" t="str">
        <f t="shared" si="28"/>
        <v>No</v>
      </c>
      <c r="K196">
        <f t="shared" si="29"/>
        <v>0.38368480993273696</v>
      </c>
      <c r="L196">
        <v>4</v>
      </c>
      <c r="M196" t="str">
        <f t="shared" si="30"/>
        <v>No</v>
      </c>
      <c r="N196">
        <f t="shared" si="31"/>
        <v>0.43216490721820988</v>
      </c>
      <c r="O196">
        <v>8002</v>
      </c>
      <c r="P196" t="str">
        <f t="shared" si="32"/>
        <v>Yes</v>
      </c>
      <c r="Q196">
        <f t="shared" si="33"/>
        <v>2.7956287103800697</v>
      </c>
      <c r="R196">
        <v>10893</v>
      </c>
      <c r="S196">
        <v>2014</v>
      </c>
      <c r="T196" t="str">
        <f t="shared" si="34"/>
        <v>No</v>
      </c>
      <c r="U196">
        <f t="shared" si="35"/>
        <v>1.0071452578825675</v>
      </c>
      <c r="V196">
        <v>16</v>
      </c>
      <c r="W196">
        <v>594</v>
      </c>
      <c r="X196" t="s">
        <v>21</v>
      </c>
      <c r="Y196">
        <v>34.000691500000002</v>
      </c>
      <c r="Z196">
        <v>-118.4541787</v>
      </c>
      <c r="AA196">
        <v>1.6380064142158195</v>
      </c>
    </row>
    <row r="197" spans="1:27" x14ac:dyDescent="0.3">
      <c r="A197" t="s">
        <v>17</v>
      </c>
      <c r="B197" t="s">
        <v>270</v>
      </c>
      <c r="C197" t="s">
        <v>256</v>
      </c>
      <c r="D197" t="s">
        <v>20</v>
      </c>
      <c r="E197">
        <v>90291</v>
      </c>
      <c r="F197">
        <v>3195000</v>
      </c>
      <c r="G197" t="str" cm="1">
        <f t="array" ref="G197">IF(OR(VLOOKUP($C197,Price_LookUp_tbl,11,FALSE)&gt;$F197,VLOOKUP($C197,Price_LookUp_tbl,12,FALSE)&lt;$F197),"Yes","No")</f>
        <v>No</v>
      </c>
      <c r="H197">
        <f t="shared" si="27"/>
        <v>-9.2223045687538918E-2</v>
      </c>
      <c r="I197">
        <v>5</v>
      </c>
      <c r="J197" t="str">
        <f t="shared" si="28"/>
        <v>No</v>
      </c>
      <c r="K197">
        <f t="shared" si="29"/>
        <v>1.174308054642619</v>
      </c>
      <c r="L197">
        <v>6</v>
      </c>
      <c r="M197" t="str">
        <f t="shared" si="30"/>
        <v>No</v>
      </c>
      <c r="N197">
        <f t="shared" si="31"/>
        <v>1.7168518445226151</v>
      </c>
      <c r="O197">
        <v>7680</v>
      </c>
      <c r="P197" t="str">
        <f t="shared" si="32"/>
        <v>Yes</v>
      </c>
      <c r="Q197">
        <f t="shared" si="33"/>
        <v>2.623186794986772</v>
      </c>
      <c r="R197">
        <v>10890</v>
      </c>
      <c r="S197">
        <v>1952</v>
      </c>
      <c r="T197" t="str">
        <f t="shared" si="34"/>
        <v>No</v>
      </c>
      <c r="U197">
        <f t="shared" si="35"/>
        <v>-0.60581747990771295</v>
      </c>
      <c r="V197">
        <v>69</v>
      </c>
      <c r="W197">
        <v>416</v>
      </c>
      <c r="X197" t="s">
        <v>21</v>
      </c>
      <c r="Y197">
        <v>34.002405600000003</v>
      </c>
      <c r="Z197">
        <v>-118.4549844</v>
      </c>
      <c r="AA197">
        <v>1.6050053952914956</v>
      </c>
    </row>
    <row r="198" spans="1:27" x14ac:dyDescent="0.3">
      <c r="A198" t="s">
        <v>396</v>
      </c>
      <c r="B198" t="s">
        <v>534</v>
      </c>
      <c r="C198" t="s">
        <v>221</v>
      </c>
      <c r="D198" t="s">
        <v>20</v>
      </c>
      <c r="E198">
        <v>90292</v>
      </c>
      <c r="F198">
        <v>1299000</v>
      </c>
      <c r="G198" t="str" cm="1">
        <f t="array" ref="G198">IF(OR(VLOOKUP($C198,Price_LookUp_tbl,11,FALSE)&gt;$F198,VLOOKUP($C198,Price_LookUp_tbl,12,FALSE)&lt;$F198),"Yes","No")</f>
        <v>No</v>
      </c>
      <c r="H198">
        <f t="shared" si="27"/>
        <v>-0.35197433116861687</v>
      </c>
      <c r="I198">
        <v>2</v>
      </c>
      <c r="J198" t="str">
        <f t="shared" si="28"/>
        <v>No</v>
      </c>
      <c r="K198">
        <f t="shared" si="29"/>
        <v>-0.58028845747399715</v>
      </c>
      <c r="L198">
        <v>2</v>
      </c>
      <c r="M198" t="str">
        <f t="shared" si="30"/>
        <v>No</v>
      </c>
      <c r="N198">
        <f t="shared" si="31"/>
        <v>-0.67290951088571915</v>
      </c>
      <c r="O198">
        <v>1051</v>
      </c>
      <c r="P198" t="str">
        <f t="shared" si="32"/>
        <v>Yes</v>
      </c>
      <c r="Q198">
        <f t="shared" si="33"/>
        <v>-1.0255170955538242</v>
      </c>
      <c r="S198">
        <v>1972</v>
      </c>
      <c r="T198" t="str">
        <f t="shared" si="34"/>
        <v>No</v>
      </c>
      <c r="U198">
        <f t="shared" si="35"/>
        <v>-1.0344779239813824</v>
      </c>
      <c r="V198">
        <v>67</v>
      </c>
      <c r="W198">
        <v>1236</v>
      </c>
      <c r="X198" t="s">
        <v>535</v>
      </c>
      <c r="Y198">
        <v>33.970041600000002</v>
      </c>
      <c r="Z198">
        <v>-118.4588548</v>
      </c>
      <c r="AA198">
        <v>1.6408504035486167</v>
      </c>
    </row>
    <row r="199" spans="1:27" x14ac:dyDescent="0.3">
      <c r="A199" t="s">
        <v>17</v>
      </c>
      <c r="B199" t="s">
        <v>27</v>
      </c>
      <c r="C199" t="s">
        <v>19</v>
      </c>
      <c r="D199" t="s">
        <v>20</v>
      </c>
      <c r="E199">
        <v>90230</v>
      </c>
      <c r="F199">
        <v>1500000</v>
      </c>
      <c r="G199" t="str" cm="1">
        <f t="array" ref="G199">IF(OR(VLOOKUP($C199,Price_LookUp_tbl,11,FALSE)&gt;$F199,VLOOKUP($C199,Price_LookUp_tbl,12,FALSE)&lt;$F199),"Yes","No")</f>
        <v>No</v>
      </c>
      <c r="H199">
        <f t="shared" si="27"/>
        <v>0.76286974315562717</v>
      </c>
      <c r="I199">
        <v>3</v>
      </c>
      <c r="J199" t="str">
        <f t="shared" si="28"/>
        <v>No</v>
      </c>
      <c r="K199">
        <f t="shared" si="29"/>
        <v>0.4148872035187236</v>
      </c>
      <c r="L199">
        <v>2.5</v>
      </c>
      <c r="M199" t="str">
        <f t="shared" si="30"/>
        <v>No</v>
      </c>
      <c r="N199">
        <f t="shared" si="31"/>
        <v>0.50051170573804193</v>
      </c>
      <c r="O199">
        <v>1914</v>
      </c>
      <c r="P199" t="str">
        <f t="shared" si="32"/>
        <v>No</v>
      </c>
      <c r="Q199">
        <f t="shared" si="33"/>
        <v>0.95248158241318726</v>
      </c>
      <c r="R199">
        <v>1044</v>
      </c>
      <c r="S199">
        <v>2017</v>
      </c>
      <c r="T199" t="str">
        <f t="shared" si="34"/>
        <v>Yes</v>
      </c>
      <c r="U199">
        <f t="shared" si="35"/>
        <v>2.5185863520333291</v>
      </c>
      <c r="V199">
        <v>11</v>
      </c>
      <c r="W199">
        <v>784</v>
      </c>
      <c r="X199" t="s">
        <v>21</v>
      </c>
      <c r="Y199">
        <v>33.989259500000003</v>
      </c>
      <c r="Z199">
        <v>-118.4108002</v>
      </c>
      <c r="AA199">
        <v>3.3703733856029476</v>
      </c>
    </row>
    <row r="200" spans="1:27" x14ac:dyDescent="0.3">
      <c r="A200" t="s">
        <v>17</v>
      </c>
      <c r="B200" t="s">
        <v>64</v>
      </c>
      <c r="C200" t="s">
        <v>46</v>
      </c>
      <c r="D200" t="s">
        <v>20</v>
      </c>
      <c r="E200">
        <v>90045</v>
      </c>
      <c r="F200">
        <v>2345000</v>
      </c>
      <c r="G200" t="str" cm="1">
        <f t="array" ref="G200">IF(OR(VLOOKUP($C200,Price_LookUp_tbl,11,FALSE)&gt;$F200,VLOOKUP($C200,Price_LookUp_tbl,12,FALSE)&lt;$F200),"Yes","No")</f>
        <v>No</v>
      </c>
      <c r="H200">
        <f t="shared" si="27"/>
        <v>0.70255121053620784</v>
      </c>
      <c r="I200">
        <v>4</v>
      </c>
      <c r="J200" t="str">
        <f t="shared" si="28"/>
        <v>No</v>
      </c>
      <c r="K200">
        <f t="shared" si="29"/>
        <v>0.52558016141915342</v>
      </c>
      <c r="L200">
        <v>4</v>
      </c>
      <c r="M200" t="str">
        <f t="shared" si="30"/>
        <v>No</v>
      </c>
      <c r="N200">
        <f t="shared" si="31"/>
        <v>1.0790869495437982</v>
      </c>
      <c r="O200">
        <v>2742</v>
      </c>
      <c r="P200" t="str">
        <f t="shared" si="32"/>
        <v>No</v>
      </c>
      <c r="Q200">
        <f t="shared" si="33"/>
        <v>0.79484380607987948</v>
      </c>
      <c r="R200">
        <v>6091</v>
      </c>
      <c r="S200">
        <v>2023</v>
      </c>
      <c r="T200" t="str">
        <f t="shared" si="34"/>
        <v>Yes</v>
      </c>
      <c r="U200">
        <f t="shared" si="35"/>
        <v>2.241359743572076</v>
      </c>
      <c r="V200">
        <v>12</v>
      </c>
      <c r="W200">
        <v>855</v>
      </c>
      <c r="X200" t="s">
        <v>21</v>
      </c>
      <c r="Y200">
        <v>33.962764999999997</v>
      </c>
      <c r="Z200">
        <v>-118.3993273</v>
      </c>
      <c r="AA200">
        <v>2.759602776390258</v>
      </c>
    </row>
    <row r="201" spans="1:27" x14ac:dyDescent="0.3">
      <c r="A201" t="s">
        <v>17</v>
      </c>
      <c r="B201" t="s">
        <v>97</v>
      </c>
      <c r="C201" t="s">
        <v>46</v>
      </c>
      <c r="D201" t="s">
        <v>20</v>
      </c>
      <c r="E201">
        <v>90045</v>
      </c>
      <c r="F201">
        <v>2249995</v>
      </c>
      <c r="G201" t="str" cm="1">
        <f t="array" ref="G201">IF(OR(VLOOKUP($C201,Price_LookUp_tbl,11,FALSE)&gt;$F201,VLOOKUP($C201,Price_LookUp_tbl,12,FALSE)&lt;$F201),"Yes","No")</f>
        <v>No</v>
      </c>
      <c r="H201">
        <f t="shared" si="27"/>
        <v>0.58971986722733349</v>
      </c>
      <c r="I201">
        <v>4</v>
      </c>
      <c r="J201" t="str">
        <f t="shared" si="28"/>
        <v>No</v>
      </c>
      <c r="K201">
        <f t="shared" si="29"/>
        <v>0.52558016141915342</v>
      </c>
      <c r="L201">
        <v>4.5</v>
      </c>
      <c r="M201" t="str">
        <f t="shared" si="30"/>
        <v>No</v>
      </c>
      <c r="N201">
        <f t="shared" si="31"/>
        <v>1.5026826861842004</v>
      </c>
      <c r="O201">
        <v>2685</v>
      </c>
      <c r="P201" t="str">
        <f t="shared" si="32"/>
        <v>No</v>
      </c>
      <c r="Q201">
        <f t="shared" si="33"/>
        <v>0.73279554967028093</v>
      </c>
      <c r="R201">
        <v>5801</v>
      </c>
      <c r="S201">
        <v>2023</v>
      </c>
      <c r="T201" t="str">
        <f t="shared" si="34"/>
        <v>Yes</v>
      </c>
      <c r="U201">
        <f t="shared" si="35"/>
        <v>2.241359743572076</v>
      </c>
      <c r="V201">
        <v>14</v>
      </c>
      <c r="W201">
        <v>838</v>
      </c>
      <c r="X201" t="s">
        <v>21</v>
      </c>
      <c r="Y201">
        <v>33.966464000000002</v>
      </c>
      <c r="Z201">
        <v>-118.3759501</v>
      </c>
      <c r="AA201">
        <v>4.1128848906820412</v>
      </c>
    </row>
    <row r="202" spans="1:27" x14ac:dyDescent="0.3">
      <c r="A202" t="s">
        <v>396</v>
      </c>
      <c r="B202" t="s">
        <v>448</v>
      </c>
      <c r="C202" t="s">
        <v>19</v>
      </c>
      <c r="D202" t="s">
        <v>20</v>
      </c>
      <c r="E202">
        <v>90232</v>
      </c>
      <c r="F202">
        <v>1775000</v>
      </c>
      <c r="G202" t="str" cm="1">
        <f t="array" ref="G202">IF(OR(VLOOKUP($C202,Price_LookUp_tbl,11,FALSE)&gt;$F202,VLOOKUP($C202,Price_LookUp_tbl,12,FALSE)&lt;$F202),"Yes","No")</f>
        <v>No</v>
      </c>
      <c r="H202">
        <f t="shared" si="27"/>
        <v>1.2674427624280806</v>
      </c>
      <c r="I202">
        <v>3</v>
      </c>
      <c r="J202" t="str">
        <f t="shared" si="28"/>
        <v>No</v>
      </c>
      <c r="K202">
        <f t="shared" si="29"/>
        <v>0.4148872035187236</v>
      </c>
      <c r="L202">
        <v>2.5</v>
      </c>
      <c r="M202" t="str">
        <f t="shared" si="30"/>
        <v>No</v>
      </c>
      <c r="N202">
        <f t="shared" si="31"/>
        <v>0.50051170573804193</v>
      </c>
      <c r="O202">
        <v>1629</v>
      </c>
      <c r="P202" t="str">
        <f t="shared" si="32"/>
        <v>No</v>
      </c>
      <c r="Q202">
        <f t="shared" si="33"/>
        <v>0.42241789281476388</v>
      </c>
      <c r="S202">
        <v>2021</v>
      </c>
      <c r="T202" t="str">
        <f t="shared" si="34"/>
        <v>Yes</v>
      </c>
      <c r="U202">
        <f t="shared" si="35"/>
        <v>2.7271965347269989</v>
      </c>
      <c r="V202">
        <v>19</v>
      </c>
      <c r="W202">
        <v>1090</v>
      </c>
      <c r="X202" t="s">
        <v>449</v>
      </c>
      <c r="Y202">
        <v>34.018975599999997</v>
      </c>
      <c r="Z202">
        <v>-118.39182340000001</v>
      </c>
      <c r="AA202">
        <v>5.3851609380314978</v>
      </c>
    </row>
    <row r="203" spans="1:27" x14ac:dyDescent="0.3">
      <c r="A203" t="s">
        <v>396</v>
      </c>
      <c r="B203" t="s">
        <v>614</v>
      </c>
      <c r="C203" t="s">
        <v>250</v>
      </c>
      <c r="D203" t="s">
        <v>20</v>
      </c>
      <c r="E203">
        <v>90094</v>
      </c>
      <c r="F203">
        <v>2660000</v>
      </c>
      <c r="G203" t="str" cm="1">
        <f t="array" ref="G203">IF(OR(VLOOKUP($C203,Price_LookUp_tbl,11,FALSE)&gt;$F203,VLOOKUP($C203,Price_LookUp_tbl,12,FALSE)&lt;$F203),"Yes","No")</f>
        <v>No</v>
      </c>
      <c r="H203">
        <f t="shared" si="27"/>
        <v>1.3878958965693236</v>
      </c>
      <c r="I203">
        <v>4</v>
      </c>
      <c r="J203" t="str">
        <f t="shared" si="28"/>
        <v>No</v>
      </c>
      <c r="K203">
        <f t="shared" si="29"/>
        <v>1.3514802416691605</v>
      </c>
      <c r="L203">
        <v>4</v>
      </c>
      <c r="M203" t="str">
        <f t="shared" si="30"/>
        <v>No</v>
      </c>
      <c r="N203">
        <f t="shared" si="31"/>
        <v>1.3066849574073007</v>
      </c>
      <c r="O203">
        <v>2224</v>
      </c>
      <c r="P203" t="str">
        <f t="shared" si="32"/>
        <v>No</v>
      </c>
      <c r="Q203">
        <f t="shared" si="33"/>
        <v>0.49286577257884456</v>
      </c>
      <c r="S203">
        <v>2014</v>
      </c>
      <c r="T203" t="str">
        <f t="shared" si="34"/>
        <v>Yes</v>
      </c>
      <c r="U203">
        <f t="shared" si="35"/>
        <v>2.5858481587683415</v>
      </c>
      <c r="V203">
        <v>85</v>
      </c>
      <c r="W203">
        <v>1196</v>
      </c>
      <c r="X203" t="s">
        <v>615</v>
      </c>
      <c r="Y203">
        <v>33.975326799999998</v>
      </c>
      <c r="Z203">
        <v>-118.4200606</v>
      </c>
      <c r="AA203">
        <v>2.2810895675095226</v>
      </c>
    </row>
    <row r="204" spans="1:27" x14ac:dyDescent="0.3">
      <c r="A204" t="s">
        <v>396</v>
      </c>
      <c r="B204" t="s">
        <v>806</v>
      </c>
      <c r="C204" t="s">
        <v>688</v>
      </c>
      <c r="D204" t="s">
        <v>689</v>
      </c>
      <c r="E204">
        <v>33129</v>
      </c>
      <c r="F204">
        <v>699000</v>
      </c>
      <c r="G204" t="str" cm="1">
        <f t="array" ref="G204">IF(OR(VLOOKUP($C204,Price_LookUp_tbl,11,FALSE)&gt;$F204,VLOOKUP($C204,Price_LookUp_tbl,12,FALSE)&lt;$F204),"Yes","No")</f>
        <v>No</v>
      </c>
      <c r="H204">
        <f t="shared" si="27"/>
        <v>-0.28463017979777278</v>
      </c>
      <c r="I204">
        <v>2</v>
      </c>
      <c r="J204" t="str">
        <f t="shared" si="28"/>
        <v>No</v>
      </c>
      <c r="K204">
        <f t="shared" si="29"/>
        <v>8.28088559132798E-2</v>
      </c>
      <c r="L204">
        <v>2</v>
      </c>
      <c r="M204" t="str">
        <f t="shared" si="30"/>
        <v>No</v>
      </c>
      <c r="N204">
        <f t="shared" si="31"/>
        <v>-0.19099756523966455</v>
      </c>
      <c r="O204">
        <v>1404</v>
      </c>
      <c r="P204" t="str">
        <f t="shared" si="32"/>
        <v>No</v>
      </c>
      <c r="Q204">
        <f t="shared" si="33"/>
        <v>8.1335021884767239E-2</v>
      </c>
      <c r="S204">
        <v>1983</v>
      </c>
      <c r="T204" t="str">
        <f t="shared" si="34"/>
        <v>Yes</v>
      </c>
      <c r="U204">
        <f t="shared" si="35"/>
        <v>-2.15720160887853</v>
      </c>
      <c r="V204">
        <v>43</v>
      </c>
      <c r="W204">
        <v>498</v>
      </c>
      <c r="X204" t="s">
        <v>807</v>
      </c>
      <c r="Y204">
        <v>25.757884600000001</v>
      </c>
      <c r="Z204">
        <v>-80.191980900000004</v>
      </c>
      <c r="AA204">
        <v>0.38548508188091035</v>
      </c>
    </row>
    <row r="205" spans="1:27" x14ac:dyDescent="0.3">
      <c r="A205" t="s">
        <v>396</v>
      </c>
      <c r="B205" t="s">
        <v>875</v>
      </c>
      <c r="C205" t="s">
        <v>688</v>
      </c>
      <c r="D205" t="s">
        <v>689</v>
      </c>
      <c r="E205">
        <v>33130</v>
      </c>
      <c r="F205">
        <v>240000</v>
      </c>
      <c r="G205" t="str" cm="1">
        <f t="array" ref="G205">IF(OR(VLOOKUP($C205,Price_LookUp_tbl,11,FALSE)&gt;$F205,VLOOKUP($C205,Price_LookUp_tbl,12,FALSE)&lt;$F205),"Yes","No")</f>
        <v>No</v>
      </c>
      <c r="H205">
        <f t="shared" si="27"/>
        <v>-0.46546825498939537</v>
      </c>
      <c r="I205">
        <v>2</v>
      </c>
      <c r="J205" t="str">
        <f t="shared" si="28"/>
        <v>No</v>
      </c>
      <c r="K205">
        <f t="shared" si="29"/>
        <v>8.28088559132798E-2</v>
      </c>
      <c r="L205">
        <v>1</v>
      </c>
      <c r="M205" t="str">
        <f t="shared" si="30"/>
        <v>No</v>
      </c>
      <c r="N205">
        <f t="shared" si="31"/>
        <v>-1.076531731350836</v>
      </c>
      <c r="O205">
        <v>800</v>
      </c>
      <c r="P205" t="str">
        <f t="shared" si="32"/>
        <v>No</v>
      </c>
      <c r="Q205">
        <f t="shared" si="33"/>
        <v>-0.61814332790085447</v>
      </c>
      <c r="S205">
        <v>1973</v>
      </c>
      <c r="T205" t="str">
        <f t="shared" si="34"/>
        <v>Yes</v>
      </c>
      <c r="U205">
        <f t="shared" si="35"/>
        <v>-2.9728241243288522</v>
      </c>
      <c r="V205">
        <v>161</v>
      </c>
      <c r="W205">
        <v>300</v>
      </c>
      <c r="X205" t="s">
        <v>876</v>
      </c>
      <c r="Y205">
        <v>25.7668936</v>
      </c>
      <c r="Z205">
        <v>-80.201438600000003</v>
      </c>
      <c r="AA205">
        <v>0.96167793757915709</v>
      </c>
    </row>
    <row r="206" spans="1:27" x14ac:dyDescent="0.3">
      <c r="A206" t="s">
        <v>396</v>
      </c>
      <c r="B206" t="s">
        <v>1120</v>
      </c>
      <c r="C206" t="s">
        <v>688</v>
      </c>
      <c r="D206" t="s">
        <v>689</v>
      </c>
      <c r="E206">
        <v>33131</v>
      </c>
      <c r="F206">
        <v>1195000</v>
      </c>
      <c r="G206" t="str" cm="1">
        <f t="array" ref="G206">IF(OR(VLOOKUP($C206,Price_LookUp_tbl,11,FALSE)&gt;$F206,VLOOKUP($C206,Price_LookUp_tbl,12,FALSE)&lt;$F206),"Yes","No")</f>
        <v>No</v>
      </c>
      <c r="H206">
        <f t="shared" si="27"/>
        <v>-8.9214743425126114E-2</v>
      </c>
      <c r="I206">
        <v>3</v>
      </c>
      <c r="J206" t="str">
        <f t="shared" si="28"/>
        <v>No</v>
      </c>
      <c r="K206">
        <f t="shared" si="29"/>
        <v>1.172680249868705</v>
      </c>
      <c r="L206">
        <v>2</v>
      </c>
      <c r="M206" t="str">
        <f t="shared" si="30"/>
        <v>No</v>
      </c>
      <c r="N206">
        <f t="shared" si="31"/>
        <v>-0.19099756523966455</v>
      </c>
      <c r="O206">
        <v>1433</v>
      </c>
      <c r="P206" t="str">
        <f t="shared" si="32"/>
        <v>No</v>
      </c>
      <c r="Q206">
        <f t="shared" si="33"/>
        <v>0.11491924728838153</v>
      </c>
      <c r="S206">
        <v>1973</v>
      </c>
      <c r="T206" t="str">
        <f t="shared" si="34"/>
        <v>Yes</v>
      </c>
      <c r="U206">
        <f t="shared" si="35"/>
        <v>-2.9728241243288522</v>
      </c>
      <c r="V206">
        <v>13</v>
      </c>
      <c r="W206">
        <v>834</v>
      </c>
      <c r="X206" t="s">
        <v>1121</v>
      </c>
      <c r="Y206">
        <v>25.758324399999999</v>
      </c>
      <c r="Z206">
        <v>-80.189388300000005</v>
      </c>
      <c r="AA206">
        <v>0.52672165012564354</v>
      </c>
    </row>
    <row r="207" spans="1:27" x14ac:dyDescent="0.3">
      <c r="A207" t="s">
        <v>396</v>
      </c>
      <c r="B207" t="s">
        <v>1235</v>
      </c>
      <c r="C207" t="s">
        <v>688</v>
      </c>
      <c r="D207" t="s">
        <v>689</v>
      </c>
      <c r="E207">
        <v>33131</v>
      </c>
      <c r="F207">
        <v>825000</v>
      </c>
      <c r="G207" t="str" cm="1">
        <f t="array" ref="G207">IF(OR(VLOOKUP($C207,Price_LookUp_tbl,11,FALSE)&gt;$F207,VLOOKUP($C207,Price_LookUp_tbl,12,FALSE)&lt;$F207),"Yes","No")</f>
        <v>No</v>
      </c>
      <c r="H207">
        <f t="shared" si="27"/>
        <v>-0.23498835523536654</v>
      </c>
      <c r="I207">
        <v>2</v>
      </c>
      <c r="J207" t="str">
        <f t="shared" si="28"/>
        <v>No</v>
      </c>
      <c r="K207">
        <f t="shared" si="29"/>
        <v>8.28088559132798E-2</v>
      </c>
      <c r="L207">
        <v>2</v>
      </c>
      <c r="M207" t="str">
        <f t="shared" si="30"/>
        <v>No</v>
      </c>
      <c r="N207">
        <f t="shared" si="31"/>
        <v>-0.19099756523966455</v>
      </c>
      <c r="O207">
        <v>1214</v>
      </c>
      <c r="P207" t="str">
        <f t="shared" si="32"/>
        <v>No</v>
      </c>
      <c r="Q207">
        <f t="shared" si="33"/>
        <v>-0.1386995583458091</v>
      </c>
      <c r="S207">
        <v>1982</v>
      </c>
      <c r="T207" t="str">
        <f t="shared" si="34"/>
        <v>Yes</v>
      </c>
      <c r="U207">
        <f t="shared" si="35"/>
        <v>-2.2387638604235622</v>
      </c>
      <c r="V207">
        <v>8</v>
      </c>
      <c r="W207">
        <v>680</v>
      </c>
      <c r="X207" t="s">
        <v>1236</v>
      </c>
      <c r="Y207">
        <v>25.767190299999999</v>
      </c>
      <c r="Z207">
        <v>-80.184933299999997</v>
      </c>
      <c r="AA207">
        <v>1.1608841452696563</v>
      </c>
    </row>
    <row r="208" spans="1:27" x14ac:dyDescent="0.3">
      <c r="A208" t="s">
        <v>396</v>
      </c>
      <c r="B208" t="s">
        <v>1337</v>
      </c>
      <c r="C208" t="s">
        <v>688</v>
      </c>
      <c r="D208" t="s">
        <v>689</v>
      </c>
      <c r="E208">
        <v>33132</v>
      </c>
      <c r="F208">
        <v>474900</v>
      </c>
      <c r="G208" t="str" cm="1">
        <f t="array" ref="G208">IF(OR(VLOOKUP($C208,Price_LookUp_tbl,11,FALSE)&gt;$F208,VLOOKUP($C208,Price_LookUp_tbl,12,FALSE)&lt;$F208),"Yes","No")</f>
        <v>No</v>
      </c>
      <c r="H208">
        <f t="shared" si="27"/>
        <v>-0.37292171062662377</v>
      </c>
      <c r="I208">
        <v>1</v>
      </c>
      <c r="J208" t="str">
        <f t="shared" si="28"/>
        <v>No</v>
      </c>
      <c r="K208">
        <f t="shared" si="29"/>
        <v>-1.0070625380421454</v>
      </c>
      <c r="L208">
        <v>1.5</v>
      </c>
      <c r="M208" t="str">
        <f t="shared" si="30"/>
        <v>No</v>
      </c>
      <c r="N208">
        <f t="shared" si="31"/>
        <v>-0.63376464829525025</v>
      </c>
      <c r="O208">
        <v>1148</v>
      </c>
      <c r="P208" t="str">
        <f t="shared" si="32"/>
        <v>No</v>
      </c>
      <c r="Q208">
        <f t="shared" si="33"/>
        <v>-0.21513262305748299</v>
      </c>
      <c r="S208">
        <v>1986</v>
      </c>
      <c r="T208" t="str">
        <f t="shared" si="34"/>
        <v>Yes</v>
      </c>
      <c r="U208">
        <f t="shared" si="35"/>
        <v>-1.9125148542434334</v>
      </c>
      <c r="V208">
        <v>261</v>
      </c>
      <c r="W208">
        <v>414</v>
      </c>
      <c r="X208" t="s">
        <v>1338</v>
      </c>
      <c r="Y208">
        <v>25.791315999999998</v>
      </c>
      <c r="Z208">
        <v>-80.186155200000002</v>
      </c>
      <c r="AA208">
        <v>0.65877779374852286</v>
      </c>
    </row>
    <row r="209" spans="1:27" x14ac:dyDescent="0.3">
      <c r="A209" t="s">
        <v>396</v>
      </c>
      <c r="B209" t="s">
        <v>1339</v>
      </c>
      <c r="C209" t="s">
        <v>688</v>
      </c>
      <c r="D209" t="s">
        <v>689</v>
      </c>
      <c r="E209">
        <v>33132</v>
      </c>
      <c r="F209">
        <v>829000</v>
      </c>
      <c r="G209" t="str" cm="1">
        <f t="array" ref="G209">IF(OR(VLOOKUP($C209,Price_LookUp_tbl,11,FALSE)&gt;$F209,VLOOKUP($C209,Price_LookUp_tbl,12,FALSE)&lt;$F209),"Yes","No")</f>
        <v>No</v>
      </c>
      <c r="H209">
        <f t="shared" si="27"/>
        <v>-0.23341242429687747</v>
      </c>
      <c r="I209">
        <v>2</v>
      </c>
      <c r="J209" t="str">
        <f t="shared" si="28"/>
        <v>No</v>
      </c>
      <c r="K209">
        <f t="shared" si="29"/>
        <v>8.28088559132798E-2</v>
      </c>
      <c r="L209">
        <v>2</v>
      </c>
      <c r="M209" t="str">
        <f t="shared" si="30"/>
        <v>No</v>
      </c>
      <c r="N209">
        <f t="shared" si="31"/>
        <v>-0.19099756523966455</v>
      </c>
      <c r="O209">
        <v>1382</v>
      </c>
      <c r="P209" t="str">
        <f t="shared" si="32"/>
        <v>No</v>
      </c>
      <c r="Q209">
        <f t="shared" si="33"/>
        <v>5.5857333647542612E-2</v>
      </c>
      <c r="S209">
        <v>1986</v>
      </c>
      <c r="T209" t="str">
        <f t="shared" si="34"/>
        <v>Yes</v>
      </c>
      <c r="U209">
        <f t="shared" si="35"/>
        <v>-1.9125148542434334</v>
      </c>
      <c r="V209">
        <v>4</v>
      </c>
      <c r="W209">
        <v>600</v>
      </c>
      <c r="X209" t="s">
        <v>1340</v>
      </c>
      <c r="Y209">
        <v>25.791315999999998</v>
      </c>
      <c r="Z209">
        <v>-80.186155200000002</v>
      </c>
      <c r="AA209">
        <v>0.65877779374852286</v>
      </c>
    </row>
    <row r="210" spans="1:27" x14ac:dyDescent="0.3">
      <c r="A210" t="s">
        <v>396</v>
      </c>
      <c r="B210" t="s">
        <v>1341</v>
      </c>
      <c r="C210" t="s">
        <v>688</v>
      </c>
      <c r="D210" t="s">
        <v>689</v>
      </c>
      <c r="E210">
        <v>33132</v>
      </c>
      <c r="F210">
        <v>550000</v>
      </c>
      <c r="G210" t="str" cm="1">
        <f t="array" ref="G210">IF(OR(VLOOKUP($C210,Price_LookUp_tbl,11,FALSE)&gt;$F210,VLOOKUP($C210,Price_LookUp_tbl,12,FALSE)&lt;$F210),"Yes","No")</f>
        <v>No</v>
      </c>
      <c r="H210">
        <f t="shared" si="27"/>
        <v>-0.3433336072564912</v>
      </c>
      <c r="I210">
        <v>1</v>
      </c>
      <c r="J210" t="str">
        <f t="shared" si="28"/>
        <v>No</v>
      </c>
      <c r="K210">
        <f t="shared" si="29"/>
        <v>-1.0070625380421454</v>
      </c>
      <c r="L210">
        <v>1.5</v>
      </c>
      <c r="M210" t="str">
        <f t="shared" si="30"/>
        <v>No</v>
      </c>
      <c r="N210">
        <f t="shared" si="31"/>
        <v>-0.63376464829525025</v>
      </c>
      <c r="O210">
        <v>1066</v>
      </c>
      <c r="P210" t="str">
        <f t="shared" si="32"/>
        <v>No</v>
      </c>
      <c r="Q210">
        <f t="shared" si="33"/>
        <v>-0.31009491557804753</v>
      </c>
      <c r="S210">
        <v>1986</v>
      </c>
      <c r="T210" t="str">
        <f t="shared" si="34"/>
        <v>Yes</v>
      </c>
      <c r="U210">
        <f t="shared" si="35"/>
        <v>-1.9125148542434334</v>
      </c>
      <c r="V210">
        <v>35</v>
      </c>
      <c r="W210">
        <v>516</v>
      </c>
      <c r="X210" t="s">
        <v>1342</v>
      </c>
      <c r="Y210">
        <v>25.791315999999998</v>
      </c>
      <c r="Z210">
        <v>-80.186155200000002</v>
      </c>
      <c r="AA210">
        <v>0.65877779374852286</v>
      </c>
    </row>
    <row r="211" spans="1:27" x14ac:dyDescent="0.3">
      <c r="A211" t="s">
        <v>396</v>
      </c>
      <c r="B211" t="s">
        <v>1343</v>
      </c>
      <c r="C211" t="s">
        <v>688</v>
      </c>
      <c r="D211" t="s">
        <v>689</v>
      </c>
      <c r="E211">
        <v>33132</v>
      </c>
      <c r="F211">
        <v>699000</v>
      </c>
      <c r="G211" t="str" cm="1">
        <f t="array" ref="G211">IF(OR(VLOOKUP($C211,Price_LookUp_tbl,11,FALSE)&gt;$F211,VLOOKUP($C211,Price_LookUp_tbl,12,FALSE)&lt;$F211),"Yes","No")</f>
        <v>No</v>
      </c>
      <c r="H211">
        <f t="shared" si="27"/>
        <v>-0.28463017979777278</v>
      </c>
      <c r="I211">
        <v>2</v>
      </c>
      <c r="J211" t="str">
        <f t="shared" si="28"/>
        <v>No</v>
      </c>
      <c r="K211">
        <f t="shared" si="29"/>
        <v>8.28088559132798E-2</v>
      </c>
      <c r="L211">
        <v>2</v>
      </c>
      <c r="M211" t="str">
        <f t="shared" si="30"/>
        <v>No</v>
      </c>
      <c r="N211">
        <f t="shared" si="31"/>
        <v>-0.19099756523966455</v>
      </c>
      <c r="O211">
        <v>1390</v>
      </c>
      <c r="P211" t="str">
        <f t="shared" si="32"/>
        <v>No</v>
      </c>
      <c r="Q211">
        <f t="shared" si="33"/>
        <v>6.5121947551987927E-2</v>
      </c>
      <c r="S211">
        <v>1986</v>
      </c>
      <c r="T211" t="str">
        <f t="shared" si="34"/>
        <v>Yes</v>
      </c>
      <c r="U211">
        <f t="shared" si="35"/>
        <v>-1.9125148542434334</v>
      </c>
      <c r="V211">
        <v>307</v>
      </c>
      <c r="W211">
        <v>503</v>
      </c>
      <c r="X211" t="s">
        <v>1344</v>
      </c>
      <c r="Y211">
        <v>25.791315999999998</v>
      </c>
      <c r="Z211">
        <v>-80.186155200000002</v>
      </c>
      <c r="AA211">
        <v>0.65877779374852286</v>
      </c>
    </row>
    <row r="212" spans="1:27" x14ac:dyDescent="0.3">
      <c r="A212" t="s">
        <v>396</v>
      </c>
      <c r="B212" t="s">
        <v>1345</v>
      </c>
      <c r="C212" t="s">
        <v>688</v>
      </c>
      <c r="D212" t="s">
        <v>689</v>
      </c>
      <c r="E212">
        <v>33132</v>
      </c>
      <c r="F212">
        <v>1100000</v>
      </c>
      <c r="G212" t="str" cm="1">
        <f t="array" ref="G212">IF(OR(VLOOKUP($C212,Price_LookUp_tbl,11,FALSE)&gt;$F212,VLOOKUP($C212,Price_LookUp_tbl,12,FALSE)&lt;$F212),"Yes","No")</f>
        <v>No</v>
      </c>
      <c r="H212">
        <f t="shared" si="27"/>
        <v>-0.12664310321424191</v>
      </c>
      <c r="I212">
        <v>2</v>
      </c>
      <c r="J212" t="str">
        <f t="shared" si="28"/>
        <v>No</v>
      </c>
      <c r="K212">
        <f t="shared" si="29"/>
        <v>8.28088559132798E-2</v>
      </c>
      <c r="L212">
        <v>2</v>
      </c>
      <c r="M212" t="str">
        <f t="shared" si="30"/>
        <v>No</v>
      </c>
      <c r="N212">
        <f t="shared" si="31"/>
        <v>-0.19099756523966455</v>
      </c>
      <c r="O212">
        <v>1717</v>
      </c>
      <c r="P212" t="str">
        <f t="shared" si="32"/>
        <v>No</v>
      </c>
      <c r="Q212">
        <f t="shared" si="33"/>
        <v>0.44381304089619039</v>
      </c>
      <c r="S212">
        <v>1986</v>
      </c>
      <c r="T212" t="str">
        <f t="shared" si="34"/>
        <v>Yes</v>
      </c>
      <c r="U212">
        <f t="shared" si="35"/>
        <v>-1.9125148542434334</v>
      </c>
      <c r="V212">
        <v>50</v>
      </c>
      <c r="W212">
        <v>641</v>
      </c>
      <c r="X212" t="s">
        <v>1346</v>
      </c>
      <c r="Y212">
        <v>25.791315999999998</v>
      </c>
      <c r="Z212">
        <v>-80.186155200000002</v>
      </c>
      <c r="AA212">
        <v>0.65877779374852286</v>
      </c>
    </row>
    <row r="213" spans="1:27" x14ac:dyDescent="0.3">
      <c r="A213" t="s">
        <v>396</v>
      </c>
      <c r="B213" t="s">
        <v>1347</v>
      </c>
      <c r="C213" t="s">
        <v>688</v>
      </c>
      <c r="D213" t="s">
        <v>689</v>
      </c>
      <c r="E213">
        <v>33132</v>
      </c>
      <c r="F213">
        <v>725000</v>
      </c>
      <c r="G213" t="str" cm="1">
        <f t="array" ref="G213">IF(OR(VLOOKUP($C213,Price_LookUp_tbl,11,FALSE)&gt;$F213,VLOOKUP($C213,Price_LookUp_tbl,12,FALSE)&lt;$F213),"Yes","No")</f>
        <v>No</v>
      </c>
      <c r="H213">
        <f t="shared" si="27"/>
        <v>-0.27438662869759373</v>
      </c>
      <c r="I213">
        <v>3</v>
      </c>
      <c r="J213" t="str">
        <f t="shared" si="28"/>
        <v>No</v>
      </c>
      <c r="K213">
        <f t="shared" si="29"/>
        <v>1.172680249868705</v>
      </c>
      <c r="L213">
        <v>2</v>
      </c>
      <c r="M213" t="str">
        <f t="shared" si="30"/>
        <v>No</v>
      </c>
      <c r="N213">
        <f t="shared" si="31"/>
        <v>-0.19099756523966455</v>
      </c>
      <c r="O213">
        <v>1602</v>
      </c>
      <c r="P213" t="str">
        <f t="shared" si="32"/>
        <v>No</v>
      </c>
      <c r="Q213">
        <f t="shared" si="33"/>
        <v>0.31063421601978891</v>
      </c>
      <c r="S213">
        <v>1986</v>
      </c>
      <c r="T213" t="str">
        <f t="shared" si="34"/>
        <v>Yes</v>
      </c>
      <c r="U213">
        <f t="shared" si="35"/>
        <v>-1.9125148542434334</v>
      </c>
      <c r="V213">
        <v>3</v>
      </c>
      <c r="W213">
        <v>453</v>
      </c>
      <c r="X213" t="s">
        <v>1348</v>
      </c>
      <c r="Y213">
        <v>25.791315999999998</v>
      </c>
      <c r="Z213">
        <v>-80.186155200000002</v>
      </c>
      <c r="AA213">
        <v>0.65877779374852286</v>
      </c>
    </row>
    <row r="214" spans="1:27" x14ac:dyDescent="0.3">
      <c r="A214" t="s">
        <v>396</v>
      </c>
      <c r="B214" t="s">
        <v>1349</v>
      </c>
      <c r="C214" t="s">
        <v>688</v>
      </c>
      <c r="D214" t="s">
        <v>689</v>
      </c>
      <c r="E214">
        <v>33132</v>
      </c>
      <c r="F214">
        <v>949000</v>
      </c>
      <c r="G214" t="str" cm="1">
        <f t="array" ref="G214">IF(OR(VLOOKUP($C214,Price_LookUp_tbl,11,FALSE)&gt;$F214,VLOOKUP($C214,Price_LookUp_tbl,12,FALSE)&lt;$F214),"Yes","No")</f>
        <v>No</v>
      </c>
      <c r="H214">
        <f t="shared" si="27"/>
        <v>-0.1861344961422049</v>
      </c>
      <c r="I214">
        <v>2</v>
      </c>
      <c r="J214" t="str">
        <f t="shared" si="28"/>
        <v>No</v>
      </c>
      <c r="K214">
        <f t="shared" si="29"/>
        <v>8.28088559132798E-2</v>
      </c>
      <c r="L214">
        <v>2</v>
      </c>
      <c r="M214" t="str">
        <f t="shared" si="30"/>
        <v>No</v>
      </c>
      <c r="N214">
        <f t="shared" si="31"/>
        <v>-0.19099756523966455</v>
      </c>
      <c r="O214">
        <v>1464</v>
      </c>
      <c r="P214" t="str">
        <f t="shared" si="32"/>
        <v>No</v>
      </c>
      <c r="Q214">
        <f t="shared" si="33"/>
        <v>0.15081962616810715</v>
      </c>
      <c r="S214">
        <v>1986</v>
      </c>
      <c r="T214" t="str">
        <f t="shared" si="34"/>
        <v>Yes</v>
      </c>
      <c r="U214">
        <f t="shared" si="35"/>
        <v>-1.9125148542434334</v>
      </c>
      <c r="V214">
        <v>87</v>
      </c>
      <c r="W214">
        <v>648</v>
      </c>
      <c r="X214" t="s">
        <v>1350</v>
      </c>
      <c r="Y214">
        <v>25.791315999999998</v>
      </c>
      <c r="Z214">
        <v>-80.186155200000002</v>
      </c>
      <c r="AA214">
        <v>0.65877779374852286</v>
      </c>
    </row>
    <row r="215" spans="1:27" x14ac:dyDescent="0.3">
      <c r="A215" t="s">
        <v>396</v>
      </c>
      <c r="B215" t="s">
        <v>1441</v>
      </c>
      <c r="C215" t="s">
        <v>688</v>
      </c>
      <c r="D215" t="s">
        <v>689</v>
      </c>
      <c r="E215">
        <v>33132</v>
      </c>
      <c r="F215">
        <v>359995</v>
      </c>
      <c r="G215" t="str" cm="1">
        <f t="array" ref="G215">IF(OR(VLOOKUP($C215,Price_LookUp_tbl,11,FALSE)&gt;$F215,VLOOKUP($C215,Price_LookUp_tbl,12,FALSE)&lt;$F215),"Yes","No")</f>
        <v>No</v>
      </c>
      <c r="H215">
        <f t="shared" si="27"/>
        <v>-0.41819229674839592</v>
      </c>
      <c r="I215">
        <v>1</v>
      </c>
      <c r="J215" t="str">
        <f t="shared" si="28"/>
        <v>No</v>
      </c>
      <c r="K215">
        <f t="shared" si="29"/>
        <v>-1.0070625380421454</v>
      </c>
      <c r="L215">
        <v>1.5</v>
      </c>
      <c r="M215" t="str">
        <f t="shared" si="30"/>
        <v>No</v>
      </c>
      <c r="N215">
        <f t="shared" si="31"/>
        <v>-0.63376464829525025</v>
      </c>
      <c r="O215">
        <v>800</v>
      </c>
      <c r="P215" t="str">
        <f t="shared" si="32"/>
        <v>No</v>
      </c>
      <c r="Q215">
        <f t="shared" si="33"/>
        <v>-0.61814332790085447</v>
      </c>
      <c r="S215">
        <v>1980</v>
      </c>
      <c r="T215" t="str">
        <f t="shared" si="34"/>
        <v>Yes</v>
      </c>
      <c r="U215">
        <f t="shared" si="35"/>
        <v>-2.4018883635136268</v>
      </c>
      <c r="V215">
        <v>1</v>
      </c>
      <c r="W215">
        <v>450</v>
      </c>
      <c r="X215" t="s">
        <v>1361</v>
      </c>
      <c r="Y215">
        <v>25.7901247</v>
      </c>
      <c r="Z215">
        <v>-80.185687900000005</v>
      </c>
      <c r="AA215">
        <v>0.72555151958235808</v>
      </c>
    </row>
    <row r="216" spans="1:27" x14ac:dyDescent="0.3">
      <c r="A216" t="s">
        <v>396</v>
      </c>
      <c r="B216" t="s">
        <v>1442</v>
      </c>
      <c r="C216" t="s">
        <v>688</v>
      </c>
      <c r="D216" t="s">
        <v>689</v>
      </c>
      <c r="E216">
        <v>33132</v>
      </c>
      <c r="F216">
        <v>345000</v>
      </c>
      <c r="G216" t="str" cm="1">
        <f t="array" ref="G216">IF(OR(VLOOKUP($C216,Price_LookUp_tbl,11,FALSE)&gt;$F216,VLOOKUP($C216,Price_LookUp_tbl,12,FALSE)&lt;$F216),"Yes","No")</f>
        <v>No</v>
      </c>
      <c r="H216">
        <f t="shared" si="27"/>
        <v>-0.42410006785405685</v>
      </c>
      <c r="I216">
        <v>1</v>
      </c>
      <c r="J216" t="str">
        <f t="shared" si="28"/>
        <v>No</v>
      </c>
      <c r="K216">
        <f t="shared" si="29"/>
        <v>-1.0070625380421454</v>
      </c>
      <c r="L216">
        <v>1.5</v>
      </c>
      <c r="M216" t="str">
        <f t="shared" si="30"/>
        <v>No</v>
      </c>
      <c r="N216">
        <f t="shared" si="31"/>
        <v>-0.63376464829525025</v>
      </c>
      <c r="O216">
        <v>890</v>
      </c>
      <c r="P216" t="str">
        <f t="shared" si="32"/>
        <v>No</v>
      </c>
      <c r="Q216">
        <f t="shared" si="33"/>
        <v>-0.5139164214758446</v>
      </c>
      <c r="S216">
        <v>1980</v>
      </c>
      <c r="T216" t="str">
        <f t="shared" si="34"/>
        <v>Yes</v>
      </c>
      <c r="U216">
        <f t="shared" si="35"/>
        <v>-2.4018883635136268</v>
      </c>
      <c r="V216">
        <v>3</v>
      </c>
      <c r="W216">
        <v>388</v>
      </c>
      <c r="X216" t="s">
        <v>1361</v>
      </c>
      <c r="Y216">
        <v>25.7901247</v>
      </c>
      <c r="Z216">
        <v>-80.185687900000005</v>
      </c>
      <c r="AA216">
        <v>0.72555151958235808</v>
      </c>
    </row>
    <row r="217" spans="1:27" x14ac:dyDescent="0.3">
      <c r="A217" t="s">
        <v>396</v>
      </c>
      <c r="B217" t="s">
        <v>1443</v>
      </c>
      <c r="C217" t="s">
        <v>688</v>
      </c>
      <c r="D217" t="s">
        <v>689</v>
      </c>
      <c r="E217">
        <v>33132</v>
      </c>
      <c r="F217">
        <v>470000</v>
      </c>
      <c r="G217" t="str" cm="1">
        <f t="array" ref="G217">IF(OR(VLOOKUP($C217,Price_LookUp_tbl,11,FALSE)&gt;$F217,VLOOKUP($C217,Price_LookUp_tbl,12,FALSE)&lt;$F217),"Yes","No")</f>
        <v>No</v>
      </c>
      <c r="H217">
        <f t="shared" si="27"/>
        <v>-0.37485222602627294</v>
      </c>
      <c r="I217">
        <v>1</v>
      </c>
      <c r="J217" t="str">
        <f t="shared" si="28"/>
        <v>No</v>
      </c>
      <c r="K217">
        <f t="shared" si="29"/>
        <v>-1.0070625380421454</v>
      </c>
      <c r="L217">
        <v>1.5</v>
      </c>
      <c r="M217" t="str">
        <f t="shared" si="30"/>
        <v>No</v>
      </c>
      <c r="N217">
        <f t="shared" si="31"/>
        <v>-0.63376464829525025</v>
      </c>
      <c r="O217">
        <v>800</v>
      </c>
      <c r="P217" t="str">
        <f t="shared" si="32"/>
        <v>No</v>
      </c>
      <c r="Q217">
        <f t="shared" si="33"/>
        <v>-0.61814332790085447</v>
      </c>
      <c r="S217">
        <v>1980</v>
      </c>
      <c r="T217" t="str">
        <f t="shared" si="34"/>
        <v>Yes</v>
      </c>
      <c r="U217">
        <f t="shared" si="35"/>
        <v>-2.4018883635136268</v>
      </c>
      <c r="V217">
        <v>136</v>
      </c>
      <c r="W217">
        <v>588</v>
      </c>
      <c r="X217" t="s">
        <v>1444</v>
      </c>
      <c r="Y217">
        <v>25.7901247</v>
      </c>
      <c r="Z217">
        <v>-80.185687900000005</v>
      </c>
      <c r="AA217">
        <v>0.72555151958235808</v>
      </c>
    </row>
    <row r="218" spans="1:27" x14ac:dyDescent="0.3">
      <c r="A218" t="s">
        <v>396</v>
      </c>
      <c r="B218" t="s">
        <v>1445</v>
      </c>
      <c r="C218" t="s">
        <v>688</v>
      </c>
      <c r="D218" t="s">
        <v>689</v>
      </c>
      <c r="E218">
        <v>33132</v>
      </c>
      <c r="F218">
        <v>399000</v>
      </c>
      <c r="G218" t="str" cm="1">
        <f t="array" ref="G218">IF(OR(VLOOKUP($C218,Price_LookUp_tbl,11,FALSE)&gt;$F218,VLOOKUP($C218,Price_LookUp_tbl,12,FALSE)&lt;$F218),"Yes","No")</f>
        <v>No</v>
      </c>
      <c r="H218">
        <f t="shared" si="27"/>
        <v>-0.40282500018445422</v>
      </c>
      <c r="I218">
        <v>1</v>
      </c>
      <c r="J218" t="str">
        <f t="shared" si="28"/>
        <v>No</v>
      </c>
      <c r="K218">
        <f t="shared" si="29"/>
        <v>-1.0070625380421454</v>
      </c>
      <c r="L218">
        <v>1.5</v>
      </c>
      <c r="M218" t="str">
        <f t="shared" si="30"/>
        <v>No</v>
      </c>
      <c r="N218">
        <f t="shared" si="31"/>
        <v>-0.63376464829525025</v>
      </c>
      <c r="O218">
        <v>800</v>
      </c>
      <c r="P218" t="str">
        <f t="shared" si="32"/>
        <v>No</v>
      </c>
      <c r="Q218">
        <f t="shared" si="33"/>
        <v>-0.61814332790085447</v>
      </c>
      <c r="S218">
        <v>1980</v>
      </c>
      <c r="T218" t="str">
        <f t="shared" si="34"/>
        <v>Yes</v>
      </c>
      <c r="U218">
        <f t="shared" si="35"/>
        <v>-2.4018883635136268</v>
      </c>
      <c r="V218">
        <v>169</v>
      </c>
      <c r="W218">
        <v>499</v>
      </c>
      <c r="X218" t="s">
        <v>1342</v>
      </c>
      <c r="Y218">
        <v>25.7901247</v>
      </c>
      <c r="Z218">
        <v>-80.185687900000005</v>
      </c>
      <c r="AA218">
        <v>0.72555151958235808</v>
      </c>
    </row>
    <row r="219" spans="1:27" x14ac:dyDescent="0.3">
      <c r="A219" t="s">
        <v>396</v>
      </c>
      <c r="B219" t="s">
        <v>1446</v>
      </c>
      <c r="C219" t="s">
        <v>688</v>
      </c>
      <c r="D219" t="s">
        <v>689</v>
      </c>
      <c r="E219">
        <v>33132</v>
      </c>
      <c r="F219">
        <v>339000</v>
      </c>
      <c r="G219" t="str" cm="1">
        <f t="array" ref="G219">IF(OR(VLOOKUP($C219,Price_LookUp_tbl,11,FALSE)&gt;$F219,VLOOKUP($C219,Price_LookUp_tbl,12,FALSE)&lt;$F219),"Yes","No")</f>
        <v>No</v>
      </c>
      <c r="H219">
        <f t="shared" si="27"/>
        <v>-0.42646396426179051</v>
      </c>
      <c r="I219">
        <v>1</v>
      </c>
      <c r="J219" t="str">
        <f t="shared" si="28"/>
        <v>No</v>
      </c>
      <c r="K219">
        <f t="shared" si="29"/>
        <v>-1.0070625380421454</v>
      </c>
      <c r="L219">
        <v>1.5</v>
      </c>
      <c r="M219" t="str">
        <f t="shared" si="30"/>
        <v>No</v>
      </c>
      <c r="N219">
        <f t="shared" si="31"/>
        <v>-0.63376464829525025</v>
      </c>
      <c r="O219">
        <v>860</v>
      </c>
      <c r="P219" t="str">
        <f t="shared" si="32"/>
        <v>No</v>
      </c>
      <c r="Q219">
        <f t="shared" si="33"/>
        <v>-0.54865872361751455</v>
      </c>
      <c r="S219">
        <v>1980</v>
      </c>
      <c r="T219" t="str">
        <f t="shared" si="34"/>
        <v>Yes</v>
      </c>
      <c r="U219">
        <f t="shared" si="35"/>
        <v>-2.4018883635136268</v>
      </c>
      <c r="V219">
        <v>156</v>
      </c>
      <c r="W219">
        <v>394</v>
      </c>
      <c r="X219" t="s">
        <v>1447</v>
      </c>
      <c r="Y219">
        <v>25.7901247</v>
      </c>
      <c r="Z219">
        <v>-80.185687900000005</v>
      </c>
      <c r="AA219">
        <v>0.72555151958235808</v>
      </c>
    </row>
    <row r="220" spans="1:27" x14ac:dyDescent="0.3">
      <c r="A220" t="s">
        <v>396</v>
      </c>
      <c r="B220" t="s">
        <v>1448</v>
      </c>
      <c r="C220" t="s">
        <v>688</v>
      </c>
      <c r="D220" t="s">
        <v>689</v>
      </c>
      <c r="E220">
        <v>33132</v>
      </c>
      <c r="F220">
        <v>330000</v>
      </c>
      <c r="G220" t="str" cm="1">
        <f t="array" ref="G220">IF(OR(VLOOKUP($C220,Price_LookUp_tbl,11,FALSE)&gt;$F220,VLOOKUP($C220,Price_LookUp_tbl,12,FALSE)&lt;$F220),"Yes","No")</f>
        <v>No</v>
      </c>
      <c r="H220">
        <f t="shared" si="27"/>
        <v>-0.43000980887339091</v>
      </c>
      <c r="I220">
        <v>1</v>
      </c>
      <c r="J220" t="str">
        <f t="shared" si="28"/>
        <v>No</v>
      </c>
      <c r="K220">
        <f t="shared" si="29"/>
        <v>-1.0070625380421454</v>
      </c>
      <c r="L220">
        <v>1.5</v>
      </c>
      <c r="M220" t="str">
        <f t="shared" si="30"/>
        <v>No</v>
      </c>
      <c r="N220">
        <f t="shared" si="31"/>
        <v>-0.63376464829525025</v>
      </c>
      <c r="O220">
        <v>800</v>
      </c>
      <c r="P220" t="str">
        <f t="shared" si="32"/>
        <v>No</v>
      </c>
      <c r="Q220">
        <f t="shared" si="33"/>
        <v>-0.61814332790085447</v>
      </c>
      <c r="S220">
        <v>1980</v>
      </c>
      <c r="T220" t="str">
        <f t="shared" si="34"/>
        <v>Yes</v>
      </c>
      <c r="U220">
        <f t="shared" si="35"/>
        <v>-2.4018883635136268</v>
      </c>
      <c r="V220">
        <v>118</v>
      </c>
      <c r="W220">
        <v>413</v>
      </c>
      <c r="X220" t="s">
        <v>1361</v>
      </c>
      <c r="Y220">
        <v>25.7901247</v>
      </c>
      <c r="Z220">
        <v>-80.185687900000005</v>
      </c>
      <c r="AA220">
        <v>0.72555151958235808</v>
      </c>
    </row>
    <row r="221" spans="1:27" x14ac:dyDescent="0.3">
      <c r="A221" t="s">
        <v>396</v>
      </c>
      <c r="B221" t="s">
        <v>1449</v>
      </c>
      <c r="C221" t="s">
        <v>688</v>
      </c>
      <c r="D221" t="s">
        <v>689</v>
      </c>
      <c r="E221">
        <v>33132</v>
      </c>
      <c r="F221">
        <v>420000</v>
      </c>
      <c r="G221" t="str" cm="1">
        <f t="array" ref="G221">IF(OR(VLOOKUP($C221,Price_LookUp_tbl,11,FALSE)&gt;$F221,VLOOKUP($C221,Price_LookUp_tbl,12,FALSE)&lt;$F221),"Yes","No")</f>
        <v>No</v>
      </c>
      <c r="H221">
        <f t="shared" si="27"/>
        <v>-0.3945513627573865</v>
      </c>
      <c r="I221">
        <v>1</v>
      </c>
      <c r="J221" t="str">
        <f t="shared" si="28"/>
        <v>No</v>
      </c>
      <c r="K221">
        <f t="shared" si="29"/>
        <v>-1.0070625380421454</v>
      </c>
      <c r="L221">
        <v>1.5</v>
      </c>
      <c r="M221" t="str">
        <f t="shared" si="30"/>
        <v>No</v>
      </c>
      <c r="N221">
        <f t="shared" si="31"/>
        <v>-0.63376464829525025</v>
      </c>
      <c r="O221">
        <v>860</v>
      </c>
      <c r="P221" t="str">
        <f t="shared" si="32"/>
        <v>No</v>
      </c>
      <c r="Q221">
        <f t="shared" si="33"/>
        <v>-0.54865872361751455</v>
      </c>
      <c r="S221">
        <v>1980</v>
      </c>
      <c r="T221" t="str">
        <f t="shared" si="34"/>
        <v>Yes</v>
      </c>
      <c r="U221">
        <f t="shared" si="35"/>
        <v>-2.4018883635136268</v>
      </c>
      <c r="V221">
        <v>37</v>
      </c>
      <c r="W221">
        <v>488</v>
      </c>
      <c r="X221" t="s">
        <v>1447</v>
      </c>
      <c r="Y221">
        <v>25.7901247</v>
      </c>
      <c r="Z221">
        <v>-80.185687900000005</v>
      </c>
      <c r="AA221">
        <v>0.72555151958235808</v>
      </c>
    </row>
    <row r="222" spans="1:27" x14ac:dyDescent="0.3">
      <c r="A222" t="s">
        <v>396</v>
      </c>
      <c r="B222" t="s">
        <v>1504</v>
      </c>
      <c r="C222" t="s">
        <v>688</v>
      </c>
      <c r="D222" t="s">
        <v>689</v>
      </c>
      <c r="E222">
        <v>33139</v>
      </c>
      <c r="F222">
        <v>1490000</v>
      </c>
      <c r="G222" t="str" cm="1">
        <f t="array" ref="G222">IF(OR(VLOOKUP($C222,Price_LookUp_tbl,11,FALSE)&gt;$F222,VLOOKUP($C222,Price_LookUp_tbl,12,FALSE)&lt;$F222),"Yes","No")</f>
        <v>No</v>
      </c>
      <c r="H222">
        <f t="shared" si="27"/>
        <v>2.7010163288443977E-2</v>
      </c>
      <c r="I222">
        <v>2</v>
      </c>
      <c r="J222" t="str">
        <f t="shared" si="28"/>
        <v>No</v>
      </c>
      <c r="K222">
        <f t="shared" si="29"/>
        <v>8.28088559132798E-2</v>
      </c>
      <c r="L222">
        <v>2</v>
      </c>
      <c r="M222" t="str">
        <f t="shared" si="30"/>
        <v>No</v>
      </c>
      <c r="N222">
        <f t="shared" si="31"/>
        <v>-0.19099756523966455</v>
      </c>
      <c r="O222">
        <v>1370</v>
      </c>
      <c r="P222" t="str">
        <f t="shared" si="32"/>
        <v>No</v>
      </c>
      <c r="Q222">
        <f t="shared" si="33"/>
        <v>4.1960412790874632E-2</v>
      </c>
      <c r="S222">
        <v>1983</v>
      </c>
      <c r="T222" t="str">
        <f t="shared" si="34"/>
        <v>Yes</v>
      </c>
      <c r="U222">
        <f t="shared" si="35"/>
        <v>-2.15720160887853</v>
      </c>
      <c r="V222">
        <v>64</v>
      </c>
      <c r="W222">
        <v>1088</v>
      </c>
      <c r="X222" t="s">
        <v>1505</v>
      </c>
      <c r="Y222">
        <v>25.789761500000001</v>
      </c>
      <c r="Z222">
        <v>-80.173952200000002</v>
      </c>
      <c r="AA222">
        <v>1.4039993561384021</v>
      </c>
    </row>
    <row r="223" spans="1:27" x14ac:dyDescent="0.3">
      <c r="A223" t="s">
        <v>17</v>
      </c>
      <c r="B223" t="s">
        <v>18</v>
      </c>
      <c r="C223" t="s">
        <v>19</v>
      </c>
      <c r="D223" t="s">
        <v>20</v>
      </c>
      <c r="E223">
        <v>90066</v>
      </c>
      <c r="F223">
        <v>1595000</v>
      </c>
      <c r="G223" t="str" cm="1">
        <f t="array" ref="G223">IF(OR(VLOOKUP($C223,Price_LookUp_tbl,11,FALSE)&gt;$F223,VLOOKUP($C223,Price_LookUp_tbl,12,FALSE)&lt;$F223),"Yes","No")</f>
        <v>No</v>
      </c>
      <c r="H223">
        <f t="shared" si="27"/>
        <v>0.93717678617702016</v>
      </c>
      <c r="I223">
        <v>4</v>
      </c>
      <c r="J223" t="str">
        <f t="shared" si="28"/>
        <v>No</v>
      </c>
      <c r="K223">
        <f t="shared" si="29"/>
        <v>1.4154975178874101</v>
      </c>
      <c r="L223">
        <v>2</v>
      </c>
      <c r="M223" t="str">
        <f t="shared" si="30"/>
        <v>No</v>
      </c>
      <c r="N223">
        <f t="shared" si="31"/>
        <v>-0.10304652765194991</v>
      </c>
      <c r="O223">
        <v>1673</v>
      </c>
      <c r="P223" t="str">
        <f t="shared" si="32"/>
        <v>No</v>
      </c>
      <c r="Q223">
        <f t="shared" si="33"/>
        <v>0.50425228699838009</v>
      </c>
      <c r="R223">
        <v>9709</v>
      </c>
      <c r="S223">
        <v>1950</v>
      </c>
      <c r="T223" t="str">
        <f t="shared" si="34"/>
        <v>No</v>
      </c>
      <c r="U223">
        <f t="shared" si="35"/>
        <v>-0.97563420808564083</v>
      </c>
      <c r="V223">
        <v>52</v>
      </c>
      <c r="W223">
        <v>953</v>
      </c>
      <c r="X223" t="s">
        <v>21</v>
      </c>
      <c r="Y223">
        <v>33.997822999999997</v>
      </c>
      <c r="Z223">
        <v>-118.4270125</v>
      </c>
      <c r="AA223">
        <v>3.191126399698784</v>
      </c>
    </row>
    <row r="224" spans="1:27" x14ac:dyDescent="0.3">
      <c r="A224" t="s">
        <v>17</v>
      </c>
      <c r="C224" t="s">
        <v>19</v>
      </c>
      <c r="D224" t="s">
        <v>20</v>
      </c>
      <c r="E224">
        <v>90066</v>
      </c>
      <c r="F224">
        <v>1195000</v>
      </c>
      <c r="G224" t="str" cm="1">
        <f t="array" ref="G224">IF(OR(VLOOKUP($C224,Price_LookUp_tbl,11,FALSE)&gt;$F224,VLOOKUP($C224,Price_LookUp_tbl,12,FALSE)&lt;$F224),"Yes","No")</f>
        <v>No</v>
      </c>
      <c r="H224">
        <f t="shared" si="27"/>
        <v>0.20325239450799695</v>
      </c>
      <c r="I224">
        <v>2</v>
      </c>
      <c r="J224" t="str">
        <f t="shared" si="28"/>
        <v>No</v>
      </c>
      <c r="K224">
        <f t="shared" si="29"/>
        <v>-0.58572311084996287</v>
      </c>
      <c r="L224">
        <v>2</v>
      </c>
      <c r="M224" t="str">
        <f t="shared" si="30"/>
        <v>No</v>
      </c>
      <c r="N224">
        <f t="shared" si="31"/>
        <v>-0.10304652765194991</v>
      </c>
      <c r="O224">
        <v>1170</v>
      </c>
      <c r="P224" t="str">
        <f t="shared" si="32"/>
        <v>No</v>
      </c>
      <c r="Q224">
        <f t="shared" si="33"/>
        <v>-0.43126362832796006</v>
      </c>
      <c r="R224">
        <v>5503</v>
      </c>
      <c r="S224">
        <v>1952</v>
      </c>
      <c r="T224" t="str">
        <f t="shared" si="34"/>
        <v>No</v>
      </c>
      <c r="U224">
        <f t="shared" si="35"/>
        <v>-0.87132911673880586</v>
      </c>
      <c r="V224">
        <v>9</v>
      </c>
      <c r="W224">
        <v>1021</v>
      </c>
      <c r="X224" t="s">
        <v>21</v>
      </c>
      <c r="Y224">
        <v>34.006372300000002</v>
      </c>
      <c r="Z224">
        <v>-118.4156029</v>
      </c>
      <c r="AA224">
        <v>3.8771126915764818</v>
      </c>
    </row>
    <row r="225" spans="1:27" x14ac:dyDescent="0.3">
      <c r="A225" t="s">
        <v>17</v>
      </c>
      <c r="B225" t="s">
        <v>22</v>
      </c>
      <c r="C225" t="s">
        <v>19</v>
      </c>
      <c r="D225" t="s">
        <v>20</v>
      </c>
      <c r="E225">
        <v>90230</v>
      </c>
      <c r="F225">
        <v>1750000</v>
      </c>
      <c r="G225" t="str" cm="1">
        <f t="array" ref="G225">IF(OR(VLOOKUP($C225,Price_LookUp_tbl,11,FALSE)&gt;$F225,VLOOKUP($C225,Price_LookUp_tbl,12,FALSE)&lt;$F225),"Yes","No")</f>
        <v>No</v>
      </c>
      <c r="H225">
        <f t="shared" si="27"/>
        <v>1.2215724879487666</v>
      </c>
      <c r="I225">
        <v>4</v>
      </c>
      <c r="J225" t="str">
        <f t="shared" si="28"/>
        <v>No</v>
      </c>
      <c r="K225">
        <f t="shared" si="29"/>
        <v>1.4154975178874101</v>
      </c>
      <c r="L225">
        <v>3</v>
      </c>
      <c r="M225" t="str">
        <f t="shared" si="30"/>
        <v>No</v>
      </c>
      <c r="N225">
        <f t="shared" si="31"/>
        <v>1.1040699391280338</v>
      </c>
      <c r="O225">
        <v>2161</v>
      </c>
      <c r="P225" t="str">
        <f t="shared" si="32"/>
        <v>No</v>
      </c>
      <c r="Q225">
        <f t="shared" si="33"/>
        <v>1.4118701133984874</v>
      </c>
      <c r="R225">
        <v>4991</v>
      </c>
      <c r="S225">
        <v>1951</v>
      </c>
      <c r="T225" t="str">
        <f t="shared" si="34"/>
        <v>No</v>
      </c>
      <c r="U225">
        <f t="shared" si="35"/>
        <v>-0.9234816624122234</v>
      </c>
      <c r="V225">
        <v>7</v>
      </c>
      <c r="W225">
        <v>810</v>
      </c>
      <c r="X225" t="s">
        <v>21</v>
      </c>
      <c r="Y225">
        <v>33.997059200000002</v>
      </c>
      <c r="Z225">
        <v>-118.39234829999999</v>
      </c>
      <c r="AA225">
        <v>4.4546664910964573</v>
      </c>
    </row>
    <row r="226" spans="1:27" x14ac:dyDescent="0.3">
      <c r="A226" t="s">
        <v>17</v>
      </c>
      <c r="B226" t="s">
        <v>23</v>
      </c>
      <c r="C226" t="s">
        <v>19</v>
      </c>
      <c r="D226" t="s">
        <v>20</v>
      </c>
      <c r="E226">
        <v>90230</v>
      </c>
      <c r="F226">
        <v>1599900</v>
      </c>
      <c r="G226" t="str" cm="1">
        <f t="array" ref="G226">IF(OR(VLOOKUP($C226,Price_LookUp_tbl,11,FALSE)&gt;$F226,VLOOKUP($C226,Price_LookUp_tbl,12,FALSE)&lt;$F226),"Yes","No")</f>
        <v>No</v>
      </c>
      <c r="H226">
        <f t="shared" si="27"/>
        <v>0.94616735997496559</v>
      </c>
      <c r="I226">
        <v>4</v>
      </c>
      <c r="J226" t="str">
        <f t="shared" si="28"/>
        <v>No</v>
      </c>
      <c r="K226">
        <f t="shared" si="29"/>
        <v>1.4154975178874101</v>
      </c>
      <c r="L226">
        <v>2</v>
      </c>
      <c r="M226" t="str">
        <f t="shared" si="30"/>
        <v>No</v>
      </c>
      <c r="N226">
        <f t="shared" si="31"/>
        <v>-0.10304652765194991</v>
      </c>
      <c r="O226">
        <v>1445</v>
      </c>
      <c r="P226" t="str">
        <f t="shared" si="32"/>
        <v>No</v>
      </c>
      <c r="Q226">
        <f t="shared" si="33"/>
        <v>8.0201335319641437E-2</v>
      </c>
      <c r="R226">
        <v>4865</v>
      </c>
      <c r="S226">
        <v>1940</v>
      </c>
      <c r="T226" t="str">
        <f t="shared" si="34"/>
        <v>No</v>
      </c>
      <c r="U226">
        <f t="shared" si="35"/>
        <v>-1.4971596648198153</v>
      </c>
      <c r="V226">
        <v>31</v>
      </c>
      <c r="W226">
        <v>1107</v>
      </c>
      <c r="X226" t="s">
        <v>21</v>
      </c>
      <c r="Y226">
        <v>34.007170899999998</v>
      </c>
      <c r="Z226">
        <v>-118.4033256</v>
      </c>
      <c r="AA226">
        <v>4.5816766694481252</v>
      </c>
    </row>
    <row r="227" spans="1:27" x14ac:dyDescent="0.3">
      <c r="A227" t="s">
        <v>17</v>
      </c>
      <c r="B227" t="s">
        <v>24</v>
      </c>
      <c r="C227" t="s">
        <v>19</v>
      </c>
      <c r="D227" t="s">
        <v>20</v>
      </c>
      <c r="E227">
        <v>90230</v>
      </c>
      <c r="F227">
        <v>1999999</v>
      </c>
      <c r="G227" t="str" cm="1">
        <f t="array" ref="G227">IF(OR(VLOOKUP($C227,Price_LookUp_tbl,11,FALSE)&gt;$F227,VLOOKUP($C227,Price_LookUp_tbl,12,FALSE)&lt;$F227),"Yes","No")</f>
        <v>No</v>
      </c>
      <c r="H227">
        <f t="shared" si="27"/>
        <v>1.6802733979309268</v>
      </c>
      <c r="I227">
        <v>4</v>
      </c>
      <c r="J227" t="str">
        <f t="shared" si="28"/>
        <v>No</v>
      </c>
      <c r="K227">
        <f t="shared" si="29"/>
        <v>1.4154975178874101</v>
      </c>
      <c r="L227">
        <v>3</v>
      </c>
      <c r="M227" t="str">
        <f t="shared" si="30"/>
        <v>No</v>
      </c>
      <c r="N227">
        <f t="shared" si="31"/>
        <v>1.1040699391280338</v>
      </c>
      <c r="O227">
        <v>2678</v>
      </c>
      <c r="P227" t="str">
        <f t="shared" si="32"/>
        <v>No</v>
      </c>
      <c r="Q227">
        <f t="shared" si="33"/>
        <v>2.3734242450559782</v>
      </c>
      <c r="R227">
        <v>5995</v>
      </c>
      <c r="S227">
        <v>1950</v>
      </c>
      <c r="T227" t="str">
        <f t="shared" si="34"/>
        <v>No</v>
      </c>
      <c r="U227">
        <f t="shared" si="35"/>
        <v>-0.97563420808564083</v>
      </c>
      <c r="V227">
        <v>18</v>
      </c>
      <c r="W227">
        <v>747</v>
      </c>
      <c r="X227" t="s">
        <v>21</v>
      </c>
      <c r="Y227">
        <v>34.000119599999998</v>
      </c>
      <c r="Z227">
        <v>-118.39634220000001</v>
      </c>
      <c r="AA227">
        <v>4.4677214800637781</v>
      </c>
    </row>
    <row r="228" spans="1:27" x14ac:dyDescent="0.3">
      <c r="A228" t="s">
        <v>17</v>
      </c>
      <c r="B228" t="s">
        <v>26</v>
      </c>
      <c r="C228" t="s">
        <v>19</v>
      </c>
      <c r="D228" t="s">
        <v>20</v>
      </c>
      <c r="E228">
        <v>90230</v>
      </c>
      <c r="F228">
        <v>1749000</v>
      </c>
      <c r="G228" t="str" cm="1">
        <f t="array" ref="G228">IF(OR(VLOOKUP($C228,Price_LookUp_tbl,11,FALSE)&gt;$F228,VLOOKUP($C228,Price_LookUp_tbl,12,FALSE)&lt;$F228),"Yes","No")</f>
        <v>No</v>
      </c>
      <c r="H228">
        <f t="shared" si="27"/>
        <v>1.219737676969594</v>
      </c>
      <c r="I228">
        <v>3</v>
      </c>
      <c r="J228" t="str">
        <f t="shared" si="28"/>
        <v>No</v>
      </c>
      <c r="K228">
        <f t="shared" si="29"/>
        <v>0.4148872035187236</v>
      </c>
      <c r="L228">
        <v>2.5</v>
      </c>
      <c r="M228" t="str">
        <f t="shared" si="30"/>
        <v>No</v>
      </c>
      <c r="N228">
        <f t="shared" si="31"/>
        <v>0.50051170573804193</v>
      </c>
      <c r="O228">
        <v>1933</v>
      </c>
      <c r="P228" t="str">
        <f t="shared" si="32"/>
        <v>No</v>
      </c>
      <c r="Q228">
        <f t="shared" si="33"/>
        <v>0.98781916171974882</v>
      </c>
      <c r="R228">
        <v>5005</v>
      </c>
      <c r="S228">
        <v>1949</v>
      </c>
      <c r="T228" t="str">
        <f t="shared" si="34"/>
        <v>No</v>
      </c>
      <c r="U228">
        <f t="shared" si="35"/>
        <v>-1.0277867537590584</v>
      </c>
      <c r="V228">
        <v>14</v>
      </c>
      <c r="W228">
        <v>905</v>
      </c>
      <c r="X228" t="s">
        <v>21</v>
      </c>
      <c r="Y228">
        <v>34.013264993931578</v>
      </c>
      <c r="Z228">
        <v>-118.40862</v>
      </c>
      <c r="AA228">
        <v>4.3563055357519138</v>
      </c>
    </row>
    <row r="229" spans="1:27" x14ac:dyDescent="0.3">
      <c r="A229" t="s">
        <v>17</v>
      </c>
      <c r="B229" t="s">
        <v>29</v>
      </c>
      <c r="C229" t="s">
        <v>19</v>
      </c>
      <c r="D229" t="s">
        <v>20</v>
      </c>
      <c r="E229">
        <v>90230</v>
      </c>
      <c r="F229">
        <v>1398000</v>
      </c>
      <c r="G229" t="str" cm="1">
        <f t="array" ref="G229">IF(OR(VLOOKUP($C229,Price_LookUp_tbl,11,FALSE)&gt;$F229,VLOOKUP($C229,Price_LookUp_tbl,12,FALSE)&lt;$F229),"Yes","No")</f>
        <v>No</v>
      </c>
      <c r="H229">
        <f t="shared" si="27"/>
        <v>0.57571902328002622</v>
      </c>
      <c r="I229">
        <v>2</v>
      </c>
      <c r="J229" t="str">
        <f t="shared" si="28"/>
        <v>No</v>
      </c>
      <c r="K229">
        <f t="shared" si="29"/>
        <v>-0.58572311084996287</v>
      </c>
      <c r="L229">
        <v>2</v>
      </c>
      <c r="M229" t="str">
        <f t="shared" si="30"/>
        <v>No</v>
      </c>
      <c r="N229">
        <f t="shared" si="31"/>
        <v>-0.10304652765194991</v>
      </c>
      <c r="O229">
        <v>1482</v>
      </c>
      <c r="P229" t="str">
        <f t="shared" si="32"/>
        <v>No</v>
      </c>
      <c r="Q229">
        <f t="shared" si="33"/>
        <v>0.14901662133768237</v>
      </c>
      <c r="R229">
        <v>2501</v>
      </c>
      <c r="S229">
        <v>1950</v>
      </c>
      <c r="T229" t="str">
        <f t="shared" si="34"/>
        <v>No</v>
      </c>
      <c r="U229">
        <f t="shared" si="35"/>
        <v>-0.97563420808564083</v>
      </c>
      <c r="V229">
        <v>17</v>
      </c>
      <c r="W229">
        <v>943</v>
      </c>
      <c r="X229" t="s">
        <v>21</v>
      </c>
      <c r="Y229">
        <v>33.989425599999997</v>
      </c>
      <c r="Z229">
        <v>-118.4132639</v>
      </c>
      <c r="AA229">
        <v>3.300630610830638</v>
      </c>
    </row>
    <row r="230" spans="1:27" x14ac:dyDescent="0.3">
      <c r="A230" t="s">
        <v>17</v>
      </c>
      <c r="B230" t="s">
        <v>30</v>
      </c>
      <c r="C230" t="s">
        <v>19</v>
      </c>
      <c r="D230" t="s">
        <v>20</v>
      </c>
      <c r="E230">
        <v>90230</v>
      </c>
      <c r="F230">
        <v>1299900</v>
      </c>
      <c r="G230" t="str" cm="1">
        <f t="array" ref="G230">IF(OR(VLOOKUP($C230,Price_LookUp_tbl,11,FALSE)&gt;$F230,VLOOKUP($C230,Price_LookUp_tbl,12,FALSE)&lt;$F230),"Yes","No")</f>
        <v>No</v>
      </c>
      <c r="H230">
        <f t="shared" si="27"/>
        <v>0.39572406622319828</v>
      </c>
      <c r="I230">
        <v>3</v>
      </c>
      <c r="J230" t="str">
        <f t="shared" si="28"/>
        <v>No</v>
      </c>
      <c r="K230">
        <f t="shared" si="29"/>
        <v>0.4148872035187236</v>
      </c>
      <c r="L230">
        <v>2</v>
      </c>
      <c r="M230" t="str">
        <f t="shared" si="30"/>
        <v>No</v>
      </c>
      <c r="N230">
        <f t="shared" si="31"/>
        <v>-0.10304652765194991</v>
      </c>
      <c r="O230">
        <v>1142</v>
      </c>
      <c r="P230" t="str">
        <f t="shared" si="32"/>
        <v>No</v>
      </c>
      <c r="Q230">
        <f t="shared" si="33"/>
        <v>-0.48334006099026133</v>
      </c>
      <c r="R230">
        <v>4962</v>
      </c>
      <c r="S230">
        <v>1947</v>
      </c>
      <c r="T230" t="str">
        <f t="shared" si="34"/>
        <v>No</v>
      </c>
      <c r="U230">
        <f t="shared" si="35"/>
        <v>-1.1320918451058932</v>
      </c>
      <c r="V230">
        <v>31</v>
      </c>
      <c r="W230">
        <v>1138</v>
      </c>
      <c r="X230" t="s">
        <v>21</v>
      </c>
      <c r="Y230">
        <v>33.999578900000003</v>
      </c>
      <c r="Z230">
        <v>-118.4046254</v>
      </c>
      <c r="AA230">
        <v>4.1587193202436685</v>
      </c>
    </row>
    <row r="231" spans="1:27" x14ac:dyDescent="0.3">
      <c r="A231" t="s">
        <v>17</v>
      </c>
      <c r="B231" t="s">
        <v>32</v>
      </c>
      <c r="C231" t="s">
        <v>19</v>
      </c>
      <c r="D231" t="s">
        <v>20</v>
      </c>
      <c r="E231">
        <v>90230</v>
      </c>
      <c r="F231">
        <v>1199000</v>
      </c>
      <c r="G231" t="str" cm="1">
        <f t="array" ref="G231">IF(OR(VLOOKUP($C231,Price_LookUp_tbl,11,FALSE)&gt;$F231,VLOOKUP($C231,Price_LookUp_tbl,12,FALSE)&lt;$F231),"Yes","No")</f>
        <v>No</v>
      </c>
      <c r="H231">
        <f t="shared" si="27"/>
        <v>0.2105916384246872</v>
      </c>
      <c r="I231">
        <v>3</v>
      </c>
      <c r="J231" t="str">
        <f t="shared" si="28"/>
        <v>No</v>
      </c>
      <c r="K231">
        <f t="shared" si="29"/>
        <v>0.4148872035187236</v>
      </c>
      <c r="L231">
        <v>2</v>
      </c>
      <c r="M231" t="str">
        <f t="shared" si="30"/>
        <v>No</v>
      </c>
      <c r="N231">
        <f t="shared" si="31"/>
        <v>-0.10304652765194991</v>
      </c>
      <c r="O231">
        <v>1875</v>
      </c>
      <c r="P231" t="str">
        <f t="shared" si="32"/>
        <v>No</v>
      </c>
      <c r="Q231">
        <f t="shared" si="33"/>
        <v>0.879946551204982</v>
      </c>
      <c r="R231">
        <v>6243</v>
      </c>
      <c r="S231">
        <v>1951</v>
      </c>
      <c r="T231" t="str">
        <f t="shared" si="34"/>
        <v>No</v>
      </c>
      <c r="U231">
        <f t="shared" si="35"/>
        <v>-0.9234816624122234</v>
      </c>
      <c r="V231">
        <v>3</v>
      </c>
      <c r="W231">
        <v>639</v>
      </c>
      <c r="X231" t="s">
        <v>21</v>
      </c>
      <c r="Y231">
        <v>33.990052200000001</v>
      </c>
      <c r="Z231">
        <v>-118.4041015</v>
      </c>
      <c r="AA231">
        <v>3.6473107078039599</v>
      </c>
    </row>
    <row r="232" spans="1:27" x14ac:dyDescent="0.3">
      <c r="A232" t="s">
        <v>17</v>
      </c>
      <c r="B232" t="s">
        <v>33</v>
      </c>
      <c r="C232" t="s">
        <v>19</v>
      </c>
      <c r="D232" t="s">
        <v>20</v>
      </c>
      <c r="E232">
        <v>90232</v>
      </c>
      <c r="F232">
        <v>1795000</v>
      </c>
      <c r="G232" t="str" cm="1">
        <f t="array" ref="G232">IF(OR(VLOOKUP($C232,Price_LookUp_tbl,11,FALSE)&gt;$F232,VLOOKUP($C232,Price_LookUp_tbl,12,FALSE)&lt;$F232),"Yes","No")</f>
        <v>No</v>
      </c>
      <c r="H232">
        <f t="shared" si="27"/>
        <v>1.3041389820115317</v>
      </c>
      <c r="I232">
        <v>3</v>
      </c>
      <c r="J232" t="str">
        <f t="shared" si="28"/>
        <v>No</v>
      </c>
      <c r="K232">
        <f t="shared" si="29"/>
        <v>0.4148872035187236</v>
      </c>
      <c r="L232">
        <v>2</v>
      </c>
      <c r="M232" t="str">
        <f t="shared" si="30"/>
        <v>No</v>
      </c>
      <c r="N232">
        <f t="shared" si="31"/>
        <v>-0.10304652765194991</v>
      </c>
      <c r="O232">
        <v>1512</v>
      </c>
      <c r="P232" t="str">
        <f t="shared" si="32"/>
        <v>No</v>
      </c>
      <c r="Q232">
        <f t="shared" si="33"/>
        <v>0.20481279919014797</v>
      </c>
      <c r="R232">
        <v>7504</v>
      </c>
      <c r="S232">
        <v>1947</v>
      </c>
      <c r="T232" t="str">
        <f t="shared" si="34"/>
        <v>No</v>
      </c>
      <c r="U232">
        <f t="shared" si="35"/>
        <v>-1.1320918451058932</v>
      </c>
      <c r="V232">
        <v>21</v>
      </c>
      <c r="W232">
        <v>1187</v>
      </c>
      <c r="X232" t="s">
        <v>21</v>
      </c>
      <c r="Y232">
        <v>34.0149428</v>
      </c>
      <c r="Z232">
        <v>-118.4121997</v>
      </c>
      <c r="AA232">
        <v>4.1858027138297524</v>
      </c>
    </row>
    <row r="233" spans="1:27" x14ac:dyDescent="0.3">
      <c r="A233" t="s">
        <v>17</v>
      </c>
      <c r="B233" t="s">
        <v>35</v>
      </c>
      <c r="C233" t="s">
        <v>36</v>
      </c>
      <c r="D233" t="s">
        <v>20</v>
      </c>
      <c r="E233">
        <v>90245</v>
      </c>
      <c r="F233">
        <v>1495000</v>
      </c>
      <c r="G233" t="str" cm="1">
        <f t="array" ref="G233">IF(OR(VLOOKUP($C233,Price_LookUp_tbl,11,FALSE)&gt;$F233,VLOOKUP($C233,Price_LookUp_tbl,12,FALSE)&lt;$F233),"Yes","No")</f>
        <v>No</v>
      </c>
      <c r="H233">
        <f t="shared" si="27"/>
        <v>-2.4536985677273172E-3</v>
      </c>
      <c r="I233">
        <v>2</v>
      </c>
      <c r="J233" t="str">
        <f t="shared" si="28"/>
        <v>No</v>
      </c>
      <c r="K233">
        <f t="shared" si="29"/>
        <v>-0.60370755330487269</v>
      </c>
      <c r="L233">
        <v>1</v>
      </c>
      <c r="M233" t="str">
        <f t="shared" si="30"/>
        <v>No</v>
      </c>
      <c r="N233">
        <f t="shared" si="31"/>
        <v>-1.3585884998278204</v>
      </c>
      <c r="O233">
        <v>888</v>
      </c>
      <c r="P233" t="str">
        <f t="shared" si="32"/>
        <v>No</v>
      </c>
      <c r="Q233">
        <f t="shared" si="33"/>
        <v>-0.55921826880764314</v>
      </c>
      <c r="R233">
        <v>6624</v>
      </c>
      <c r="S233">
        <v>1950</v>
      </c>
      <c r="T233" t="str">
        <f t="shared" si="34"/>
        <v>No</v>
      </c>
      <c r="U233">
        <f t="shared" si="35"/>
        <v>-0.85738525752011308</v>
      </c>
      <c r="V233">
        <v>46</v>
      </c>
      <c r="W233">
        <v>1684</v>
      </c>
      <c r="X233" t="s">
        <v>21</v>
      </c>
      <c r="Y233">
        <v>33.926213300000001</v>
      </c>
      <c r="Z233">
        <v>-118.4168829</v>
      </c>
      <c r="AA233">
        <v>1.5032559100398075</v>
      </c>
    </row>
    <row r="234" spans="1:27" x14ac:dyDescent="0.3">
      <c r="A234" t="s">
        <v>17</v>
      </c>
      <c r="B234" t="s">
        <v>38</v>
      </c>
      <c r="C234" t="s">
        <v>36</v>
      </c>
      <c r="D234" t="s">
        <v>20</v>
      </c>
      <c r="E234">
        <v>90245</v>
      </c>
      <c r="F234">
        <v>1895000</v>
      </c>
      <c r="G234" t="str" cm="1">
        <f t="array" ref="G234">IF(OR(VLOOKUP($C234,Price_LookUp_tbl,11,FALSE)&gt;$F234,VLOOKUP($C234,Price_LookUp_tbl,12,FALSE)&lt;$F234),"Yes","No")</f>
        <v>No</v>
      </c>
      <c r="H234">
        <f t="shared" si="27"/>
        <v>0.54281264981612098</v>
      </c>
      <c r="I234">
        <v>4</v>
      </c>
      <c r="J234" t="str">
        <f t="shared" si="28"/>
        <v>No</v>
      </c>
      <c r="K234">
        <f t="shared" si="29"/>
        <v>1.1211711704233347</v>
      </c>
      <c r="L234">
        <v>3</v>
      </c>
      <c r="M234" t="str">
        <f t="shared" si="30"/>
        <v>No</v>
      </c>
      <c r="N234">
        <f t="shared" si="31"/>
        <v>1.1115724089500347</v>
      </c>
      <c r="O234">
        <v>2095</v>
      </c>
      <c r="P234" t="str">
        <f t="shared" si="32"/>
        <v>No</v>
      </c>
      <c r="Q234">
        <f t="shared" si="33"/>
        <v>-0.16905847085918921</v>
      </c>
      <c r="R234">
        <v>5351</v>
      </c>
      <c r="S234">
        <v>1952</v>
      </c>
      <c r="T234" t="str">
        <f t="shared" si="34"/>
        <v>No</v>
      </c>
      <c r="U234">
        <f t="shared" si="35"/>
        <v>-0.78623295399147264</v>
      </c>
      <c r="V234">
        <v>7</v>
      </c>
      <c r="W234">
        <v>905</v>
      </c>
      <c r="X234" t="s">
        <v>21</v>
      </c>
      <c r="Y234">
        <v>33.923834900000003</v>
      </c>
      <c r="Z234">
        <v>-118.39967420000001</v>
      </c>
      <c r="AA234">
        <v>1.9228580322367206</v>
      </c>
    </row>
    <row r="235" spans="1:27" x14ac:dyDescent="0.3">
      <c r="A235" t="s">
        <v>17</v>
      </c>
      <c r="B235" t="s">
        <v>39</v>
      </c>
      <c r="C235" t="s">
        <v>36</v>
      </c>
      <c r="D235" t="s">
        <v>20</v>
      </c>
      <c r="E235">
        <v>90245</v>
      </c>
      <c r="F235">
        <v>1450000</v>
      </c>
      <c r="G235" t="str" cm="1">
        <f t="array" ref="G235">IF(OR(VLOOKUP($C235,Price_LookUp_tbl,11,FALSE)&gt;$F235,VLOOKUP($C235,Price_LookUp_tbl,12,FALSE)&lt;$F235),"Yes","No")</f>
        <v>No</v>
      </c>
      <c r="H235">
        <f t="shared" si="27"/>
        <v>-6.3796162760910255E-2</v>
      </c>
      <c r="I235">
        <v>3</v>
      </c>
      <c r="J235" t="str">
        <f t="shared" si="28"/>
        <v>No</v>
      </c>
      <c r="K235">
        <f t="shared" si="29"/>
        <v>0.25873180855923095</v>
      </c>
      <c r="L235">
        <v>2</v>
      </c>
      <c r="M235" t="str">
        <f t="shared" si="30"/>
        <v>No</v>
      </c>
      <c r="N235">
        <f t="shared" si="31"/>
        <v>-0.12350804543889286</v>
      </c>
      <c r="O235">
        <v>1085</v>
      </c>
      <c r="P235" t="str">
        <f t="shared" si="32"/>
        <v>No</v>
      </c>
      <c r="Q235">
        <f t="shared" si="33"/>
        <v>-0.49553850062550109</v>
      </c>
      <c r="R235">
        <v>4001</v>
      </c>
      <c r="S235">
        <v>1948</v>
      </c>
      <c r="T235" t="str">
        <f t="shared" si="34"/>
        <v>No</v>
      </c>
      <c r="U235">
        <f t="shared" si="35"/>
        <v>-0.9285375610487534</v>
      </c>
      <c r="V235">
        <v>4</v>
      </c>
      <c r="W235">
        <v>1336</v>
      </c>
      <c r="X235" t="s">
        <v>21</v>
      </c>
      <c r="Y235">
        <v>33.923809499999997</v>
      </c>
      <c r="Z235">
        <v>-118.40436605091539</v>
      </c>
      <c r="AA235">
        <v>1.7282912910706698</v>
      </c>
    </row>
    <row r="236" spans="1:27" x14ac:dyDescent="0.3">
      <c r="A236" t="s">
        <v>17</v>
      </c>
      <c r="B236" t="s">
        <v>41</v>
      </c>
      <c r="C236" t="s">
        <v>36</v>
      </c>
      <c r="D236" t="s">
        <v>20</v>
      </c>
      <c r="E236">
        <v>90245</v>
      </c>
      <c r="F236">
        <v>1988000</v>
      </c>
      <c r="G236" t="str" cm="1">
        <f t="array" ref="G236">IF(OR(VLOOKUP($C236,Price_LookUp_tbl,11,FALSE)&gt;$F236,VLOOKUP($C236,Price_LookUp_tbl,12,FALSE)&lt;$F236),"Yes","No")</f>
        <v>No</v>
      </c>
      <c r="H236">
        <f t="shared" si="27"/>
        <v>0.6695870758153657</v>
      </c>
      <c r="I236">
        <v>3</v>
      </c>
      <c r="J236" t="str">
        <f t="shared" si="28"/>
        <v>No</v>
      </c>
      <c r="K236">
        <f t="shared" si="29"/>
        <v>0.25873180855923095</v>
      </c>
      <c r="L236">
        <v>2.5</v>
      </c>
      <c r="M236" t="str">
        <f t="shared" si="30"/>
        <v>No</v>
      </c>
      <c r="N236">
        <f t="shared" si="31"/>
        <v>0.4940321817555709</v>
      </c>
      <c r="O236">
        <v>2156</v>
      </c>
      <c r="P236" t="str">
        <f t="shared" si="32"/>
        <v>No</v>
      </c>
      <c r="Q236">
        <f t="shared" si="33"/>
        <v>-0.14934037005152087</v>
      </c>
      <c r="R236">
        <v>5796</v>
      </c>
      <c r="S236">
        <v>1938</v>
      </c>
      <c r="T236" t="str">
        <f t="shared" si="34"/>
        <v>No</v>
      </c>
      <c r="U236">
        <f t="shared" si="35"/>
        <v>-1.284299078691955</v>
      </c>
      <c r="V236">
        <v>18</v>
      </c>
      <c r="W236">
        <v>922</v>
      </c>
      <c r="X236" t="s">
        <v>21</v>
      </c>
      <c r="Y236">
        <v>33.930009200000001</v>
      </c>
      <c r="Z236">
        <v>-118.4192996</v>
      </c>
      <c r="AA236">
        <v>1.7237036470341791</v>
      </c>
    </row>
    <row r="237" spans="1:27" x14ac:dyDescent="0.3">
      <c r="A237" t="s">
        <v>17</v>
      </c>
      <c r="B237" t="s">
        <v>42</v>
      </c>
      <c r="C237" t="s">
        <v>43</v>
      </c>
      <c r="D237" t="s">
        <v>20</v>
      </c>
      <c r="E237">
        <v>90302</v>
      </c>
      <c r="F237">
        <v>726000</v>
      </c>
      <c r="G237" t="str" cm="1">
        <f t="array" ref="G237">IF(OR(VLOOKUP($C237,Price_LookUp_tbl,11,FALSE)&gt;$F237,VLOOKUP($C237,Price_LookUp_tbl,12,FALSE)&lt;$F237),"Yes","No")</f>
        <v>No</v>
      </c>
      <c r="H237">
        <f t="shared" si="27"/>
        <v>0.5220170488074487</v>
      </c>
      <c r="I237">
        <v>4</v>
      </c>
      <c r="J237" t="str">
        <f t="shared" si="28"/>
        <v>No</v>
      </c>
      <c r="K237">
        <f t="shared" si="29"/>
        <v>0.60135457340348697</v>
      </c>
      <c r="L237">
        <v>3</v>
      </c>
      <c r="M237" t="str">
        <f t="shared" si="30"/>
        <v>No</v>
      </c>
      <c r="N237">
        <f t="shared" si="31"/>
        <v>1.460954260673023</v>
      </c>
      <c r="O237">
        <v>1470</v>
      </c>
      <c r="P237" t="str">
        <f t="shared" si="32"/>
        <v>No</v>
      </c>
      <c r="Q237">
        <f t="shared" si="33"/>
        <v>1.538191538476245</v>
      </c>
      <c r="R237">
        <v>4390</v>
      </c>
      <c r="S237">
        <v>1949</v>
      </c>
      <c r="T237" t="str">
        <f t="shared" si="34"/>
        <v>No</v>
      </c>
      <c r="U237">
        <f t="shared" si="35"/>
        <v>-0.80758310584268489</v>
      </c>
      <c r="V237">
        <v>52</v>
      </c>
      <c r="W237">
        <v>494</v>
      </c>
      <c r="X237" t="s">
        <v>21</v>
      </c>
      <c r="Y237">
        <v>33.970620400000001</v>
      </c>
      <c r="Z237">
        <v>-118.3621514</v>
      </c>
      <c r="AA237">
        <v>4.9529931015815603</v>
      </c>
    </row>
    <row r="238" spans="1:27" x14ac:dyDescent="0.3">
      <c r="A238" t="s">
        <v>17</v>
      </c>
      <c r="B238" t="s">
        <v>45</v>
      </c>
      <c r="C238" t="s">
        <v>46</v>
      </c>
      <c r="D238" t="s">
        <v>20</v>
      </c>
      <c r="E238">
        <v>90034</v>
      </c>
      <c r="F238">
        <v>1899999</v>
      </c>
      <c r="G238" t="str" cm="1">
        <f t="array" ref="G238">IF(OR(VLOOKUP($C238,Price_LookUp_tbl,11,FALSE)&gt;$F238,VLOOKUP($C238,Price_LookUp_tbl,12,FALSE)&lt;$F238),"Yes","No")</f>
        <v>No</v>
      </c>
      <c r="H238">
        <f t="shared" si="27"/>
        <v>0.17405207255618199</v>
      </c>
      <c r="I238">
        <v>4</v>
      </c>
      <c r="J238" t="str">
        <f t="shared" si="28"/>
        <v>No</v>
      </c>
      <c r="K238">
        <f t="shared" si="29"/>
        <v>0.52558016141915342</v>
      </c>
      <c r="L238">
        <v>3</v>
      </c>
      <c r="M238" t="str">
        <f t="shared" si="30"/>
        <v>No</v>
      </c>
      <c r="N238">
        <f t="shared" si="31"/>
        <v>0.231895476262994</v>
      </c>
      <c r="O238">
        <v>2002</v>
      </c>
      <c r="P238" t="str">
        <f t="shared" si="32"/>
        <v>No</v>
      </c>
      <c r="Q238">
        <f t="shared" si="33"/>
        <v>-1.0694961342978603E-2</v>
      </c>
      <c r="R238">
        <v>5200</v>
      </c>
      <c r="S238">
        <v>1947</v>
      </c>
      <c r="T238" t="str">
        <f t="shared" si="34"/>
        <v>No</v>
      </c>
      <c r="U238">
        <f t="shared" si="35"/>
        <v>-0.61402232544449564</v>
      </c>
      <c r="V238">
        <v>13</v>
      </c>
      <c r="W238">
        <v>949</v>
      </c>
      <c r="X238" t="s">
        <v>21</v>
      </c>
      <c r="Y238">
        <v>34.022568</v>
      </c>
      <c r="Z238">
        <v>-118.4129102</v>
      </c>
      <c r="AA238">
        <v>4.3163546936179573</v>
      </c>
    </row>
    <row r="239" spans="1:27" x14ac:dyDescent="0.3">
      <c r="A239" t="s">
        <v>17</v>
      </c>
      <c r="B239" t="s">
        <v>47</v>
      </c>
      <c r="C239" t="s">
        <v>46</v>
      </c>
      <c r="D239" t="s">
        <v>20</v>
      </c>
      <c r="E239">
        <v>90034</v>
      </c>
      <c r="F239">
        <v>1649000</v>
      </c>
      <c r="G239" t="str" cm="1">
        <f t="array" ref="G239">IF(OR(VLOOKUP($C239,Price_LookUp_tbl,11,FALSE)&gt;$F239,VLOOKUP($C239,Price_LookUp_tbl,12,FALSE)&lt;$F239),"Yes","No")</f>
        <v>No</v>
      </c>
      <c r="H239">
        <f t="shared" si="27"/>
        <v>-0.12404333651896277</v>
      </c>
      <c r="I239">
        <v>4</v>
      </c>
      <c r="J239" t="str">
        <f t="shared" si="28"/>
        <v>No</v>
      </c>
      <c r="K239">
        <f t="shared" si="29"/>
        <v>0.52558016141915342</v>
      </c>
      <c r="L239">
        <v>2.5</v>
      </c>
      <c r="M239" t="str">
        <f t="shared" si="30"/>
        <v>No</v>
      </c>
      <c r="N239">
        <f t="shared" si="31"/>
        <v>-0.19170026037740812</v>
      </c>
      <c r="O239">
        <v>1629</v>
      </c>
      <c r="P239" t="str">
        <f t="shared" si="32"/>
        <v>No</v>
      </c>
      <c r="Q239">
        <f t="shared" si="33"/>
        <v>-0.416730042760176</v>
      </c>
      <c r="R239">
        <v>5206</v>
      </c>
      <c r="S239">
        <v>1955</v>
      </c>
      <c r="T239" t="str">
        <f t="shared" si="34"/>
        <v>No</v>
      </c>
      <c r="U239">
        <f t="shared" si="35"/>
        <v>-0.3134557918638039</v>
      </c>
      <c r="V239">
        <v>39</v>
      </c>
      <c r="W239">
        <v>1012</v>
      </c>
      <c r="X239" t="s">
        <v>21</v>
      </c>
      <c r="Y239">
        <v>34.0213568</v>
      </c>
      <c r="Z239">
        <v>-118.4126363</v>
      </c>
      <c r="AA239">
        <v>4.3001442867422401</v>
      </c>
    </row>
    <row r="240" spans="1:27" x14ac:dyDescent="0.3">
      <c r="A240" t="s">
        <v>17</v>
      </c>
      <c r="B240" t="s">
        <v>49</v>
      </c>
      <c r="C240" t="s">
        <v>46</v>
      </c>
      <c r="D240" t="s">
        <v>20</v>
      </c>
      <c r="E240">
        <v>90034</v>
      </c>
      <c r="F240">
        <v>1724877</v>
      </c>
      <c r="G240" t="str" cm="1">
        <f t="array" ref="G240">IF(OR(VLOOKUP($C240,Price_LookUp_tbl,11,FALSE)&gt;$F240,VLOOKUP($C240,Price_LookUp_tbl,12,FALSE)&lt;$F240),"Yes","No")</f>
        <v>No</v>
      </c>
      <c r="H240">
        <f t="shared" si="27"/>
        <v>-3.3929091623984067E-2</v>
      </c>
      <c r="I240">
        <v>4</v>
      </c>
      <c r="J240" t="str">
        <f t="shared" si="28"/>
        <v>No</v>
      </c>
      <c r="K240">
        <f t="shared" si="29"/>
        <v>0.52558016141915342</v>
      </c>
      <c r="L240">
        <v>3</v>
      </c>
      <c r="M240" t="str">
        <f t="shared" si="30"/>
        <v>No</v>
      </c>
      <c r="N240">
        <f t="shared" si="31"/>
        <v>0.231895476262994</v>
      </c>
      <c r="O240">
        <v>1728</v>
      </c>
      <c r="P240" t="str">
        <f t="shared" si="32"/>
        <v>No</v>
      </c>
      <c r="Q240">
        <f t="shared" si="33"/>
        <v>-0.30896201846982063</v>
      </c>
      <c r="R240">
        <v>6195</v>
      </c>
      <c r="S240">
        <v>1939</v>
      </c>
      <c r="T240" t="str">
        <f t="shared" si="34"/>
        <v>No</v>
      </c>
      <c r="U240">
        <f t="shared" si="35"/>
        <v>-0.91458885902518749</v>
      </c>
      <c r="V240">
        <v>19</v>
      </c>
      <c r="W240">
        <v>998</v>
      </c>
      <c r="X240" t="s">
        <v>21</v>
      </c>
      <c r="Y240">
        <v>34.023164600000001</v>
      </c>
      <c r="Z240">
        <v>-118.4178107</v>
      </c>
      <c r="AA240">
        <v>4.0745003202640779</v>
      </c>
    </row>
    <row r="241" spans="1:27" x14ac:dyDescent="0.3">
      <c r="A241" t="s">
        <v>17</v>
      </c>
      <c r="B241" t="s">
        <v>50</v>
      </c>
      <c r="C241" t="s">
        <v>46</v>
      </c>
      <c r="D241" t="s">
        <v>20</v>
      </c>
      <c r="E241">
        <v>90034</v>
      </c>
      <c r="F241">
        <v>1620000</v>
      </c>
      <c r="G241" t="str" cm="1">
        <f t="array" ref="G241">IF(OR(VLOOKUP($C241,Price_LookUp_tbl,11,FALSE)&gt;$F241,VLOOKUP($C241,Price_LookUp_tbl,12,FALSE)&lt;$F241),"Yes","No")</f>
        <v>No</v>
      </c>
      <c r="H241">
        <f t="shared" si="27"/>
        <v>-0.15848477597959487</v>
      </c>
      <c r="I241">
        <v>4</v>
      </c>
      <c r="J241" t="str">
        <f t="shared" si="28"/>
        <v>No</v>
      </c>
      <c r="K241">
        <f t="shared" si="29"/>
        <v>0.52558016141915342</v>
      </c>
      <c r="L241">
        <v>3</v>
      </c>
      <c r="M241" t="str">
        <f t="shared" si="30"/>
        <v>No</v>
      </c>
      <c r="N241">
        <f t="shared" si="31"/>
        <v>0.231895476262994</v>
      </c>
      <c r="O241">
        <v>1842</v>
      </c>
      <c r="P241" t="str">
        <f t="shared" si="32"/>
        <v>No</v>
      </c>
      <c r="Q241">
        <f t="shared" si="33"/>
        <v>-0.1848655056506236</v>
      </c>
      <c r="R241">
        <v>5257</v>
      </c>
      <c r="S241">
        <v>1952</v>
      </c>
      <c r="T241" t="str">
        <f t="shared" si="34"/>
        <v>No</v>
      </c>
      <c r="U241">
        <f t="shared" si="35"/>
        <v>-0.42616824195656328</v>
      </c>
      <c r="V241">
        <v>6</v>
      </c>
      <c r="W241">
        <v>879</v>
      </c>
      <c r="X241" t="s">
        <v>21</v>
      </c>
      <c r="Y241">
        <v>34.018574800000003</v>
      </c>
      <c r="Z241">
        <v>-118.4224485</v>
      </c>
      <c r="AA241">
        <v>3.7067068092189182</v>
      </c>
    </row>
    <row r="242" spans="1:27" x14ac:dyDescent="0.3">
      <c r="A242" t="s">
        <v>17</v>
      </c>
      <c r="B242" t="s">
        <v>51</v>
      </c>
      <c r="C242" t="s">
        <v>46</v>
      </c>
      <c r="D242" t="s">
        <v>20</v>
      </c>
      <c r="E242">
        <v>90045</v>
      </c>
      <c r="F242">
        <v>1275000</v>
      </c>
      <c r="G242" t="str" cm="1">
        <f t="array" ref="G242">IF(OR(VLOOKUP($C242,Price_LookUp_tbl,11,FALSE)&gt;$F242,VLOOKUP($C242,Price_LookUp_tbl,12,FALSE)&lt;$F242),"Yes","No")</f>
        <v>No</v>
      </c>
      <c r="H242">
        <f t="shared" si="27"/>
        <v>-0.56821914197676993</v>
      </c>
      <c r="I242">
        <v>4</v>
      </c>
      <c r="J242" t="str">
        <f t="shared" si="28"/>
        <v>No</v>
      </c>
      <c r="K242">
        <f t="shared" si="29"/>
        <v>0.52558016141915342</v>
      </c>
      <c r="L242">
        <v>2</v>
      </c>
      <c r="M242" t="str">
        <f t="shared" si="30"/>
        <v>No</v>
      </c>
      <c r="N242">
        <f t="shared" si="31"/>
        <v>-0.61529599701781024</v>
      </c>
      <c r="O242">
        <v>1508</v>
      </c>
      <c r="P242" t="str">
        <f t="shared" si="32"/>
        <v>No</v>
      </c>
      <c r="Q242">
        <f t="shared" si="33"/>
        <v>-0.54844651689283253</v>
      </c>
      <c r="R242">
        <v>8400</v>
      </c>
      <c r="S242">
        <v>1951</v>
      </c>
      <c r="T242" t="str">
        <f t="shared" si="34"/>
        <v>No</v>
      </c>
      <c r="U242">
        <f t="shared" si="35"/>
        <v>-0.46373905865414977</v>
      </c>
      <c r="V242">
        <v>17</v>
      </c>
      <c r="W242">
        <v>845</v>
      </c>
      <c r="X242" t="s">
        <v>21</v>
      </c>
      <c r="Y242">
        <v>33.970200599999998</v>
      </c>
      <c r="Z242">
        <v>-118.3727883</v>
      </c>
      <c r="AA242">
        <v>4.3647989503421174</v>
      </c>
    </row>
    <row r="243" spans="1:27" x14ac:dyDescent="0.3">
      <c r="A243" t="s">
        <v>17</v>
      </c>
      <c r="B243" t="s">
        <v>52</v>
      </c>
      <c r="C243" t="s">
        <v>46</v>
      </c>
      <c r="D243" t="s">
        <v>20</v>
      </c>
      <c r="E243">
        <v>90045</v>
      </c>
      <c r="F243">
        <v>1494900</v>
      </c>
      <c r="G243" t="str" cm="1">
        <f t="array" ref="G243">IF(OR(VLOOKUP($C243,Price_LookUp_tbl,11,FALSE)&gt;$F243,VLOOKUP($C243,Price_LookUp_tbl,12,FALSE)&lt;$F243),"Yes","No")</f>
        <v>No</v>
      </c>
      <c r="H243">
        <f t="shared" si="27"/>
        <v>-0.30705801999770094</v>
      </c>
      <c r="I243">
        <v>4</v>
      </c>
      <c r="J243" t="str">
        <f t="shared" si="28"/>
        <v>No</v>
      </c>
      <c r="K243">
        <f t="shared" si="29"/>
        <v>0.52558016141915342</v>
      </c>
      <c r="L243">
        <v>4</v>
      </c>
      <c r="M243" t="str">
        <f t="shared" si="30"/>
        <v>No</v>
      </c>
      <c r="N243">
        <f t="shared" si="31"/>
        <v>1.0790869495437982</v>
      </c>
      <c r="O243">
        <v>1774</v>
      </c>
      <c r="P243" t="str">
        <f t="shared" si="32"/>
        <v>No</v>
      </c>
      <c r="Q243">
        <f t="shared" si="33"/>
        <v>-0.25888798698137272</v>
      </c>
      <c r="R243">
        <v>8401</v>
      </c>
      <c r="S243">
        <v>1950</v>
      </c>
      <c r="T243" t="str">
        <f t="shared" si="34"/>
        <v>No</v>
      </c>
      <c r="U243">
        <f t="shared" si="35"/>
        <v>-0.50130987535173621</v>
      </c>
      <c r="V243">
        <v>12</v>
      </c>
      <c r="W243">
        <v>843</v>
      </c>
      <c r="X243" t="s">
        <v>21</v>
      </c>
      <c r="Y243">
        <v>33.9706239</v>
      </c>
      <c r="Z243">
        <v>-118.37365560000001</v>
      </c>
      <c r="AA243">
        <v>4.3277100550244061</v>
      </c>
    </row>
    <row r="244" spans="1:27" x14ac:dyDescent="0.3">
      <c r="A244" t="s">
        <v>17</v>
      </c>
      <c r="B244" t="s">
        <v>53</v>
      </c>
      <c r="C244" t="s">
        <v>46</v>
      </c>
      <c r="D244" t="s">
        <v>20</v>
      </c>
      <c r="E244">
        <v>90045</v>
      </c>
      <c r="F244">
        <v>1199000</v>
      </c>
      <c r="G244" t="str" cm="1">
        <f t="array" ref="G244">IF(OR(VLOOKUP($C244,Price_LookUp_tbl,11,FALSE)&gt;$F244,VLOOKUP($C244,Price_LookUp_tbl,12,FALSE)&lt;$F244),"Yes","No")</f>
        <v>No</v>
      </c>
      <c r="H244">
        <f t="shared" si="27"/>
        <v>-0.65847946608049546</v>
      </c>
      <c r="I244">
        <v>3</v>
      </c>
      <c r="J244" t="str">
        <f t="shared" si="28"/>
        <v>No</v>
      </c>
      <c r="K244">
        <f t="shared" si="29"/>
        <v>-0.39755422466320584</v>
      </c>
      <c r="L244">
        <v>2</v>
      </c>
      <c r="M244" t="str">
        <f t="shared" si="30"/>
        <v>No</v>
      </c>
      <c r="N244">
        <f t="shared" si="31"/>
        <v>-0.61529599701781024</v>
      </c>
      <c r="O244">
        <v>1379</v>
      </c>
      <c r="P244" t="str">
        <f t="shared" si="32"/>
        <v>No</v>
      </c>
      <c r="Q244">
        <f t="shared" si="33"/>
        <v>-0.68887151824087134</v>
      </c>
      <c r="R244">
        <v>5637</v>
      </c>
      <c r="S244">
        <v>1950</v>
      </c>
      <c r="T244" t="str">
        <f t="shared" si="34"/>
        <v>No</v>
      </c>
      <c r="U244">
        <f t="shared" si="35"/>
        <v>-0.50130987535173621</v>
      </c>
      <c r="V244">
        <v>4</v>
      </c>
      <c r="W244">
        <v>869</v>
      </c>
      <c r="X244" t="s">
        <v>21</v>
      </c>
      <c r="Y244">
        <v>33.965765400000002</v>
      </c>
      <c r="Z244">
        <v>-118.3770832</v>
      </c>
      <c r="AA244">
        <v>4.0369408505186035</v>
      </c>
    </row>
    <row r="245" spans="1:27" x14ac:dyDescent="0.3">
      <c r="A245" t="s">
        <v>17</v>
      </c>
      <c r="B245" t="s">
        <v>54</v>
      </c>
      <c r="C245" t="s">
        <v>46</v>
      </c>
      <c r="D245" t="s">
        <v>20</v>
      </c>
      <c r="E245">
        <v>90045</v>
      </c>
      <c r="F245">
        <v>1799000</v>
      </c>
      <c r="G245" t="str" cm="1">
        <f t="array" ref="G245">IF(OR(VLOOKUP($C245,Price_LookUp_tbl,11,FALSE)&gt;$F245,VLOOKUP($C245,Price_LookUp_tbl,12,FALSE)&lt;$F245),"Yes","No")</f>
        <v>No</v>
      </c>
      <c r="H245">
        <f t="shared" si="27"/>
        <v>5.4102040001548127E-2</v>
      </c>
      <c r="I245">
        <v>4</v>
      </c>
      <c r="J245" t="str">
        <f t="shared" si="28"/>
        <v>No</v>
      </c>
      <c r="K245">
        <f t="shared" si="29"/>
        <v>0.52558016141915342</v>
      </c>
      <c r="L245">
        <v>3</v>
      </c>
      <c r="M245" t="str">
        <f t="shared" si="30"/>
        <v>No</v>
      </c>
      <c r="N245">
        <f t="shared" si="31"/>
        <v>0.231895476262994</v>
      </c>
      <c r="O245">
        <v>2184</v>
      </c>
      <c r="P245" t="str">
        <f t="shared" si="32"/>
        <v>No</v>
      </c>
      <c r="Q245">
        <f t="shared" si="33"/>
        <v>0.18742403280696757</v>
      </c>
      <c r="R245">
        <v>7841</v>
      </c>
      <c r="S245">
        <v>1947</v>
      </c>
      <c r="T245" t="str">
        <f t="shared" si="34"/>
        <v>No</v>
      </c>
      <c r="U245">
        <f t="shared" si="35"/>
        <v>-0.61402232544449564</v>
      </c>
      <c r="V245">
        <v>1</v>
      </c>
      <c r="W245">
        <v>824</v>
      </c>
      <c r="X245" t="s">
        <v>21</v>
      </c>
      <c r="Y245">
        <v>33.971636099999998</v>
      </c>
      <c r="Z245">
        <v>-118.380814</v>
      </c>
      <c r="AA245">
        <v>3.9706920036113358</v>
      </c>
    </row>
    <row r="246" spans="1:27" x14ac:dyDescent="0.3">
      <c r="A246" t="s">
        <v>17</v>
      </c>
      <c r="B246" t="s">
        <v>55</v>
      </c>
      <c r="C246" t="s">
        <v>46</v>
      </c>
      <c r="D246" t="s">
        <v>20</v>
      </c>
      <c r="E246">
        <v>90045</v>
      </c>
      <c r="F246">
        <v>1593000</v>
      </c>
      <c r="G246" t="str" cm="1">
        <f t="array" ref="G246">IF(OR(VLOOKUP($C246,Price_LookUp_tbl,11,FALSE)&gt;$F246,VLOOKUP($C246,Price_LookUp_tbl,12,FALSE)&lt;$F246),"Yes","No")</f>
        <v>No</v>
      </c>
      <c r="H246">
        <f t="shared" si="27"/>
        <v>-0.19055094375328682</v>
      </c>
      <c r="I246">
        <v>3</v>
      </c>
      <c r="J246" t="str">
        <f t="shared" si="28"/>
        <v>No</v>
      </c>
      <c r="K246">
        <f t="shared" si="29"/>
        <v>-0.39755422466320584</v>
      </c>
      <c r="L246">
        <v>2</v>
      </c>
      <c r="M246" t="str">
        <f t="shared" si="30"/>
        <v>No</v>
      </c>
      <c r="N246">
        <f t="shared" si="31"/>
        <v>-0.61529599701781024</v>
      </c>
      <c r="O246">
        <v>2215</v>
      </c>
      <c r="P246" t="str">
        <f t="shared" si="32"/>
        <v>No</v>
      </c>
      <c r="Q246">
        <f t="shared" si="33"/>
        <v>0.22116957576657378</v>
      </c>
      <c r="R246">
        <v>6234</v>
      </c>
      <c r="S246">
        <v>1950</v>
      </c>
      <c r="T246" t="str">
        <f t="shared" si="34"/>
        <v>No</v>
      </c>
      <c r="U246">
        <f t="shared" si="35"/>
        <v>-0.50130987535173621</v>
      </c>
      <c r="V246">
        <v>50</v>
      </c>
      <c r="W246">
        <v>719</v>
      </c>
      <c r="X246" t="s">
        <v>21</v>
      </c>
      <c r="Y246">
        <v>33.971151900000002</v>
      </c>
      <c r="Z246">
        <v>-118.3830593</v>
      </c>
      <c r="AA246">
        <v>3.839145301439542</v>
      </c>
    </row>
    <row r="247" spans="1:27" x14ac:dyDescent="0.3">
      <c r="A247" t="s">
        <v>17</v>
      </c>
      <c r="B247" t="s">
        <v>56</v>
      </c>
      <c r="C247" t="s">
        <v>46</v>
      </c>
      <c r="D247" t="s">
        <v>20</v>
      </c>
      <c r="E247">
        <v>90045</v>
      </c>
      <c r="F247">
        <v>1999000</v>
      </c>
      <c r="G247" t="str" cm="1">
        <f t="array" ref="G247">IF(OR(VLOOKUP($C247,Price_LookUp_tbl,11,FALSE)&gt;$F247,VLOOKUP($C247,Price_LookUp_tbl,12,FALSE)&lt;$F247),"Yes","No")</f>
        <v>No</v>
      </c>
      <c r="H247">
        <f t="shared" si="27"/>
        <v>0.29162920869556264</v>
      </c>
      <c r="I247">
        <v>4</v>
      </c>
      <c r="J247" t="str">
        <f t="shared" si="28"/>
        <v>No</v>
      </c>
      <c r="K247">
        <f t="shared" si="29"/>
        <v>0.52558016141915342</v>
      </c>
      <c r="L247">
        <v>2</v>
      </c>
      <c r="M247" t="str">
        <f t="shared" si="30"/>
        <v>No</v>
      </c>
      <c r="N247">
        <f t="shared" si="31"/>
        <v>-0.61529599701781024</v>
      </c>
      <c r="O247">
        <v>1770</v>
      </c>
      <c r="P247" t="str">
        <f t="shared" si="32"/>
        <v>No</v>
      </c>
      <c r="Q247">
        <f t="shared" si="33"/>
        <v>-0.26324225058906386</v>
      </c>
      <c r="R247">
        <v>9552</v>
      </c>
      <c r="S247">
        <v>1952</v>
      </c>
      <c r="T247" t="str">
        <f t="shared" si="34"/>
        <v>No</v>
      </c>
      <c r="U247">
        <f t="shared" si="35"/>
        <v>-0.42616824195656328</v>
      </c>
      <c r="V247">
        <v>5</v>
      </c>
      <c r="W247">
        <v>1129</v>
      </c>
      <c r="X247" t="s">
        <v>21</v>
      </c>
      <c r="Y247">
        <v>33.968659700000003</v>
      </c>
      <c r="Z247">
        <v>-118.3882534</v>
      </c>
      <c r="AA247">
        <v>3.4981032828371479</v>
      </c>
    </row>
    <row r="248" spans="1:27" x14ac:dyDescent="0.3">
      <c r="A248" t="s">
        <v>17</v>
      </c>
      <c r="B248" t="s">
        <v>59</v>
      </c>
      <c r="C248" t="s">
        <v>46</v>
      </c>
      <c r="D248" t="s">
        <v>20</v>
      </c>
      <c r="E248">
        <v>90045</v>
      </c>
      <c r="F248">
        <v>1498000</v>
      </c>
      <c r="G248" t="str" cm="1">
        <f t="array" ref="G248">IF(OR(VLOOKUP($C248,Price_LookUp_tbl,11,FALSE)&gt;$F248,VLOOKUP($C248,Price_LookUp_tbl,12,FALSE)&lt;$F248),"Yes","No")</f>
        <v>No</v>
      </c>
      <c r="H248">
        <f t="shared" si="27"/>
        <v>-0.30337634888294374</v>
      </c>
      <c r="I248">
        <v>3</v>
      </c>
      <c r="J248" t="str">
        <f t="shared" si="28"/>
        <v>No</v>
      </c>
      <c r="K248">
        <f t="shared" si="29"/>
        <v>-0.39755422466320584</v>
      </c>
      <c r="L248">
        <v>2.5</v>
      </c>
      <c r="M248" t="str">
        <f t="shared" si="30"/>
        <v>No</v>
      </c>
      <c r="N248">
        <f t="shared" si="31"/>
        <v>-0.19170026037740812</v>
      </c>
      <c r="O248">
        <v>1732</v>
      </c>
      <c r="P248" t="str">
        <f t="shared" si="32"/>
        <v>No</v>
      </c>
      <c r="Q248">
        <f t="shared" si="33"/>
        <v>-0.30460775486212954</v>
      </c>
      <c r="R248">
        <v>9819</v>
      </c>
      <c r="S248">
        <v>1947</v>
      </c>
      <c r="T248" t="str">
        <f t="shared" si="34"/>
        <v>No</v>
      </c>
      <c r="U248">
        <f t="shared" si="35"/>
        <v>-0.61402232544449564</v>
      </c>
      <c r="V248">
        <v>13</v>
      </c>
      <c r="W248">
        <v>865</v>
      </c>
      <c r="X248" t="s">
        <v>21</v>
      </c>
      <c r="Y248">
        <v>33.972410199999999</v>
      </c>
      <c r="Z248">
        <v>-118.3914609</v>
      </c>
      <c r="AA248">
        <v>3.4405848785069191</v>
      </c>
    </row>
    <row r="249" spans="1:27" x14ac:dyDescent="0.3">
      <c r="A249" t="s">
        <v>17</v>
      </c>
      <c r="B249" t="s">
        <v>60</v>
      </c>
      <c r="C249" t="s">
        <v>46</v>
      </c>
      <c r="D249" t="s">
        <v>20</v>
      </c>
      <c r="E249">
        <v>90045</v>
      </c>
      <c r="F249">
        <v>1775000</v>
      </c>
      <c r="G249" t="str" cm="1">
        <f t="array" ref="G249">IF(OR(VLOOKUP($C249,Price_LookUp_tbl,11,FALSE)&gt;$F249,VLOOKUP($C249,Price_LookUp_tbl,12,FALSE)&lt;$F249),"Yes","No")</f>
        <v>No</v>
      </c>
      <c r="H249">
        <f t="shared" si="27"/>
        <v>2.5598779758266386E-2</v>
      </c>
      <c r="I249">
        <v>4</v>
      </c>
      <c r="J249" t="str">
        <f t="shared" si="28"/>
        <v>No</v>
      </c>
      <c r="K249">
        <f t="shared" si="29"/>
        <v>0.52558016141915342</v>
      </c>
      <c r="L249">
        <v>2.5</v>
      </c>
      <c r="M249" t="str">
        <f t="shared" si="30"/>
        <v>No</v>
      </c>
      <c r="N249">
        <f t="shared" si="31"/>
        <v>-0.19170026037740812</v>
      </c>
      <c r="O249">
        <v>2327</v>
      </c>
      <c r="P249" t="str">
        <f t="shared" si="32"/>
        <v>No</v>
      </c>
      <c r="Q249">
        <f t="shared" si="33"/>
        <v>0.3430889567819253</v>
      </c>
      <c r="R249">
        <v>7801</v>
      </c>
      <c r="S249">
        <v>1942</v>
      </c>
      <c r="T249" t="str">
        <f t="shared" si="34"/>
        <v>No</v>
      </c>
      <c r="U249">
        <f t="shared" si="35"/>
        <v>-0.80187640893242806</v>
      </c>
      <c r="V249">
        <v>24</v>
      </c>
      <c r="W249">
        <v>763</v>
      </c>
      <c r="X249" t="s">
        <v>21</v>
      </c>
      <c r="Y249">
        <v>33.963827799999997</v>
      </c>
      <c r="Z249">
        <v>-118.39169</v>
      </c>
      <c r="AA249">
        <v>3.1975815403074477</v>
      </c>
    </row>
    <row r="250" spans="1:27" x14ac:dyDescent="0.3">
      <c r="A250" t="s">
        <v>17</v>
      </c>
      <c r="B250" t="s">
        <v>63</v>
      </c>
      <c r="C250" t="s">
        <v>46</v>
      </c>
      <c r="D250" t="s">
        <v>20</v>
      </c>
      <c r="E250">
        <v>90045</v>
      </c>
      <c r="F250">
        <v>1697000</v>
      </c>
      <c r="G250" t="str" cm="1">
        <f t="array" ref="G250">IF(OR(VLOOKUP($C250,Price_LookUp_tbl,11,FALSE)&gt;$F250,VLOOKUP($C250,Price_LookUp_tbl,12,FALSE)&lt;$F250),"Yes","No")</f>
        <v>No</v>
      </c>
      <c r="H250">
        <f t="shared" si="27"/>
        <v>-6.7036816032399277E-2</v>
      </c>
      <c r="I250">
        <v>3</v>
      </c>
      <c r="J250" t="str">
        <f t="shared" si="28"/>
        <v>No</v>
      </c>
      <c r="K250">
        <f t="shared" si="29"/>
        <v>-0.39755422466320584</v>
      </c>
      <c r="L250">
        <v>2.5</v>
      </c>
      <c r="M250" t="str">
        <f t="shared" si="30"/>
        <v>No</v>
      </c>
      <c r="N250">
        <f t="shared" si="31"/>
        <v>-0.19170026037740812</v>
      </c>
      <c r="O250">
        <v>1573</v>
      </c>
      <c r="P250" t="str">
        <f t="shared" si="32"/>
        <v>No</v>
      </c>
      <c r="Q250">
        <f t="shared" si="33"/>
        <v>-0.47768973326785175</v>
      </c>
      <c r="R250">
        <v>8913</v>
      </c>
      <c r="S250">
        <v>1949</v>
      </c>
      <c r="T250" t="str">
        <f t="shared" si="34"/>
        <v>No</v>
      </c>
      <c r="U250">
        <f t="shared" si="35"/>
        <v>-0.53888069204932276</v>
      </c>
      <c r="V250">
        <v>83</v>
      </c>
      <c r="W250">
        <v>1079</v>
      </c>
      <c r="X250" t="s">
        <v>21</v>
      </c>
      <c r="Y250">
        <v>33.9695982</v>
      </c>
      <c r="Z250">
        <v>-118.39955999999999</v>
      </c>
      <c r="AA250">
        <v>2.9395033437662734</v>
      </c>
    </row>
    <row r="251" spans="1:27" x14ac:dyDescent="0.3">
      <c r="A251" t="s">
        <v>17</v>
      </c>
      <c r="B251" t="s">
        <v>67</v>
      </c>
      <c r="C251" t="s">
        <v>46</v>
      </c>
      <c r="D251" t="s">
        <v>20</v>
      </c>
      <c r="E251">
        <v>90045</v>
      </c>
      <c r="F251">
        <v>1499000</v>
      </c>
      <c r="G251" t="str" cm="1">
        <f t="array" ref="G251">IF(OR(VLOOKUP($C251,Price_LookUp_tbl,11,FALSE)&gt;$F251,VLOOKUP($C251,Price_LookUp_tbl,12,FALSE)&lt;$F251),"Yes","No")</f>
        <v>No</v>
      </c>
      <c r="H251">
        <f t="shared" si="27"/>
        <v>-0.30218871303947364</v>
      </c>
      <c r="I251">
        <v>3</v>
      </c>
      <c r="J251" t="str">
        <f t="shared" si="28"/>
        <v>No</v>
      </c>
      <c r="K251">
        <f t="shared" si="29"/>
        <v>-0.39755422466320584</v>
      </c>
      <c r="L251">
        <v>2</v>
      </c>
      <c r="M251" t="str">
        <f t="shared" si="30"/>
        <v>No</v>
      </c>
      <c r="N251">
        <f t="shared" si="31"/>
        <v>-0.61529599701781024</v>
      </c>
      <c r="O251">
        <v>1921</v>
      </c>
      <c r="P251" t="str">
        <f t="shared" si="32"/>
        <v>No</v>
      </c>
      <c r="Q251">
        <f t="shared" si="33"/>
        <v>-9.8868799398723881E-2</v>
      </c>
      <c r="R251">
        <v>6333</v>
      </c>
      <c r="S251">
        <v>1944</v>
      </c>
      <c r="T251" t="str">
        <f t="shared" si="34"/>
        <v>No</v>
      </c>
      <c r="U251">
        <f t="shared" si="35"/>
        <v>-0.72673477553725507</v>
      </c>
      <c r="V251">
        <v>61</v>
      </c>
      <c r="W251">
        <v>780</v>
      </c>
      <c r="X251" t="s">
        <v>21</v>
      </c>
      <c r="Y251">
        <v>33.957595900000001</v>
      </c>
      <c r="Z251">
        <v>-118.4015455</v>
      </c>
      <c r="AA251">
        <v>2.5374399304752506</v>
      </c>
    </row>
    <row r="252" spans="1:27" x14ac:dyDescent="0.3">
      <c r="A252" t="s">
        <v>17</v>
      </c>
      <c r="B252" t="s">
        <v>68</v>
      </c>
      <c r="C252" t="s">
        <v>46</v>
      </c>
      <c r="D252" t="s">
        <v>20</v>
      </c>
      <c r="E252">
        <v>90045</v>
      </c>
      <c r="F252">
        <v>1399000</v>
      </c>
      <c r="G252" t="str" cm="1">
        <f t="array" ref="G252">IF(OR(VLOOKUP($C252,Price_LookUp_tbl,11,FALSE)&gt;$F252,VLOOKUP($C252,Price_LookUp_tbl,12,FALSE)&lt;$F252),"Yes","No")</f>
        <v>No</v>
      </c>
      <c r="H252">
        <f t="shared" si="27"/>
        <v>-0.42095229738648093</v>
      </c>
      <c r="I252">
        <v>4</v>
      </c>
      <c r="J252" t="str">
        <f t="shared" si="28"/>
        <v>No</v>
      </c>
      <c r="K252">
        <f t="shared" si="29"/>
        <v>0.52558016141915342</v>
      </c>
      <c r="L252">
        <v>2</v>
      </c>
      <c r="M252" t="str">
        <f t="shared" si="30"/>
        <v>No</v>
      </c>
      <c r="N252">
        <f t="shared" si="31"/>
        <v>-0.61529599701781024</v>
      </c>
      <c r="O252">
        <v>1296</v>
      </c>
      <c r="P252" t="str">
        <f t="shared" si="32"/>
        <v>No</v>
      </c>
      <c r="Q252">
        <f t="shared" si="33"/>
        <v>-0.77922248810046213</v>
      </c>
      <c r="R252">
        <v>5251</v>
      </c>
      <c r="S252">
        <v>1944</v>
      </c>
      <c r="T252" t="str">
        <f t="shared" si="34"/>
        <v>No</v>
      </c>
      <c r="U252">
        <f t="shared" si="35"/>
        <v>-0.72673477553725507</v>
      </c>
      <c r="V252">
        <v>1</v>
      </c>
      <c r="W252">
        <v>1079</v>
      </c>
      <c r="X252" t="s">
        <v>21</v>
      </c>
      <c r="Y252">
        <v>33.958015500000002</v>
      </c>
      <c r="Z252">
        <v>-118.40196539999999</v>
      </c>
      <c r="AA252">
        <v>2.5206694570682089</v>
      </c>
    </row>
    <row r="253" spans="1:27" x14ac:dyDescent="0.3">
      <c r="A253" t="s">
        <v>17</v>
      </c>
      <c r="B253" t="s">
        <v>69</v>
      </c>
      <c r="C253" t="s">
        <v>46</v>
      </c>
      <c r="D253" t="s">
        <v>20</v>
      </c>
      <c r="E253">
        <v>90045</v>
      </c>
      <c r="F253">
        <v>1195000</v>
      </c>
      <c r="G253" t="str" cm="1">
        <f t="array" ref="G253">IF(OR(VLOOKUP($C253,Price_LookUp_tbl,11,FALSE)&gt;$F253,VLOOKUP($C253,Price_LookUp_tbl,12,FALSE)&lt;$F253),"Yes","No")</f>
        <v>No</v>
      </c>
      <c r="H253">
        <f t="shared" si="27"/>
        <v>-0.66323000945437571</v>
      </c>
      <c r="I253">
        <v>3</v>
      </c>
      <c r="J253" t="str">
        <f t="shared" si="28"/>
        <v>No</v>
      </c>
      <c r="K253">
        <f t="shared" si="29"/>
        <v>-0.39755422466320584</v>
      </c>
      <c r="L253">
        <v>1</v>
      </c>
      <c r="M253" t="str">
        <f t="shared" si="30"/>
        <v>No</v>
      </c>
      <c r="N253">
        <f t="shared" si="31"/>
        <v>-1.4624874702986146</v>
      </c>
      <c r="O253">
        <v>1061</v>
      </c>
      <c r="P253" t="str">
        <f t="shared" si="32"/>
        <v>No</v>
      </c>
      <c r="Q253">
        <f t="shared" si="33"/>
        <v>-1.0350354750523156</v>
      </c>
      <c r="R253">
        <v>5847</v>
      </c>
      <c r="S253">
        <v>1944</v>
      </c>
      <c r="T253" t="str">
        <f t="shared" si="34"/>
        <v>No</v>
      </c>
      <c r="U253">
        <f t="shared" si="35"/>
        <v>-0.72673477553725507</v>
      </c>
      <c r="V253">
        <v>19</v>
      </c>
      <c r="W253">
        <v>1126</v>
      </c>
      <c r="X253" t="s">
        <v>21</v>
      </c>
      <c r="Y253">
        <v>33.958418700000003</v>
      </c>
      <c r="Z253">
        <v>-118.40255999999999</v>
      </c>
      <c r="AA253">
        <v>2.4943751110894947</v>
      </c>
    </row>
    <row r="254" spans="1:27" x14ac:dyDescent="0.3">
      <c r="A254" t="s">
        <v>17</v>
      </c>
      <c r="B254" t="s">
        <v>70</v>
      </c>
      <c r="C254" t="s">
        <v>46</v>
      </c>
      <c r="D254" t="s">
        <v>20</v>
      </c>
      <c r="E254">
        <v>90045</v>
      </c>
      <c r="F254">
        <v>1195000</v>
      </c>
      <c r="G254" t="str" cm="1">
        <f t="array" ref="G254">IF(OR(VLOOKUP($C254,Price_LookUp_tbl,11,FALSE)&gt;$F254,VLOOKUP($C254,Price_LookUp_tbl,12,FALSE)&lt;$F254),"Yes","No")</f>
        <v>No</v>
      </c>
      <c r="H254">
        <f t="shared" si="27"/>
        <v>-0.66323000945437571</v>
      </c>
      <c r="I254">
        <v>3</v>
      </c>
      <c r="J254" t="str">
        <f t="shared" si="28"/>
        <v>No</v>
      </c>
      <c r="K254">
        <f t="shared" si="29"/>
        <v>-0.39755422466320584</v>
      </c>
      <c r="L254">
        <v>2</v>
      </c>
      <c r="M254" t="str">
        <f t="shared" si="30"/>
        <v>No</v>
      </c>
      <c r="N254">
        <f t="shared" si="31"/>
        <v>-0.61529599701781024</v>
      </c>
      <c r="O254">
        <v>1278</v>
      </c>
      <c r="P254" t="str">
        <f t="shared" si="32"/>
        <v>No</v>
      </c>
      <c r="Q254">
        <f t="shared" si="33"/>
        <v>-0.7988166743350722</v>
      </c>
      <c r="R254">
        <v>6206</v>
      </c>
      <c r="S254">
        <v>1944</v>
      </c>
      <c r="T254" t="str">
        <f t="shared" si="34"/>
        <v>No</v>
      </c>
      <c r="U254">
        <f t="shared" si="35"/>
        <v>-0.72673477553725507</v>
      </c>
      <c r="V254">
        <v>11</v>
      </c>
      <c r="W254">
        <v>935</v>
      </c>
      <c r="X254" t="s">
        <v>21</v>
      </c>
      <c r="Y254">
        <v>33.958785300000002</v>
      </c>
      <c r="Z254">
        <v>-118.40255399999999</v>
      </c>
      <c r="AA254">
        <v>2.5011509968618681</v>
      </c>
    </row>
    <row r="255" spans="1:27" x14ac:dyDescent="0.3">
      <c r="A255" t="s">
        <v>17</v>
      </c>
      <c r="B255" t="s">
        <v>71</v>
      </c>
      <c r="C255" t="s">
        <v>46</v>
      </c>
      <c r="D255" t="s">
        <v>20</v>
      </c>
      <c r="E255">
        <v>90045</v>
      </c>
      <c r="F255">
        <v>1895000</v>
      </c>
      <c r="G255" t="str" cm="1">
        <f t="array" ref="G255">IF(OR(VLOOKUP($C255,Price_LookUp_tbl,11,FALSE)&gt;$F255,VLOOKUP($C255,Price_LookUp_tbl,12,FALSE)&lt;$F255),"Yes","No")</f>
        <v>No</v>
      </c>
      <c r="H255">
        <f t="shared" si="27"/>
        <v>0.16811508097467509</v>
      </c>
      <c r="I255">
        <v>4</v>
      </c>
      <c r="J255" t="str">
        <f t="shared" si="28"/>
        <v>No</v>
      </c>
      <c r="K255">
        <f t="shared" si="29"/>
        <v>0.52558016141915342</v>
      </c>
      <c r="L255">
        <v>3</v>
      </c>
      <c r="M255" t="str">
        <f t="shared" si="30"/>
        <v>No</v>
      </c>
      <c r="N255">
        <f t="shared" si="31"/>
        <v>0.231895476262994</v>
      </c>
      <c r="O255">
        <v>2144</v>
      </c>
      <c r="P255" t="str">
        <f t="shared" si="32"/>
        <v>No</v>
      </c>
      <c r="Q255">
        <f t="shared" si="33"/>
        <v>0.14388139673005632</v>
      </c>
      <c r="R255">
        <v>6087</v>
      </c>
      <c r="S255">
        <v>1943</v>
      </c>
      <c r="T255" t="str">
        <f t="shared" si="34"/>
        <v>No</v>
      </c>
      <c r="U255">
        <f t="shared" si="35"/>
        <v>-0.76430559223484151</v>
      </c>
      <c r="V255">
        <v>11</v>
      </c>
      <c r="W255">
        <v>884</v>
      </c>
      <c r="X255" t="s">
        <v>21</v>
      </c>
      <c r="Y255">
        <v>33.961460099999996</v>
      </c>
      <c r="Z255">
        <v>-118.4026075</v>
      </c>
      <c r="AA255">
        <v>2.5523797931305103</v>
      </c>
    </row>
    <row r="256" spans="1:27" x14ac:dyDescent="0.3">
      <c r="A256" t="s">
        <v>17</v>
      </c>
      <c r="B256" t="s">
        <v>72</v>
      </c>
      <c r="C256" t="s">
        <v>46</v>
      </c>
      <c r="D256" t="s">
        <v>20</v>
      </c>
      <c r="E256">
        <v>90045</v>
      </c>
      <c r="F256">
        <v>2350000</v>
      </c>
      <c r="G256" t="str" cm="1">
        <f t="array" ref="G256">IF(OR(VLOOKUP($C256,Price_LookUp_tbl,11,FALSE)&gt;$F256,VLOOKUP($C256,Price_LookUp_tbl,12,FALSE)&lt;$F256),"Yes","No")</f>
        <v>No</v>
      </c>
      <c r="H256">
        <f t="shared" si="27"/>
        <v>0.70848938975355813</v>
      </c>
      <c r="I256">
        <v>4</v>
      </c>
      <c r="J256" t="str">
        <f t="shared" si="28"/>
        <v>No</v>
      </c>
      <c r="K256">
        <f t="shared" si="29"/>
        <v>0.52558016141915342</v>
      </c>
      <c r="L256">
        <v>3.5</v>
      </c>
      <c r="M256" t="str">
        <f t="shared" si="30"/>
        <v>No</v>
      </c>
      <c r="N256">
        <f t="shared" si="31"/>
        <v>0.65549121290339618</v>
      </c>
      <c r="O256">
        <v>3167</v>
      </c>
      <c r="P256" t="str">
        <f t="shared" si="32"/>
        <v>No</v>
      </c>
      <c r="Q256">
        <f t="shared" si="33"/>
        <v>1.2574843143970615</v>
      </c>
      <c r="R256">
        <v>6047</v>
      </c>
      <c r="S256">
        <v>1944</v>
      </c>
      <c r="T256" t="str">
        <f t="shared" si="34"/>
        <v>No</v>
      </c>
      <c r="U256">
        <f t="shared" si="35"/>
        <v>-0.72673477553725507</v>
      </c>
      <c r="V256">
        <v>101</v>
      </c>
      <c r="W256">
        <v>742</v>
      </c>
      <c r="X256" t="s">
        <v>21</v>
      </c>
      <c r="Y256">
        <v>33.962232</v>
      </c>
      <c r="Z256">
        <v>-118.40376929999999</v>
      </c>
      <c r="AA256">
        <v>2.5078826987541785</v>
      </c>
    </row>
    <row r="257" spans="1:27" x14ac:dyDescent="0.3">
      <c r="A257" t="s">
        <v>17</v>
      </c>
      <c r="B257" t="s">
        <v>73</v>
      </c>
      <c r="C257" t="s">
        <v>46</v>
      </c>
      <c r="D257" t="s">
        <v>20</v>
      </c>
      <c r="E257">
        <v>90045</v>
      </c>
      <c r="F257">
        <v>905000</v>
      </c>
      <c r="G257" t="str" cm="1">
        <f t="array" ref="G257">IF(OR(VLOOKUP($C257,Price_LookUp_tbl,11,FALSE)&gt;$F257,VLOOKUP($C257,Price_LookUp_tbl,12,FALSE)&lt;$F257),"Yes","No")</f>
        <v>No</v>
      </c>
      <c r="H257">
        <f t="shared" si="27"/>
        <v>-1.0076444040606969</v>
      </c>
      <c r="I257">
        <v>2</v>
      </c>
      <c r="J257" t="str">
        <f t="shared" si="28"/>
        <v>No</v>
      </c>
      <c r="K257">
        <f t="shared" si="29"/>
        <v>-1.3206886107455651</v>
      </c>
      <c r="L257">
        <v>1</v>
      </c>
      <c r="M257" t="str">
        <f t="shared" si="30"/>
        <v>No</v>
      </c>
      <c r="N257">
        <f t="shared" si="31"/>
        <v>-1.4624874702986146</v>
      </c>
      <c r="O257">
        <v>1157</v>
      </c>
      <c r="P257" t="str">
        <f t="shared" si="32"/>
        <v>No</v>
      </c>
      <c r="Q257">
        <f t="shared" si="33"/>
        <v>-0.93053314846772872</v>
      </c>
      <c r="R257">
        <v>5766</v>
      </c>
      <c r="S257">
        <v>1943</v>
      </c>
      <c r="T257" t="str">
        <f t="shared" si="34"/>
        <v>No</v>
      </c>
      <c r="U257">
        <f t="shared" si="35"/>
        <v>-0.76430559223484151</v>
      </c>
      <c r="V257">
        <v>18</v>
      </c>
      <c r="W257">
        <v>782</v>
      </c>
      <c r="X257" t="s">
        <v>21</v>
      </c>
      <c r="Y257">
        <v>33.960952399999996</v>
      </c>
      <c r="Z257">
        <v>-118.40396459999999</v>
      </c>
      <c r="AA257">
        <v>2.4674258891470906</v>
      </c>
    </row>
    <row r="258" spans="1:27" x14ac:dyDescent="0.3">
      <c r="A258" t="s">
        <v>17</v>
      </c>
      <c r="B258" t="s">
        <v>74</v>
      </c>
      <c r="C258" t="s">
        <v>46</v>
      </c>
      <c r="D258" t="s">
        <v>20</v>
      </c>
      <c r="E258">
        <v>90045</v>
      </c>
      <c r="F258">
        <v>1250000</v>
      </c>
      <c r="G258" t="str" cm="1">
        <f t="array" ref="G258">IF(OR(VLOOKUP($C258,Price_LookUp_tbl,11,FALSE)&gt;$F258,VLOOKUP($C258,Price_LookUp_tbl,12,FALSE)&lt;$F258),"Yes","No")</f>
        <v>No</v>
      </c>
      <c r="H258">
        <f t="shared" ref="H258:H321" si="36">STANDARDIZE($F258,VLOOKUP($C258,Price_LookUp_tbl,2,FALSE),VLOOKUP($C258,Price_LookUp_tbl,3,FALSE))</f>
        <v>-0.59791003806352172</v>
      </c>
      <c r="I258">
        <v>3</v>
      </c>
      <c r="J258" t="str">
        <f t="shared" ref="J258:J321" si="37">IF(OR(VLOOKUP($C258,Beds_LookUp_tbl,11,FALSE)&gt;$I258,VLOOKUP($C258,Beds_LookUp_tbl,12,FALSE)&lt;$I258),"Yes","No")</f>
        <v>No</v>
      </c>
      <c r="K258">
        <f t="shared" ref="K258:K321" si="38">STANDARDIZE($I258,VLOOKUP($C258,Beds_LookUp_tbl,2,FALSE),VLOOKUP($C258,Beds_LookUp_tbl,3,FALSE))</f>
        <v>-0.39755422466320584</v>
      </c>
      <c r="L258">
        <v>1</v>
      </c>
      <c r="M258" t="str">
        <f t="shared" ref="M258:M321" si="39">IF(OR(VLOOKUP($C258,Baths_LookUp_tbl,11,FALSE)&gt;$L258,VLOOKUP($C258,Baths_LookUp_tbl,12,FALSE)&lt;$L258),"Yes","No")</f>
        <v>No</v>
      </c>
      <c r="N258">
        <f t="shared" ref="N258:N321" si="40">STANDARDIZE($L258,VLOOKUP($C258,Baths_LookUp_tbl,2,FALSE),VLOOKUP($C258,Baths_LookUp_tbl,3,FALSE))</f>
        <v>-1.4624874702986146</v>
      </c>
      <c r="O258">
        <v>1211</v>
      </c>
      <c r="P258" t="str">
        <f t="shared" ref="P258:P321" si="41">IF(OR(VLOOKUP($C258,Square_Feet_LookUp_tbl,11,FALSE)&gt;$O258,VLOOKUP($C258,Square_Feet_LookUp_tbl,12,FALSE)&lt;$O258),"Yes","No")</f>
        <v>No</v>
      </c>
      <c r="Q258">
        <f t="shared" ref="Q258:Q321" si="42">STANDARDIZE($O258,VLOOKUP($C258,Square_Feet_LookUp_tbl,2,FALSE),VLOOKUP($C258,Square_Feet_LookUp_tbl,3,FALSE))</f>
        <v>-0.87175058976389852</v>
      </c>
      <c r="R258">
        <v>5698</v>
      </c>
      <c r="S258">
        <v>1947</v>
      </c>
      <c r="T258" t="str">
        <f t="shared" ref="T258:T321" si="43">IF(OR(VLOOKUP($C258,Year_Built_LookUp_tbl,11,FALSE)&gt;$S258,VLOOKUP($C258,Year_Built_LookUp_tbl,12,FALSE)&lt;$S258),"Yes","No")</f>
        <v>No</v>
      </c>
      <c r="U258">
        <f t="shared" ref="U258:U321" si="44">STANDARDIZE($S258,VLOOKUP($C258,Year_Built_LookUp_tbl,2,FALSE),VLOOKUP($C258,Year_Built_LookUp_tbl,3,FALSE))</f>
        <v>-0.61402232544449564</v>
      </c>
      <c r="V258">
        <v>14</v>
      </c>
      <c r="W258">
        <v>1032</v>
      </c>
      <c r="X258" t="s">
        <v>21</v>
      </c>
      <c r="Y258">
        <v>33.965841099999999</v>
      </c>
      <c r="Z258">
        <v>-118.4047405</v>
      </c>
      <c r="AA258">
        <v>2.5564836647897886</v>
      </c>
    </row>
    <row r="259" spans="1:27" x14ac:dyDescent="0.3">
      <c r="A259" t="s">
        <v>17</v>
      </c>
      <c r="B259" t="s">
        <v>77</v>
      </c>
      <c r="C259" t="s">
        <v>46</v>
      </c>
      <c r="D259" t="s">
        <v>20</v>
      </c>
      <c r="E259">
        <v>90045</v>
      </c>
      <c r="F259">
        <v>1499000</v>
      </c>
      <c r="G259" t="str" cm="1">
        <f t="array" ref="G259">IF(OR(VLOOKUP($C259,Price_LookUp_tbl,11,FALSE)&gt;$F259,VLOOKUP($C259,Price_LookUp_tbl,12,FALSE)&lt;$F259),"Yes","No")</f>
        <v>No</v>
      </c>
      <c r="H259">
        <f t="shared" si="36"/>
        <v>-0.30218871303947364</v>
      </c>
      <c r="I259">
        <v>3</v>
      </c>
      <c r="J259" t="str">
        <f t="shared" si="37"/>
        <v>No</v>
      </c>
      <c r="K259">
        <f t="shared" si="38"/>
        <v>-0.39755422466320584</v>
      </c>
      <c r="L259">
        <v>2</v>
      </c>
      <c r="M259" t="str">
        <f t="shared" si="39"/>
        <v>No</v>
      </c>
      <c r="N259">
        <f t="shared" si="40"/>
        <v>-0.61529599701781024</v>
      </c>
      <c r="O259">
        <v>1466</v>
      </c>
      <c r="P259" t="str">
        <f t="shared" si="41"/>
        <v>No</v>
      </c>
      <c r="Q259">
        <f t="shared" si="42"/>
        <v>-0.59416628477358935</v>
      </c>
      <c r="R259">
        <v>6068</v>
      </c>
      <c r="S259">
        <v>1951</v>
      </c>
      <c r="T259" t="str">
        <f t="shared" si="43"/>
        <v>No</v>
      </c>
      <c r="U259">
        <f t="shared" si="44"/>
        <v>-0.46373905865414977</v>
      </c>
      <c r="V259">
        <v>22</v>
      </c>
      <c r="W259">
        <v>1023</v>
      </c>
      <c r="X259" t="s">
        <v>21</v>
      </c>
      <c r="Y259">
        <v>33.971470099999998</v>
      </c>
      <c r="Z259">
        <v>-118.37156</v>
      </c>
      <c r="AA259">
        <v>4.4605230575056174</v>
      </c>
    </row>
    <row r="260" spans="1:27" x14ac:dyDescent="0.3">
      <c r="A260" t="s">
        <v>17</v>
      </c>
      <c r="B260" t="s">
        <v>78</v>
      </c>
      <c r="C260" t="s">
        <v>46</v>
      </c>
      <c r="D260" t="s">
        <v>20</v>
      </c>
      <c r="E260">
        <v>90045</v>
      </c>
      <c r="F260">
        <v>1400000</v>
      </c>
      <c r="G260" t="str" cm="1">
        <f t="array" ref="G260">IF(OR(VLOOKUP($C260,Price_LookUp_tbl,11,FALSE)&gt;$F260,VLOOKUP($C260,Price_LookUp_tbl,12,FALSE)&lt;$F260),"Yes","No")</f>
        <v>No</v>
      </c>
      <c r="H260">
        <f t="shared" si="36"/>
        <v>-0.41976466154301084</v>
      </c>
      <c r="I260">
        <v>3</v>
      </c>
      <c r="J260" t="str">
        <f t="shared" si="37"/>
        <v>No</v>
      </c>
      <c r="K260">
        <f t="shared" si="38"/>
        <v>-0.39755422466320584</v>
      </c>
      <c r="L260">
        <v>2</v>
      </c>
      <c r="M260" t="str">
        <f t="shared" si="39"/>
        <v>No</v>
      </c>
      <c r="N260">
        <f t="shared" si="40"/>
        <v>-0.61529599701781024</v>
      </c>
      <c r="O260">
        <v>1373</v>
      </c>
      <c r="P260" t="str">
        <f t="shared" si="41"/>
        <v>No</v>
      </c>
      <c r="Q260">
        <f t="shared" si="42"/>
        <v>-0.69540291365240803</v>
      </c>
      <c r="R260">
        <v>12498</v>
      </c>
      <c r="S260">
        <v>1950</v>
      </c>
      <c r="T260" t="str">
        <f t="shared" si="43"/>
        <v>No</v>
      </c>
      <c r="U260">
        <f t="shared" si="44"/>
        <v>-0.50130987535173621</v>
      </c>
      <c r="V260">
        <v>70</v>
      </c>
      <c r="W260">
        <v>1020</v>
      </c>
      <c r="X260" t="s">
        <v>21</v>
      </c>
      <c r="Y260">
        <v>33.970416</v>
      </c>
      <c r="Z260">
        <v>-118.37161</v>
      </c>
      <c r="AA260">
        <v>4.4334665466306014</v>
      </c>
    </row>
    <row r="261" spans="1:27" x14ac:dyDescent="0.3">
      <c r="A261" t="s">
        <v>17</v>
      </c>
      <c r="B261" t="s">
        <v>79</v>
      </c>
      <c r="C261" t="s">
        <v>46</v>
      </c>
      <c r="D261" t="s">
        <v>20</v>
      </c>
      <c r="E261">
        <v>90045</v>
      </c>
      <c r="F261">
        <v>1799000</v>
      </c>
      <c r="G261" t="str" cm="1">
        <f t="array" ref="G261">IF(OR(VLOOKUP($C261,Price_LookUp_tbl,11,FALSE)&gt;$F261,VLOOKUP($C261,Price_LookUp_tbl,12,FALSE)&lt;$F261),"Yes","No")</f>
        <v>No</v>
      </c>
      <c r="H261">
        <f t="shared" si="36"/>
        <v>5.4102040001548127E-2</v>
      </c>
      <c r="I261">
        <v>5</v>
      </c>
      <c r="J261" t="str">
        <f t="shared" si="37"/>
        <v>No</v>
      </c>
      <c r="K261">
        <f t="shared" si="38"/>
        <v>1.4487145475015126</v>
      </c>
      <c r="L261">
        <v>3</v>
      </c>
      <c r="M261" t="str">
        <f t="shared" si="39"/>
        <v>No</v>
      </c>
      <c r="N261">
        <f t="shared" si="40"/>
        <v>0.231895476262994</v>
      </c>
      <c r="O261">
        <v>2605</v>
      </c>
      <c r="P261" t="str">
        <f t="shared" si="41"/>
        <v>No</v>
      </c>
      <c r="Q261">
        <f t="shared" si="42"/>
        <v>0.64571027751645849</v>
      </c>
      <c r="R261">
        <v>7078</v>
      </c>
      <c r="S261">
        <v>1953</v>
      </c>
      <c r="T261" t="str">
        <f t="shared" si="43"/>
        <v>No</v>
      </c>
      <c r="U261">
        <f t="shared" si="44"/>
        <v>-0.38859742525897684</v>
      </c>
      <c r="V261">
        <v>19</v>
      </c>
      <c r="W261">
        <v>691</v>
      </c>
      <c r="X261" t="s">
        <v>21</v>
      </c>
      <c r="Y261">
        <v>33.957169499999999</v>
      </c>
      <c r="Z261">
        <v>-118.4196077</v>
      </c>
      <c r="AA261">
        <v>1.5351226596225407</v>
      </c>
    </row>
    <row r="262" spans="1:27" x14ac:dyDescent="0.3">
      <c r="A262" t="s">
        <v>17</v>
      </c>
      <c r="B262" t="s">
        <v>80</v>
      </c>
      <c r="C262" t="s">
        <v>46</v>
      </c>
      <c r="D262" t="s">
        <v>20</v>
      </c>
      <c r="E262">
        <v>90045</v>
      </c>
      <c r="F262">
        <v>1350000</v>
      </c>
      <c r="G262" t="str" cm="1">
        <f t="array" ref="G262">IF(OR(VLOOKUP($C262,Price_LookUp_tbl,11,FALSE)&gt;$F262,VLOOKUP($C262,Price_LookUp_tbl,12,FALSE)&lt;$F262),"Yes","No")</f>
        <v>No</v>
      </c>
      <c r="H262">
        <f t="shared" si="36"/>
        <v>-0.47914645371651449</v>
      </c>
      <c r="I262">
        <v>3</v>
      </c>
      <c r="J262" t="str">
        <f t="shared" si="37"/>
        <v>No</v>
      </c>
      <c r="K262">
        <f t="shared" si="38"/>
        <v>-0.39755422466320584</v>
      </c>
      <c r="L262">
        <v>1</v>
      </c>
      <c r="M262" t="str">
        <f t="shared" si="39"/>
        <v>No</v>
      </c>
      <c r="N262">
        <f t="shared" si="40"/>
        <v>-1.4624874702986146</v>
      </c>
      <c r="O262">
        <v>1380</v>
      </c>
      <c r="P262" t="str">
        <f t="shared" si="41"/>
        <v>No</v>
      </c>
      <c r="Q262">
        <f t="shared" si="42"/>
        <v>-0.68778295233894848</v>
      </c>
      <c r="R262">
        <v>6601</v>
      </c>
      <c r="S262">
        <v>1952</v>
      </c>
      <c r="T262" t="str">
        <f t="shared" si="43"/>
        <v>No</v>
      </c>
      <c r="U262">
        <f t="shared" si="44"/>
        <v>-0.42616824195656328</v>
      </c>
      <c r="V262">
        <v>32</v>
      </c>
      <c r="W262">
        <v>978</v>
      </c>
      <c r="X262" t="s">
        <v>21</v>
      </c>
      <c r="Y262">
        <v>33.954991100000001</v>
      </c>
      <c r="Z262">
        <v>-118.42028000000001</v>
      </c>
      <c r="AA262">
        <v>1.4520122779677385</v>
      </c>
    </row>
    <row r="263" spans="1:27" x14ac:dyDescent="0.3">
      <c r="A263" t="s">
        <v>17</v>
      </c>
      <c r="B263" t="s">
        <v>81</v>
      </c>
      <c r="C263" t="s">
        <v>46</v>
      </c>
      <c r="D263" t="s">
        <v>20</v>
      </c>
      <c r="E263">
        <v>90045</v>
      </c>
      <c r="F263">
        <v>2590000</v>
      </c>
      <c r="G263" t="str" cm="1">
        <f t="array" ref="G263">IF(OR(VLOOKUP($C263,Price_LookUp_tbl,11,FALSE)&gt;$F263,VLOOKUP($C263,Price_LookUp_tbl,12,FALSE)&lt;$F263),"Yes","No")</f>
        <v>No</v>
      </c>
      <c r="H263">
        <f t="shared" si="36"/>
        <v>0.9935219921863756</v>
      </c>
      <c r="I263">
        <v>5</v>
      </c>
      <c r="J263" t="str">
        <f t="shared" si="37"/>
        <v>No</v>
      </c>
      <c r="K263">
        <f t="shared" si="38"/>
        <v>1.4487145475015126</v>
      </c>
      <c r="L263">
        <v>2.5</v>
      </c>
      <c r="M263" t="str">
        <f t="shared" si="39"/>
        <v>No</v>
      </c>
      <c r="N263">
        <f t="shared" si="40"/>
        <v>-0.19170026037740812</v>
      </c>
      <c r="O263">
        <v>3351</v>
      </c>
      <c r="P263" t="str">
        <f t="shared" si="41"/>
        <v>No</v>
      </c>
      <c r="Q263">
        <f t="shared" si="42"/>
        <v>1.4577804403508532</v>
      </c>
      <c r="R263">
        <v>13652</v>
      </c>
      <c r="S263">
        <v>1953</v>
      </c>
      <c r="T263" t="str">
        <f t="shared" si="43"/>
        <v>No</v>
      </c>
      <c r="U263">
        <f t="shared" si="44"/>
        <v>-0.38859742525897684</v>
      </c>
      <c r="V263">
        <v>24</v>
      </c>
      <c r="W263">
        <v>773</v>
      </c>
      <c r="X263" t="s">
        <v>21</v>
      </c>
      <c r="Y263">
        <v>33.974649200000002</v>
      </c>
      <c r="Z263">
        <v>-118.39554339999999</v>
      </c>
      <c r="AA263">
        <v>3.3136499777404733</v>
      </c>
    </row>
    <row r="264" spans="1:27" x14ac:dyDescent="0.3">
      <c r="A264" t="s">
        <v>17</v>
      </c>
      <c r="B264" t="s">
        <v>82</v>
      </c>
      <c r="C264" t="s">
        <v>46</v>
      </c>
      <c r="D264" t="s">
        <v>20</v>
      </c>
      <c r="E264">
        <v>90045</v>
      </c>
      <c r="F264">
        <v>1299000</v>
      </c>
      <c r="G264" t="str" cm="1">
        <f t="array" ref="G264">IF(OR(VLOOKUP($C264,Price_LookUp_tbl,11,FALSE)&gt;$F264,VLOOKUP($C264,Price_LookUp_tbl,12,FALSE)&lt;$F264),"Yes","No")</f>
        <v>No</v>
      </c>
      <c r="H264">
        <f t="shared" si="36"/>
        <v>-0.53971588173348817</v>
      </c>
      <c r="I264">
        <v>3</v>
      </c>
      <c r="J264" t="str">
        <f t="shared" si="37"/>
        <v>No</v>
      </c>
      <c r="K264">
        <f t="shared" si="38"/>
        <v>-0.39755422466320584</v>
      </c>
      <c r="L264">
        <v>2</v>
      </c>
      <c r="M264" t="str">
        <f t="shared" si="39"/>
        <v>No</v>
      </c>
      <c r="N264">
        <f t="shared" si="40"/>
        <v>-0.61529599701781024</v>
      </c>
      <c r="O264">
        <v>1040</v>
      </c>
      <c r="P264" t="str">
        <f t="shared" si="41"/>
        <v>No</v>
      </c>
      <c r="Q264">
        <f t="shared" si="42"/>
        <v>-1.057895358992694</v>
      </c>
      <c r="R264">
        <v>6581</v>
      </c>
      <c r="S264">
        <v>1952</v>
      </c>
      <c r="T264" t="str">
        <f t="shared" si="43"/>
        <v>No</v>
      </c>
      <c r="U264">
        <f t="shared" si="44"/>
        <v>-0.42616824195656328</v>
      </c>
      <c r="V264">
        <v>140</v>
      </c>
      <c r="W264">
        <v>1249</v>
      </c>
      <c r="X264" t="s">
        <v>21</v>
      </c>
      <c r="Y264">
        <v>33.954645599999999</v>
      </c>
      <c r="Z264">
        <v>-118.42095999999999</v>
      </c>
      <c r="AA264">
        <v>1.4081493584833658</v>
      </c>
    </row>
    <row r="265" spans="1:27" x14ac:dyDescent="0.3">
      <c r="A265" t="s">
        <v>17</v>
      </c>
      <c r="B265" t="s">
        <v>83</v>
      </c>
      <c r="C265" t="s">
        <v>46</v>
      </c>
      <c r="D265" t="s">
        <v>20</v>
      </c>
      <c r="E265">
        <v>90045</v>
      </c>
      <c r="F265">
        <v>1599000</v>
      </c>
      <c r="G265" t="str" cm="1">
        <f t="array" ref="G265">IF(OR(VLOOKUP($C265,Price_LookUp_tbl,11,FALSE)&gt;$F265,VLOOKUP($C265,Price_LookUp_tbl,12,FALSE)&lt;$F265),"Yes","No")</f>
        <v>No</v>
      </c>
      <c r="H265">
        <f t="shared" si="36"/>
        <v>-0.18342512869246641</v>
      </c>
      <c r="I265">
        <v>4</v>
      </c>
      <c r="J265" t="str">
        <f t="shared" si="37"/>
        <v>No</v>
      </c>
      <c r="K265">
        <f t="shared" si="38"/>
        <v>0.52558016141915342</v>
      </c>
      <c r="L265">
        <v>3</v>
      </c>
      <c r="M265" t="str">
        <f t="shared" si="39"/>
        <v>No</v>
      </c>
      <c r="N265">
        <f t="shared" si="40"/>
        <v>0.231895476262994</v>
      </c>
      <c r="O265">
        <v>2103</v>
      </c>
      <c r="P265" t="str">
        <f t="shared" si="41"/>
        <v>No</v>
      </c>
      <c r="Q265">
        <f t="shared" si="42"/>
        <v>9.9250194751222293E-2</v>
      </c>
      <c r="R265">
        <v>6601</v>
      </c>
      <c r="S265">
        <v>1952</v>
      </c>
      <c r="T265" t="str">
        <f t="shared" si="43"/>
        <v>No</v>
      </c>
      <c r="U265">
        <f t="shared" si="44"/>
        <v>-0.42616824195656328</v>
      </c>
      <c r="V265">
        <v>61</v>
      </c>
      <c r="W265">
        <v>760</v>
      </c>
      <c r="X265" t="s">
        <v>21</v>
      </c>
      <c r="Y265">
        <v>33.955844900000002</v>
      </c>
      <c r="Z265">
        <v>-118.42031</v>
      </c>
      <c r="AA265">
        <v>1.4671651728447743</v>
      </c>
    </row>
    <row r="266" spans="1:27" x14ac:dyDescent="0.3">
      <c r="A266" t="s">
        <v>17</v>
      </c>
      <c r="B266" t="s">
        <v>84</v>
      </c>
      <c r="C266" t="s">
        <v>46</v>
      </c>
      <c r="D266" t="s">
        <v>20</v>
      </c>
      <c r="E266">
        <v>90045</v>
      </c>
      <c r="F266">
        <v>1899000</v>
      </c>
      <c r="G266" t="str" cm="1">
        <f t="array" ref="G266">IF(OR(VLOOKUP($C266,Price_LookUp_tbl,11,FALSE)&gt;$F266,VLOOKUP($C266,Price_LookUp_tbl,12,FALSE)&lt;$F266),"Yes","No")</f>
        <v>No</v>
      </c>
      <c r="H266">
        <f t="shared" si="36"/>
        <v>0.1728656243485554</v>
      </c>
      <c r="I266">
        <v>5</v>
      </c>
      <c r="J266" t="str">
        <f t="shared" si="37"/>
        <v>No</v>
      </c>
      <c r="K266">
        <f t="shared" si="38"/>
        <v>1.4487145475015126</v>
      </c>
      <c r="L266">
        <v>3</v>
      </c>
      <c r="M266" t="str">
        <f t="shared" si="39"/>
        <v>No</v>
      </c>
      <c r="N266">
        <f t="shared" si="40"/>
        <v>0.231895476262994</v>
      </c>
      <c r="O266">
        <v>2732</v>
      </c>
      <c r="P266" t="str">
        <f t="shared" si="41"/>
        <v>No</v>
      </c>
      <c r="Q266">
        <f t="shared" si="42"/>
        <v>0.7839581470606517</v>
      </c>
      <c r="R266">
        <v>6150</v>
      </c>
      <c r="S266">
        <v>1950</v>
      </c>
      <c r="T266" t="str">
        <f t="shared" si="43"/>
        <v>No</v>
      </c>
      <c r="U266">
        <f t="shared" si="44"/>
        <v>-0.50130987535173621</v>
      </c>
      <c r="V266">
        <v>46</v>
      </c>
      <c r="W266">
        <v>695</v>
      </c>
      <c r="X266" t="s">
        <v>21</v>
      </c>
      <c r="Y266">
        <v>33.975246599999998</v>
      </c>
      <c r="Z266">
        <v>-118.3977115</v>
      </c>
      <c r="AA266">
        <v>3.231302265319373</v>
      </c>
    </row>
    <row r="267" spans="1:27" x14ac:dyDescent="0.3">
      <c r="A267" t="s">
        <v>17</v>
      </c>
      <c r="B267" t="s">
        <v>85</v>
      </c>
      <c r="C267" t="s">
        <v>46</v>
      </c>
      <c r="D267" t="s">
        <v>20</v>
      </c>
      <c r="E267">
        <v>90045</v>
      </c>
      <c r="F267">
        <v>1550000</v>
      </c>
      <c r="G267" t="str" cm="1">
        <f t="array" ref="G267">IF(OR(VLOOKUP($C267,Price_LookUp_tbl,11,FALSE)&gt;$F267,VLOOKUP($C267,Price_LookUp_tbl,12,FALSE)&lt;$F267),"Yes","No")</f>
        <v>No</v>
      </c>
      <c r="H267">
        <f t="shared" si="36"/>
        <v>-0.24161928502249996</v>
      </c>
      <c r="I267">
        <v>3</v>
      </c>
      <c r="J267" t="str">
        <f t="shared" si="37"/>
        <v>No</v>
      </c>
      <c r="K267">
        <f t="shared" si="38"/>
        <v>-0.39755422466320584</v>
      </c>
      <c r="L267">
        <v>2</v>
      </c>
      <c r="M267" t="str">
        <f t="shared" si="39"/>
        <v>No</v>
      </c>
      <c r="N267">
        <f t="shared" si="40"/>
        <v>-0.61529599701781024</v>
      </c>
      <c r="O267">
        <v>1708</v>
      </c>
      <c r="P267" t="str">
        <f t="shared" si="41"/>
        <v>No</v>
      </c>
      <c r="Q267">
        <f t="shared" si="42"/>
        <v>-0.3307333365082763</v>
      </c>
      <c r="R267">
        <v>6078</v>
      </c>
      <c r="S267">
        <v>1947</v>
      </c>
      <c r="T267" t="str">
        <f t="shared" si="43"/>
        <v>No</v>
      </c>
      <c r="U267">
        <f t="shared" si="44"/>
        <v>-0.61402232544449564</v>
      </c>
      <c r="V267">
        <v>49</v>
      </c>
      <c r="W267">
        <v>907</v>
      </c>
      <c r="X267" t="s">
        <v>21</v>
      </c>
      <c r="Y267">
        <v>33.962434399999999</v>
      </c>
      <c r="Z267">
        <v>-118.42507000000001</v>
      </c>
      <c r="AA267">
        <v>1.4411670952843225</v>
      </c>
    </row>
    <row r="268" spans="1:27" x14ac:dyDescent="0.3">
      <c r="A268" t="s">
        <v>17</v>
      </c>
      <c r="B268" t="s">
        <v>86</v>
      </c>
      <c r="C268" t="s">
        <v>46</v>
      </c>
      <c r="D268" t="s">
        <v>20</v>
      </c>
      <c r="E268">
        <v>90045</v>
      </c>
      <c r="F268">
        <v>1595000</v>
      </c>
      <c r="G268" t="str" cm="1">
        <f t="array" ref="G268">IF(OR(VLOOKUP($C268,Price_LookUp_tbl,11,FALSE)&gt;$F268,VLOOKUP($C268,Price_LookUp_tbl,12,FALSE)&lt;$F268),"Yes","No")</f>
        <v>No</v>
      </c>
      <c r="H268">
        <f t="shared" si="36"/>
        <v>-0.18817567206634669</v>
      </c>
      <c r="I268">
        <v>3</v>
      </c>
      <c r="J268" t="str">
        <f t="shared" si="37"/>
        <v>No</v>
      </c>
      <c r="K268">
        <f t="shared" si="38"/>
        <v>-0.39755422466320584</v>
      </c>
      <c r="L268">
        <v>2.5</v>
      </c>
      <c r="M268" t="str">
        <f t="shared" si="39"/>
        <v>No</v>
      </c>
      <c r="N268">
        <f t="shared" si="40"/>
        <v>-0.19170026037740812</v>
      </c>
      <c r="O268">
        <v>1809</v>
      </c>
      <c r="P268" t="str">
        <f t="shared" si="41"/>
        <v>No</v>
      </c>
      <c r="Q268">
        <f t="shared" si="42"/>
        <v>-0.22078818041407539</v>
      </c>
      <c r="R268">
        <v>5372</v>
      </c>
      <c r="S268">
        <v>1942</v>
      </c>
      <c r="T268" t="str">
        <f t="shared" si="43"/>
        <v>No</v>
      </c>
      <c r="U268">
        <f t="shared" si="44"/>
        <v>-0.80187640893242806</v>
      </c>
      <c r="V268">
        <v>29</v>
      </c>
      <c r="W268">
        <v>882</v>
      </c>
      <c r="X268" t="s">
        <v>21</v>
      </c>
      <c r="Y268">
        <v>33.9604292</v>
      </c>
      <c r="Z268">
        <v>-118.4242765</v>
      </c>
      <c r="AA268">
        <v>1.3967884716658825</v>
      </c>
    </row>
    <row r="269" spans="1:27" x14ac:dyDescent="0.3">
      <c r="A269" t="s">
        <v>17</v>
      </c>
      <c r="B269" t="s">
        <v>87</v>
      </c>
      <c r="C269" t="s">
        <v>46</v>
      </c>
      <c r="D269" t="s">
        <v>20</v>
      </c>
      <c r="E269">
        <v>90045</v>
      </c>
      <c r="F269">
        <v>2600000</v>
      </c>
      <c r="G269" t="str" cm="1">
        <f t="array" ref="G269">IF(OR(VLOOKUP($C269,Price_LookUp_tbl,11,FALSE)&gt;$F269,VLOOKUP($C269,Price_LookUp_tbl,12,FALSE)&lt;$F269),"Yes","No")</f>
        <v>No</v>
      </c>
      <c r="H269">
        <f t="shared" si="36"/>
        <v>1.0053983506210764</v>
      </c>
      <c r="I269">
        <v>5</v>
      </c>
      <c r="J269" t="str">
        <f t="shared" si="37"/>
        <v>No</v>
      </c>
      <c r="K269">
        <f t="shared" si="38"/>
        <v>1.4487145475015126</v>
      </c>
      <c r="L269">
        <v>4</v>
      </c>
      <c r="M269" t="str">
        <f t="shared" si="39"/>
        <v>No</v>
      </c>
      <c r="N269">
        <f t="shared" si="40"/>
        <v>1.0790869495437982</v>
      </c>
      <c r="O269">
        <v>3184</v>
      </c>
      <c r="P269" t="str">
        <f t="shared" si="41"/>
        <v>No</v>
      </c>
      <c r="Q269">
        <f t="shared" si="42"/>
        <v>1.2759899347297488</v>
      </c>
      <c r="R269">
        <v>6301</v>
      </c>
      <c r="S269">
        <v>1979</v>
      </c>
      <c r="T269" t="str">
        <f t="shared" si="43"/>
        <v>No</v>
      </c>
      <c r="U269">
        <f t="shared" si="44"/>
        <v>0.58824380887827143</v>
      </c>
      <c r="V269">
        <v>49</v>
      </c>
      <c r="W269">
        <v>817</v>
      </c>
      <c r="X269" t="s">
        <v>21</v>
      </c>
      <c r="Y269">
        <v>33.975310700000001</v>
      </c>
      <c r="Z269">
        <v>-118.39973999999999</v>
      </c>
      <c r="AA269">
        <v>3.1376020806715599</v>
      </c>
    </row>
    <row r="270" spans="1:27" x14ac:dyDescent="0.3">
      <c r="A270" t="s">
        <v>17</v>
      </c>
      <c r="B270" t="s">
        <v>89</v>
      </c>
      <c r="C270" t="s">
        <v>46</v>
      </c>
      <c r="D270" t="s">
        <v>20</v>
      </c>
      <c r="E270">
        <v>90045</v>
      </c>
      <c r="F270">
        <v>1699000</v>
      </c>
      <c r="G270" t="str" cm="1">
        <f t="array" ref="G270">IF(OR(VLOOKUP($C270,Price_LookUp_tbl,11,FALSE)&gt;$F270,VLOOKUP($C270,Price_LookUp_tbl,12,FALSE)&lt;$F270),"Yes","No")</f>
        <v>No</v>
      </c>
      <c r="H270">
        <f t="shared" si="36"/>
        <v>-6.4661544345459135E-2</v>
      </c>
      <c r="I270">
        <v>3</v>
      </c>
      <c r="J270" t="str">
        <f t="shared" si="37"/>
        <v>No</v>
      </c>
      <c r="K270">
        <f t="shared" si="38"/>
        <v>-0.39755422466320584</v>
      </c>
      <c r="L270">
        <v>2.5</v>
      </c>
      <c r="M270" t="str">
        <f t="shared" si="39"/>
        <v>No</v>
      </c>
      <c r="N270">
        <f t="shared" si="40"/>
        <v>-0.19170026037740812</v>
      </c>
      <c r="O270">
        <v>1839</v>
      </c>
      <c r="P270" t="str">
        <f t="shared" si="41"/>
        <v>No</v>
      </c>
      <c r="Q270">
        <f t="shared" si="42"/>
        <v>-0.18813120335639194</v>
      </c>
      <c r="R270">
        <v>6047</v>
      </c>
      <c r="S270">
        <v>1951</v>
      </c>
      <c r="T270" t="str">
        <f t="shared" si="43"/>
        <v>No</v>
      </c>
      <c r="U270">
        <f t="shared" si="44"/>
        <v>-0.46373905865414977</v>
      </c>
      <c r="V270">
        <v>1</v>
      </c>
      <c r="W270">
        <v>924</v>
      </c>
      <c r="X270" t="s">
        <v>21</v>
      </c>
      <c r="Y270">
        <v>33.9750424</v>
      </c>
      <c r="Z270">
        <v>-118.401627</v>
      </c>
      <c r="AA270">
        <v>3.0385727946968459</v>
      </c>
    </row>
    <row r="271" spans="1:27" x14ac:dyDescent="0.3">
      <c r="A271" t="s">
        <v>17</v>
      </c>
      <c r="B271" t="s">
        <v>90</v>
      </c>
      <c r="C271" t="s">
        <v>46</v>
      </c>
      <c r="D271" t="s">
        <v>20</v>
      </c>
      <c r="E271">
        <v>90045</v>
      </c>
      <c r="F271">
        <v>1899000</v>
      </c>
      <c r="G271" t="str" cm="1">
        <f t="array" ref="G271">IF(OR(VLOOKUP($C271,Price_LookUp_tbl,11,FALSE)&gt;$F271,VLOOKUP($C271,Price_LookUp_tbl,12,FALSE)&lt;$F271),"Yes","No")</f>
        <v>No</v>
      </c>
      <c r="H271">
        <f t="shared" si="36"/>
        <v>0.1728656243485554</v>
      </c>
      <c r="I271">
        <v>4</v>
      </c>
      <c r="J271" t="str">
        <f t="shared" si="37"/>
        <v>No</v>
      </c>
      <c r="K271">
        <f t="shared" si="38"/>
        <v>0.52558016141915342</v>
      </c>
      <c r="L271">
        <v>3</v>
      </c>
      <c r="M271" t="str">
        <f t="shared" si="39"/>
        <v>No</v>
      </c>
      <c r="N271">
        <f t="shared" si="40"/>
        <v>0.231895476262994</v>
      </c>
      <c r="O271">
        <v>2438</v>
      </c>
      <c r="P271" t="str">
        <f t="shared" si="41"/>
        <v>No</v>
      </c>
      <c r="Q271">
        <f t="shared" si="42"/>
        <v>0.46391977189535399</v>
      </c>
      <c r="R271">
        <v>7701</v>
      </c>
      <c r="S271">
        <v>1955</v>
      </c>
      <c r="T271" t="str">
        <f t="shared" si="43"/>
        <v>No</v>
      </c>
      <c r="U271">
        <f t="shared" si="44"/>
        <v>-0.3134557918638039</v>
      </c>
      <c r="V271">
        <v>82</v>
      </c>
      <c r="W271">
        <v>779</v>
      </c>
      <c r="X271" t="s">
        <v>21</v>
      </c>
      <c r="Y271">
        <v>33.954666000000003</v>
      </c>
      <c r="Z271">
        <v>-118.427286</v>
      </c>
      <c r="AA271">
        <v>1.0623717136717397</v>
      </c>
    </row>
    <row r="272" spans="1:27" x14ac:dyDescent="0.3">
      <c r="A272" t="s">
        <v>17</v>
      </c>
      <c r="B272" t="s">
        <v>93</v>
      </c>
      <c r="C272" t="s">
        <v>46</v>
      </c>
      <c r="D272" t="s">
        <v>20</v>
      </c>
      <c r="E272">
        <v>90045</v>
      </c>
      <c r="F272">
        <v>1899000</v>
      </c>
      <c r="G272" t="str" cm="1">
        <f t="array" ref="G272">IF(OR(VLOOKUP($C272,Price_LookUp_tbl,11,FALSE)&gt;$F272,VLOOKUP($C272,Price_LookUp_tbl,12,FALSE)&lt;$F272),"Yes","No")</f>
        <v>No</v>
      </c>
      <c r="H272">
        <f t="shared" si="36"/>
        <v>0.1728656243485554</v>
      </c>
      <c r="I272">
        <v>5</v>
      </c>
      <c r="J272" t="str">
        <f t="shared" si="37"/>
        <v>No</v>
      </c>
      <c r="K272">
        <f t="shared" si="38"/>
        <v>1.4487145475015126</v>
      </c>
      <c r="L272">
        <v>3.5</v>
      </c>
      <c r="M272" t="str">
        <f t="shared" si="39"/>
        <v>No</v>
      </c>
      <c r="N272">
        <f t="shared" si="40"/>
        <v>0.65549121290339618</v>
      </c>
      <c r="O272">
        <v>2637</v>
      </c>
      <c r="P272" t="str">
        <f t="shared" si="41"/>
        <v>No</v>
      </c>
      <c r="Q272">
        <f t="shared" si="42"/>
        <v>0.68054438637798742</v>
      </c>
      <c r="R272">
        <v>6638</v>
      </c>
      <c r="S272">
        <v>1958</v>
      </c>
      <c r="T272" t="str">
        <f t="shared" si="43"/>
        <v>No</v>
      </c>
      <c r="U272">
        <f t="shared" si="44"/>
        <v>-0.20074334177104447</v>
      </c>
      <c r="V272">
        <v>53</v>
      </c>
      <c r="W272">
        <v>720</v>
      </c>
      <c r="X272" t="s">
        <v>21</v>
      </c>
      <c r="Y272">
        <v>33.956505800000002</v>
      </c>
      <c r="Z272">
        <v>-118.4267771</v>
      </c>
      <c r="AA272">
        <v>1.138579661375444</v>
      </c>
    </row>
    <row r="273" spans="1:27" x14ac:dyDescent="0.3">
      <c r="A273" t="s">
        <v>17</v>
      </c>
      <c r="B273" t="s">
        <v>95</v>
      </c>
      <c r="C273" t="s">
        <v>46</v>
      </c>
      <c r="D273" t="s">
        <v>20</v>
      </c>
      <c r="E273">
        <v>90045</v>
      </c>
      <c r="F273">
        <v>1995000</v>
      </c>
      <c r="G273" t="str" cm="1">
        <f t="array" ref="G273">IF(OR(VLOOKUP($C273,Price_LookUp_tbl,11,FALSE)&gt;$F273,VLOOKUP($C273,Price_LookUp_tbl,12,FALSE)&lt;$F273),"Yes","No")</f>
        <v>No</v>
      </c>
      <c r="H273">
        <f t="shared" si="36"/>
        <v>0.28687866532168238</v>
      </c>
      <c r="I273">
        <v>4</v>
      </c>
      <c r="J273" t="str">
        <f t="shared" si="37"/>
        <v>No</v>
      </c>
      <c r="K273">
        <f t="shared" si="38"/>
        <v>0.52558016141915342</v>
      </c>
      <c r="L273">
        <v>3</v>
      </c>
      <c r="M273" t="str">
        <f t="shared" si="39"/>
        <v>No</v>
      </c>
      <c r="N273">
        <f t="shared" si="40"/>
        <v>0.231895476262994</v>
      </c>
      <c r="O273">
        <v>2166</v>
      </c>
      <c r="P273" t="str">
        <f t="shared" si="41"/>
        <v>No</v>
      </c>
      <c r="Q273">
        <f t="shared" si="42"/>
        <v>0.16782984657235753</v>
      </c>
      <c r="R273">
        <v>7519</v>
      </c>
      <c r="S273">
        <v>1951</v>
      </c>
      <c r="T273" t="str">
        <f t="shared" si="43"/>
        <v>No</v>
      </c>
      <c r="U273">
        <f t="shared" si="44"/>
        <v>-0.46373905865414977</v>
      </c>
      <c r="V273">
        <v>12</v>
      </c>
      <c r="W273">
        <v>921</v>
      </c>
      <c r="X273" t="s">
        <v>21</v>
      </c>
      <c r="Y273">
        <v>33.971552799999998</v>
      </c>
      <c r="Z273">
        <v>-118.40446660000001</v>
      </c>
      <c r="AA273">
        <v>2.7676473148255472</v>
      </c>
    </row>
    <row r="274" spans="1:27" x14ac:dyDescent="0.3">
      <c r="A274" t="s">
        <v>17</v>
      </c>
      <c r="B274" t="s">
        <v>96</v>
      </c>
      <c r="C274" t="s">
        <v>46</v>
      </c>
      <c r="D274" t="s">
        <v>20</v>
      </c>
      <c r="E274">
        <v>90045</v>
      </c>
      <c r="F274">
        <v>1200000</v>
      </c>
      <c r="G274" t="str" cm="1">
        <f t="array" ref="G274">IF(OR(VLOOKUP($C274,Price_LookUp_tbl,11,FALSE)&gt;$F274,VLOOKUP($C274,Price_LookUp_tbl,12,FALSE)&lt;$F274),"Yes","No")</f>
        <v>No</v>
      </c>
      <c r="H274">
        <f t="shared" si="36"/>
        <v>-0.65729183023702542</v>
      </c>
      <c r="I274">
        <v>3</v>
      </c>
      <c r="J274" t="str">
        <f t="shared" si="37"/>
        <v>No</v>
      </c>
      <c r="K274">
        <f t="shared" si="38"/>
        <v>-0.39755422466320584</v>
      </c>
      <c r="L274">
        <v>1</v>
      </c>
      <c r="M274" t="str">
        <f t="shared" si="39"/>
        <v>No</v>
      </c>
      <c r="N274">
        <f t="shared" si="40"/>
        <v>-1.4624874702986146</v>
      </c>
      <c r="O274">
        <v>1118</v>
      </c>
      <c r="P274" t="str">
        <f t="shared" si="41"/>
        <v>No</v>
      </c>
      <c r="Q274">
        <f t="shared" si="42"/>
        <v>-0.9729872186427172</v>
      </c>
      <c r="R274">
        <v>5265</v>
      </c>
      <c r="S274">
        <v>1948</v>
      </c>
      <c r="T274" t="str">
        <f t="shared" si="43"/>
        <v>No</v>
      </c>
      <c r="U274">
        <f t="shared" si="44"/>
        <v>-0.5764515087469092</v>
      </c>
      <c r="V274">
        <v>10</v>
      </c>
      <c r="W274">
        <v>1073</v>
      </c>
      <c r="X274" t="s">
        <v>21</v>
      </c>
      <c r="Y274">
        <v>33.970519000000003</v>
      </c>
      <c r="Z274">
        <v>-118.407158</v>
      </c>
      <c r="AA274">
        <v>2.5997699587615739</v>
      </c>
    </row>
    <row r="275" spans="1:27" x14ac:dyDescent="0.3">
      <c r="A275" t="s">
        <v>17</v>
      </c>
      <c r="B275" t="s">
        <v>98</v>
      </c>
      <c r="C275" t="s">
        <v>46</v>
      </c>
      <c r="D275" t="s">
        <v>20</v>
      </c>
      <c r="E275">
        <v>90045</v>
      </c>
      <c r="F275">
        <v>1799000</v>
      </c>
      <c r="G275" t="str" cm="1">
        <f t="array" ref="G275">IF(OR(VLOOKUP($C275,Price_LookUp_tbl,11,FALSE)&gt;$F275,VLOOKUP($C275,Price_LookUp_tbl,12,FALSE)&lt;$F275),"Yes","No")</f>
        <v>No</v>
      </c>
      <c r="H275">
        <f t="shared" si="36"/>
        <v>5.4102040001548127E-2</v>
      </c>
      <c r="I275">
        <v>4</v>
      </c>
      <c r="J275" t="str">
        <f t="shared" si="37"/>
        <v>No</v>
      </c>
      <c r="K275">
        <f t="shared" si="38"/>
        <v>0.52558016141915342</v>
      </c>
      <c r="L275">
        <v>2</v>
      </c>
      <c r="M275" t="str">
        <f t="shared" si="39"/>
        <v>No</v>
      </c>
      <c r="N275">
        <f t="shared" si="40"/>
        <v>-0.61529599701781024</v>
      </c>
      <c r="O275">
        <v>2002</v>
      </c>
      <c r="P275" t="str">
        <f t="shared" si="41"/>
        <v>No</v>
      </c>
      <c r="Q275">
        <f t="shared" si="42"/>
        <v>-1.0694961342978603E-2</v>
      </c>
      <c r="R275">
        <v>5601</v>
      </c>
      <c r="S275">
        <v>1948</v>
      </c>
      <c r="T275" t="str">
        <f t="shared" si="43"/>
        <v>No</v>
      </c>
      <c r="U275">
        <f t="shared" si="44"/>
        <v>-0.5764515087469092</v>
      </c>
      <c r="V275">
        <v>1</v>
      </c>
      <c r="W275">
        <v>899</v>
      </c>
      <c r="X275" t="s">
        <v>21</v>
      </c>
      <c r="Y275">
        <v>33.970009500000003</v>
      </c>
      <c r="Z275">
        <v>-118.40838770000001</v>
      </c>
      <c r="AA275">
        <v>2.5217093019734258</v>
      </c>
    </row>
    <row r="276" spans="1:27" x14ac:dyDescent="0.3">
      <c r="A276" t="s">
        <v>17</v>
      </c>
      <c r="B276" t="s">
        <v>99</v>
      </c>
      <c r="C276" t="s">
        <v>46</v>
      </c>
      <c r="D276" t="s">
        <v>20</v>
      </c>
      <c r="E276">
        <v>90045</v>
      </c>
      <c r="F276">
        <v>1795000</v>
      </c>
      <c r="G276" t="str" cm="1">
        <f t="array" ref="G276">IF(OR(VLOOKUP($C276,Price_LookUp_tbl,11,FALSE)&gt;$F276,VLOOKUP($C276,Price_LookUp_tbl,12,FALSE)&lt;$F276),"Yes","No")</f>
        <v>No</v>
      </c>
      <c r="H276">
        <f t="shared" si="36"/>
        <v>4.9351496627667836E-2</v>
      </c>
      <c r="I276">
        <v>4</v>
      </c>
      <c r="J276" t="str">
        <f t="shared" si="37"/>
        <v>No</v>
      </c>
      <c r="K276">
        <f t="shared" si="38"/>
        <v>0.52558016141915342</v>
      </c>
      <c r="L276">
        <v>3</v>
      </c>
      <c r="M276" t="str">
        <f t="shared" si="39"/>
        <v>No</v>
      </c>
      <c r="N276">
        <f t="shared" si="40"/>
        <v>0.231895476262994</v>
      </c>
      <c r="O276">
        <v>1813</v>
      </c>
      <c r="P276" t="str">
        <f t="shared" si="41"/>
        <v>No</v>
      </c>
      <c r="Q276">
        <f t="shared" si="42"/>
        <v>-0.21643391680638424</v>
      </c>
      <c r="R276">
        <v>5775</v>
      </c>
      <c r="S276">
        <v>1948</v>
      </c>
      <c r="T276" t="str">
        <f t="shared" si="43"/>
        <v>No</v>
      </c>
      <c r="U276">
        <f t="shared" si="44"/>
        <v>-0.5764515087469092</v>
      </c>
      <c r="V276">
        <v>6</v>
      </c>
      <c r="W276">
        <v>990</v>
      </c>
      <c r="X276" t="s">
        <v>21</v>
      </c>
      <c r="Y276">
        <v>33.969914500000002</v>
      </c>
      <c r="Z276">
        <v>-118.40829909999999</v>
      </c>
      <c r="AA276">
        <v>2.5222074995304116</v>
      </c>
    </row>
    <row r="277" spans="1:27" x14ac:dyDescent="0.3">
      <c r="A277" t="s">
        <v>17</v>
      </c>
      <c r="B277" t="s">
        <v>100</v>
      </c>
      <c r="C277" t="s">
        <v>46</v>
      </c>
      <c r="D277" t="s">
        <v>20</v>
      </c>
      <c r="E277">
        <v>90045</v>
      </c>
      <c r="F277">
        <v>1995000</v>
      </c>
      <c r="G277" t="str" cm="1">
        <f t="array" ref="G277">IF(OR(VLOOKUP($C277,Price_LookUp_tbl,11,FALSE)&gt;$F277,VLOOKUP($C277,Price_LookUp_tbl,12,FALSE)&lt;$F277),"Yes","No")</f>
        <v>No</v>
      </c>
      <c r="H277">
        <f t="shared" si="36"/>
        <v>0.28687866532168238</v>
      </c>
      <c r="I277">
        <v>4</v>
      </c>
      <c r="J277" t="str">
        <f t="shared" si="37"/>
        <v>No</v>
      </c>
      <c r="K277">
        <f t="shared" si="38"/>
        <v>0.52558016141915342</v>
      </c>
      <c r="L277">
        <v>3</v>
      </c>
      <c r="M277" t="str">
        <f t="shared" si="39"/>
        <v>No</v>
      </c>
      <c r="N277">
        <f t="shared" si="40"/>
        <v>0.231895476262994</v>
      </c>
      <c r="O277">
        <v>1918</v>
      </c>
      <c r="P277" t="str">
        <f t="shared" si="41"/>
        <v>No</v>
      </c>
      <c r="Q277">
        <f t="shared" si="42"/>
        <v>-0.10213449710449223</v>
      </c>
      <c r="R277">
        <v>5723</v>
      </c>
      <c r="S277">
        <v>1948</v>
      </c>
      <c r="T277" t="str">
        <f t="shared" si="43"/>
        <v>No</v>
      </c>
      <c r="U277">
        <f t="shared" si="44"/>
        <v>-0.5764515087469092</v>
      </c>
      <c r="V277">
        <v>13</v>
      </c>
      <c r="W277">
        <v>1040</v>
      </c>
      <c r="X277" t="s">
        <v>21</v>
      </c>
      <c r="Y277">
        <v>33.969614</v>
      </c>
      <c r="Z277">
        <v>-118.40917</v>
      </c>
      <c r="AA277">
        <v>2.4692805757485057</v>
      </c>
    </row>
    <row r="278" spans="1:27" x14ac:dyDescent="0.3">
      <c r="A278" t="s">
        <v>17</v>
      </c>
      <c r="B278" t="s">
        <v>101</v>
      </c>
      <c r="C278" t="s">
        <v>46</v>
      </c>
      <c r="D278" t="s">
        <v>20</v>
      </c>
      <c r="E278">
        <v>90045</v>
      </c>
      <c r="F278">
        <v>971750</v>
      </c>
      <c r="G278" t="str" cm="1">
        <f t="array" ref="G278">IF(OR(VLOOKUP($C278,Price_LookUp_tbl,11,FALSE)&gt;$F278,VLOOKUP($C278,Price_LookUp_tbl,12,FALSE)&lt;$F278),"Yes","No")</f>
        <v>No</v>
      </c>
      <c r="H278">
        <f t="shared" si="36"/>
        <v>-0.92836971150906944</v>
      </c>
      <c r="I278">
        <v>2</v>
      </c>
      <c r="J278" t="str">
        <f t="shared" si="37"/>
        <v>No</v>
      </c>
      <c r="K278">
        <f t="shared" si="38"/>
        <v>-1.3206886107455651</v>
      </c>
      <c r="L278">
        <v>1</v>
      </c>
      <c r="M278" t="str">
        <f t="shared" si="39"/>
        <v>No</v>
      </c>
      <c r="N278">
        <f t="shared" si="40"/>
        <v>-1.4624874702986146</v>
      </c>
      <c r="O278">
        <v>804</v>
      </c>
      <c r="P278" t="str">
        <f t="shared" si="41"/>
        <v>No</v>
      </c>
      <c r="Q278">
        <f t="shared" si="42"/>
        <v>-1.3147969118464704</v>
      </c>
      <c r="R278">
        <v>5609</v>
      </c>
      <c r="S278">
        <v>1950</v>
      </c>
      <c r="T278" t="str">
        <f t="shared" si="43"/>
        <v>No</v>
      </c>
      <c r="U278">
        <f t="shared" si="44"/>
        <v>-0.50130987535173621</v>
      </c>
      <c r="V278">
        <v>26</v>
      </c>
      <c r="W278">
        <v>1209</v>
      </c>
      <c r="X278" t="s">
        <v>21</v>
      </c>
      <c r="Y278">
        <v>33.965518400000001</v>
      </c>
      <c r="Z278">
        <v>-118.37343</v>
      </c>
      <c r="AA278">
        <v>4.2338247934995143</v>
      </c>
    </row>
    <row r="279" spans="1:27" x14ac:dyDescent="0.3">
      <c r="A279" t="s">
        <v>17</v>
      </c>
      <c r="B279" t="s">
        <v>102</v>
      </c>
      <c r="C279" t="s">
        <v>46</v>
      </c>
      <c r="D279" t="s">
        <v>20</v>
      </c>
      <c r="E279">
        <v>90045</v>
      </c>
      <c r="F279">
        <v>1795000</v>
      </c>
      <c r="G279" t="str" cm="1">
        <f t="array" ref="G279">IF(OR(VLOOKUP($C279,Price_LookUp_tbl,11,FALSE)&gt;$F279,VLOOKUP($C279,Price_LookUp_tbl,12,FALSE)&lt;$F279),"Yes","No")</f>
        <v>No</v>
      </c>
      <c r="H279">
        <f t="shared" si="36"/>
        <v>4.9351496627667836E-2</v>
      </c>
      <c r="I279">
        <v>4</v>
      </c>
      <c r="J279" t="str">
        <f t="shared" si="37"/>
        <v>No</v>
      </c>
      <c r="K279">
        <f t="shared" si="38"/>
        <v>0.52558016141915342</v>
      </c>
      <c r="L279">
        <v>3</v>
      </c>
      <c r="M279" t="str">
        <f t="shared" si="39"/>
        <v>No</v>
      </c>
      <c r="N279">
        <f t="shared" si="40"/>
        <v>0.231895476262994</v>
      </c>
      <c r="O279">
        <v>2548</v>
      </c>
      <c r="P279" t="str">
        <f t="shared" si="41"/>
        <v>No</v>
      </c>
      <c r="Q279">
        <f t="shared" si="42"/>
        <v>0.58366202110685994</v>
      </c>
      <c r="R279">
        <v>8041</v>
      </c>
      <c r="S279">
        <v>1950</v>
      </c>
      <c r="T279" t="str">
        <f t="shared" si="43"/>
        <v>No</v>
      </c>
      <c r="U279">
        <f t="shared" si="44"/>
        <v>-0.50130987535173621</v>
      </c>
      <c r="V279">
        <v>8</v>
      </c>
      <c r="W279">
        <v>704</v>
      </c>
      <c r="X279" t="s">
        <v>21</v>
      </c>
      <c r="Y279">
        <v>33.970280700000004</v>
      </c>
      <c r="Z279">
        <v>-118.40467200000001</v>
      </c>
      <c r="AA279">
        <v>2.7100614899047319</v>
      </c>
    </row>
    <row r="280" spans="1:27" x14ac:dyDescent="0.3">
      <c r="A280" t="s">
        <v>17</v>
      </c>
      <c r="B280" t="s">
        <v>103</v>
      </c>
      <c r="C280" t="s">
        <v>46</v>
      </c>
      <c r="D280" t="s">
        <v>20</v>
      </c>
      <c r="E280">
        <v>90045</v>
      </c>
      <c r="F280">
        <v>1195000</v>
      </c>
      <c r="G280" t="str" cm="1">
        <f t="array" ref="G280">IF(OR(VLOOKUP($C280,Price_LookUp_tbl,11,FALSE)&gt;$F280,VLOOKUP($C280,Price_LookUp_tbl,12,FALSE)&lt;$F280),"Yes","No")</f>
        <v>No</v>
      </c>
      <c r="H280">
        <f t="shared" si="36"/>
        <v>-0.66323000945437571</v>
      </c>
      <c r="I280">
        <v>4</v>
      </c>
      <c r="J280" t="str">
        <f t="shared" si="37"/>
        <v>No</v>
      </c>
      <c r="K280">
        <f t="shared" si="38"/>
        <v>0.52558016141915342</v>
      </c>
      <c r="L280">
        <v>2</v>
      </c>
      <c r="M280" t="str">
        <f t="shared" si="39"/>
        <v>No</v>
      </c>
      <c r="N280">
        <f t="shared" si="40"/>
        <v>-0.61529599701781024</v>
      </c>
      <c r="O280">
        <v>1563</v>
      </c>
      <c r="P280" t="str">
        <f t="shared" si="41"/>
        <v>No</v>
      </c>
      <c r="Q280">
        <f t="shared" si="42"/>
        <v>-0.48857539228707958</v>
      </c>
      <c r="R280">
        <v>6001</v>
      </c>
      <c r="S280">
        <v>1944</v>
      </c>
      <c r="T280" t="str">
        <f t="shared" si="43"/>
        <v>No</v>
      </c>
      <c r="U280">
        <f t="shared" si="44"/>
        <v>-0.72673477553725507</v>
      </c>
      <c r="V280">
        <v>34</v>
      </c>
      <c r="W280">
        <v>765</v>
      </c>
      <c r="X280" t="s">
        <v>21</v>
      </c>
      <c r="Y280">
        <v>33.968929899999999</v>
      </c>
      <c r="Z280">
        <v>-118.39516999999999</v>
      </c>
      <c r="AA280">
        <v>3.1431004960712539</v>
      </c>
    </row>
    <row r="281" spans="1:27" x14ac:dyDescent="0.3">
      <c r="A281" t="s">
        <v>17</v>
      </c>
      <c r="B281" t="s">
        <v>104</v>
      </c>
      <c r="C281" t="s">
        <v>46</v>
      </c>
      <c r="D281" t="s">
        <v>20</v>
      </c>
      <c r="E281">
        <v>90045</v>
      </c>
      <c r="F281">
        <v>1749000</v>
      </c>
      <c r="G281" t="str" cm="1">
        <f t="array" ref="G281">IF(OR(VLOOKUP($C281,Price_LookUp_tbl,11,FALSE)&gt;$F281,VLOOKUP($C281,Price_LookUp_tbl,12,FALSE)&lt;$F281),"Yes","No")</f>
        <v>No</v>
      </c>
      <c r="H281">
        <f t="shared" si="36"/>
        <v>-5.2797521719555041E-3</v>
      </c>
      <c r="I281">
        <v>3</v>
      </c>
      <c r="J281" t="str">
        <f t="shared" si="37"/>
        <v>No</v>
      </c>
      <c r="K281">
        <f t="shared" si="38"/>
        <v>-0.39755422466320584</v>
      </c>
      <c r="L281">
        <v>2</v>
      </c>
      <c r="M281" t="str">
        <f t="shared" si="39"/>
        <v>No</v>
      </c>
      <c r="N281">
        <f t="shared" si="40"/>
        <v>-0.61529599701781024</v>
      </c>
      <c r="O281">
        <v>1488</v>
      </c>
      <c r="P281" t="str">
        <f t="shared" si="41"/>
        <v>No</v>
      </c>
      <c r="Q281">
        <f t="shared" si="42"/>
        <v>-0.57021783493128819</v>
      </c>
      <c r="R281">
        <v>6311</v>
      </c>
      <c r="S281">
        <v>1949</v>
      </c>
      <c r="T281" t="str">
        <f t="shared" si="43"/>
        <v>No</v>
      </c>
      <c r="U281">
        <f t="shared" si="44"/>
        <v>-0.53888069204932276</v>
      </c>
      <c r="V281">
        <v>12</v>
      </c>
      <c r="W281">
        <v>1175</v>
      </c>
      <c r="X281" t="s">
        <v>21</v>
      </c>
      <c r="Y281">
        <v>33.971013399999997</v>
      </c>
      <c r="Z281">
        <v>-118.40106</v>
      </c>
      <c r="AA281">
        <v>2.9130180866506539</v>
      </c>
    </row>
    <row r="282" spans="1:27" x14ac:dyDescent="0.3">
      <c r="A282" t="s">
        <v>17</v>
      </c>
      <c r="B282" t="s">
        <v>105</v>
      </c>
      <c r="C282" t="s">
        <v>46</v>
      </c>
      <c r="D282" t="s">
        <v>20</v>
      </c>
      <c r="E282">
        <v>90045</v>
      </c>
      <c r="F282">
        <v>1395000</v>
      </c>
      <c r="G282" t="str" cm="1">
        <f t="array" ref="G282">IF(OR(VLOOKUP($C282,Price_LookUp_tbl,11,FALSE)&gt;$F282,VLOOKUP($C282,Price_LookUp_tbl,12,FALSE)&lt;$F282),"Yes","No")</f>
        <v>No</v>
      </c>
      <c r="H282">
        <f t="shared" si="36"/>
        <v>-0.42570284076036119</v>
      </c>
      <c r="I282">
        <v>3</v>
      </c>
      <c r="J282" t="str">
        <f t="shared" si="37"/>
        <v>No</v>
      </c>
      <c r="K282">
        <f t="shared" si="38"/>
        <v>-0.39755422466320584</v>
      </c>
      <c r="L282">
        <v>2</v>
      </c>
      <c r="M282" t="str">
        <f t="shared" si="39"/>
        <v>No</v>
      </c>
      <c r="N282">
        <f t="shared" si="40"/>
        <v>-0.61529599701781024</v>
      </c>
      <c r="O282">
        <v>1407</v>
      </c>
      <c r="P282" t="str">
        <f t="shared" si="41"/>
        <v>No</v>
      </c>
      <c r="Q282">
        <f t="shared" si="42"/>
        <v>-0.65839167298703338</v>
      </c>
      <c r="R282">
        <v>7086</v>
      </c>
      <c r="S282">
        <v>1944</v>
      </c>
      <c r="T282" t="str">
        <f t="shared" si="43"/>
        <v>No</v>
      </c>
      <c r="U282">
        <f t="shared" si="44"/>
        <v>-0.72673477553725507</v>
      </c>
      <c r="V282">
        <v>10</v>
      </c>
      <c r="W282">
        <v>991</v>
      </c>
      <c r="X282" t="s">
        <v>21</v>
      </c>
      <c r="Y282">
        <v>33.968371500000003</v>
      </c>
      <c r="Z282">
        <v>-118.39530000000001</v>
      </c>
      <c r="AA282">
        <v>3.1199747177357815</v>
      </c>
    </row>
    <row r="283" spans="1:27" x14ac:dyDescent="0.3">
      <c r="A283" t="s">
        <v>17</v>
      </c>
      <c r="B283" t="s">
        <v>106</v>
      </c>
      <c r="C283" t="s">
        <v>46</v>
      </c>
      <c r="D283" t="s">
        <v>20</v>
      </c>
      <c r="E283">
        <v>90045</v>
      </c>
      <c r="F283">
        <v>1595000</v>
      </c>
      <c r="G283" t="str" cm="1">
        <f t="array" ref="G283">IF(OR(VLOOKUP($C283,Price_LookUp_tbl,11,FALSE)&gt;$F283,VLOOKUP($C283,Price_LookUp_tbl,12,FALSE)&lt;$F283),"Yes","No")</f>
        <v>No</v>
      </c>
      <c r="H283">
        <f t="shared" si="36"/>
        <v>-0.18817567206634669</v>
      </c>
      <c r="I283">
        <v>3</v>
      </c>
      <c r="J283" t="str">
        <f t="shared" si="37"/>
        <v>No</v>
      </c>
      <c r="K283">
        <f t="shared" si="38"/>
        <v>-0.39755422466320584</v>
      </c>
      <c r="L283">
        <v>2</v>
      </c>
      <c r="M283" t="str">
        <f t="shared" si="39"/>
        <v>No</v>
      </c>
      <c r="N283">
        <f t="shared" si="40"/>
        <v>-0.61529599701781024</v>
      </c>
      <c r="O283">
        <v>1456</v>
      </c>
      <c r="P283" t="str">
        <f t="shared" si="41"/>
        <v>No</v>
      </c>
      <c r="Q283">
        <f t="shared" si="42"/>
        <v>-0.60505194379281713</v>
      </c>
      <c r="R283">
        <v>6041</v>
      </c>
      <c r="S283">
        <v>1944</v>
      </c>
      <c r="T283" t="str">
        <f t="shared" si="43"/>
        <v>No</v>
      </c>
      <c r="U283">
        <f t="shared" si="44"/>
        <v>-0.72673477553725507</v>
      </c>
      <c r="V283">
        <v>18</v>
      </c>
      <c r="W283">
        <v>1095</v>
      </c>
      <c r="X283" t="s">
        <v>21</v>
      </c>
      <c r="Y283">
        <v>33.967611099999999</v>
      </c>
      <c r="Z283">
        <v>-118.3949923</v>
      </c>
      <c r="AA283">
        <v>3.1144005770364176</v>
      </c>
    </row>
    <row r="284" spans="1:27" x14ac:dyDescent="0.3">
      <c r="A284" t="s">
        <v>17</v>
      </c>
      <c r="B284" t="s">
        <v>107</v>
      </c>
      <c r="C284" t="s">
        <v>46</v>
      </c>
      <c r="D284" t="s">
        <v>20</v>
      </c>
      <c r="E284">
        <v>90045</v>
      </c>
      <c r="F284">
        <v>1638000</v>
      </c>
      <c r="G284" t="str" cm="1">
        <f t="array" ref="G284">IF(OR(VLOOKUP($C284,Price_LookUp_tbl,11,FALSE)&gt;$F284,VLOOKUP($C284,Price_LookUp_tbl,12,FALSE)&lt;$F284),"Yes","No")</f>
        <v>No</v>
      </c>
      <c r="H284">
        <f t="shared" si="36"/>
        <v>-0.13710733079713355</v>
      </c>
      <c r="I284">
        <v>4</v>
      </c>
      <c r="J284" t="str">
        <f t="shared" si="37"/>
        <v>No</v>
      </c>
      <c r="K284">
        <f t="shared" si="38"/>
        <v>0.52558016141915342</v>
      </c>
      <c r="L284">
        <v>3</v>
      </c>
      <c r="M284" t="str">
        <f t="shared" si="39"/>
        <v>No</v>
      </c>
      <c r="N284">
        <f t="shared" si="40"/>
        <v>0.231895476262994</v>
      </c>
      <c r="O284">
        <v>1817</v>
      </c>
      <c r="P284" t="str">
        <f t="shared" si="41"/>
        <v>No</v>
      </c>
      <c r="Q284">
        <f t="shared" si="42"/>
        <v>-0.21207965319869312</v>
      </c>
      <c r="R284">
        <v>5798</v>
      </c>
      <c r="S284">
        <v>1947</v>
      </c>
      <c r="T284" t="str">
        <f t="shared" si="43"/>
        <v>No</v>
      </c>
      <c r="U284">
        <f t="shared" si="44"/>
        <v>-0.61402232544449564</v>
      </c>
      <c r="V284">
        <v>8</v>
      </c>
      <c r="W284">
        <v>901</v>
      </c>
      <c r="X284" t="s">
        <v>21</v>
      </c>
      <c r="Y284">
        <v>33.966718999999998</v>
      </c>
      <c r="Z284">
        <v>-118.3825468</v>
      </c>
      <c r="AA284">
        <v>3.7578130994722567</v>
      </c>
    </row>
    <row r="285" spans="1:27" x14ac:dyDescent="0.3">
      <c r="A285" t="s">
        <v>17</v>
      </c>
      <c r="B285" t="s">
        <v>108</v>
      </c>
      <c r="C285" t="s">
        <v>46</v>
      </c>
      <c r="D285" t="s">
        <v>20</v>
      </c>
      <c r="E285">
        <v>90045</v>
      </c>
      <c r="F285">
        <v>2399000</v>
      </c>
      <c r="G285" t="str" cm="1">
        <f t="array" ref="G285">IF(OR(VLOOKUP($C285,Price_LookUp_tbl,11,FALSE)&gt;$F285,VLOOKUP($C285,Price_LookUp_tbl,12,FALSE)&lt;$F285),"Yes","No")</f>
        <v>No</v>
      </c>
      <c r="H285">
        <f t="shared" si="36"/>
        <v>0.76668354608359168</v>
      </c>
      <c r="I285">
        <v>4</v>
      </c>
      <c r="J285" t="str">
        <f t="shared" si="37"/>
        <v>No</v>
      </c>
      <c r="K285">
        <f t="shared" si="38"/>
        <v>0.52558016141915342</v>
      </c>
      <c r="L285">
        <v>3</v>
      </c>
      <c r="M285" t="str">
        <f t="shared" si="39"/>
        <v>No</v>
      </c>
      <c r="N285">
        <f t="shared" si="40"/>
        <v>0.231895476262994</v>
      </c>
      <c r="O285">
        <v>2700</v>
      </c>
      <c r="P285" t="str">
        <f t="shared" si="41"/>
        <v>No</v>
      </c>
      <c r="Q285">
        <f t="shared" si="42"/>
        <v>0.74912403819912265</v>
      </c>
      <c r="R285">
        <v>5869</v>
      </c>
      <c r="S285">
        <v>2010</v>
      </c>
      <c r="T285" t="str">
        <f t="shared" si="43"/>
        <v>No</v>
      </c>
      <c r="U285">
        <f t="shared" si="44"/>
        <v>1.7529391265034522</v>
      </c>
      <c r="V285">
        <v>139</v>
      </c>
      <c r="W285">
        <v>889</v>
      </c>
      <c r="X285" t="s">
        <v>21</v>
      </c>
      <c r="Y285">
        <v>33.966116100000001</v>
      </c>
      <c r="Z285">
        <v>-118.4212848</v>
      </c>
      <c r="AA285">
        <v>1.7706133649525286</v>
      </c>
    </row>
    <row r="286" spans="1:27" x14ac:dyDescent="0.3">
      <c r="A286" t="s">
        <v>17</v>
      </c>
      <c r="B286" t="s">
        <v>109</v>
      </c>
      <c r="C286" t="s">
        <v>46</v>
      </c>
      <c r="D286" t="s">
        <v>20</v>
      </c>
      <c r="E286">
        <v>90045</v>
      </c>
      <c r="F286">
        <v>1899000</v>
      </c>
      <c r="G286" t="str" cm="1">
        <f t="array" ref="G286">IF(OR(VLOOKUP($C286,Price_LookUp_tbl,11,FALSE)&gt;$F286,VLOOKUP($C286,Price_LookUp_tbl,12,FALSE)&lt;$F286),"Yes","No")</f>
        <v>No</v>
      </c>
      <c r="H286">
        <f t="shared" si="36"/>
        <v>0.1728656243485554</v>
      </c>
      <c r="I286">
        <v>3</v>
      </c>
      <c r="J286" t="str">
        <f t="shared" si="37"/>
        <v>No</v>
      </c>
      <c r="K286">
        <f t="shared" si="38"/>
        <v>-0.39755422466320584</v>
      </c>
      <c r="L286">
        <v>2</v>
      </c>
      <c r="M286" t="str">
        <f t="shared" si="39"/>
        <v>No</v>
      </c>
      <c r="N286">
        <f t="shared" si="40"/>
        <v>-0.61529599701781024</v>
      </c>
      <c r="O286">
        <v>1900</v>
      </c>
      <c r="P286" t="str">
        <f t="shared" si="41"/>
        <v>No</v>
      </c>
      <c r="Q286">
        <f t="shared" si="42"/>
        <v>-0.12172868333910229</v>
      </c>
      <c r="R286">
        <v>5899</v>
      </c>
      <c r="S286">
        <v>1948</v>
      </c>
      <c r="T286" t="str">
        <f t="shared" si="43"/>
        <v>No</v>
      </c>
      <c r="U286">
        <f t="shared" si="44"/>
        <v>-0.5764515087469092</v>
      </c>
      <c r="V286">
        <v>4</v>
      </c>
      <c r="W286">
        <v>999</v>
      </c>
      <c r="X286" t="s">
        <v>21</v>
      </c>
      <c r="Y286">
        <v>33.967471199999999</v>
      </c>
      <c r="Z286">
        <v>-118.4134131</v>
      </c>
      <c r="AA286">
        <v>2.185065268395455</v>
      </c>
    </row>
    <row r="287" spans="1:27" x14ac:dyDescent="0.3">
      <c r="A287" t="s">
        <v>17</v>
      </c>
      <c r="B287" t="s">
        <v>110</v>
      </c>
      <c r="C287" t="s">
        <v>46</v>
      </c>
      <c r="D287" t="s">
        <v>20</v>
      </c>
      <c r="E287">
        <v>90045</v>
      </c>
      <c r="F287">
        <v>1499000</v>
      </c>
      <c r="G287" t="str" cm="1">
        <f t="array" ref="G287">IF(OR(VLOOKUP($C287,Price_LookUp_tbl,11,FALSE)&gt;$F287,VLOOKUP($C287,Price_LookUp_tbl,12,FALSE)&lt;$F287),"Yes","No")</f>
        <v>No</v>
      </c>
      <c r="H287">
        <f t="shared" si="36"/>
        <v>-0.30218871303947364</v>
      </c>
      <c r="I287">
        <v>4</v>
      </c>
      <c r="J287" t="str">
        <f t="shared" si="37"/>
        <v>No</v>
      </c>
      <c r="K287">
        <f t="shared" si="38"/>
        <v>0.52558016141915342</v>
      </c>
      <c r="L287">
        <v>2</v>
      </c>
      <c r="M287" t="str">
        <f t="shared" si="39"/>
        <v>No</v>
      </c>
      <c r="N287">
        <f t="shared" si="40"/>
        <v>-0.61529599701781024</v>
      </c>
      <c r="O287">
        <v>1522</v>
      </c>
      <c r="P287" t="str">
        <f t="shared" si="41"/>
        <v>No</v>
      </c>
      <c r="Q287">
        <f t="shared" si="42"/>
        <v>-0.53320659426591355</v>
      </c>
      <c r="R287">
        <v>4801</v>
      </c>
      <c r="S287">
        <v>1944</v>
      </c>
      <c r="T287" t="str">
        <f t="shared" si="43"/>
        <v>No</v>
      </c>
      <c r="U287">
        <f t="shared" si="44"/>
        <v>-0.72673477553725507</v>
      </c>
      <c r="V287">
        <v>5</v>
      </c>
      <c r="W287">
        <v>985</v>
      </c>
      <c r="X287" t="s">
        <v>21</v>
      </c>
      <c r="Y287">
        <v>33.965628299999999</v>
      </c>
      <c r="Z287">
        <v>-118.41596800000001</v>
      </c>
      <c r="AA287">
        <v>1.9922561775706542</v>
      </c>
    </row>
    <row r="288" spans="1:27" x14ac:dyDescent="0.3">
      <c r="A288" t="s">
        <v>17</v>
      </c>
      <c r="B288" t="s">
        <v>111</v>
      </c>
      <c r="C288" t="s">
        <v>46</v>
      </c>
      <c r="D288" t="s">
        <v>20</v>
      </c>
      <c r="E288">
        <v>90045</v>
      </c>
      <c r="F288">
        <v>1485000</v>
      </c>
      <c r="G288" t="str" cm="1">
        <f t="array" ref="G288">IF(OR(VLOOKUP($C288,Price_LookUp_tbl,11,FALSE)&gt;$F288,VLOOKUP($C288,Price_LookUp_tbl,12,FALSE)&lt;$F288),"Yes","No")</f>
        <v>No</v>
      </c>
      <c r="H288">
        <f t="shared" si="36"/>
        <v>-0.31881561484805465</v>
      </c>
      <c r="I288">
        <v>2</v>
      </c>
      <c r="J288" t="str">
        <f t="shared" si="37"/>
        <v>No</v>
      </c>
      <c r="K288">
        <f t="shared" si="38"/>
        <v>-1.3206886107455651</v>
      </c>
      <c r="L288">
        <v>2</v>
      </c>
      <c r="M288" t="str">
        <f t="shared" si="39"/>
        <v>No</v>
      </c>
      <c r="N288">
        <f t="shared" si="40"/>
        <v>-0.61529599701781024</v>
      </c>
      <c r="O288">
        <v>1288</v>
      </c>
      <c r="P288" t="str">
        <f t="shared" si="41"/>
        <v>No</v>
      </c>
      <c r="Q288">
        <f t="shared" si="42"/>
        <v>-0.78793101531584442</v>
      </c>
      <c r="R288">
        <v>5506</v>
      </c>
      <c r="S288">
        <v>1941</v>
      </c>
      <c r="T288" t="str">
        <f t="shared" si="43"/>
        <v>No</v>
      </c>
      <c r="U288">
        <f t="shared" si="44"/>
        <v>-0.8394472256300145</v>
      </c>
      <c r="V288">
        <v>25</v>
      </c>
      <c r="W288">
        <v>1153</v>
      </c>
      <c r="X288" t="s">
        <v>21</v>
      </c>
      <c r="Y288">
        <v>33.964117799999997</v>
      </c>
      <c r="Z288">
        <v>-118.42198999999999</v>
      </c>
      <c r="AA288">
        <v>1.6517748884607197</v>
      </c>
    </row>
    <row r="289" spans="1:27" x14ac:dyDescent="0.3">
      <c r="A289" t="s">
        <v>17</v>
      </c>
      <c r="B289" t="s">
        <v>112</v>
      </c>
      <c r="C289" t="s">
        <v>46</v>
      </c>
      <c r="D289" t="s">
        <v>20</v>
      </c>
      <c r="E289">
        <v>90045</v>
      </c>
      <c r="F289">
        <v>2495000</v>
      </c>
      <c r="G289" t="str" cm="1">
        <f t="array" ref="G289">IF(OR(VLOOKUP($C289,Price_LookUp_tbl,11,FALSE)&gt;$F289,VLOOKUP($C289,Price_LookUp_tbl,12,FALSE)&lt;$F289),"Yes","No")</f>
        <v>No</v>
      </c>
      <c r="H289">
        <f t="shared" si="36"/>
        <v>0.88069658705671872</v>
      </c>
      <c r="I289">
        <v>5</v>
      </c>
      <c r="J289" t="str">
        <f t="shared" si="37"/>
        <v>No</v>
      </c>
      <c r="K289">
        <f t="shared" si="38"/>
        <v>1.4487145475015126</v>
      </c>
      <c r="L289">
        <v>3</v>
      </c>
      <c r="M289" t="str">
        <f t="shared" si="39"/>
        <v>No</v>
      </c>
      <c r="N289">
        <f t="shared" si="40"/>
        <v>0.231895476262994</v>
      </c>
      <c r="O289">
        <v>2920</v>
      </c>
      <c r="P289" t="str">
        <f t="shared" si="41"/>
        <v>No</v>
      </c>
      <c r="Q289">
        <f t="shared" si="42"/>
        <v>0.98860853662213455</v>
      </c>
      <c r="R289">
        <v>10637</v>
      </c>
      <c r="S289">
        <v>1950</v>
      </c>
      <c r="T289" t="str">
        <f t="shared" si="43"/>
        <v>No</v>
      </c>
      <c r="U289">
        <f t="shared" si="44"/>
        <v>-0.50130987535173621</v>
      </c>
      <c r="V289">
        <v>15</v>
      </c>
      <c r="W289">
        <v>854</v>
      </c>
      <c r="X289" t="s">
        <v>21</v>
      </c>
      <c r="Y289">
        <v>33.9686576</v>
      </c>
      <c r="Z289">
        <v>-118.40029</v>
      </c>
      <c r="AA289">
        <v>2.8720791511836117</v>
      </c>
    </row>
    <row r="290" spans="1:27" x14ac:dyDescent="0.3">
      <c r="A290" t="s">
        <v>17</v>
      </c>
      <c r="B290" t="s">
        <v>113</v>
      </c>
      <c r="C290" t="s">
        <v>46</v>
      </c>
      <c r="D290" t="s">
        <v>20</v>
      </c>
      <c r="E290">
        <v>90045</v>
      </c>
      <c r="F290">
        <v>1795000</v>
      </c>
      <c r="G290" t="str" cm="1">
        <f t="array" ref="G290">IF(OR(VLOOKUP($C290,Price_LookUp_tbl,11,FALSE)&gt;$F290,VLOOKUP($C290,Price_LookUp_tbl,12,FALSE)&lt;$F290),"Yes","No")</f>
        <v>No</v>
      </c>
      <c r="H290">
        <f t="shared" si="36"/>
        <v>4.9351496627667836E-2</v>
      </c>
      <c r="I290">
        <v>2</v>
      </c>
      <c r="J290" t="str">
        <f t="shared" si="37"/>
        <v>No</v>
      </c>
      <c r="K290">
        <f t="shared" si="38"/>
        <v>-1.3206886107455651</v>
      </c>
      <c r="L290">
        <v>2.5</v>
      </c>
      <c r="M290" t="str">
        <f t="shared" si="39"/>
        <v>No</v>
      </c>
      <c r="N290">
        <f t="shared" si="40"/>
        <v>-0.19170026037740812</v>
      </c>
      <c r="O290">
        <v>1888</v>
      </c>
      <c r="P290" t="str">
        <f t="shared" si="41"/>
        <v>No</v>
      </c>
      <c r="Q290">
        <f t="shared" si="42"/>
        <v>-0.13479147416217566</v>
      </c>
      <c r="R290">
        <v>7309</v>
      </c>
      <c r="S290">
        <v>1950</v>
      </c>
      <c r="T290" t="str">
        <f t="shared" si="43"/>
        <v>No</v>
      </c>
      <c r="U290">
        <f t="shared" si="44"/>
        <v>-0.50130987535173621</v>
      </c>
      <c r="V290">
        <v>7</v>
      </c>
      <c r="W290">
        <v>951</v>
      </c>
      <c r="X290" t="s">
        <v>21</v>
      </c>
      <c r="Y290">
        <v>33.9685585</v>
      </c>
      <c r="Z290">
        <v>-118.40065</v>
      </c>
      <c r="AA290">
        <v>2.8506257108551898</v>
      </c>
    </row>
    <row r="291" spans="1:27" x14ac:dyDescent="0.3">
      <c r="A291" t="s">
        <v>17</v>
      </c>
      <c r="B291" t="s">
        <v>116</v>
      </c>
      <c r="C291" t="s">
        <v>46</v>
      </c>
      <c r="D291" t="s">
        <v>20</v>
      </c>
      <c r="E291">
        <v>90045</v>
      </c>
      <c r="F291">
        <v>1400000</v>
      </c>
      <c r="G291" t="str" cm="1">
        <f t="array" ref="G291">IF(OR(VLOOKUP($C291,Price_LookUp_tbl,11,FALSE)&gt;$F291,VLOOKUP($C291,Price_LookUp_tbl,12,FALSE)&lt;$F291),"Yes","No")</f>
        <v>No</v>
      </c>
      <c r="H291">
        <f t="shared" si="36"/>
        <v>-0.41976466154301084</v>
      </c>
      <c r="I291">
        <v>3</v>
      </c>
      <c r="J291" t="str">
        <f t="shared" si="37"/>
        <v>No</v>
      </c>
      <c r="K291">
        <f t="shared" si="38"/>
        <v>-0.39755422466320584</v>
      </c>
      <c r="L291">
        <v>2</v>
      </c>
      <c r="M291" t="str">
        <f t="shared" si="39"/>
        <v>No</v>
      </c>
      <c r="N291">
        <f t="shared" si="40"/>
        <v>-0.61529599701781024</v>
      </c>
      <c r="O291">
        <v>1502</v>
      </c>
      <c r="P291" t="str">
        <f t="shared" si="41"/>
        <v>No</v>
      </c>
      <c r="Q291">
        <f t="shared" si="42"/>
        <v>-0.55497791230436921</v>
      </c>
      <c r="R291">
        <v>6072</v>
      </c>
      <c r="S291">
        <v>1945</v>
      </c>
      <c r="T291" t="str">
        <f t="shared" si="43"/>
        <v>No</v>
      </c>
      <c r="U291">
        <f t="shared" si="44"/>
        <v>-0.68916395883966863</v>
      </c>
      <c r="V291">
        <v>1</v>
      </c>
      <c r="W291">
        <v>932</v>
      </c>
      <c r="X291" t="s">
        <v>21</v>
      </c>
      <c r="Y291">
        <v>33.965828999999999</v>
      </c>
      <c r="Z291">
        <v>-118.40861959999999</v>
      </c>
      <c r="AA291">
        <v>2.358984701383493</v>
      </c>
    </row>
    <row r="292" spans="1:27" x14ac:dyDescent="0.3">
      <c r="A292" t="s">
        <v>17</v>
      </c>
      <c r="B292" t="s">
        <v>117</v>
      </c>
      <c r="C292" t="s">
        <v>46</v>
      </c>
      <c r="D292" t="s">
        <v>20</v>
      </c>
      <c r="E292">
        <v>90045</v>
      </c>
      <c r="F292">
        <v>2099000</v>
      </c>
      <c r="G292" t="str" cm="1">
        <f t="array" ref="G292">IF(OR(VLOOKUP($C292,Price_LookUp_tbl,11,FALSE)&gt;$F292,VLOOKUP($C292,Price_LookUp_tbl,12,FALSE)&lt;$F292),"Yes","No")</f>
        <v>No</v>
      </c>
      <c r="H292">
        <f t="shared" si="36"/>
        <v>0.41039279304256993</v>
      </c>
      <c r="I292">
        <v>4</v>
      </c>
      <c r="J292" t="str">
        <f t="shared" si="37"/>
        <v>No</v>
      </c>
      <c r="K292">
        <f t="shared" si="38"/>
        <v>0.52558016141915342</v>
      </c>
      <c r="L292">
        <v>3.5</v>
      </c>
      <c r="M292" t="str">
        <f t="shared" si="39"/>
        <v>No</v>
      </c>
      <c r="N292">
        <f t="shared" si="40"/>
        <v>0.65549121290339618</v>
      </c>
      <c r="O292">
        <v>2280</v>
      </c>
      <c r="P292" t="str">
        <f t="shared" si="41"/>
        <v>No</v>
      </c>
      <c r="Q292">
        <f t="shared" si="42"/>
        <v>0.29192635939155459</v>
      </c>
      <c r="R292">
        <v>6000</v>
      </c>
      <c r="S292">
        <v>1941</v>
      </c>
      <c r="T292" t="str">
        <f t="shared" si="43"/>
        <v>No</v>
      </c>
      <c r="U292">
        <f t="shared" si="44"/>
        <v>-0.8394472256300145</v>
      </c>
      <c r="V292">
        <v>19</v>
      </c>
      <c r="W292">
        <v>921</v>
      </c>
      <c r="X292" t="s">
        <v>21</v>
      </c>
      <c r="Y292">
        <v>33.964875900000003</v>
      </c>
      <c r="Z292">
        <v>-118.3947022</v>
      </c>
      <c r="AA292">
        <v>3.0585683788928915</v>
      </c>
    </row>
    <row r="293" spans="1:27" x14ac:dyDescent="0.3">
      <c r="A293" t="s">
        <v>17</v>
      </c>
      <c r="B293" t="s">
        <v>118</v>
      </c>
      <c r="C293" t="s">
        <v>46</v>
      </c>
      <c r="D293" t="s">
        <v>20</v>
      </c>
      <c r="E293">
        <v>90045</v>
      </c>
      <c r="F293">
        <v>1525000</v>
      </c>
      <c r="G293" t="str" cm="1">
        <f t="array" ref="G293">IF(OR(VLOOKUP($C293,Price_LookUp_tbl,11,FALSE)&gt;$F293,VLOOKUP($C293,Price_LookUp_tbl,12,FALSE)&lt;$F293),"Yes","No")</f>
        <v>No</v>
      </c>
      <c r="H293">
        <f t="shared" si="36"/>
        <v>-0.27131018110925176</v>
      </c>
      <c r="I293">
        <v>3</v>
      </c>
      <c r="J293" t="str">
        <f t="shared" si="37"/>
        <v>No</v>
      </c>
      <c r="K293">
        <f t="shared" si="38"/>
        <v>-0.39755422466320584</v>
      </c>
      <c r="L293">
        <v>2</v>
      </c>
      <c r="M293" t="str">
        <f t="shared" si="39"/>
        <v>No</v>
      </c>
      <c r="N293">
        <f t="shared" si="40"/>
        <v>-0.61529599701781024</v>
      </c>
      <c r="O293">
        <v>1400</v>
      </c>
      <c r="P293" t="str">
        <f t="shared" si="41"/>
        <v>No</v>
      </c>
      <c r="Q293">
        <f t="shared" si="42"/>
        <v>-0.66601163430049293</v>
      </c>
      <c r="R293">
        <v>5249</v>
      </c>
      <c r="S293">
        <v>1950</v>
      </c>
      <c r="T293" t="str">
        <f t="shared" si="43"/>
        <v>No</v>
      </c>
      <c r="U293">
        <f t="shared" si="44"/>
        <v>-0.50130987535173621</v>
      </c>
      <c r="V293">
        <v>13</v>
      </c>
      <c r="W293">
        <v>1089</v>
      </c>
      <c r="X293" t="s">
        <v>21</v>
      </c>
      <c r="Y293">
        <v>33.963599100000003</v>
      </c>
      <c r="Z293">
        <v>-118.4133666</v>
      </c>
      <c r="AA293">
        <v>2.0463705762890605</v>
      </c>
    </row>
    <row r="294" spans="1:27" x14ac:dyDescent="0.3">
      <c r="A294" t="s">
        <v>17</v>
      </c>
      <c r="B294" t="s">
        <v>119</v>
      </c>
      <c r="C294" t="s">
        <v>46</v>
      </c>
      <c r="D294" t="s">
        <v>20</v>
      </c>
      <c r="E294">
        <v>90045</v>
      </c>
      <c r="F294">
        <v>1795000</v>
      </c>
      <c r="G294" t="str" cm="1">
        <f t="array" ref="G294">IF(OR(VLOOKUP($C294,Price_LookUp_tbl,11,FALSE)&gt;$F294,VLOOKUP($C294,Price_LookUp_tbl,12,FALSE)&lt;$F294),"Yes","No")</f>
        <v>No</v>
      </c>
      <c r="H294">
        <f t="shared" si="36"/>
        <v>4.9351496627667836E-2</v>
      </c>
      <c r="I294">
        <v>4</v>
      </c>
      <c r="J294" t="str">
        <f t="shared" si="37"/>
        <v>No</v>
      </c>
      <c r="K294">
        <f t="shared" si="38"/>
        <v>0.52558016141915342</v>
      </c>
      <c r="L294">
        <v>2</v>
      </c>
      <c r="M294" t="str">
        <f t="shared" si="39"/>
        <v>No</v>
      </c>
      <c r="N294">
        <f t="shared" si="40"/>
        <v>-0.61529599701781024</v>
      </c>
      <c r="O294">
        <v>1705</v>
      </c>
      <c r="P294" t="str">
        <f t="shared" si="41"/>
        <v>No</v>
      </c>
      <c r="Q294">
        <f t="shared" si="42"/>
        <v>-0.33399903421404464</v>
      </c>
      <c r="R294">
        <v>6029</v>
      </c>
      <c r="S294">
        <v>1946</v>
      </c>
      <c r="T294" t="str">
        <f t="shared" si="43"/>
        <v>No</v>
      </c>
      <c r="U294">
        <f t="shared" si="44"/>
        <v>-0.65159314214208208</v>
      </c>
      <c r="V294">
        <v>5</v>
      </c>
      <c r="W294">
        <v>1053</v>
      </c>
      <c r="X294" t="s">
        <v>21</v>
      </c>
      <c r="Y294">
        <v>33.963809300000001</v>
      </c>
      <c r="Z294">
        <v>-118.4095226</v>
      </c>
      <c r="AA294">
        <v>2.2485926886723542</v>
      </c>
    </row>
    <row r="295" spans="1:27" x14ac:dyDescent="0.3">
      <c r="A295" t="s">
        <v>17</v>
      </c>
      <c r="B295" t="s">
        <v>120</v>
      </c>
      <c r="C295" t="s">
        <v>46</v>
      </c>
      <c r="D295" t="s">
        <v>20</v>
      </c>
      <c r="E295">
        <v>90045</v>
      </c>
      <c r="F295">
        <v>1795000</v>
      </c>
      <c r="G295" t="str" cm="1">
        <f t="array" ref="G295">IF(OR(VLOOKUP($C295,Price_LookUp_tbl,11,FALSE)&gt;$F295,VLOOKUP($C295,Price_LookUp_tbl,12,FALSE)&lt;$F295),"Yes","No")</f>
        <v>No</v>
      </c>
      <c r="H295">
        <f t="shared" si="36"/>
        <v>4.9351496627667836E-2</v>
      </c>
      <c r="I295">
        <v>5</v>
      </c>
      <c r="J295" t="str">
        <f t="shared" si="37"/>
        <v>No</v>
      </c>
      <c r="K295">
        <f t="shared" si="38"/>
        <v>1.4487145475015126</v>
      </c>
      <c r="L295">
        <v>4</v>
      </c>
      <c r="M295" t="str">
        <f t="shared" si="39"/>
        <v>No</v>
      </c>
      <c r="N295">
        <f t="shared" si="40"/>
        <v>1.0790869495437982</v>
      </c>
      <c r="O295">
        <v>2238</v>
      </c>
      <c r="P295" t="str">
        <f t="shared" si="41"/>
        <v>No</v>
      </c>
      <c r="Q295">
        <f t="shared" si="42"/>
        <v>0.24620659151079777</v>
      </c>
      <c r="R295">
        <v>6792</v>
      </c>
      <c r="S295">
        <v>1944</v>
      </c>
      <c r="T295" t="str">
        <f t="shared" si="43"/>
        <v>No</v>
      </c>
      <c r="U295">
        <f t="shared" si="44"/>
        <v>-0.72673477553725507</v>
      </c>
      <c r="V295">
        <v>83</v>
      </c>
      <c r="W295">
        <v>802</v>
      </c>
      <c r="X295" t="s">
        <v>21</v>
      </c>
      <c r="Y295">
        <v>33.964065099999999</v>
      </c>
      <c r="Z295">
        <v>-118.39668</v>
      </c>
      <c r="AA295">
        <v>2.9328208079620155</v>
      </c>
    </row>
    <row r="296" spans="1:27" x14ac:dyDescent="0.3">
      <c r="A296" t="s">
        <v>17</v>
      </c>
      <c r="B296" t="s">
        <v>121</v>
      </c>
      <c r="C296" t="s">
        <v>46</v>
      </c>
      <c r="D296" t="s">
        <v>20</v>
      </c>
      <c r="E296">
        <v>90045</v>
      </c>
      <c r="F296">
        <v>1399000</v>
      </c>
      <c r="G296" t="str" cm="1">
        <f t="array" ref="G296">IF(OR(VLOOKUP($C296,Price_LookUp_tbl,11,FALSE)&gt;$F296,VLOOKUP($C296,Price_LookUp_tbl,12,FALSE)&lt;$F296),"Yes","No")</f>
        <v>No</v>
      </c>
      <c r="H296">
        <f t="shared" si="36"/>
        <v>-0.42095229738648093</v>
      </c>
      <c r="I296">
        <v>3</v>
      </c>
      <c r="J296" t="str">
        <f t="shared" si="37"/>
        <v>No</v>
      </c>
      <c r="K296">
        <f t="shared" si="38"/>
        <v>-0.39755422466320584</v>
      </c>
      <c r="L296">
        <v>2</v>
      </c>
      <c r="M296" t="str">
        <f t="shared" si="39"/>
        <v>No</v>
      </c>
      <c r="N296">
        <f t="shared" si="40"/>
        <v>-0.61529599701781024</v>
      </c>
      <c r="O296">
        <v>1484</v>
      </c>
      <c r="P296" t="str">
        <f t="shared" si="41"/>
        <v>No</v>
      </c>
      <c r="Q296">
        <f t="shared" si="42"/>
        <v>-0.57457209853897928</v>
      </c>
      <c r="R296">
        <v>6017</v>
      </c>
      <c r="S296">
        <v>1947</v>
      </c>
      <c r="T296" t="str">
        <f t="shared" si="43"/>
        <v>No</v>
      </c>
      <c r="U296">
        <f t="shared" si="44"/>
        <v>-0.61402232544449564</v>
      </c>
      <c r="V296">
        <v>5</v>
      </c>
      <c r="W296">
        <v>943</v>
      </c>
      <c r="X296" t="s">
        <v>21</v>
      </c>
      <c r="Y296">
        <v>33.964037400000002</v>
      </c>
      <c r="Z296">
        <v>-118.3835263</v>
      </c>
      <c r="AA296">
        <v>3.6490557209038186</v>
      </c>
    </row>
    <row r="297" spans="1:27" x14ac:dyDescent="0.3">
      <c r="A297" t="s">
        <v>17</v>
      </c>
      <c r="B297" t="s">
        <v>122</v>
      </c>
      <c r="C297" t="s">
        <v>46</v>
      </c>
      <c r="D297" t="s">
        <v>20</v>
      </c>
      <c r="E297">
        <v>90045</v>
      </c>
      <c r="F297">
        <v>1549000</v>
      </c>
      <c r="G297" t="str" cm="1">
        <f t="array" ref="G297">IF(OR(VLOOKUP($C297,Price_LookUp_tbl,11,FALSE)&gt;$F297,VLOOKUP($C297,Price_LookUp_tbl,12,FALSE)&lt;$F297),"Yes","No")</f>
        <v>No</v>
      </c>
      <c r="H297">
        <f t="shared" si="36"/>
        <v>-0.24280692086597003</v>
      </c>
      <c r="I297">
        <v>3</v>
      </c>
      <c r="J297" t="str">
        <f t="shared" si="37"/>
        <v>No</v>
      </c>
      <c r="K297">
        <f t="shared" si="38"/>
        <v>-0.39755422466320584</v>
      </c>
      <c r="L297">
        <v>3</v>
      </c>
      <c r="M297" t="str">
        <f t="shared" si="39"/>
        <v>No</v>
      </c>
      <c r="N297">
        <f t="shared" si="40"/>
        <v>0.231895476262994</v>
      </c>
      <c r="O297">
        <v>1780</v>
      </c>
      <c r="P297" t="str">
        <f t="shared" si="41"/>
        <v>No</v>
      </c>
      <c r="Q297">
        <f t="shared" si="42"/>
        <v>-0.25235659156983603</v>
      </c>
      <c r="R297">
        <v>6003</v>
      </c>
      <c r="S297">
        <v>1946</v>
      </c>
      <c r="T297" t="str">
        <f t="shared" si="43"/>
        <v>No</v>
      </c>
      <c r="U297">
        <f t="shared" si="44"/>
        <v>-0.65159314214208208</v>
      </c>
      <c r="V297">
        <v>19</v>
      </c>
      <c r="W297">
        <v>870</v>
      </c>
      <c r="X297" t="s">
        <v>21</v>
      </c>
      <c r="Y297">
        <v>33.964037099999999</v>
      </c>
      <c r="Z297">
        <v>-118.38097</v>
      </c>
      <c r="AA297">
        <v>3.7900384975608978</v>
      </c>
    </row>
    <row r="298" spans="1:27" x14ac:dyDescent="0.3">
      <c r="A298" t="s">
        <v>17</v>
      </c>
      <c r="B298" t="s">
        <v>123</v>
      </c>
      <c r="C298" t="s">
        <v>46</v>
      </c>
      <c r="D298" t="s">
        <v>20</v>
      </c>
      <c r="E298">
        <v>90045</v>
      </c>
      <c r="F298">
        <v>1349000</v>
      </c>
      <c r="G298" t="str" cm="1">
        <f t="array" ref="G298">IF(OR(VLOOKUP($C298,Price_LookUp_tbl,11,FALSE)&gt;$F298,VLOOKUP($C298,Price_LookUp_tbl,12,FALSE)&lt;$F298),"Yes","No")</f>
        <v>No</v>
      </c>
      <c r="H298">
        <f t="shared" si="36"/>
        <v>-0.48033408955998458</v>
      </c>
      <c r="I298">
        <v>2</v>
      </c>
      <c r="J298" t="str">
        <f t="shared" si="37"/>
        <v>No</v>
      </c>
      <c r="K298">
        <f t="shared" si="38"/>
        <v>-1.3206886107455651</v>
      </c>
      <c r="L298">
        <v>2</v>
      </c>
      <c r="M298" t="str">
        <f t="shared" si="39"/>
        <v>No</v>
      </c>
      <c r="N298">
        <f t="shared" si="40"/>
        <v>-0.61529599701781024</v>
      </c>
      <c r="O298">
        <v>1182</v>
      </c>
      <c r="P298" t="str">
        <f t="shared" si="41"/>
        <v>No</v>
      </c>
      <c r="Q298">
        <f t="shared" si="42"/>
        <v>-0.90331900091965922</v>
      </c>
      <c r="R298">
        <v>5002</v>
      </c>
      <c r="S298">
        <v>1942</v>
      </c>
      <c r="T298" t="str">
        <f t="shared" si="43"/>
        <v>No</v>
      </c>
      <c r="U298">
        <f t="shared" si="44"/>
        <v>-0.80187640893242806</v>
      </c>
      <c r="V298">
        <v>10</v>
      </c>
      <c r="W298">
        <v>1141</v>
      </c>
      <c r="X298" t="s">
        <v>21</v>
      </c>
      <c r="Y298">
        <v>33.9617699</v>
      </c>
      <c r="Z298">
        <v>-118.4224535</v>
      </c>
      <c r="AA298">
        <v>1.5350259403839241</v>
      </c>
    </row>
    <row r="299" spans="1:27" x14ac:dyDescent="0.3">
      <c r="A299" t="s">
        <v>17</v>
      </c>
      <c r="B299" t="s">
        <v>124</v>
      </c>
      <c r="C299" t="s">
        <v>46</v>
      </c>
      <c r="D299" t="s">
        <v>20</v>
      </c>
      <c r="E299">
        <v>90045</v>
      </c>
      <c r="F299">
        <v>1240000</v>
      </c>
      <c r="G299" t="str" cm="1">
        <f t="array" ref="G299">IF(OR(VLOOKUP($C299,Price_LookUp_tbl,11,FALSE)&gt;$F299,VLOOKUP($C299,Price_LookUp_tbl,12,FALSE)&lt;$F299),"Yes","No")</f>
        <v>No</v>
      </c>
      <c r="H299">
        <f t="shared" si="36"/>
        <v>-0.60978639649822253</v>
      </c>
      <c r="I299">
        <v>3</v>
      </c>
      <c r="J299" t="str">
        <f t="shared" si="37"/>
        <v>No</v>
      </c>
      <c r="K299">
        <f t="shared" si="38"/>
        <v>-0.39755422466320584</v>
      </c>
      <c r="L299">
        <v>2</v>
      </c>
      <c r="M299" t="str">
        <f t="shared" si="39"/>
        <v>No</v>
      </c>
      <c r="N299">
        <f t="shared" si="40"/>
        <v>-0.61529599701781024</v>
      </c>
      <c r="O299">
        <v>1380</v>
      </c>
      <c r="P299" t="str">
        <f t="shared" si="41"/>
        <v>No</v>
      </c>
      <c r="Q299">
        <f t="shared" si="42"/>
        <v>-0.68778295233894848</v>
      </c>
      <c r="R299">
        <v>6079</v>
      </c>
      <c r="S299">
        <v>1947</v>
      </c>
      <c r="T299" t="str">
        <f t="shared" si="43"/>
        <v>No</v>
      </c>
      <c r="U299">
        <f t="shared" si="44"/>
        <v>-0.61402232544449564</v>
      </c>
      <c r="V299">
        <v>8</v>
      </c>
      <c r="W299">
        <v>899</v>
      </c>
      <c r="X299" t="s">
        <v>21</v>
      </c>
      <c r="Y299">
        <v>33.962728200000001</v>
      </c>
      <c r="Z299">
        <v>-118.41118350000001</v>
      </c>
      <c r="AA299">
        <v>2.130319531462975</v>
      </c>
    </row>
    <row r="300" spans="1:27" x14ac:dyDescent="0.3">
      <c r="A300" t="s">
        <v>17</v>
      </c>
      <c r="B300" t="s">
        <v>125</v>
      </c>
      <c r="C300" t="s">
        <v>46</v>
      </c>
      <c r="D300" t="s">
        <v>20</v>
      </c>
      <c r="E300">
        <v>90045</v>
      </c>
      <c r="F300">
        <v>1299000</v>
      </c>
      <c r="G300" t="str" cm="1">
        <f t="array" ref="G300">IF(OR(VLOOKUP($C300,Price_LookUp_tbl,11,FALSE)&gt;$F300,VLOOKUP($C300,Price_LookUp_tbl,12,FALSE)&lt;$F300),"Yes","No")</f>
        <v>No</v>
      </c>
      <c r="H300">
        <f t="shared" si="36"/>
        <v>-0.53971588173348817</v>
      </c>
      <c r="I300">
        <v>2</v>
      </c>
      <c r="J300" t="str">
        <f t="shared" si="37"/>
        <v>No</v>
      </c>
      <c r="K300">
        <f t="shared" si="38"/>
        <v>-1.3206886107455651</v>
      </c>
      <c r="L300">
        <v>2</v>
      </c>
      <c r="M300" t="str">
        <f t="shared" si="39"/>
        <v>No</v>
      </c>
      <c r="N300">
        <f t="shared" si="40"/>
        <v>-0.61529599701781024</v>
      </c>
      <c r="O300">
        <v>1049</v>
      </c>
      <c r="P300" t="str">
        <f t="shared" si="41"/>
        <v>No</v>
      </c>
      <c r="Q300">
        <f t="shared" si="42"/>
        <v>-1.048098265875389</v>
      </c>
      <c r="R300">
        <v>4999</v>
      </c>
      <c r="S300">
        <v>1941</v>
      </c>
      <c r="T300" t="str">
        <f t="shared" si="43"/>
        <v>No</v>
      </c>
      <c r="U300">
        <f t="shared" si="44"/>
        <v>-0.8394472256300145</v>
      </c>
      <c r="V300">
        <v>31</v>
      </c>
      <c r="W300">
        <v>1238</v>
      </c>
      <c r="X300" t="s">
        <v>21</v>
      </c>
      <c r="Y300">
        <v>33.962375799999997</v>
      </c>
      <c r="Z300">
        <v>-118.4205204</v>
      </c>
      <c r="AA300">
        <v>1.6505829043761568</v>
      </c>
    </row>
    <row r="301" spans="1:27" x14ac:dyDescent="0.3">
      <c r="A301" t="s">
        <v>17</v>
      </c>
      <c r="B301" t="s">
        <v>126</v>
      </c>
      <c r="C301" t="s">
        <v>46</v>
      </c>
      <c r="D301" t="s">
        <v>20</v>
      </c>
      <c r="E301">
        <v>90045</v>
      </c>
      <c r="F301">
        <v>1698326</v>
      </c>
      <c r="G301" t="str" cm="1">
        <f t="array" ref="G301">IF(OR(VLOOKUP($C301,Price_LookUp_tbl,11,FALSE)&gt;$F301,VLOOKUP($C301,Price_LookUp_tbl,12,FALSE)&lt;$F301),"Yes","No")</f>
        <v>No</v>
      </c>
      <c r="H301">
        <f t="shared" si="36"/>
        <v>-6.5462010903957965E-2</v>
      </c>
      <c r="I301">
        <v>5</v>
      </c>
      <c r="J301" t="str">
        <f t="shared" si="37"/>
        <v>No</v>
      </c>
      <c r="K301">
        <f t="shared" si="38"/>
        <v>1.4487145475015126</v>
      </c>
      <c r="L301">
        <v>3</v>
      </c>
      <c r="M301" t="str">
        <f t="shared" si="39"/>
        <v>No</v>
      </c>
      <c r="N301">
        <f t="shared" si="40"/>
        <v>0.231895476262994</v>
      </c>
      <c r="O301">
        <v>2638</v>
      </c>
      <c r="P301" t="str">
        <f t="shared" si="41"/>
        <v>No</v>
      </c>
      <c r="Q301">
        <f t="shared" si="42"/>
        <v>0.68163295227991028</v>
      </c>
      <c r="R301">
        <v>6724</v>
      </c>
      <c r="S301">
        <v>1943</v>
      </c>
      <c r="T301" t="str">
        <f t="shared" si="43"/>
        <v>No</v>
      </c>
      <c r="U301">
        <f t="shared" si="44"/>
        <v>-0.76430559223484151</v>
      </c>
      <c r="V301">
        <v>25</v>
      </c>
      <c r="W301">
        <v>644</v>
      </c>
      <c r="X301" t="s">
        <v>21</v>
      </c>
      <c r="Y301">
        <v>33.962621300000002</v>
      </c>
      <c r="Z301">
        <v>-118.3902715</v>
      </c>
      <c r="AA301">
        <v>3.2505405636905578</v>
      </c>
    </row>
    <row r="302" spans="1:27" x14ac:dyDescent="0.3">
      <c r="A302" t="s">
        <v>17</v>
      </c>
      <c r="B302" t="s">
        <v>127</v>
      </c>
      <c r="C302" t="s">
        <v>46</v>
      </c>
      <c r="D302" t="s">
        <v>20</v>
      </c>
      <c r="E302">
        <v>90045</v>
      </c>
      <c r="F302">
        <v>1050000</v>
      </c>
      <c r="G302" t="str" cm="1">
        <f t="array" ref="G302">IF(OR(VLOOKUP($C302,Price_LookUp_tbl,11,FALSE)&gt;$F302,VLOOKUP($C302,Price_LookUp_tbl,12,FALSE)&lt;$F302),"Yes","No")</f>
        <v>No</v>
      </c>
      <c r="H302">
        <f t="shared" si="36"/>
        <v>-0.8354372067575363</v>
      </c>
      <c r="I302">
        <v>2</v>
      </c>
      <c r="J302" t="str">
        <f t="shared" si="37"/>
        <v>No</v>
      </c>
      <c r="K302">
        <f t="shared" si="38"/>
        <v>-1.3206886107455651</v>
      </c>
      <c r="L302">
        <v>1.5</v>
      </c>
      <c r="M302" t="str">
        <f t="shared" si="39"/>
        <v>No</v>
      </c>
      <c r="N302">
        <f t="shared" si="40"/>
        <v>-1.0388917336582124</v>
      </c>
      <c r="O302">
        <v>1164</v>
      </c>
      <c r="P302" t="str">
        <f t="shared" si="41"/>
        <v>No</v>
      </c>
      <c r="Q302">
        <f t="shared" si="42"/>
        <v>-0.92291318715426929</v>
      </c>
      <c r="R302">
        <v>5003</v>
      </c>
      <c r="S302">
        <v>1948</v>
      </c>
      <c r="T302" t="str">
        <f t="shared" si="43"/>
        <v>No</v>
      </c>
      <c r="U302">
        <f t="shared" si="44"/>
        <v>-0.5764515087469092</v>
      </c>
      <c r="V302">
        <v>14</v>
      </c>
      <c r="W302">
        <v>902</v>
      </c>
      <c r="X302" t="s">
        <v>21</v>
      </c>
      <c r="Y302">
        <v>33.9621882</v>
      </c>
      <c r="Z302">
        <v>-118.4190301</v>
      </c>
      <c r="AA302">
        <v>1.7162141951199124</v>
      </c>
    </row>
    <row r="303" spans="1:27" x14ac:dyDescent="0.3">
      <c r="A303" t="s">
        <v>17</v>
      </c>
      <c r="B303" t="s">
        <v>128</v>
      </c>
      <c r="C303" t="s">
        <v>46</v>
      </c>
      <c r="D303" t="s">
        <v>20</v>
      </c>
      <c r="E303">
        <v>90045</v>
      </c>
      <c r="F303">
        <v>1800000</v>
      </c>
      <c r="G303" t="str" cm="1">
        <f t="array" ref="G303">IF(OR(VLOOKUP($C303,Price_LookUp_tbl,11,FALSE)&gt;$F303,VLOOKUP($C303,Price_LookUp_tbl,12,FALSE)&lt;$F303),"Yes","No")</f>
        <v>No</v>
      </c>
      <c r="H303">
        <f t="shared" si="36"/>
        <v>5.5289675845018198E-2</v>
      </c>
      <c r="I303">
        <v>5</v>
      </c>
      <c r="J303" t="str">
        <f t="shared" si="37"/>
        <v>No</v>
      </c>
      <c r="K303">
        <f t="shared" si="38"/>
        <v>1.4487145475015126</v>
      </c>
      <c r="L303">
        <v>3.5</v>
      </c>
      <c r="M303" t="str">
        <f t="shared" si="39"/>
        <v>No</v>
      </c>
      <c r="N303">
        <f t="shared" si="40"/>
        <v>0.65549121290339618</v>
      </c>
      <c r="O303">
        <v>2811</v>
      </c>
      <c r="P303" t="str">
        <f t="shared" si="41"/>
        <v>No</v>
      </c>
      <c r="Q303">
        <f t="shared" si="42"/>
        <v>0.8699548533125514</v>
      </c>
      <c r="R303">
        <v>5458</v>
      </c>
      <c r="S303">
        <v>1941</v>
      </c>
      <c r="T303" t="str">
        <f t="shared" si="43"/>
        <v>No</v>
      </c>
      <c r="U303">
        <f t="shared" si="44"/>
        <v>-0.8394472256300145</v>
      </c>
      <c r="V303">
        <v>11</v>
      </c>
      <c r="W303">
        <v>640</v>
      </c>
      <c r="X303" t="s">
        <v>21</v>
      </c>
      <c r="Y303">
        <v>33.962052100000001</v>
      </c>
      <c r="Z303">
        <v>-118.4202274</v>
      </c>
      <c r="AA303">
        <v>1.6527705208974883</v>
      </c>
    </row>
    <row r="304" spans="1:27" x14ac:dyDescent="0.3">
      <c r="A304" t="s">
        <v>17</v>
      </c>
      <c r="B304" t="s">
        <v>129</v>
      </c>
      <c r="C304" t="s">
        <v>46</v>
      </c>
      <c r="D304" t="s">
        <v>20</v>
      </c>
      <c r="E304">
        <v>90045</v>
      </c>
      <c r="F304">
        <v>1599000</v>
      </c>
      <c r="G304" t="str" cm="1">
        <f t="array" ref="G304">IF(OR(VLOOKUP($C304,Price_LookUp_tbl,11,FALSE)&gt;$F304,VLOOKUP($C304,Price_LookUp_tbl,12,FALSE)&lt;$F304),"Yes","No")</f>
        <v>No</v>
      </c>
      <c r="H304">
        <f t="shared" si="36"/>
        <v>-0.18342512869246641</v>
      </c>
      <c r="I304">
        <v>3</v>
      </c>
      <c r="J304" t="str">
        <f t="shared" si="37"/>
        <v>No</v>
      </c>
      <c r="K304">
        <f t="shared" si="38"/>
        <v>-0.39755422466320584</v>
      </c>
      <c r="L304">
        <v>2</v>
      </c>
      <c r="M304" t="str">
        <f t="shared" si="39"/>
        <v>No</v>
      </c>
      <c r="N304">
        <f t="shared" si="40"/>
        <v>-0.61529599701781024</v>
      </c>
      <c r="O304">
        <v>1840</v>
      </c>
      <c r="P304" t="str">
        <f t="shared" si="41"/>
        <v>No</v>
      </c>
      <c r="Q304">
        <f t="shared" si="42"/>
        <v>-0.18704263745446917</v>
      </c>
      <c r="R304">
        <v>5000</v>
      </c>
      <c r="S304">
        <v>1943</v>
      </c>
      <c r="T304" t="str">
        <f t="shared" si="43"/>
        <v>No</v>
      </c>
      <c r="U304">
        <f t="shared" si="44"/>
        <v>-0.76430559223484151</v>
      </c>
      <c r="V304">
        <v>11</v>
      </c>
      <c r="W304">
        <v>869</v>
      </c>
      <c r="X304" t="s">
        <v>21</v>
      </c>
      <c r="Y304">
        <v>33.961024100000003</v>
      </c>
      <c r="Z304">
        <v>-118.41817</v>
      </c>
      <c r="AA304">
        <v>1.7196580632112126</v>
      </c>
    </row>
    <row r="305" spans="1:27" x14ac:dyDescent="0.3">
      <c r="A305" t="s">
        <v>17</v>
      </c>
      <c r="B305" t="s">
        <v>130</v>
      </c>
      <c r="C305" t="s">
        <v>46</v>
      </c>
      <c r="D305" t="s">
        <v>20</v>
      </c>
      <c r="E305">
        <v>90045</v>
      </c>
      <c r="F305">
        <v>999000</v>
      </c>
      <c r="G305" t="str" cm="1">
        <f t="array" ref="G305">IF(OR(VLOOKUP($C305,Price_LookUp_tbl,11,FALSE)&gt;$F305,VLOOKUP($C305,Price_LookUp_tbl,12,FALSE)&lt;$F305),"Yes","No")</f>
        <v>No</v>
      </c>
      <c r="H305">
        <f t="shared" si="36"/>
        <v>-0.89600663477450992</v>
      </c>
      <c r="I305">
        <v>3</v>
      </c>
      <c r="J305" t="str">
        <f t="shared" si="37"/>
        <v>No</v>
      </c>
      <c r="K305">
        <f t="shared" si="38"/>
        <v>-0.39755422466320584</v>
      </c>
      <c r="L305">
        <v>2</v>
      </c>
      <c r="M305" t="str">
        <f t="shared" si="39"/>
        <v>No</v>
      </c>
      <c r="N305">
        <f t="shared" si="40"/>
        <v>-0.61529599701781024</v>
      </c>
      <c r="O305">
        <v>1458</v>
      </c>
      <c r="P305" t="str">
        <f t="shared" si="41"/>
        <v>No</v>
      </c>
      <c r="Q305">
        <f t="shared" si="42"/>
        <v>-0.60287481198897164</v>
      </c>
      <c r="R305">
        <v>4800</v>
      </c>
      <c r="S305">
        <v>1947</v>
      </c>
      <c r="T305" t="str">
        <f t="shared" si="43"/>
        <v>No</v>
      </c>
      <c r="U305">
        <f t="shared" si="44"/>
        <v>-0.61402232544449564</v>
      </c>
      <c r="V305">
        <v>8</v>
      </c>
      <c r="W305">
        <v>685</v>
      </c>
      <c r="X305" t="s">
        <v>21</v>
      </c>
      <c r="Y305">
        <v>33.960966999999997</v>
      </c>
      <c r="Z305">
        <v>-118.41436</v>
      </c>
      <c r="AA305">
        <v>1.913811356045666</v>
      </c>
    </row>
    <row r="306" spans="1:27" x14ac:dyDescent="0.3">
      <c r="A306" t="s">
        <v>17</v>
      </c>
      <c r="B306" t="s">
        <v>131</v>
      </c>
      <c r="C306" t="s">
        <v>46</v>
      </c>
      <c r="D306" t="s">
        <v>20</v>
      </c>
      <c r="E306">
        <v>90045</v>
      </c>
      <c r="F306">
        <v>1198000</v>
      </c>
      <c r="G306" t="str" cm="1">
        <f t="array" ref="G306">IF(OR(VLOOKUP($C306,Price_LookUp_tbl,11,FALSE)&gt;$F306,VLOOKUP($C306,Price_LookUp_tbl,12,FALSE)&lt;$F306),"Yes","No")</f>
        <v>No</v>
      </c>
      <c r="H306">
        <f t="shared" si="36"/>
        <v>-0.65966710192396549</v>
      </c>
      <c r="I306">
        <v>2</v>
      </c>
      <c r="J306" t="str">
        <f t="shared" si="37"/>
        <v>No</v>
      </c>
      <c r="K306">
        <f t="shared" si="38"/>
        <v>-1.3206886107455651</v>
      </c>
      <c r="L306">
        <v>2</v>
      </c>
      <c r="M306" t="str">
        <f t="shared" si="39"/>
        <v>No</v>
      </c>
      <c r="N306">
        <f t="shared" si="40"/>
        <v>-0.61529599701781024</v>
      </c>
      <c r="O306">
        <v>1401</v>
      </c>
      <c r="P306" t="str">
        <f t="shared" si="41"/>
        <v>No</v>
      </c>
      <c r="Q306">
        <f t="shared" si="42"/>
        <v>-0.66492306839857007</v>
      </c>
      <c r="R306">
        <v>5169</v>
      </c>
      <c r="S306">
        <v>1943</v>
      </c>
      <c r="T306" t="str">
        <f t="shared" si="43"/>
        <v>No</v>
      </c>
      <c r="U306">
        <f t="shared" si="44"/>
        <v>-0.76430559223484151</v>
      </c>
      <c r="V306">
        <v>11</v>
      </c>
      <c r="W306">
        <v>855</v>
      </c>
      <c r="X306" t="s">
        <v>21</v>
      </c>
      <c r="Y306">
        <v>33.961293300000001</v>
      </c>
      <c r="Z306">
        <v>-118.3910588</v>
      </c>
      <c r="AA306">
        <v>3.1823625335419043</v>
      </c>
    </row>
    <row r="307" spans="1:27" x14ac:dyDescent="0.3">
      <c r="A307" t="s">
        <v>17</v>
      </c>
      <c r="B307" t="s">
        <v>132</v>
      </c>
      <c r="C307" t="s">
        <v>46</v>
      </c>
      <c r="D307" t="s">
        <v>20</v>
      </c>
      <c r="E307">
        <v>90045</v>
      </c>
      <c r="F307">
        <v>1275000</v>
      </c>
      <c r="G307" t="str" cm="1">
        <f t="array" ref="G307">IF(OR(VLOOKUP($C307,Price_LookUp_tbl,11,FALSE)&gt;$F307,VLOOKUP($C307,Price_LookUp_tbl,12,FALSE)&lt;$F307),"Yes","No")</f>
        <v>No</v>
      </c>
      <c r="H307">
        <f t="shared" si="36"/>
        <v>-0.56821914197676993</v>
      </c>
      <c r="I307">
        <v>3</v>
      </c>
      <c r="J307" t="str">
        <f t="shared" si="37"/>
        <v>No</v>
      </c>
      <c r="K307">
        <f t="shared" si="38"/>
        <v>-0.39755422466320584</v>
      </c>
      <c r="L307">
        <v>2</v>
      </c>
      <c r="M307" t="str">
        <f t="shared" si="39"/>
        <v>No</v>
      </c>
      <c r="N307">
        <f t="shared" si="40"/>
        <v>-0.61529599701781024</v>
      </c>
      <c r="O307">
        <v>1461</v>
      </c>
      <c r="P307" t="str">
        <f t="shared" si="41"/>
        <v>No</v>
      </c>
      <c r="Q307">
        <f t="shared" si="42"/>
        <v>-0.59960911428320329</v>
      </c>
      <c r="R307">
        <v>8568</v>
      </c>
      <c r="S307">
        <v>1943</v>
      </c>
      <c r="T307" t="str">
        <f t="shared" si="43"/>
        <v>No</v>
      </c>
      <c r="U307">
        <f t="shared" si="44"/>
        <v>-0.76430559223484151</v>
      </c>
      <c r="V307">
        <v>17</v>
      </c>
      <c r="W307">
        <v>873</v>
      </c>
      <c r="X307" t="s">
        <v>21</v>
      </c>
      <c r="Y307">
        <v>33.957682499999997</v>
      </c>
      <c r="Z307">
        <v>-118.38721</v>
      </c>
      <c r="AA307">
        <v>3.3444158704517122</v>
      </c>
    </row>
    <row r="308" spans="1:27" x14ac:dyDescent="0.3">
      <c r="A308" t="s">
        <v>17</v>
      </c>
      <c r="B308" t="s">
        <v>133</v>
      </c>
      <c r="C308" t="s">
        <v>46</v>
      </c>
      <c r="D308" t="s">
        <v>20</v>
      </c>
      <c r="E308">
        <v>90045</v>
      </c>
      <c r="F308">
        <v>1699000</v>
      </c>
      <c r="G308" t="str" cm="1">
        <f t="array" ref="G308">IF(OR(VLOOKUP($C308,Price_LookUp_tbl,11,FALSE)&gt;$F308,VLOOKUP($C308,Price_LookUp_tbl,12,FALSE)&lt;$F308),"Yes","No")</f>
        <v>No</v>
      </c>
      <c r="H308">
        <f t="shared" si="36"/>
        <v>-6.4661544345459135E-2</v>
      </c>
      <c r="I308">
        <v>4</v>
      </c>
      <c r="J308" t="str">
        <f t="shared" si="37"/>
        <v>No</v>
      </c>
      <c r="K308">
        <f t="shared" si="38"/>
        <v>0.52558016141915342</v>
      </c>
      <c r="L308">
        <v>2</v>
      </c>
      <c r="M308" t="str">
        <f t="shared" si="39"/>
        <v>No</v>
      </c>
      <c r="N308">
        <f t="shared" si="40"/>
        <v>-0.61529599701781024</v>
      </c>
      <c r="O308">
        <v>2033</v>
      </c>
      <c r="P308" t="str">
        <f t="shared" si="41"/>
        <v>No</v>
      </c>
      <c r="Q308">
        <f t="shared" si="42"/>
        <v>2.3050581616627614E-2</v>
      </c>
      <c r="R308">
        <v>6128</v>
      </c>
      <c r="S308">
        <v>1942</v>
      </c>
      <c r="T308" t="str">
        <f t="shared" si="43"/>
        <v>No</v>
      </c>
      <c r="U308">
        <f t="shared" si="44"/>
        <v>-0.80187640893242806</v>
      </c>
      <c r="V308">
        <v>10</v>
      </c>
      <c r="W308">
        <v>836</v>
      </c>
      <c r="X308" t="s">
        <v>21</v>
      </c>
      <c r="Y308">
        <v>33.9563196</v>
      </c>
      <c r="Z308">
        <v>-118.3908192</v>
      </c>
      <c r="AA308">
        <v>3.125039275085598</v>
      </c>
    </row>
    <row r="309" spans="1:27" x14ac:dyDescent="0.3">
      <c r="A309" t="s">
        <v>17</v>
      </c>
      <c r="B309" t="s">
        <v>134</v>
      </c>
      <c r="C309" t="s">
        <v>46</v>
      </c>
      <c r="D309" t="s">
        <v>20</v>
      </c>
      <c r="E309">
        <v>90045</v>
      </c>
      <c r="F309">
        <v>1396000</v>
      </c>
      <c r="G309" t="str" cm="1">
        <f t="array" ref="G309">IF(OR(VLOOKUP($C309,Price_LookUp_tbl,11,FALSE)&gt;$F309,VLOOKUP($C309,Price_LookUp_tbl,12,FALSE)&lt;$F309),"Yes","No")</f>
        <v>No</v>
      </c>
      <c r="H309">
        <f t="shared" si="36"/>
        <v>-0.42451520491689115</v>
      </c>
      <c r="I309">
        <v>3</v>
      </c>
      <c r="J309" t="str">
        <f t="shared" si="37"/>
        <v>No</v>
      </c>
      <c r="K309">
        <f t="shared" si="38"/>
        <v>-0.39755422466320584</v>
      </c>
      <c r="L309">
        <v>3</v>
      </c>
      <c r="M309" t="str">
        <f t="shared" si="39"/>
        <v>No</v>
      </c>
      <c r="N309">
        <f t="shared" si="40"/>
        <v>0.231895476262994</v>
      </c>
      <c r="O309">
        <v>1624</v>
      </c>
      <c r="P309" t="str">
        <f t="shared" si="41"/>
        <v>No</v>
      </c>
      <c r="Q309">
        <f t="shared" si="42"/>
        <v>-0.42217287226978989</v>
      </c>
      <c r="R309">
        <v>5912</v>
      </c>
      <c r="S309">
        <v>1942</v>
      </c>
      <c r="T309" t="str">
        <f t="shared" si="43"/>
        <v>No</v>
      </c>
      <c r="U309">
        <f t="shared" si="44"/>
        <v>-0.80187640893242806</v>
      </c>
      <c r="V309">
        <v>27</v>
      </c>
      <c r="W309">
        <v>860</v>
      </c>
      <c r="X309" t="s">
        <v>21</v>
      </c>
      <c r="Y309">
        <v>33.956285600000001</v>
      </c>
      <c r="Z309">
        <v>-118.39287</v>
      </c>
      <c r="AA309">
        <v>3.0085609192713667</v>
      </c>
    </row>
    <row r="310" spans="1:27" x14ac:dyDescent="0.3">
      <c r="A310" t="s">
        <v>17</v>
      </c>
      <c r="B310" t="s">
        <v>135</v>
      </c>
      <c r="C310" t="s">
        <v>46</v>
      </c>
      <c r="D310" t="s">
        <v>20</v>
      </c>
      <c r="E310">
        <v>90056</v>
      </c>
      <c r="F310">
        <v>1755000</v>
      </c>
      <c r="G310" t="str" cm="1">
        <f t="array" ref="G310">IF(OR(VLOOKUP($C310,Price_LookUp_tbl,11,FALSE)&gt;$F310,VLOOKUP($C310,Price_LookUp_tbl,12,FALSE)&lt;$F310),"Yes","No")</f>
        <v>No</v>
      </c>
      <c r="H310">
        <f t="shared" si="36"/>
        <v>1.8460628888649318E-3</v>
      </c>
      <c r="I310">
        <v>4</v>
      </c>
      <c r="J310" t="str">
        <f t="shared" si="37"/>
        <v>No</v>
      </c>
      <c r="K310">
        <f t="shared" si="38"/>
        <v>0.52558016141915342</v>
      </c>
      <c r="L310">
        <v>3</v>
      </c>
      <c r="M310" t="str">
        <f t="shared" si="39"/>
        <v>No</v>
      </c>
      <c r="N310">
        <f t="shared" si="40"/>
        <v>0.231895476262994</v>
      </c>
      <c r="O310">
        <v>3415</v>
      </c>
      <c r="P310" t="str">
        <f t="shared" si="41"/>
        <v>No</v>
      </c>
      <c r="Q310">
        <f t="shared" si="42"/>
        <v>1.5274486580739113</v>
      </c>
      <c r="R310">
        <v>17708</v>
      </c>
      <c r="S310">
        <v>1997</v>
      </c>
      <c r="T310" t="str">
        <f t="shared" si="43"/>
        <v>No</v>
      </c>
      <c r="U310">
        <f t="shared" si="44"/>
        <v>1.2645185094348279</v>
      </c>
      <c r="V310">
        <v>20</v>
      </c>
      <c r="W310">
        <v>514</v>
      </c>
      <c r="X310" t="s">
        <v>21</v>
      </c>
      <c r="Y310">
        <v>33.993310299999997</v>
      </c>
      <c r="Z310">
        <v>-118.3698466</v>
      </c>
      <c r="AA310">
        <v>5.2540036091328348</v>
      </c>
    </row>
    <row r="311" spans="1:27" x14ac:dyDescent="0.3">
      <c r="A311" t="s">
        <v>17</v>
      </c>
      <c r="B311" t="s">
        <v>136</v>
      </c>
      <c r="C311" t="s">
        <v>46</v>
      </c>
      <c r="D311" t="s">
        <v>20</v>
      </c>
      <c r="E311">
        <v>90056</v>
      </c>
      <c r="F311">
        <v>1630000</v>
      </c>
      <c r="G311" t="str" cm="1">
        <f t="array" ref="G311">IF(OR(VLOOKUP($C311,Price_LookUp_tbl,11,FALSE)&gt;$F311,VLOOKUP($C311,Price_LookUp_tbl,12,FALSE)&lt;$F311),"Yes","No")</f>
        <v>No</v>
      </c>
      <c r="H311">
        <f t="shared" si="36"/>
        <v>-0.14660841754489415</v>
      </c>
      <c r="I311">
        <v>3</v>
      </c>
      <c r="J311" t="str">
        <f t="shared" si="37"/>
        <v>No</v>
      </c>
      <c r="K311">
        <f t="shared" si="38"/>
        <v>-0.39755422466320584</v>
      </c>
      <c r="L311">
        <v>3</v>
      </c>
      <c r="M311" t="str">
        <f t="shared" si="39"/>
        <v>No</v>
      </c>
      <c r="N311">
        <f t="shared" si="40"/>
        <v>0.231895476262994</v>
      </c>
      <c r="O311">
        <v>3097</v>
      </c>
      <c r="P311" t="str">
        <f t="shared" si="41"/>
        <v>No</v>
      </c>
      <c r="Q311">
        <f t="shared" si="42"/>
        <v>1.1812847012624668</v>
      </c>
      <c r="R311">
        <v>7777</v>
      </c>
      <c r="S311">
        <v>1977</v>
      </c>
      <c r="T311" t="str">
        <f t="shared" si="43"/>
        <v>No</v>
      </c>
      <c r="U311">
        <f t="shared" si="44"/>
        <v>0.51310217548309844</v>
      </c>
      <c r="V311">
        <v>62</v>
      </c>
      <c r="W311">
        <v>526</v>
      </c>
      <c r="X311" t="s">
        <v>21</v>
      </c>
      <c r="Y311">
        <v>33.991811599999998</v>
      </c>
      <c r="Z311">
        <v>-118.3778326</v>
      </c>
      <c r="AA311">
        <v>4.8239686478809531</v>
      </c>
    </row>
    <row r="312" spans="1:27" x14ac:dyDescent="0.3">
      <c r="A312" t="s">
        <v>17</v>
      </c>
      <c r="B312" t="s">
        <v>137</v>
      </c>
      <c r="C312" t="s">
        <v>46</v>
      </c>
      <c r="D312" t="s">
        <v>20</v>
      </c>
      <c r="E312">
        <v>90056</v>
      </c>
      <c r="F312">
        <v>1479000</v>
      </c>
      <c r="G312" t="str" cm="1">
        <f t="array" ref="G312">IF(OR(VLOOKUP($C312,Price_LookUp_tbl,11,FALSE)&gt;$F312,VLOOKUP($C312,Price_LookUp_tbl,12,FALSE)&lt;$F312),"Yes","No")</f>
        <v>No</v>
      </c>
      <c r="H312">
        <f t="shared" si="36"/>
        <v>-0.32594142990887509</v>
      </c>
      <c r="I312">
        <v>4</v>
      </c>
      <c r="J312" t="str">
        <f t="shared" si="37"/>
        <v>No</v>
      </c>
      <c r="K312">
        <f t="shared" si="38"/>
        <v>0.52558016141915342</v>
      </c>
      <c r="L312">
        <v>3</v>
      </c>
      <c r="M312" t="str">
        <f t="shared" si="39"/>
        <v>No</v>
      </c>
      <c r="N312">
        <f t="shared" si="40"/>
        <v>0.231895476262994</v>
      </c>
      <c r="O312">
        <v>3323</v>
      </c>
      <c r="P312" t="str">
        <f t="shared" si="41"/>
        <v>No</v>
      </c>
      <c r="Q312">
        <f t="shared" si="42"/>
        <v>1.4273005950970155</v>
      </c>
      <c r="R312">
        <v>9196</v>
      </c>
      <c r="S312">
        <v>1961</v>
      </c>
      <c r="T312" t="str">
        <f t="shared" si="43"/>
        <v>No</v>
      </c>
      <c r="U312">
        <f t="shared" si="44"/>
        <v>-8.8030891678285053E-2</v>
      </c>
      <c r="V312">
        <v>47</v>
      </c>
      <c r="W312">
        <v>445</v>
      </c>
      <c r="X312" t="s">
        <v>21</v>
      </c>
      <c r="Y312">
        <v>33.983697999999997</v>
      </c>
      <c r="Z312">
        <v>-118.3782963</v>
      </c>
      <c r="AA312">
        <v>4.4830273052187231</v>
      </c>
    </row>
    <row r="313" spans="1:27" x14ac:dyDescent="0.3">
      <c r="A313" t="s">
        <v>17</v>
      </c>
      <c r="B313" t="s">
        <v>138</v>
      </c>
      <c r="C313" t="s">
        <v>46</v>
      </c>
      <c r="D313" t="s">
        <v>20</v>
      </c>
      <c r="E313">
        <v>90056</v>
      </c>
      <c r="F313">
        <v>1799000</v>
      </c>
      <c r="G313" t="str" cm="1">
        <f t="array" ref="G313">IF(OR(VLOOKUP($C313,Price_LookUp_tbl,11,FALSE)&gt;$F313,VLOOKUP($C313,Price_LookUp_tbl,12,FALSE)&lt;$F313),"Yes","No")</f>
        <v>No</v>
      </c>
      <c r="H313">
        <f t="shared" si="36"/>
        <v>5.4102040001548127E-2</v>
      </c>
      <c r="I313">
        <v>4</v>
      </c>
      <c r="J313" t="str">
        <f t="shared" si="37"/>
        <v>No</v>
      </c>
      <c r="K313">
        <f t="shared" si="38"/>
        <v>0.52558016141915342</v>
      </c>
      <c r="L313">
        <v>4</v>
      </c>
      <c r="M313" t="str">
        <f t="shared" si="39"/>
        <v>No</v>
      </c>
      <c r="N313">
        <f t="shared" si="40"/>
        <v>1.0790869495437982</v>
      </c>
      <c r="O313">
        <v>3025</v>
      </c>
      <c r="P313" t="str">
        <f t="shared" si="41"/>
        <v>No</v>
      </c>
      <c r="Q313">
        <f t="shared" si="42"/>
        <v>1.1029079563240265</v>
      </c>
      <c r="R313">
        <v>9058</v>
      </c>
      <c r="S313">
        <v>1961</v>
      </c>
      <c r="T313" t="str">
        <f t="shared" si="43"/>
        <v>No</v>
      </c>
      <c r="U313">
        <f t="shared" si="44"/>
        <v>-8.8030891678285053E-2</v>
      </c>
      <c r="V313">
        <v>21</v>
      </c>
      <c r="W313">
        <v>595</v>
      </c>
      <c r="X313" t="s">
        <v>21</v>
      </c>
      <c r="Y313">
        <v>33.983144199999998</v>
      </c>
      <c r="Z313">
        <v>-118.3772848</v>
      </c>
      <c r="AA313">
        <v>4.5124548179513289</v>
      </c>
    </row>
    <row r="314" spans="1:27" x14ac:dyDescent="0.3">
      <c r="A314" t="s">
        <v>17</v>
      </c>
      <c r="B314" t="s">
        <v>139</v>
      </c>
      <c r="C314" t="s">
        <v>46</v>
      </c>
      <c r="D314" t="s">
        <v>20</v>
      </c>
      <c r="E314">
        <v>90066</v>
      </c>
      <c r="F314">
        <v>1599000</v>
      </c>
      <c r="G314" t="str" cm="1">
        <f t="array" ref="G314">IF(OR(VLOOKUP($C314,Price_LookUp_tbl,11,FALSE)&gt;$F314,VLOOKUP($C314,Price_LookUp_tbl,12,FALSE)&lt;$F314),"Yes","No")</f>
        <v>No</v>
      </c>
      <c r="H314">
        <f t="shared" si="36"/>
        <v>-0.18342512869246641</v>
      </c>
      <c r="I314">
        <v>4</v>
      </c>
      <c r="J314" t="str">
        <f t="shared" si="37"/>
        <v>No</v>
      </c>
      <c r="K314">
        <f t="shared" si="38"/>
        <v>0.52558016141915342</v>
      </c>
      <c r="L314">
        <v>3.5</v>
      </c>
      <c r="M314" t="str">
        <f t="shared" si="39"/>
        <v>No</v>
      </c>
      <c r="N314">
        <f t="shared" si="40"/>
        <v>0.65549121290339618</v>
      </c>
      <c r="O314">
        <v>2123</v>
      </c>
      <c r="P314" t="str">
        <f t="shared" si="41"/>
        <v>No</v>
      </c>
      <c r="Q314">
        <f t="shared" si="42"/>
        <v>0.12102151278967792</v>
      </c>
      <c r="R314">
        <v>1507</v>
      </c>
      <c r="S314">
        <v>2021</v>
      </c>
      <c r="T314" t="str">
        <f t="shared" si="43"/>
        <v>No</v>
      </c>
      <c r="U314">
        <f t="shared" si="44"/>
        <v>2.1662181101769034</v>
      </c>
      <c r="V314">
        <v>14</v>
      </c>
      <c r="W314">
        <v>753</v>
      </c>
      <c r="X314" t="s">
        <v>21</v>
      </c>
      <c r="Y314">
        <v>34.018002000000003</v>
      </c>
      <c r="Z314">
        <v>-118.43458080000001</v>
      </c>
      <c r="AA314">
        <v>3.0529709846065307</v>
      </c>
    </row>
    <row r="315" spans="1:27" x14ac:dyDescent="0.3">
      <c r="A315" t="s">
        <v>17</v>
      </c>
      <c r="B315" t="s">
        <v>140</v>
      </c>
      <c r="C315" t="s">
        <v>46</v>
      </c>
      <c r="D315" t="s">
        <v>20</v>
      </c>
      <c r="E315">
        <v>90066</v>
      </c>
      <c r="F315">
        <v>1349000</v>
      </c>
      <c r="G315" t="str" cm="1">
        <f t="array" ref="G315">IF(OR(VLOOKUP($C315,Price_LookUp_tbl,11,FALSE)&gt;$F315,VLOOKUP($C315,Price_LookUp_tbl,12,FALSE)&lt;$F315),"Yes","No")</f>
        <v>No</v>
      </c>
      <c r="H315">
        <f t="shared" si="36"/>
        <v>-0.48033408955998458</v>
      </c>
      <c r="I315">
        <v>3</v>
      </c>
      <c r="J315" t="str">
        <f t="shared" si="37"/>
        <v>No</v>
      </c>
      <c r="K315">
        <f t="shared" si="38"/>
        <v>-0.39755422466320584</v>
      </c>
      <c r="L315">
        <v>3</v>
      </c>
      <c r="M315" t="str">
        <f t="shared" si="39"/>
        <v>No</v>
      </c>
      <c r="N315">
        <f t="shared" si="40"/>
        <v>0.231895476262994</v>
      </c>
      <c r="O315">
        <v>1653</v>
      </c>
      <c r="P315" t="str">
        <f t="shared" si="41"/>
        <v>No</v>
      </c>
      <c r="Q315">
        <f t="shared" si="42"/>
        <v>-0.39060446111402924</v>
      </c>
      <c r="R315">
        <v>1236</v>
      </c>
      <c r="S315">
        <v>2014</v>
      </c>
      <c r="T315" t="str">
        <f t="shared" si="43"/>
        <v>No</v>
      </c>
      <c r="U315">
        <f t="shared" si="44"/>
        <v>1.9032223932937979</v>
      </c>
      <c r="V315">
        <v>7</v>
      </c>
      <c r="W315">
        <v>816</v>
      </c>
      <c r="X315" t="s">
        <v>21</v>
      </c>
      <c r="Y315">
        <v>34.0032949</v>
      </c>
      <c r="Z315">
        <v>-118.4224968</v>
      </c>
      <c r="AA315">
        <v>3.4614085014053648</v>
      </c>
    </row>
    <row r="316" spans="1:27" x14ac:dyDescent="0.3">
      <c r="A316" t="s">
        <v>17</v>
      </c>
      <c r="B316" t="s">
        <v>141</v>
      </c>
      <c r="C316" t="s">
        <v>46</v>
      </c>
      <c r="D316" t="s">
        <v>20</v>
      </c>
      <c r="E316">
        <v>90066</v>
      </c>
      <c r="F316">
        <v>2695000</v>
      </c>
      <c r="G316" t="str" cm="1">
        <f t="array" ref="G316">IF(OR(VLOOKUP($C316,Price_LookUp_tbl,11,FALSE)&gt;$F316,VLOOKUP($C316,Price_LookUp_tbl,12,FALSE)&lt;$F316),"Yes","No")</f>
        <v>No</v>
      </c>
      <c r="H316">
        <f t="shared" si="36"/>
        <v>1.1182237557507333</v>
      </c>
      <c r="I316">
        <v>4</v>
      </c>
      <c r="J316" t="str">
        <f t="shared" si="37"/>
        <v>No</v>
      </c>
      <c r="K316">
        <f t="shared" si="38"/>
        <v>0.52558016141915342</v>
      </c>
      <c r="L316">
        <v>3</v>
      </c>
      <c r="M316" t="str">
        <f t="shared" si="39"/>
        <v>No</v>
      </c>
      <c r="N316">
        <f t="shared" si="40"/>
        <v>0.231895476262994</v>
      </c>
      <c r="O316">
        <v>3094</v>
      </c>
      <c r="P316" t="str">
        <f t="shared" si="41"/>
        <v>No</v>
      </c>
      <c r="Q316">
        <f t="shared" si="42"/>
        <v>1.1780190035566984</v>
      </c>
      <c r="R316">
        <v>5274</v>
      </c>
      <c r="S316">
        <v>1951</v>
      </c>
      <c r="T316" t="str">
        <f t="shared" si="43"/>
        <v>No</v>
      </c>
      <c r="U316">
        <f t="shared" si="44"/>
        <v>-0.46373905865414977</v>
      </c>
      <c r="V316">
        <v>53</v>
      </c>
      <c r="W316">
        <v>871</v>
      </c>
      <c r="X316" t="s">
        <v>21</v>
      </c>
      <c r="Y316">
        <v>34.009785999999998</v>
      </c>
      <c r="Z316">
        <v>-118.4314943</v>
      </c>
      <c r="AA316">
        <v>3.0263455606253316</v>
      </c>
    </row>
    <row r="317" spans="1:27" x14ac:dyDescent="0.3">
      <c r="A317" t="s">
        <v>17</v>
      </c>
      <c r="B317" t="s">
        <v>142</v>
      </c>
      <c r="C317" t="s">
        <v>46</v>
      </c>
      <c r="D317" t="s">
        <v>20</v>
      </c>
      <c r="E317">
        <v>90066</v>
      </c>
      <c r="F317">
        <v>1749000</v>
      </c>
      <c r="G317" t="str" cm="1">
        <f t="array" ref="G317">IF(OR(VLOOKUP($C317,Price_LookUp_tbl,11,FALSE)&gt;$F317,VLOOKUP($C317,Price_LookUp_tbl,12,FALSE)&lt;$F317),"Yes","No")</f>
        <v>No</v>
      </c>
      <c r="H317">
        <f t="shared" si="36"/>
        <v>-5.2797521719555041E-3</v>
      </c>
      <c r="I317">
        <v>2</v>
      </c>
      <c r="J317" t="str">
        <f t="shared" si="37"/>
        <v>No</v>
      </c>
      <c r="K317">
        <f t="shared" si="38"/>
        <v>-1.3206886107455651</v>
      </c>
      <c r="L317">
        <v>2</v>
      </c>
      <c r="M317" t="str">
        <f t="shared" si="39"/>
        <v>No</v>
      </c>
      <c r="N317">
        <f t="shared" si="40"/>
        <v>-0.61529599701781024</v>
      </c>
      <c r="O317">
        <v>1461</v>
      </c>
      <c r="P317" t="str">
        <f t="shared" si="41"/>
        <v>No</v>
      </c>
      <c r="Q317">
        <f t="shared" si="42"/>
        <v>-0.59960911428320329</v>
      </c>
      <c r="R317">
        <v>5500</v>
      </c>
      <c r="S317">
        <v>1948</v>
      </c>
      <c r="T317" t="str">
        <f t="shared" si="43"/>
        <v>No</v>
      </c>
      <c r="U317">
        <f t="shared" si="44"/>
        <v>-0.5764515087469092</v>
      </c>
      <c r="V317">
        <v>5</v>
      </c>
      <c r="W317">
        <v>1197</v>
      </c>
      <c r="X317" t="s">
        <v>21</v>
      </c>
      <c r="Y317">
        <v>34.017604400000003</v>
      </c>
      <c r="Z317">
        <v>-118.4384153</v>
      </c>
      <c r="AA317">
        <v>2.843728277791536</v>
      </c>
    </row>
    <row r="318" spans="1:27" x14ac:dyDescent="0.3">
      <c r="A318" t="s">
        <v>17</v>
      </c>
      <c r="B318" t="s">
        <v>143</v>
      </c>
      <c r="C318" t="s">
        <v>46</v>
      </c>
      <c r="D318" t="s">
        <v>20</v>
      </c>
      <c r="E318">
        <v>90066</v>
      </c>
      <c r="F318">
        <v>1599000</v>
      </c>
      <c r="G318" t="str" cm="1">
        <f t="array" ref="G318">IF(OR(VLOOKUP($C318,Price_LookUp_tbl,11,FALSE)&gt;$F318,VLOOKUP($C318,Price_LookUp_tbl,12,FALSE)&lt;$F318),"Yes","No")</f>
        <v>No</v>
      </c>
      <c r="H318">
        <f t="shared" si="36"/>
        <v>-0.18342512869246641</v>
      </c>
      <c r="I318">
        <v>2</v>
      </c>
      <c r="J318" t="str">
        <f t="shared" si="37"/>
        <v>No</v>
      </c>
      <c r="K318">
        <f t="shared" si="38"/>
        <v>-1.3206886107455651</v>
      </c>
      <c r="L318">
        <v>2</v>
      </c>
      <c r="M318" t="str">
        <f t="shared" si="39"/>
        <v>No</v>
      </c>
      <c r="N318">
        <f t="shared" si="40"/>
        <v>-0.61529599701781024</v>
      </c>
      <c r="O318">
        <v>1296</v>
      </c>
      <c r="P318" t="str">
        <f t="shared" si="41"/>
        <v>No</v>
      </c>
      <c r="Q318">
        <f t="shared" si="42"/>
        <v>-0.77922248810046213</v>
      </c>
      <c r="R318">
        <v>5625</v>
      </c>
      <c r="S318">
        <v>1952</v>
      </c>
      <c r="T318" t="str">
        <f t="shared" si="43"/>
        <v>No</v>
      </c>
      <c r="U318">
        <f t="shared" si="44"/>
        <v>-0.42616824195656328</v>
      </c>
      <c r="V318">
        <v>65</v>
      </c>
      <c r="W318">
        <v>1234</v>
      </c>
      <c r="X318" t="s">
        <v>21</v>
      </c>
      <c r="Y318">
        <v>33.989087400000003</v>
      </c>
      <c r="Z318">
        <v>-118.4207143</v>
      </c>
      <c r="AA318">
        <v>3.0674900175606226</v>
      </c>
    </row>
    <row r="319" spans="1:27" x14ac:dyDescent="0.3">
      <c r="A319" t="s">
        <v>17</v>
      </c>
      <c r="B319" t="s">
        <v>144</v>
      </c>
      <c r="C319" t="s">
        <v>46</v>
      </c>
      <c r="D319" t="s">
        <v>20</v>
      </c>
      <c r="E319">
        <v>90066</v>
      </c>
      <c r="F319">
        <v>1850000</v>
      </c>
      <c r="G319" t="str" cm="1">
        <f t="array" ref="G319">IF(OR(VLOOKUP($C319,Price_LookUp_tbl,11,FALSE)&gt;$F319,VLOOKUP($C319,Price_LookUp_tbl,12,FALSE)&lt;$F319),"Yes","No")</f>
        <v>No</v>
      </c>
      <c r="H319">
        <f t="shared" si="36"/>
        <v>0.11467146801852184</v>
      </c>
      <c r="I319">
        <v>3</v>
      </c>
      <c r="J319" t="str">
        <f t="shared" si="37"/>
        <v>No</v>
      </c>
      <c r="K319">
        <f t="shared" si="38"/>
        <v>-0.39755422466320584</v>
      </c>
      <c r="L319">
        <v>2</v>
      </c>
      <c r="M319" t="str">
        <f t="shared" si="39"/>
        <v>No</v>
      </c>
      <c r="N319">
        <f t="shared" si="40"/>
        <v>-0.61529599701781024</v>
      </c>
      <c r="O319">
        <v>1367</v>
      </c>
      <c r="P319" t="str">
        <f t="shared" si="41"/>
        <v>No</v>
      </c>
      <c r="Q319">
        <f t="shared" si="42"/>
        <v>-0.70193430906394472</v>
      </c>
      <c r="R319">
        <v>6311</v>
      </c>
      <c r="S319">
        <v>1950</v>
      </c>
      <c r="T319" t="str">
        <f t="shared" si="43"/>
        <v>No</v>
      </c>
      <c r="U319">
        <f t="shared" si="44"/>
        <v>-0.50130987535173621</v>
      </c>
      <c r="V319">
        <v>19</v>
      </c>
      <c r="W319">
        <v>1353</v>
      </c>
      <c r="X319" t="s">
        <v>21</v>
      </c>
      <c r="Y319">
        <v>34.013137200000003</v>
      </c>
      <c r="Z319">
        <v>-118.4455392</v>
      </c>
      <c r="AA319">
        <v>2.3420301326450517</v>
      </c>
    </row>
    <row r="320" spans="1:27" x14ac:dyDescent="0.3">
      <c r="A320" t="s">
        <v>17</v>
      </c>
      <c r="B320" t="s">
        <v>145</v>
      </c>
      <c r="C320" t="s">
        <v>46</v>
      </c>
      <c r="D320" t="s">
        <v>20</v>
      </c>
      <c r="E320">
        <v>90066</v>
      </c>
      <c r="F320">
        <v>1350000</v>
      </c>
      <c r="G320" t="str" cm="1">
        <f t="array" ref="G320">IF(OR(VLOOKUP($C320,Price_LookUp_tbl,11,FALSE)&gt;$F320,VLOOKUP($C320,Price_LookUp_tbl,12,FALSE)&lt;$F320),"Yes","No")</f>
        <v>No</v>
      </c>
      <c r="H320">
        <f t="shared" si="36"/>
        <v>-0.47914645371651449</v>
      </c>
      <c r="I320">
        <v>3</v>
      </c>
      <c r="J320" t="str">
        <f t="shared" si="37"/>
        <v>No</v>
      </c>
      <c r="K320">
        <f t="shared" si="38"/>
        <v>-0.39755422466320584</v>
      </c>
      <c r="L320">
        <v>2</v>
      </c>
      <c r="M320" t="str">
        <f t="shared" si="39"/>
        <v>No</v>
      </c>
      <c r="N320">
        <f t="shared" si="40"/>
        <v>-0.61529599701781024</v>
      </c>
      <c r="O320">
        <v>1458</v>
      </c>
      <c r="P320" t="str">
        <f t="shared" si="41"/>
        <v>No</v>
      </c>
      <c r="Q320">
        <f t="shared" si="42"/>
        <v>-0.60287481198897164</v>
      </c>
      <c r="R320">
        <v>4563</v>
      </c>
      <c r="S320">
        <v>1952</v>
      </c>
      <c r="T320" t="str">
        <f t="shared" si="43"/>
        <v>No</v>
      </c>
      <c r="U320">
        <f t="shared" si="44"/>
        <v>-0.42616824195656328</v>
      </c>
      <c r="V320">
        <v>67</v>
      </c>
      <c r="W320">
        <v>926</v>
      </c>
      <c r="X320" t="s">
        <v>21</v>
      </c>
      <c r="Y320">
        <v>33.987707700000001</v>
      </c>
      <c r="Z320">
        <v>-118.4297617</v>
      </c>
      <c r="AA320">
        <v>2.7819541225694344</v>
      </c>
    </row>
    <row r="321" spans="1:27" x14ac:dyDescent="0.3">
      <c r="A321" t="s">
        <v>17</v>
      </c>
      <c r="B321" t="s">
        <v>146</v>
      </c>
      <c r="C321" t="s">
        <v>46</v>
      </c>
      <c r="D321" t="s">
        <v>20</v>
      </c>
      <c r="E321">
        <v>90066</v>
      </c>
      <c r="F321">
        <v>1825000</v>
      </c>
      <c r="G321" t="str" cm="1">
        <f t="array" ref="G321">IF(OR(VLOOKUP($C321,Price_LookUp_tbl,11,FALSE)&gt;$F321,VLOOKUP($C321,Price_LookUp_tbl,12,FALSE)&lt;$F321),"Yes","No")</f>
        <v>No</v>
      </c>
      <c r="H321">
        <f t="shared" si="36"/>
        <v>8.4980571931770013E-2</v>
      </c>
      <c r="I321">
        <v>3</v>
      </c>
      <c r="J321" t="str">
        <f t="shared" si="37"/>
        <v>No</v>
      </c>
      <c r="K321">
        <f t="shared" si="38"/>
        <v>-0.39755422466320584</v>
      </c>
      <c r="L321">
        <v>2</v>
      </c>
      <c r="M321" t="str">
        <f t="shared" si="39"/>
        <v>No</v>
      </c>
      <c r="N321">
        <f t="shared" si="40"/>
        <v>-0.61529599701781024</v>
      </c>
      <c r="O321">
        <v>1708</v>
      </c>
      <c r="P321" t="str">
        <f t="shared" si="41"/>
        <v>No</v>
      </c>
      <c r="Q321">
        <f t="shared" si="42"/>
        <v>-0.3307333365082763</v>
      </c>
      <c r="R321">
        <v>5134</v>
      </c>
      <c r="S321">
        <v>1960</v>
      </c>
      <c r="T321" t="str">
        <f t="shared" si="43"/>
        <v>No</v>
      </c>
      <c r="U321">
        <f t="shared" si="44"/>
        <v>-0.12560170837587153</v>
      </c>
      <c r="V321">
        <v>29</v>
      </c>
      <c r="W321">
        <v>1069</v>
      </c>
      <c r="X321" t="s">
        <v>21</v>
      </c>
      <c r="Y321">
        <v>34.009182299999999</v>
      </c>
      <c r="Z321">
        <v>-118.45606069999999</v>
      </c>
      <c r="AA321">
        <v>1.6803342355251538</v>
      </c>
    </row>
    <row r="322" spans="1:27" x14ac:dyDescent="0.3">
      <c r="A322" t="s">
        <v>17</v>
      </c>
      <c r="B322" t="s">
        <v>147</v>
      </c>
      <c r="C322" t="s">
        <v>46</v>
      </c>
      <c r="D322" t="s">
        <v>20</v>
      </c>
      <c r="E322">
        <v>90066</v>
      </c>
      <c r="F322">
        <v>1595000</v>
      </c>
      <c r="G322" t="str" cm="1">
        <f t="array" ref="G322">IF(OR(VLOOKUP($C322,Price_LookUp_tbl,11,FALSE)&gt;$F322,VLOOKUP($C322,Price_LookUp_tbl,12,FALSE)&lt;$F322),"Yes","No")</f>
        <v>No</v>
      </c>
      <c r="H322">
        <f t="shared" ref="H322:H385" si="45">STANDARDIZE($F322,VLOOKUP($C322,Price_LookUp_tbl,2,FALSE),VLOOKUP($C322,Price_LookUp_tbl,3,FALSE))</f>
        <v>-0.18817567206634669</v>
      </c>
      <c r="I322">
        <v>2</v>
      </c>
      <c r="J322" t="str">
        <f t="shared" ref="J322:J385" si="46">IF(OR(VLOOKUP($C322,Beds_LookUp_tbl,11,FALSE)&gt;$I322,VLOOKUP($C322,Beds_LookUp_tbl,12,FALSE)&lt;$I322),"Yes","No")</f>
        <v>No</v>
      </c>
      <c r="K322">
        <f t="shared" ref="K322:K385" si="47">STANDARDIZE($I322,VLOOKUP($C322,Beds_LookUp_tbl,2,FALSE),VLOOKUP($C322,Beds_LookUp_tbl,3,FALSE))</f>
        <v>-1.3206886107455651</v>
      </c>
      <c r="L322">
        <v>2</v>
      </c>
      <c r="M322" t="str">
        <f t="shared" ref="M322:M385" si="48">IF(OR(VLOOKUP($C322,Baths_LookUp_tbl,11,FALSE)&gt;$L322,VLOOKUP($C322,Baths_LookUp_tbl,12,FALSE)&lt;$L322),"Yes","No")</f>
        <v>No</v>
      </c>
      <c r="N322">
        <f t="shared" ref="N322:N385" si="49">STANDARDIZE($L322,VLOOKUP($C322,Baths_LookUp_tbl,2,FALSE),VLOOKUP($C322,Baths_LookUp_tbl,3,FALSE))</f>
        <v>-0.61529599701781024</v>
      </c>
      <c r="O322">
        <v>1232</v>
      </c>
      <c r="P322" t="str">
        <f t="shared" ref="P322:P385" si="50">IF(OR(VLOOKUP($C322,Square_Feet_LookUp_tbl,11,FALSE)&gt;$O322,VLOOKUP($C322,Square_Feet_LookUp_tbl,12,FALSE)&lt;$O322),"Yes","No")</f>
        <v>No</v>
      </c>
      <c r="Q322">
        <f t="shared" ref="Q322:Q385" si="51">STANDARDIZE($O322,VLOOKUP($C322,Square_Feet_LookUp_tbl,2,FALSE),VLOOKUP($C322,Square_Feet_LookUp_tbl,3,FALSE))</f>
        <v>-0.84889070582352011</v>
      </c>
      <c r="R322">
        <v>5942</v>
      </c>
      <c r="S322">
        <v>1949</v>
      </c>
      <c r="T322" t="str">
        <f t="shared" ref="T322:T385" si="52">IF(OR(VLOOKUP($C322,Year_Built_LookUp_tbl,11,FALSE)&gt;$S322,VLOOKUP($C322,Year_Built_LookUp_tbl,12,FALSE)&lt;$S322),"Yes","No")</f>
        <v>No</v>
      </c>
      <c r="U322">
        <f t="shared" ref="U322:U385" si="53">STANDARDIZE($S322,VLOOKUP($C322,Year_Built_LookUp_tbl,2,FALSE),VLOOKUP($C322,Year_Built_LookUp_tbl,3,FALSE))</f>
        <v>-0.53888069204932276</v>
      </c>
      <c r="V322">
        <v>4</v>
      </c>
      <c r="W322">
        <v>1295</v>
      </c>
      <c r="X322" t="s">
        <v>21</v>
      </c>
      <c r="Y322">
        <v>34.006760200000002</v>
      </c>
      <c r="Z322">
        <v>-118.45388939999999</v>
      </c>
      <c r="AA322">
        <v>1.7352693989316161</v>
      </c>
    </row>
    <row r="323" spans="1:27" x14ac:dyDescent="0.3">
      <c r="A323" t="s">
        <v>17</v>
      </c>
      <c r="B323" t="s">
        <v>148</v>
      </c>
      <c r="C323" t="s">
        <v>46</v>
      </c>
      <c r="D323" t="s">
        <v>20</v>
      </c>
      <c r="E323">
        <v>90066</v>
      </c>
      <c r="F323">
        <v>1875000</v>
      </c>
      <c r="G323" t="str" cm="1">
        <f t="array" ref="G323">IF(OR(VLOOKUP($C323,Price_LookUp_tbl,11,FALSE)&gt;$F323,VLOOKUP($C323,Price_LookUp_tbl,12,FALSE)&lt;$F323),"Yes","No")</f>
        <v>No</v>
      </c>
      <c r="H323">
        <f t="shared" si="45"/>
        <v>0.14436236410527364</v>
      </c>
      <c r="I323">
        <v>3</v>
      </c>
      <c r="J323" t="str">
        <f t="shared" si="46"/>
        <v>No</v>
      </c>
      <c r="K323">
        <f t="shared" si="47"/>
        <v>-0.39755422466320584</v>
      </c>
      <c r="L323">
        <v>2</v>
      </c>
      <c r="M323" t="str">
        <f t="shared" si="48"/>
        <v>No</v>
      </c>
      <c r="N323">
        <f t="shared" si="49"/>
        <v>-0.61529599701781024</v>
      </c>
      <c r="O323">
        <v>2242</v>
      </c>
      <c r="P323" t="str">
        <f t="shared" si="50"/>
        <v>No</v>
      </c>
      <c r="Q323">
        <f t="shared" si="51"/>
        <v>0.25056085511848891</v>
      </c>
      <c r="R323">
        <v>7261</v>
      </c>
      <c r="S323">
        <v>1956</v>
      </c>
      <c r="T323" t="str">
        <f t="shared" si="52"/>
        <v>No</v>
      </c>
      <c r="U323">
        <f t="shared" si="53"/>
        <v>-0.27588497516621741</v>
      </c>
      <c r="V323">
        <v>5</v>
      </c>
      <c r="W323">
        <v>836</v>
      </c>
      <c r="X323" t="s">
        <v>21</v>
      </c>
      <c r="Y323">
        <v>34.011844500000002</v>
      </c>
      <c r="Z323">
        <v>-118.4475013</v>
      </c>
      <c r="AA323">
        <v>2.2029084140499382</v>
      </c>
    </row>
    <row r="324" spans="1:27" x14ac:dyDescent="0.3">
      <c r="A324" t="s">
        <v>17</v>
      </c>
      <c r="B324" t="s">
        <v>151</v>
      </c>
      <c r="C324" t="s">
        <v>46</v>
      </c>
      <c r="D324" t="s">
        <v>20</v>
      </c>
      <c r="E324">
        <v>90066</v>
      </c>
      <c r="F324">
        <v>1995000</v>
      </c>
      <c r="G324" t="str" cm="1">
        <f t="array" ref="G324">IF(OR(VLOOKUP($C324,Price_LookUp_tbl,11,FALSE)&gt;$F324,VLOOKUP($C324,Price_LookUp_tbl,12,FALSE)&lt;$F324),"Yes","No")</f>
        <v>No</v>
      </c>
      <c r="H324">
        <f t="shared" si="45"/>
        <v>0.28687866532168238</v>
      </c>
      <c r="I324">
        <v>4</v>
      </c>
      <c r="J324" t="str">
        <f t="shared" si="46"/>
        <v>No</v>
      </c>
      <c r="K324">
        <f t="shared" si="47"/>
        <v>0.52558016141915342</v>
      </c>
      <c r="L324">
        <v>3.5</v>
      </c>
      <c r="M324" t="str">
        <f t="shared" si="48"/>
        <v>No</v>
      </c>
      <c r="N324">
        <f t="shared" si="49"/>
        <v>0.65549121290339618</v>
      </c>
      <c r="O324">
        <v>2280</v>
      </c>
      <c r="P324" t="str">
        <f t="shared" si="50"/>
        <v>No</v>
      </c>
      <c r="Q324">
        <f t="shared" si="51"/>
        <v>0.29192635939155459</v>
      </c>
      <c r="R324">
        <v>5714</v>
      </c>
      <c r="S324">
        <v>1939</v>
      </c>
      <c r="T324" t="str">
        <f t="shared" si="52"/>
        <v>No</v>
      </c>
      <c r="U324">
        <f t="shared" si="53"/>
        <v>-0.91458885902518749</v>
      </c>
      <c r="V324">
        <v>17</v>
      </c>
      <c r="W324">
        <v>875</v>
      </c>
      <c r="X324" t="s">
        <v>21</v>
      </c>
      <c r="Y324">
        <v>34.001443500000001</v>
      </c>
      <c r="Z324">
        <v>-118.4422538</v>
      </c>
      <c r="AA324">
        <v>2.3230777639978388</v>
      </c>
    </row>
    <row r="325" spans="1:27" x14ac:dyDescent="0.3">
      <c r="A325" t="s">
        <v>17</v>
      </c>
      <c r="B325" t="s">
        <v>152</v>
      </c>
      <c r="C325" t="s">
        <v>46</v>
      </c>
      <c r="D325" t="s">
        <v>20</v>
      </c>
      <c r="E325">
        <v>90066</v>
      </c>
      <c r="F325">
        <v>1595000</v>
      </c>
      <c r="G325" t="str" cm="1">
        <f t="array" ref="G325">IF(OR(VLOOKUP($C325,Price_LookUp_tbl,11,FALSE)&gt;$F325,VLOOKUP($C325,Price_LookUp_tbl,12,FALSE)&lt;$F325),"Yes","No")</f>
        <v>No</v>
      </c>
      <c r="H325">
        <f t="shared" si="45"/>
        <v>-0.18817567206634669</v>
      </c>
      <c r="I325">
        <v>3</v>
      </c>
      <c r="J325" t="str">
        <f t="shared" si="46"/>
        <v>No</v>
      </c>
      <c r="K325">
        <f t="shared" si="47"/>
        <v>-0.39755422466320584</v>
      </c>
      <c r="L325">
        <v>2</v>
      </c>
      <c r="M325" t="str">
        <f t="shared" si="48"/>
        <v>No</v>
      </c>
      <c r="N325">
        <f t="shared" si="49"/>
        <v>-0.61529599701781024</v>
      </c>
      <c r="O325">
        <v>1654</v>
      </c>
      <c r="P325" t="str">
        <f t="shared" si="50"/>
        <v>No</v>
      </c>
      <c r="Q325">
        <f t="shared" si="51"/>
        <v>-0.38951589521210644</v>
      </c>
      <c r="R325">
        <v>5628</v>
      </c>
      <c r="S325">
        <v>1939</v>
      </c>
      <c r="T325" t="str">
        <f t="shared" si="52"/>
        <v>No</v>
      </c>
      <c r="U325">
        <f t="shared" si="53"/>
        <v>-0.91458885902518749</v>
      </c>
      <c r="V325">
        <v>10</v>
      </c>
      <c r="W325">
        <v>964</v>
      </c>
      <c r="X325" t="s">
        <v>21</v>
      </c>
      <c r="Y325">
        <v>34.000844499999999</v>
      </c>
      <c r="Z325">
        <v>-118.4406566</v>
      </c>
      <c r="AA325">
        <v>2.4118069682919967</v>
      </c>
    </row>
    <row r="326" spans="1:27" x14ac:dyDescent="0.3">
      <c r="A326" t="s">
        <v>17</v>
      </c>
      <c r="B326" t="s">
        <v>153</v>
      </c>
      <c r="C326" t="s">
        <v>46</v>
      </c>
      <c r="D326" t="s">
        <v>20</v>
      </c>
      <c r="E326">
        <v>90066</v>
      </c>
      <c r="F326">
        <v>1499000</v>
      </c>
      <c r="G326" t="str" cm="1">
        <f t="array" ref="G326">IF(OR(VLOOKUP($C326,Price_LookUp_tbl,11,FALSE)&gt;$F326,VLOOKUP($C326,Price_LookUp_tbl,12,FALSE)&lt;$F326),"Yes","No")</f>
        <v>No</v>
      </c>
      <c r="H326">
        <f t="shared" si="45"/>
        <v>-0.30218871303947364</v>
      </c>
      <c r="I326">
        <v>3</v>
      </c>
      <c r="J326" t="str">
        <f t="shared" si="46"/>
        <v>No</v>
      </c>
      <c r="K326">
        <f t="shared" si="47"/>
        <v>-0.39755422466320584</v>
      </c>
      <c r="L326">
        <v>2</v>
      </c>
      <c r="M326" t="str">
        <f t="shared" si="48"/>
        <v>No</v>
      </c>
      <c r="N326">
        <f t="shared" si="49"/>
        <v>-0.61529599701781024</v>
      </c>
      <c r="O326">
        <v>1397</v>
      </c>
      <c r="P326" t="str">
        <f t="shared" si="50"/>
        <v>No</v>
      </c>
      <c r="Q326">
        <f t="shared" si="51"/>
        <v>-0.66927733200626127</v>
      </c>
      <c r="R326">
        <v>5704</v>
      </c>
      <c r="S326">
        <v>1947</v>
      </c>
      <c r="T326" t="str">
        <f t="shared" si="52"/>
        <v>No</v>
      </c>
      <c r="U326">
        <f t="shared" si="53"/>
        <v>-0.61402232544449564</v>
      </c>
      <c r="V326">
        <v>8</v>
      </c>
      <c r="W326">
        <v>1073</v>
      </c>
      <c r="X326" t="s">
        <v>21</v>
      </c>
      <c r="Y326">
        <v>34.008758200000003</v>
      </c>
      <c r="Z326">
        <v>-118.42171829999999</v>
      </c>
      <c r="AA326">
        <v>3.5576267502286476</v>
      </c>
    </row>
    <row r="327" spans="1:27" x14ac:dyDescent="0.3">
      <c r="A327" t="s">
        <v>17</v>
      </c>
      <c r="B327" t="s">
        <v>154</v>
      </c>
      <c r="C327" t="s">
        <v>46</v>
      </c>
      <c r="D327" t="s">
        <v>20</v>
      </c>
      <c r="E327">
        <v>90066</v>
      </c>
      <c r="F327">
        <v>1195000</v>
      </c>
      <c r="G327" t="str" cm="1">
        <f t="array" ref="G327">IF(OR(VLOOKUP($C327,Price_LookUp_tbl,11,FALSE)&gt;$F327,VLOOKUP($C327,Price_LookUp_tbl,12,FALSE)&lt;$F327),"Yes","No")</f>
        <v>No</v>
      </c>
      <c r="H327">
        <f t="shared" si="45"/>
        <v>-0.66323000945437571</v>
      </c>
      <c r="I327">
        <v>2</v>
      </c>
      <c r="J327" t="str">
        <f t="shared" si="46"/>
        <v>No</v>
      </c>
      <c r="K327">
        <f t="shared" si="47"/>
        <v>-1.3206886107455651</v>
      </c>
      <c r="L327">
        <v>1</v>
      </c>
      <c r="M327" t="str">
        <f t="shared" si="48"/>
        <v>No</v>
      </c>
      <c r="N327">
        <f t="shared" si="49"/>
        <v>-1.4624874702986146</v>
      </c>
      <c r="O327">
        <v>780</v>
      </c>
      <c r="P327" t="str">
        <f t="shared" si="50"/>
        <v>No</v>
      </c>
      <c r="Q327">
        <f t="shared" si="51"/>
        <v>-1.3409224934926172</v>
      </c>
      <c r="R327">
        <v>5473</v>
      </c>
      <c r="S327">
        <v>1940</v>
      </c>
      <c r="T327" t="str">
        <f t="shared" si="52"/>
        <v>No</v>
      </c>
      <c r="U327">
        <f t="shared" si="53"/>
        <v>-0.87701804232760094</v>
      </c>
      <c r="V327">
        <v>45</v>
      </c>
      <c r="W327">
        <v>1532</v>
      </c>
      <c r="X327" t="s">
        <v>21</v>
      </c>
      <c r="Y327">
        <v>33.998849</v>
      </c>
      <c r="Z327">
        <v>-118.434091</v>
      </c>
      <c r="AA327">
        <v>2.784596755747843</v>
      </c>
    </row>
    <row r="328" spans="1:27" x14ac:dyDescent="0.3">
      <c r="A328" t="s">
        <v>17</v>
      </c>
      <c r="B328" t="s">
        <v>155</v>
      </c>
      <c r="C328" t="s">
        <v>46</v>
      </c>
      <c r="D328" t="s">
        <v>20</v>
      </c>
      <c r="E328">
        <v>90066</v>
      </c>
      <c r="F328">
        <v>1249000</v>
      </c>
      <c r="G328" t="str" cm="1">
        <f t="array" ref="G328">IF(OR(VLOOKUP($C328,Price_LookUp_tbl,11,FALSE)&gt;$F328,VLOOKUP($C328,Price_LookUp_tbl,12,FALSE)&lt;$F328),"Yes","No")</f>
        <v>No</v>
      </c>
      <c r="H328">
        <f t="shared" si="45"/>
        <v>-0.59909767390699187</v>
      </c>
      <c r="I328">
        <v>3</v>
      </c>
      <c r="J328" t="str">
        <f t="shared" si="46"/>
        <v>No</v>
      </c>
      <c r="K328">
        <f t="shared" si="47"/>
        <v>-0.39755422466320584</v>
      </c>
      <c r="L328">
        <v>1</v>
      </c>
      <c r="M328" t="str">
        <f t="shared" si="48"/>
        <v>No</v>
      </c>
      <c r="N328">
        <f t="shared" si="49"/>
        <v>-1.4624874702986146</v>
      </c>
      <c r="O328">
        <v>1125</v>
      </c>
      <c r="P328" t="str">
        <f t="shared" si="50"/>
        <v>No</v>
      </c>
      <c r="Q328">
        <f t="shared" si="51"/>
        <v>-0.96536725732925777</v>
      </c>
      <c r="R328">
        <v>4403</v>
      </c>
      <c r="S328">
        <v>1947</v>
      </c>
      <c r="T328" t="str">
        <f t="shared" si="52"/>
        <v>No</v>
      </c>
      <c r="U328">
        <f t="shared" si="53"/>
        <v>-0.61402232544449564</v>
      </c>
      <c r="V328">
        <v>6</v>
      </c>
      <c r="W328">
        <v>1110</v>
      </c>
      <c r="X328" t="s">
        <v>21</v>
      </c>
      <c r="Y328">
        <v>33.993604699999999</v>
      </c>
      <c r="Z328">
        <v>-118.44001780000001</v>
      </c>
      <c r="AA328">
        <v>2.4733913800458187</v>
      </c>
    </row>
    <row r="329" spans="1:27" x14ac:dyDescent="0.3">
      <c r="A329" t="s">
        <v>17</v>
      </c>
      <c r="B329" t="s">
        <v>156</v>
      </c>
      <c r="C329" t="s">
        <v>46</v>
      </c>
      <c r="D329" t="s">
        <v>20</v>
      </c>
      <c r="E329">
        <v>90066</v>
      </c>
      <c r="F329">
        <v>2289000</v>
      </c>
      <c r="G329" t="str" cm="1">
        <f t="array" ref="G329">IF(OR(VLOOKUP($C329,Price_LookUp_tbl,11,FALSE)&gt;$F329,VLOOKUP($C329,Price_LookUp_tbl,12,FALSE)&lt;$F329),"Yes","No")</f>
        <v>No</v>
      </c>
      <c r="H329">
        <f t="shared" si="45"/>
        <v>0.6360436033018837</v>
      </c>
      <c r="I329">
        <v>4</v>
      </c>
      <c r="J329" t="str">
        <f t="shared" si="46"/>
        <v>No</v>
      </c>
      <c r="K329">
        <f t="shared" si="47"/>
        <v>0.52558016141915342</v>
      </c>
      <c r="L329">
        <v>3</v>
      </c>
      <c r="M329" t="str">
        <f t="shared" si="48"/>
        <v>No</v>
      </c>
      <c r="N329">
        <f t="shared" si="49"/>
        <v>0.231895476262994</v>
      </c>
      <c r="O329">
        <v>2229</v>
      </c>
      <c r="P329" t="str">
        <f t="shared" si="50"/>
        <v>No</v>
      </c>
      <c r="Q329">
        <f t="shared" si="51"/>
        <v>0.23640949839349273</v>
      </c>
      <c r="R329">
        <v>4952</v>
      </c>
      <c r="S329">
        <v>2018</v>
      </c>
      <c r="T329" t="str">
        <f t="shared" si="52"/>
        <v>No</v>
      </c>
      <c r="U329">
        <f t="shared" si="53"/>
        <v>2.0535056600841437</v>
      </c>
      <c r="V329">
        <v>17</v>
      </c>
      <c r="W329">
        <v>1027</v>
      </c>
      <c r="X329" t="s">
        <v>21</v>
      </c>
      <c r="Y329">
        <v>33.9943782</v>
      </c>
      <c r="Z329">
        <v>-118.4364585</v>
      </c>
      <c r="AA329">
        <v>2.6682047795707327</v>
      </c>
    </row>
    <row r="330" spans="1:27" x14ac:dyDescent="0.3">
      <c r="A330" t="s">
        <v>17</v>
      </c>
      <c r="B330" t="s">
        <v>157</v>
      </c>
      <c r="C330" t="s">
        <v>46</v>
      </c>
      <c r="D330" t="s">
        <v>20</v>
      </c>
      <c r="E330">
        <v>90066</v>
      </c>
      <c r="F330">
        <v>2199000</v>
      </c>
      <c r="G330" t="str" cm="1">
        <f t="array" ref="G330">IF(OR(VLOOKUP($C330,Price_LookUp_tbl,11,FALSE)&gt;$F330,VLOOKUP($C330,Price_LookUp_tbl,12,FALSE)&lt;$F330),"Yes","No")</f>
        <v>No</v>
      </c>
      <c r="H330">
        <f t="shared" si="45"/>
        <v>0.52915637738957721</v>
      </c>
      <c r="I330">
        <v>4</v>
      </c>
      <c r="J330" t="str">
        <f t="shared" si="46"/>
        <v>No</v>
      </c>
      <c r="K330">
        <f t="shared" si="47"/>
        <v>0.52558016141915342</v>
      </c>
      <c r="L330">
        <v>3</v>
      </c>
      <c r="M330" t="str">
        <f t="shared" si="48"/>
        <v>No</v>
      </c>
      <c r="N330">
        <f t="shared" si="49"/>
        <v>0.231895476262994</v>
      </c>
      <c r="O330">
        <v>2366</v>
      </c>
      <c r="P330" t="str">
        <f t="shared" si="50"/>
        <v>No</v>
      </c>
      <c r="Q330">
        <f t="shared" si="51"/>
        <v>0.38554302695691378</v>
      </c>
      <c r="R330">
        <v>5506</v>
      </c>
      <c r="S330">
        <v>1959</v>
      </c>
      <c r="T330" t="str">
        <f t="shared" si="52"/>
        <v>No</v>
      </c>
      <c r="U330">
        <f t="shared" si="53"/>
        <v>-0.163172525073458</v>
      </c>
      <c r="V330">
        <v>4</v>
      </c>
      <c r="W330">
        <v>929</v>
      </c>
      <c r="X330" t="s">
        <v>21</v>
      </c>
      <c r="Y330">
        <v>33.991691600000003</v>
      </c>
      <c r="Z330">
        <v>-118.4375993</v>
      </c>
      <c r="AA330">
        <v>2.6326008095886229</v>
      </c>
    </row>
    <row r="331" spans="1:27" x14ac:dyDescent="0.3">
      <c r="A331" t="s">
        <v>17</v>
      </c>
      <c r="B331" t="s">
        <v>158</v>
      </c>
      <c r="C331" t="s">
        <v>46</v>
      </c>
      <c r="D331" t="s">
        <v>20</v>
      </c>
      <c r="E331">
        <v>90066</v>
      </c>
      <c r="F331">
        <v>1450000</v>
      </c>
      <c r="G331" t="str" cm="1">
        <f t="array" ref="G331">IF(OR(VLOOKUP($C331,Price_LookUp_tbl,11,FALSE)&gt;$F331,VLOOKUP($C331,Price_LookUp_tbl,12,FALSE)&lt;$F331),"Yes","No")</f>
        <v>No</v>
      </c>
      <c r="H331">
        <f t="shared" si="45"/>
        <v>-0.3603828693695072</v>
      </c>
      <c r="I331">
        <v>3</v>
      </c>
      <c r="J331" t="str">
        <f t="shared" si="46"/>
        <v>No</v>
      </c>
      <c r="K331">
        <f t="shared" si="47"/>
        <v>-0.39755422466320584</v>
      </c>
      <c r="L331">
        <v>2</v>
      </c>
      <c r="M331" t="str">
        <f t="shared" si="48"/>
        <v>No</v>
      </c>
      <c r="N331">
        <f t="shared" si="49"/>
        <v>-0.61529599701781024</v>
      </c>
      <c r="O331">
        <v>1327</v>
      </c>
      <c r="P331" t="str">
        <f t="shared" si="50"/>
        <v>No</v>
      </c>
      <c r="Q331">
        <f t="shared" si="51"/>
        <v>-0.74547694514085594</v>
      </c>
      <c r="R331">
        <v>4398</v>
      </c>
      <c r="S331">
        <v>1948</v>
      </c>
      <c r="T331" t="str">
        <f t="shared" si="52"/>
        <v>No</v>
      </c>
      <c r="U331">
        <f t="shared" si="53"/>
        <v>-0.5764515087469092</v>
      </c>
      <c r="V331">
        <v>45</v>
      </c>
      <c r="W331">
        <v>1093</v>
      </c>
      <c r="X331" t="s">
        <v>21</v>
      </c>
      <c r="Y331">
        <v>33.990584599999998</v>
      </c>
      <c r="Z331">
        <v>-118.4343593</v>
      </c>
      <c r="AA331">
        <v>2.8297314482345639</v>
      </c>
    </row>
    <row r="332" spans="1:27" x14ac:dyDescent="0.3">
      <c r="A332" t="s">
        <v>17</v>
      </c>
      <c r="B332" t="s">
        <v>159</v>
      </c>
      <c r="C332" t="s">
        <v>46</v>
      </c>
      <c r="D332" t="s">
        <v>20</v>
      </c>
      <c r="E332">
        <v>90066</v>
      </c>
      <c r="F332">
        <v>1149000</v>
      </c>
      <c r="G332" t="str" cm="1">
        <f t="array" ref="G332">IF(OR(VLOOKUP($C332,Price_LookUp_tbl,11,FALSE)&gt;$F332,VLOOKUP($C332,Price_LookUp_tbl,12,FALSE)&lt;$F332),"Yes","No")</f>
        <v>No</v>
      </c>
      <c r="H332">
        <f t="shared" si="45"/>
        <v>-0.71786125825399905</v>
      </c>
      <c r="I332">
        <v>3</v>
      </c>
      <c r="J332" t="str">
        <f t="shared" si="46"/>
        <v>No</v>
      </c>
      <c r="K332">
        <f t="shared" si="47"/>
        <v>-0.39755422466320584</v>
      </c>
      <c r="L332">
        <v>2</v>
      </c>
      <c r="M332" t="str">
        <f t="shared" si="48"/>
        <v>No</v>
      </c>
      <c r="N332">
        <f t="shared" si="49"/>
        <v>-0.61529599701781024</v>
      </c>
      <c r="O332">
        <v>1408</v>
      </c>
      <c r="P332" t="str">
        <f t="shared" si="50"/>
        <v>No</v>
      </c>
      <c r="Q332">
        <f t="shared" si="51"/>
        <v>-0.65730310708511064</v>
      </c>
      <c r="R332">
        <v>3500</v>
      </c>
      <c r="S332">
        <v>1952</v>
      </c>
      <c r="T332" t="str">
        <f t="shared" si="52"/>
        <v>No</v>
      </c>
      <c r="U332">
        <f t="shared" si="53"/>
        <v>-0.42616824195656328</v>
      </c>
      <c r="V332">
        <v>32</v>
      </c>
      <c r="W332">
        <v>816</v>
      </c>
      <c r="X332" t="s">
        <v>21</v>
      </c>
      <c r="Y332">
        <v>33.984711400000002</v>
      </c>
      <c r="Z332">
        <v>-118.4126363</v>
      </c>
      <c r="AA332">
        <v>3.0544307773077053</v>
      </c>
    </row>
    <row r="333" spans="1:27" x14ac:dyDescent="0.3">
      <c r="A333" t="s">
        <v>17</v>
      </c>
      <c r="B333" t="s">
        <v>161</v>
      </c>
      <c r="C333" t="s">
        <v>162</v>
      </c>
      <c r="D333" t="s">
        <v>20</v>
      </c>
      <c r="E333">
        <v>90266</v>
      </c>
      <c r="F333">
        <v>3200000</v>
      </c>
      <c r="G333" t="str" cm="1">
        <f t="array" ref="G333">IF(OR(VLOOKUP($C333,Price_LookUp_tbl,11,FALSE)&gt;$F333,VLOOKUP($C333,Price_LookUp_tbl,12,FALSE)&lt;$F333),"Yes","No")</f>
        <v>No</v>
      </c>
      <c r="H333">
        <f t="shared" si="45"/>
        <v>-0.49154774300076859</v>
      </c>
      <c r="I333">
        <v>4</v>
      </c>
      <c r="J333" t="str">
        <f t="shared" si="46"/>
        <v>No</v>
      </c>
      <c r="K333">
        <f t="shared" si="47"/>
        <v>-0.18140979071534938</v>
      </c>
      <c r="L333">
        <v>3</v>
      </c>
      <c r="M333" t="str">
        <f t="shared" si="48"/>
        <v>No</v>
      </c>
      <c r="N333">
        <f t="shared" si="49"/>
        <v>-0.50330352895799435</v>
      </c>
      <c r="O333">
        <v>3058</v>
      </c>
      <c r="P333" t="str">
        <f t="shared" si="50"/>
        <v>No</v>
      </c>
      <c r="Q333">
        <f t="shared" si="51"/>
        <v>-0.20906018469284332</v>
      </c>
      <c r="R333">
        <v>10748</v>
      </c>
      <c r="S333">
        <v>1982</v>
      </c>
      <c r="T333" t="str">
        <f t="shared" si="52"/>
        <v>No</v>
      </c>
      <c r="U333">
        <f t="shared" si="53"/>
        <v>-0.25202638769360858</v>
      </c>
      <c r="V333">
        <v>2</v>
      </c>
      <c r="W333">
        <v>1046</v>
      </c>
      <c r="X333" t="s">
        <v>21</v>
      </c>
      <c r="Y333">
        <v>33.896024099999998</v>
      </c>
      <c r="Z333">
        <v>-118.39010620000001</v>
      </c>
      <c r="AA333">
        <v>1.9320924187178383</v>
      </c>
    </row>
    <row r="334" spans="1:27" x14ac:dyDescent="0.3">
      <c r="A334" t="s">
        <v>17</v>
      </c>
      <c r="B334" t="s">
        <v>163</v>
      </c>
      <c r="C334" t="s">
        <v>162</v>
      </c>
      <c r="D334" t="s">
        <v>20</v>
      </c>
      <c r="E334">
        <v>90266</v>
      </c>
      <c r="F334">
        <v>7499000</v>
      </c>
      <c r="G334" t="str" cm="1">
        <f t="array" ref="G334">IF(OR(VLOOKUP($C334,Price_LookUp_tbl,11,FALSE)&gt;$F334,VLOOKUP($C334,Price_LookUp_tbl,12,FALSE)&lt;$F334),"Yes","No")</f>
        <v>No</v>
      </c>
      <c r="H334">
        <f t="shared" si="45"/>
        <v>0.38222797064093811</v>
      </c>
      <c r="I334">
        <v>3</v>
      </c>
      <c r="J334" t="str">
        <f t="shared" si="46"/>
        <v>No</v>
      </c>
      <c r="K334">
        <f t="shared" si="47"/>
        <v>-0.73427772432403315</v>
      </c>
      <c r="L334">
        <v>3</v>
      </c>
      <c r="M334" t="str">
        <f t="shared" si="48"/>
        <v>No</v>
      </c>
      <c r="N334">
        <f t="shared" si="49"/>
        <v>-0.50330352895799435</v>
      </c>
      <c r="O334">
        <v>2701</v>
      </c>
      <c r="P334" t="str">
        <f t="shared" si="50"/>
        <v>No</v>
      </c>
      <c r="Q334">
        <f t="shared" si="51"/>
        <v>-0.38630635708744365</v>
      </c>
      <c r="R334">
        <v>1344</v>
      </c>
      <c r="S334">
        <v>2019</v>
      </c>
      <c r="T334" t="str">
        <f t="shared" si="52"/>
        <v>No</v>
      </c>
      <c r="U334">
        <f t="shared" si="53"/>
        <v>1.0043914776926337</v>
      </c>
      <c r="V334">
        <v>56</v>
      </c>
      <c r="W334">
        <v>2776</v>
      </c>
      <c r="X334" t="s">
        <v>21</v>
      </c>
      <c r="Y334">
        <v>33.891015899999999</v>
      </c>
      <c r="Z334">
        <v>-118.41482929999999</v>
      </c>
      <c r="AA334">
        <v>1.1555248944226051</v>
      </c>
    </row>
    <row r="335" spans="1:27" x14ac:dyDescent="0.3">
      <c r="A335" t="s">
        <v>17</v>
      </c>
      <c r="B335" t="s">
        <v>164</v>
      </c>
      <c r="C335" t="s">
        <v>162</v>
      </c>
      <c r="D335" t="s">
        <v>20</v>
      </c>
      <c r="E335">
        <v>90266</v>
      </c>
      <c r="F335">
        <v>9600000</v>
      </c>
      <c r="G335" t="str" cm="1">
        <f t="array" ref="G335">IF(OR(VLOOKUP($C335,Price_LookUp_tbl,11,FALSE)&gt;$F335,VLOOKUP($C335,Price_LookUp_tbl,12,FALSE)&lt;$F335),"Yes","No")</f>
        <v>No</v>
      </c>
      <c r="H335">
        <f t="shared" si="45"/>
        <v>0.80925815774520093</v>
      </c>
      <c r="I335">
        <v>5</v>
      </c>
      <c r="J335" t="str">
        <f t="shared" si="46"/>
        <v>No</v>
      </c>
      <c r="K335">
        <f t="shared" si="47"/>
        <v>0.3714581428933344</v>
      </c>
      <c r="L335">
        <v>6</v>
      </c>
      <c r="M335" t="str">
        <f t="shared" si="48"/>
        <v>No</v>
      </c>
      <c r="N335">
        <f t="shared" si="49"/>
        <v>1.0679855370572076</v>
      </c>
      <c r="O335">
        <v>6400</v>
      </c>
      <c r="P335" t="str">
        <f t="shared" si="50"/>
        <v>No</v>
      </c>
      <c r="Q335">
        <f t="shared" si="51"/>
        <v>1.4502023031019866</v>
      </c>
      <c r="R335">
        <v>6753</v>
      </c>
      <c r="S335">
        <v>2006</v>
      </c>
      <c r="T335" t="str">
        <f t="shared" si="52"/>
        <v>No</v>
      </c>
      <c r="U335">
        <f t="shared" si="53"/>
        <v>0.56294736282719726</v>
      </c>
      <c r="V335">
        <v>168</v>
      </c>
      <c r="W335">
        <v>1500</v>
      </c>
      <c r="X335" t="s">
        <v>21</v>
      </c>
      <c r="Y335">
        <v>33.879916199999997</v>
      </c>
      <c r="Z335">
        <v>-118.400085</v>
      </c>
      <c r="AA335">
        <v>0.72094913590880538</v>
      </c>
    </row>
    <row r="336" spans="1:27" x14ac:dyDescent="0.3">
      <c r="A336" t="s">
        <v>17</v>
      </c>
      <c r="B336" t="s">
        <v>165</v>
      </c>
      <c r="C336" t="s">
        <v>162</v>
      </c>
      <c r="D336" t="s">
        <v>20</v>
      </c>
      <c r="E336">
        <v>90266</v>
      </c>
      <c r="F336">
        <v>3900000</v>
      </c>
      <c r="G336" t="str" cm="1">
        <f t="array" ref="G336">IF(OR(VLOOKUP($C336,Price_LookUp_tbl,11,FALSE)&gt;$F336,VLOOKUP($C336,Price_LookUp_tbl,12,FALSE)&lt;$F336),"Yes","No")</f>
        <v>No</v>
      </c>
      <c r="H336">
        <f t="shared" si="45"/>
        <v>-0.34927209760667816</v>
      </c>
      <c r="I336">
        <v>4</v>
      </c>
      <c r="J336" t="str">
        <f t="shared" si="46"/>
        <v>No</v>
      </c>
      <c r="K336">
        <f t="shared" si="47"/>
        <v>-0.18140979071534938</v>
      </c>
      <c r="L336">
        <v>3</v>
      </c>
      <c r="M336" t="str">
        <f t="shared" si="48"/>
        <v>No</v>
      </c>
      <c r="N336">
        <f t="shared" si="49"/>
        <v>-0.50330352895799435</v>
      </c>
      <c r="O336">
        <v>2946</v>
      </c>
      <c r="P336" t="str">
        <f t="shared" si="50"/>
        <v>No</v>
      </c>
      <c r="Q336">
        <f t="shared" si="51"/>
        <v>-0.26466682701271793</v>
      </c>
      <c r="R336">
        <v>4467</v>
      </c>
      <c r="S336">
        <v>2021</v>
      </c>
      <c r="T336" t="str">
        <f t="shared" si="52"/>
        <v>No</v>
      </c>
      <c r="U336">
        <f t="shared" si="53"/>
        <v>1.0723059569027009</v>
      </c>
      <c r="V336">
        <v>169</v>
      </c>
      <c r="W336">
        <v>1324</v>
      </c>
      <c r="X336" t="s">
        <v>21</v>
      </c>
      <c r="Y336">
        <v>33.887870300000003</v>
      </c>
      <c r="Z336">
        <v>-118.39890920000001</v>
      </c>
      <c r="AA336">
        <v>1.1820481791376158</v>
      </c>
    </row>
    <row r="337" spans="1:27" x14ac:dyDescent="0.3">
      <c r="A337" t="s">
        <v>17</v>
      </c>
      <c r="B337" t="s">
        <v>166</v>
      </c>
      <c r="C337" t="s">
        <v>162</v>
      </c>
      <c r="D337" t="s">
        <v>20</v>
      </c>
      <c r="E337">
        <v>90266</v>
      </c>
      <c r="F337">
        <v>2150000</v>
      </c>
      <c r="G337" t="str" cm="1">
        <f t="array" ref="G337">IF(OR(VLOOKUP($C337,Price_LookUp_tbl,11,FALSE)&gt;$F337,VLOOKUP($C337,Price_LookUp_tbl,12,FALSE)&lt;$F337),"Yes","No")</f>
        <v>No</v>
      </c>
      <c r="H337">
        <f t="shared" si="45"/>
        <v>-0.70496121109190424</v>
      </c>
      <c r="I337">
        <v>4</v>
      </c>
      <c r="J337" t="str">
        <f t="shared" si="46"/>
        <v>No</v>
      </c>
      <c r="K337">
        <f t="shared" si="47"/>
        <v>-0.18140979071534938</v>
      </c>
      <c r="L337">
        <v>3</v>
      </c>
      <c r="M337" t="str">
        <f t="shared" si="48"/>
        <v>No</v>
      </c>
      <c r="N337">
        <f t="shared" si="49"/>
        <v>-0.50330352895799435</v>
      </c>
      <c r="O337">
        <v>1737</v>
      </c>
      <c r="P337" t="str">
        <f t="shared" si="50"/>
        <v>No</v>
      </c>
      <c r="Q337">
        <f t="shared" si="51"/>
        <v>-0.8649206713406502</v>
      </c>
      <c r="R337">
        <v>5342</v>
      </c>
      <c r="S337">
        <v>1953</v>
      </c>
      <c r="T337" t="str">
        <f t="shared" si="52"/>
        <v>No</v>
      </c>
      <c r="U337">
        <f t="shared" si="53"/>
        <v>-1.2367863362395821</v>
      </c>
      <c r="V337">
        <v>47</v>
      </c>
      <c r="W337">
        <v>1238</v>
      </c>
      <c r="X337" t="s">
        <v>21</v>
      </c>
      <c r="Y337">
        <v>33.874620700000001</v>
      </c>
      <c r="Z337">
        <v>-118.3942694</v>
      </c>
      <c r="AA337">
        <v>0.90067511749576723</v>
      </c>
    </row>
    <row r="338" spans="1:27" x14ac:dyDescent="0.3">
      <c r="A338" t="s">
        <v>17</v>
      </c>
      <c r="B338" t="s">
        <v>167</v>
      </c>
      <c r="C338" t="s">
        <v>162</v>
      </c>
      <c r="D338" t="s">
        <v>20</v>
      </c>
      <c r="E338">
        <v>90266</v>
      </c>
      <c r="F338">
        <v>3795000</v>
      </c>
      <c r="G338" t="str" cm="1">
        <f t="array" ref="G338">IF(OR(VLOOKUP($C338,Price_LookUp_tbl,11,FALSE)&gt;$F338,VLOOKUP($C338,Price_LookUp_tbl,12,FALSE)&lt;$F338),"Yes","No")</f>
        <v>No</v>
      </c>
      <c r="H338">
        <f t="shared" si="45"/>
        <v>-0.37061344441579175</v>
      </c>
      <c r="I338">
        <v>4</v>
      </c>
      <c r="J338" t="str">
        <f t="shared" si="46"/>
        <v>No</v>
      </c>
      <c r="K338">
        <f t="shared" si="47"/>
        <v>-0.18140979071534938</v>
      </c>
      <c r="L338">
        <v>4</v>
      </c>
      <c r="M338" t="str">
        <f t="shared" si="48"/>
        <v>No</v>
      </c>
      <c r="N338">
        <f t="shared" si="49"/>
        <v>2.0459493047072942E-2</v>
      </c>
      <c r="O338">
        <v>3598</v>
      </c>
      <c r="P338" t="str">
        <f t="shared" si="50"/>
        <v>No</v>
      </c>
      <c r="Q338">
        <f t="shared" si="51"/>
        <v>5.9043269349409275E-2</v>
      </c>
      <c r="R338">
        <v>5088</v>
      </c>
      <c r="S338">
        <v>2023</v>
      </c>
      <c r="T338" t="str">
        <f t="shared" si="52"/>
        <v>No</v>
      </c>
      <c r="U338">
        <f t="shared" si="53"/>
        <v>1.1402204361127679</v>
      </c>
      <c r="V338">
        <v>21</v>
      </c>
      <c r="W338">
        <v>1055</v>
      </c>
      <c r="X338" t="s">
        <v>21</v>
      </c>
      <c r="Y338">
        <v>33.888424999999998</v>
      </c>
      <c r="Z338">
        <v>-118.37979799999999</v>
      </c>
      <c r="AA338">
        <v>2.0148573578983937</v>
      </c>
    </row>
    <row r="339" spans="1:27" x14ac:dyDescent="0.3">
      <c r="A339" t="s">
        <v>17</v>
      </c>
      <c r="B339" t="s">
        <v>168</v>
      </c>
      <c r="C339" t="s">
        <v>162</v>
      </c>
      <c r="D339" t="s">
        <v>20</v>
      </c>
      <c r="E339">
        <v>90266</v>
      </c>
      <c r="F339">
        <v>2450000</v>
      </c>
      <c r="G339" t="str" cm="1">
        <f t="array" ref="G339">IF(OR(VLOOKUP($C339,Price_LookUp_tbl,11,FALSE)&gt;$F339,VLOOKUP($C339,Price_LookUp_tbl,12,FALSE)&lt;$F339),"Yes","No")</f>
        <v>No</v>
      </c>
      <c r="H339">
        <f t="shared" si="45"/>
        <v>-0.64398593449443686</v>
      </c>
      <c r="I339">
        <v>3</v>
      </c>
      <c r="J339" t="str">
        <f t="shared" si="46"/>
        <v>No</v>
      </c>
      <c r="K339">
        <f t="shared" si="47"/>
        <v>-0.73427772432403315</v>
      </c>
      <c r="L339">
        <v>2</v>
      </c>
      <c r="M339" t="str">
        <f t="shared" si="48"/>
        <v>No</v>
      </c>
      <c r="N339">
        <f t="shared" si="49"/>
        <v>-1.0270665509630617</v>
      </c>
      <c r="O339">
        <v>1674</v>
      </c>
      <c r="P339" t="str">
        <f t="shared" si="50"/>
        <v>No</v>
      </c>
      <c r="Q339">
        <f t="shared" si="51"/>
        <v>-0.89619940764557959</v>
      </c>
      <c r="R339">
        <v>5102</v>
      </c>
      <c r="S339">
        <v>1950</v>
      </c>
      <c r="T339" t="str">
        <f t="shared" si="52"/>
        <v>No</v>
      </c>
      <c r="U339">
        <f t="shared" si="53"/>
        <v>-1.3386580550546829</v>
      </c>
      <c r="V339">
        <v>14</v>
      </c>
      <c r="W339">
        <v>1464</v>
      </c>
      <c r="X339" t="s">
        <v>21</v>
      </c>
      <c r="Y339">
        <v>33.888430900000003</v>
      </c>
      <c r="Z339">
        <v>-118.3794987</v>
      </c>
      <c r="AA339">
        <v>2.029799702108261</v>
      </c>
    </row>
    <row r="340" spans="1:27" x14ac:dyDescent="0.3">
      <c r="A340" t="s">
        <v>17</v>
      </c>
      <c r="B340" t="s">
        <v>169</v>
      </c>
      <c r="C340" t="s">
        <v>162</v>
      </c>
      <c r="D340" t="s">
        <v>20</v>
      </c>
      <c r="E340">
        <v>90266</v>
      </c>
      <c r="F340">
        <v>3824000</v>
      </c>
      <c r="G340" t="str" cm="1">
        <f t="array" ref="G340">IF(OR(VLOOKUP($C340,Price_LookUp_tbl,11,FALSE)&gt;$F340,VLOOKUP($C340,Price_LookUp_tbl,12,FALSE)&lt;$F340),"Yes","No")</f>
        <v>No</v>
      </c>
      <c r="H340">
        <f t="shared" si="45"/>
        <v>-0.36471916767803653</v>
      </c>
      <c r="I340">
        <v>5</v>
      </c>
      <c r="J340" t="str">
        <f t="shared" si="46"/>
        <v>No</v>
      </c>
      <c r="K340">
        <f t="shared" si="47"/>
        <v>0.3714581428933344</v>
      </c>
      <c r="L340">
        <v>5.5</v>
      </c>
      <c r="M340" t="str">
        <f t="shared" si="48"/>
        <v>No</v>
      </c>
      <c r="N340">
        <f t="shared" si="49"/>
        <v>0.80610402605467391</v>
      </c>
      <c r="O340">
        <v>3344</v>
      </c>
      <c r="P340" t="str">
        <f t="shared" si="50"/>
        <v>No</v>
      </c>
      <c r="Q340">
        <f t="shared" si="51"/>
        <v>-6.7064651626020655E-2</v>
      </c>
      <c r="R340">
        <v>4908</v>
      </c>
      <c r="S340">
        <v>2023</v>
      </c>
      <c r="T340" t="str">
        <f t="shared" si="52"/>
        <v>No</v>
      </c>
      <c r="U340">
        <f t="shared" si="53"/>
        <v>1.1402204361127679</v>
      </c>
      <c r="V340">
        <v>50</v>
      </c>
      <c r="W340">
        <v>1144</v>
      </c>
      <c r="X340" t="s">
        <v>21</v>
      </c>
      <c r="Y340">
        <v>33.8885194</v>
      </c>
      <c r="Z340">
        <v>-118.3919705</v>
      </c>
      <c r="AA340">
        <v>1.4660421807397033</v>
      </c>
    </row>
    <row r="341" spans="1:27" x14ac:dyDescent="0.3">
      <c r="A341" t="s">
        <v>17</v>
      </c>
      <c r="B341" t="s">
        <v>170</v>
      </c>
      <c r="C341" t="s">
        <v>162</v>
      </c>
      <c r="D341" t="s">
        <v>20</v>
      </c>
      <c r="E341">
        <v>90266</v>
      </c>
      <c r="F341">
        <v>7999000</v>
      </c>
      <c r="G341" t="str" cm="1">
        <f t="array" ref="G341">IF(OR(VLOOKUP($C341,Price_LookUp_tbl,11,FALSE)&gt;$F341,VLOOKUP($C341,Price_LookUp_tbl,12,FALSE)&lt;$F341),"Yes","No")</f>
        <v>No</v>
      </c>
      <c r="H341">
        <f t="shared" si="45"/>
        <v>0.48385343163671696</v>
      </c>
      <c r="I341">
        <v>5</v>
      </c>
      <c r="J341" t="str">
        <f t="shared" si="46"/>
        <v>No</v>
      </c>
      <c r="K341">
        <f t="shared" si="47"/>
        <v>0.3714581428933344</v>
      </c>
      <c r="L341">
        <v>5.5</v>
      </c>
      <c r="M341" t="str">
        <f t="shared" si="48"/>
        <v>No</v>
      </c>
      <c r="N341">
        <f t="shared" si="49"/>
        <v>0.80610402605467391</v>
      </c>
      <c r="O341">
        <v>5400</v>
      </c>
      <c r="P341" t="str">
        <f t="shared" si="50"/>
        <v>No</v>
      </c>
      <c r="Q341">
        <f t="shared" si="51"/>
        <v>0.95371442524596328</v>
      </c>
      <c r="R341">
        <v>3000</v>
      </c>
      <c r="S341">
        <v>2019</v>
      </c>
      <c r="T341" t="str">
        <f t="shared" si="52"/>
        <v>No</v>
      </c>
      <c r="U341">
        <f t="shared" si="53"/>
        <v>1.0043914776926337</v>
      </c>
      <c r="V341">
        <v>1</v>
      </c>
      <c r="W341">
        <v>1481</v>
      </c>
      <c r="X341" t="s">
        <v>21</v>
      </c>
      <c r="Y341">
        <v>33.887206599999999</v>
      </c>
      <c r="Z341">
        <v>-118.40736510000001</v>
      </c>
      <c r="AA341">
        <v>0.96502157478905626</v>
      </c>
    </row>
    <row r="342" spans="1:27" x14ac:dyDescent="0.3">
      <c r="A342" t="s">
        <v>17</v>
      </c>
      <c r="B342" t="s">
        <v>171</v>
      </c>
      <c r="C342" t="s">
        <v>162</v>
      </c>
      <c r="D342" t="s">
        <v>20</v>
      </c>
      <c r="E342">
        <v>90266</v>
      </c>
      <c r="F342">
        <v>7299999</v>
      </c>
      <c r="G342" t="str" cm="1">
        <f t="array" ref="G342">IF(OR(VLOOKUP($C342,Price_LookUp_tbl,11,FALSE)&gt;$F342,VLOOKUP($C342,Price_LookUp_tbl,12,FALSE)&lt;$F342),"Yes","No")</f>
        <v>No</v>
      </c>
      <c r="H342">
        <f t="shared" si="45"/>
        <v>0.34178083391369612</v>
      </c>
      <c r="I342">
        <v>6</v>
      </c>
      <c r="J342" t="str">
        <f t="shared" si="46"/>
        <v>No</v>
      </c>
      <c r="K342">
        <f t="shared" si="47"/>
        <v>0.92432607650201826</v>
      </c>
      <c r="L342">
        <v>4.5</v>
      </c>
      <c r="M342" t="str">
        <f t="shared" si="48"/>
        <v>No</v>
      </c>
      <c r="N342">
        <f t="shared" si="49"/>
        <v>0.2823410040496066</v>
      </c>
      <c r="O342">
        <v>5700</v>
      </c>
      <c r="P342" t="str">
        <f t="shared" si="50"/>
        <v>No</v>
      </c>
      <c r="Q342">
        <f t="shared" si="51"/>
        <v>1.1026607886027704</v>
      </c>
      <c r="R342">
        <v>5432</v>
      </c>
      <c r="S342">
        <v>2015</v>
      </c>
      <c r="T342" t="str">
        <f t="shared" si="52"/>
        <v>No</v>
      </c>
      <c r="U342">
        <f t="shared" si="53"/>
        <v>0.86856251927249939</v>
      </c>
      <c r="V342">
        <v>28</v>
      </c>
      <c r="W342">
        <v>1281</v>
      </c>
      <c r="X342" t="s">
        <v>21</v>
      </c>
      <c r="Y342">
        <v>33.889581700000001</v>
      </c>
      <c r="Z342">
        <v>-118.4040518</v>
      </c>
      <c r="AA342">
        <v>1.1673601197052579</v>
      </c>
    </row>
    <row r="343" spans="1:27" x14ac:dyDescent="0.3">
      <c r="A343" t="s">
        <v>17</v>
      </c>
      <c r="B343" t="s">
        <v>172</v>
      </c>
      <c r="C343" t="s">
        <v>162</v>
      </c>
      <c r="D343" t="s">
        <v>20</v>
      </c>
      <c r="E343">
        <v>90266</v>
      </c>
      <c r="F343">
        <v>2750000</v>
      </c>
      <c r="G343" t="str" cm="1">
        <f t="array" ref="G343">IF(OR(VLOOKUP($C343,Price_LookUp_tbl,11,FALSE)&gt;$F343,VLOOKUP($C343,Price_LookUp_tbl,12,FALSE)&lt;$F343),"Yes","No")</f>
        <v>No</v>
      </c>
      <c r="H343">
        <f t="shared" si="45"/>
        <v>-0.5830106578969696</v>
      </c>
      <c r="I343">
        <v>4</v>
      </c>
      <c r="J343" t="str">
        <f t="shared" si="46"/>
        <v>No</v>
      </c>
      <c r="K343">
        <f t="shared" si="47"/>
        <v>-0.18140979071534938</v>
      </c>
      <c r="L343">
        <v>3</v>
      </c>
      <c r="M343" t="str">
        <f t="shared" si="48"/>
        <v>No</v>
      </c>
      <c r="N343">
        <f t="shared" si="49"/>
        <v>-0.50330352895799435</v>
      </c>
      <c r="O343">
        <v>2803</v>
      </c>
      <c r="P343" t="str">
        <f t="shared" si="50"/>
        <v>No</v>
      </c>
      <c r="Q343">
        <f t="shared" si="51"/>
        <v>-0.33566459354612926</v>
      </c>
      <c r="R343">
        <v>7497</v>
      </c>
      <c r="S343">
        <v>1949</v>
      </c>
      <c r="T343" t="str">
        <f t="shared" si="52"/>
        <v>No</v>
      </c>
      <c r="U343">
        <f t="shared" si="53"/>
        <v>-1.3726152946597165</v>
      </c>
      <c r="V343">
        <v>28</v>
      </c>
      <c r="W343">
        <v>981</v>
      </c>
      <c r="X343" t="s">
        <v>21</v>
      </c>
      <c r="Y343">
        <v>33.8935709</v>
      </c>
      <c r="Z343">
        <v>-118.3892218</v>
      </c>
      <c r="AA343">
        <v>1.8301775453826754</v>
      </c>
    </row>
    <row r="344" spans="1:27" x14ac:dyDescent="0.3">
      <c r="A344" t="s">
        <v>17</v>
      </c>
      <c r="B344" t="s">
        <v>173</v>
      </c>
      <c r="C344" t="s">
        <v>162</v>
      </c>
      <c r="D344" t="s">
        <v>20</v>
      </c>
      <c r="E344">
        <v>90266</v>
      </c>
      <c r="F344">
        <v>3999500</v>
      </c>
      <c r="G344" t="str" cm="1">
        <f t="array" ref="G344">IF(OR(VLOOKUP($C344,Price_LookUp_tbl,11,FALSE)&gt;$F344,VLOOKUP($C344,Price_LookUp_tbl,12,FALSE)&lt;$F344),"Yes","No")</f>
        <v>No</v>
      </c>
      <c r="H344">
        <f t="shared" si="45"/>
        <v>-0.32904863086851815</v>
      </c>
      <c r="I344">
        <v>4</v>
      </c>
      <c r="J344" t="str">
        <f t="shared" si="46"/>
        <v>No</v>
      </c>
      <c r="K344">
        <f t="shared" si="47"/>
        <v>-0.18140979071534938</v>
      </c>
      <c r="L344">
        <v>4.5</v>
      </c>
      <c r="M344" t="str">
        <f t="shared" si="48"/>
        <v>No</v>
      </c>
      <c r="N344">
        <f t="shared" si="49"/>
        <v>0.2823410040496066</v>
      </c>
      <c r="O344">
        <v>4180</v>
      </c>
      <c r="P344" t="str">
        <f t="shared" si="50"/>
        <v>No</v>
      </c>
      <c r="Q344">
        <f t="shared" si="51"/>
        <v>0.34799921426161484</v>
      </c>
      <c r="R344">
        <v>7499</v>
      </c>
      <c r="S344">
        <v>1998</v>
      </c>
      <c r="T344" t="str">
        <f t="shared" si="52"/>
        <v>No</v>
      </c>
      <c r="U344">
        <f t="shared" si="53"/>
        <v>0.29128944598692863</v>
      </c>
      <c r="V344">
        <v>14</v>
      </c>
      <c r="W344">
        <v>957</v>
      </c>
      <c r="X344" t="s">
        <v>21</v>
      </c>
      <c r="Y344">
        <v>33.883980700000002</v>
      </c>
      <c r="Z344">
        <v>-118.38886189999999</v>
      </c>
      <c r="AA344">
        <v>1.4110479795047719</v>
      </c>
    </row>
    <row r="345" spans="1:27" x14ac:dyDescent="0.3">
      <c r="A345" t="s">
        <v>17</v>
      </c>
      <c r="B345" t="s">
        <v>174</v>
      </c>
      <c r="C345" t="s">
        <v>162</v>
      </c>
      <c r="D345" t="s">
        <v>20</v>
      </c>
      <c r="E345">
        <v>90266</v>
      </c>
      <c r="F345">
        <v>2850000</v>
      </c>
      <c r="G345" t="str" cm="1">
        <f t="array" ref="G345">IF(OR(VLOOKUP($C345,Price_LookUp_tbl,11,FALSE)&gt;$F345,VLOOKUP($C345,Price_LookUp_tbl,12,FALSE)&lt;$F345),"Yes","No")</f>
        <v>No</v>
      </c>
      <c r="H345">
        <f t="shared" si="45"/>
        <v>-0.56268556569781381</v>
      </c>
      <c r="I345">
        <v>5</v>
      </c>
      <c r="J345" t="str">
        <f t="shared" si="46"/>
        <v>No</v>
      </c>
      <c r="K345">
        <f t="shared" si="47"/>
        <v>0.3714581428933344</v>
      </c>
      <c r="L345">
        <v>3</v>
      </c>
      <c r="M345" t="str">
        <f t="shared" si="48"/>
        <v>No</v>
      </c>
      <c r="N345">
        <f t="shared" si="49"/>
        <v>-0.50330352895799435</v>
      </c>
      <c r="O345">
        <v>2816</v>
      </c>
      <c r="P345" t="str">
        <f t="shared" si="50"/>
        <v>No</v>
      </c>
      <c r="Q345">
        <f t="shared" si="51"/>
        <v>-0.32921025113400099</v>
      </c>
      <c r="R345">
        <v>6643</v>
      </c>
      <c r="S345">
        <v>1967</v>
      </c>
      <c r="T345" t="str">
        <f t="shared" si="52"/>
        <v>No</v>
      </c>
      <c r="U345">
        <f t="shared" si="53"/>
        <v>-0.76138498176911218</v>
      </c>
      <c r="V345">
        <v>12</v>
      </c>
      <c r="W345">
        <v>1012</v>
      </c>
      <c r="X345" t="s">
        <v>21</v>
      </c>
      <c r="Y345">
        <v>33.880739699999999</v>
      </c>
      <c r="Z345">
        <v>-118.3879939</v>
      </c>
      <c r="AA345">
        <v>1.3551693831828326</v>
      </c>
    </row>
    <row r="346" spans="1:27" x14ac:dyDescent="0.3">
      <c r="A346" t="s">
        <v>17</v>
      </c>
      <c r="B346" t="s">
        <v>175</v>
      </c>
      <c r="C346" t="s">
        <v>162</v>
      </c>
      <c r="D346" t="s">
        <v>20</v>
      </c>
      <c r="E346">
        <v>90266</v>
      </c>
      <c r="F346">
        <v>2725000</v>
      </c>
      <c r="G346" t="str" cm="1">
        <f t="array" ref="G346">IF(OR(VLOOKUP($C346,Price_LookUp_tbl,11,FALSE)&gt;$F346,VLOOKUP($C346,Price_LookUp_tbl,12,FALSE)&lt;$F346),"Yes","No")</f>
        <v>No</v>
      </c>
      <c r="H346">
        <f t="shared" si="45"/>
        <v>-0.58809193094675849</v>
      </c>
      <c r="I346">
        <v>4</v>
      </c>
      <c r="J346" t="str">
        <f t="shared" si="46"/>
        <v>No</v>
      </c>
      <c r="K346">
        <f t="shared" si="47"/>
        <v>-0.18140979071534938</v>
      </c>
      <c r="L346">
        <v>4</v>
      </c>
      <c r="M346" t="str">
        <f t="shared" si="48"/>
        <v>No</v>
      </c>
      <c r="N346">
        <f t="shared" si="49"/>
        <v>2.0459493047072942E-2</v>
      </c>
      <c r="O346">
        <v>2636</v>
      </c>
      <c r="P346" t="str">
        <f t="shared" si="50"/>
        <v>No</v>
      </c>
      <c r="Q346">
        <f t="shared" si="51"/>
        <v>-0.41857806914808515</v>
      </c>
      <c r="R346">
        <v>7511</v>
      </c>
      <c r="S346">
        <v>1952</v>
      </c>
      <c r="T346" t="str">
        <f t="shared" si="52"/>
        <v>No</v>
      </c>
      <c r="U346">
        <f t="shared" si="53"/>
        <v>-1.2707435758446157</v>
      </c>
      <c r="V346">
        <v>84</v>
      </c>
      <c r="W346">
        <v>1034</v>
      </c>
      <c r="X346" t="s">
        <v>21</v>
      </c>
      <c r="Y346">
        <v>33.881149700000002</v>
      </c>
      <c r="Z346">
        <v>-118.3869735</v>
      </c>
      <c r="AA346">
        <v>1.4200591152683288</v>
      </c>
    </row>
    <row r="347" spans="1:27" x14ac:dyDescent="0.3">
      <c r="A347" t="s">
        <v>17</v>
      </c>
      <c r="B347" t="s">
        <v>176</v>
      </c>
      <c r="C347" t="s">
        <v>162</v>
      </c>
      <c r="D347" t="s">
        <v>20</v>
      </c>
      <c r="E347">
        <v>90266</v>
      </c>
      <c r="F347">
        <v>3995000</v>
      </c>
      <c r="G347" t="str" cm="1">
        <f t="array" ref="G347">IF(OR(VLOOKUP($C347,Price_LookUp_tbl,11,FALSE)&gt;$F347,VLOOKUP($C347,Price_LookUp_tbl,12,FALSE)&lt;$F347),"Yes","No")</f>
        <v>No</v>
      </c>
      <c r="H347">
        <f t="shared" si="45"/>
        <v>-0.32996326001748016</v>
      </c>
      <c r="I347">
        <v>5</v>
      </c>
      <c r="J347" t="str">
        <f t="shared" si="46"/>
        <v>No</v>
      </c>
      <c r="K347">
        <f t="shared" si="47"/>
        <v>0.3714581428933344</v>
      </c>
      <c r="L347">
        <v>4</v>
      </c>
      <c r="M347" t="str">
        <f t="shared" si="48"/>
        <v>No</v>
      </c>
      <c r="N347">
        <f t="shared" si="49"/>
        <v>2.0459493047072942E-2</v>
      </c>
      <c r="O347">
        <v>3383</v>
      </c>
      <c r="P347" t="str">
        <f t="shared" si="50"/>
        <v>No</v>
      </c>
      <c r="Q347">
        <f t="shared" si="51"/>
        <v>-4.7701624389635745E-2</v>
      </c>
      <c r="R347">
        <v>4863</v>
      </c>
      <c r="S347">
        <v>2006</v>
      </c>
      <c r="T347" t="str">
        <f t="shared" si="52"/>
        <v>No</v>
      </c>
      <c r="U347">
        <f t="shared" si="53"/>
        <v>0.56294736282719726</v>
      </c>
      <c r="V347">
        <v>20</v>
      </c>
      <c r="W347">
        <v>1181</v>
      </c>
      <c r="X347" t="s">
        <v>21</v>
      </c>
      <c r="Y347">
        <v>33.889773099999999</v>
      </c>
      <c r="Z347">
        <v>-118.3935208</v>
      </c>
      <c r="AA347">
        <v>1.470627353214907</v>
      </c>
    </row>
    <row r="348" spans="1:27" x14ac:dyDescent="0.3">
      <c r="A348" t="s">
        <v>17</v>
      </c>
      <c r="B348" t="s">
        <v>177</v>
      </c>
      <c r="C348" t="s">
        <v>162</v>
      </c>
      <c r="D348" t="s">
        <v>20</v>
      </c>
      <c r="E348">
        <v>90266</v>
      </c>
      <c r="F348">
        <v>5100000</v>
      </c>
      <c r="G348" t="str" cm="1">
        <f t="array" ref="G348">IF(OR(VLOOKUP($C348,Price_LookUp_tbl,11,FALSE)&gt;$F348,VLOOKUP($C348,Price_LookUp_tbl,12,FALSE)&lt;$F348),"Yes","No")</f>
        <v>No</v>
      </c>
      <c r="H348">
        <f t="shared" si="45"/>
        <v>-0.10537099121680889</v>
      </c>
      <c r="I348">
        <v>5</v>
      </c>
      <c r="J348" t="str">
        <f t="shared" si="46"/>
        <v>No</v>
      </c>
      <c r="K348">
        <f t="shared" si="47"/>
        <v>0.3714581428933344</v>
      </c>
      <c r="L348">
        <v>4.5</v>
      </c>
      <c r="M348" t="str">
        <f t="shared" si="48"/>
        <v>No</v>
      </c>
      <c r="N348">
        <f t="shared" si="49"/>
        <v>0.2823410040496066</v>
      </c>
      <c r="O348">
        <v>3558</v>
      </c>
      <c r="P348" t="str">
        <f t="shared" si="50"/>
        <v>No</v>
      </c>
      <c r="Q348">
        <f t="shared" si="51"/>
        <v>3.9183754235168344E-2</v>
      </c>
      <c r="R348">
        <v>4485</v>
      </c>
      <c r="S348">
        <v>2020</v>
      </c>
      <c r="T348" t="str">
        <f t="shared" si="52"/>
        <v>No</v>
      </c>
      <c r="U348">
        <f t="shared" si="53"/>
        <v>1.0383487172976673</v>
      </c>
      <c r="V348">
        <v>7</v>
      </c>
      <c r="W348">
        <v>1433</v>
      </c>
      <c r="X348" t="s">
        <v>21</v>
      </c>
      <c r="Y348">
        <v>33.890970500000002</v>
      </c>
      <c r="Z348">
        <v>-118.3993224</v>
      </c>
      <c r="AA348">
        <v>1.3572618984796907</v>
      </c>
    </row>
    <row r="349" spans="1:27" x14ac:dyDescent="0.3">
      <c r="A349" t="s">
        <v>17</v>
      </c>
      <c r="B349" t="s">
        <v>178</v>
      </c>
      <c r="C349" t="s">
        <v>162</v>
      </c>
      <c r="D349" t="s">
        <v>20</v>
      </c>
      <c r="E349">
        <v>90266</v>
      </c>
      <c r="F349">
        <v>4400000</v>
      </c>
      <c r="G349" t="str" cm="1">
        <f t="array" ref="G349">IF(OR(VLOOKUP($C349,Price_LookUp_tbl,11,FALSE)&gt;$F349,VLOOKUP($C349,Price_LookUp_tbl,12,FALSE)&lt;$F349),"Yes","No")</f>
        <v>No</v>
      </c>
      <c r="H349">
        <f t="shared" si="45"/>
        <v>-0.24764663661089931</v>
      </c>
      <c r="I349">
        <v>5</v>
      </c>
      <c r="J349" t="str">
        <f t="shared" si="46"/>
        <v>No</v>
      </c>
      <c r="K349">
        <f t="shared" si="47"/>
        <v>0.3714581428933344</v>
      </c>
      <c r="L349">
        <v>5.5</v>
      </c>
      <c r="M349" t="str">
        <f t="shared" si="48"/>
        <v>No</v>
      </c>
      <c r="N349">
        <f t="shared" si="49"/>
        <v>0.80610402605467391</v>
      </c>
      <c r="O349">
        <v>3150</v>
      </c>
      <c r="P349" t="str">
        <f t="shared" si="50"/>
        <v>No</v>
      </c>
      <c r="Q349">
        <f t="shared" si="51"/>
        <v>-0.16338329993008918</v>
      </c>
      <c r="R349">
        <v>4480</v>
      </c>
      <c r="S349">
        <v>2023</v>
      </c>
      <c r="T349" t="str">
        <f t="shared" si="52"/>
        <v>No</v>
      </c>
      <c r="U349">
        <f t="shared" si="53"/>
        <v>1.1402204361127679</v>
      </c>
      <c r="V349">
        <v>34</v>
      </c>
      <c r="W349">
        <v>1397</v>
      </c>
      <c r="X349" t="s">
        <v>21</v>
      </c>
      <c r="Y349">
        <v>33.891722000000001</v>
      </c>
      <c r="Z349">
        <v>-118.3998065</v>
      </c>
      <c r="AA349">
        <v>1.3921246905685463</v>
      </c>
    </row>
    <row r="350" spans="1:27" x14ac:dyDescent="0.3">
      <c r="A350" t="s">
        <v>17</v>
      </c>
      <c r="B350" t="s">
        <v>179</v>
      </c>
      <c r="C350" t="s">
        <v>162</v>
      </c>
      <c r="D350" t="s">
        <v>20</v>
      </c>
      <c r="E350">
        <v>90266</v>
      </c>
      <c r="F350">
        <v>3599900</v>
      </c>
      <c r="G350" t="str" cm="1">
        <f t="array" ref="G350">IF(OR(VLOOKUP($C350,Price_LookUp_tbl,11,FALSE)&gt;$F350,VLOOKUP($C350,Price_LookUp_tbl,12,FALSE)&lt;$F350),"Yes","No")</f>
        <v>No</v>
      </c>
      <c r="H350">
        <f t="shared" si="45"/>
        <v>-0.41026769929634466</v>
      </c>
      <c r="I350">
        <v>5</v>
      </c>
      <c r="J350" t="str">
        <f t="shared" si="46"/>
        <v>No</v>
      </c>
      <c r="K350">
        <f t="shared" si="47"/>
        <v>0.3714581428933344</v>
      </c>
      <c r="L350">
        <v>4.5</v>
      </c>
      <c r="M350" t="str">
        <f t="shared" si="48"/>
        <v>No</v>
      </c>
      <c r="N350">
        <f t="shared" si="49"/>
        <v>0.2823410040496066</v>
      </c>
      <c r="O350">
        <v>3724</v>
      </c>
      <c r="P350" t="str">
        <f t="shared" si="50"/>
        <v>No</v>
      </c>
      <c r="Q350">
        <f t="shared" si="51"/>
        <v>0.12160074195926822</v>
      </c>
      <c r="R350">
        <v>7502</v>
      </c>
      <c r="S350">
        <v>2003</v>
      </c>
      <c r="T350" t="str">
        <f t="shared" si="52"/>
        <v>No</v>
      </c>
      <c r="U350">
        <f t="shared" si="53"/>
        <v>0.4610756440120965</v>
      </c>
      <c r="V350">
        <v>35</v>
      </c>
      <c r="W350">
        <v>967</v>
      </c>
      <c r="X350" t="s">
        <v>21</v>
      </c>
      <c r="Y350">
        <v>33.886298600000003</v>
      </c>
      <c r="Z350">
        <v>-118.3796687</v>
      </c>
      <c r="AA350">
        <v>1.9498470195489905</v>
      </c>
    </row>
    <row r="351" spans="1:27" x14ac:dyDescent="0.3">
      <c r="A351" t="s">
        <v>17</v>
      </c>
      <c r="B351" t="s">
        <v>180</v>
      </c>
      <c r="C351" t="s">
        <v>162</v>
      </c>
      <c r="D351" t="s">
        <v>20</v>
      </c>
      <c r="E351">
        <v>90266</v>
      </c>
      <c r="F351">
        <v>1975000</v>
      </c>
      <c r="G351" t="str" cm="1">
        <f t="array" ref="G351">IF(OR(VLOOKUP($C351,Price_LookUp_tbl,11,FALSE)&gt;$F351,VLOOKUP($C351,Price_LookUp_tbl,12,FALSE)&lt;$F351),"Yes","No")</f>
        <v>No</v>
      </c>
      <c r="H351">
        <f t="shared" si="45"/>
        <v>-0.74053012244042682</v>
      </c>
      <c r="I351">
        <v>3</v>
      </c>
      <c r="J351" t="str">
        <f t="shared" si="46"/>
        <v>No</v>
      </c>
      <c r="K351">
        <f t="shared" si="47"/>
        <v>-0.73427772432403315</v>
      </c>
      <c r="L351">
        <v>2</v>
      </c>
      <c r="M351" t="str">
        <f t="shared" si="48"/>
        <v>No</v>
      </c>
      <c r="N351">
        <f t="shared" si="49"/>
        <v>-1.0270665509630617</v>
      </c>
      <c r="O351">
        <v>1175</v>
      </c>
      <c r="P351" t="str">
        <f t="shared" si="50"/>
        <v>No</v>
      </c>
      <c r="Q351">
        <f t="shared" si="51"/>
        <v>-1.1439468586957353</v>
      </c>
      <c r="R351">
        <v>4485</v>
      </c>
      <c r="S351">
        <v>1948</v>
      </c>
      <c r="T351" t="str">
        <f t="shared" si="52"/>
        <v>No</v>
      </c>
      <c r="U351">
        <f t="shared" si="53"/>
        <v>-1.4065725342647502</v>
      </c>
      <c r="V351">
        <v>14</v>
      </c>
      <c r="W351">
        <v>1681</v>
      </c>
      <c r="X351" t="s">
        <v>21</v>
      </c>
      <c r="Y351">
        <v>33.893414200000002</v>
      </c>
      <c r="Z351">
        <v>-118.3972095</v>
      </c>
      <c r="AA351">
        <v>1.5628297011665344</v>
      </c>
    </row>
    <row r="352" spans="1:27" x14ac:dyDescent="0.3">
      <c r="A352" t="s">
        <v>17</v>
      </c>
      <c r="B352" t="s">
        <v>181</v>
      </c>
      <c r="C352" t="s">
        <v>162</v>
      </c>
      <c r="D352" t="s">
        <v>20</v>
      </c>
      <c r="E352">
        <v>90266</v>
      </c>
      <c r="F352">
        <v>6850000</v>
      </c>
      <c r="G352" t="str" cm="1">
        <f t="array" ref="G352">IF(OR(VLOOKUP($C352,Price_LookUp_tbl,11,FALSE)&gt;$F352,VLOOKUP($C352,Price_LookUp_tbl,12,FALSE)&lt;$F352),"Yes","No")</f>
        <v>No</v>
      </c>
      <c r="H352">
        <f t="shared" si="45"/>
        <v>0.25031812226841715</v>
      </c>
      <c r="I352">
        <v>4</v>
      </c>
      <c r="J352" t="str">
        <f t="shared" si="46"/>
        <v>No</v>
      </c>
      <c r="K352">
        <f t="shared" si="47"/>
        <v>-0.18140979071534938</v>
      </c>
      <c r="L352">
        <v>5</v>
      </c>
      <c r="M352" t="str">
        <f t="shared" si="48"/>
        <v>No</v>
      </c>
      <c r="N352">
        <f t="shared" si="49"/>
        <v>0.54422251505214025</v>
      </c>
      <c r="O352">
        <v>3597</v>
      </c>
      <c r="P352" t="str">
        <f t="shared" si="50"/>
        <v>No</v>
      </c>
      <c r="Q352">
        <f t="shared" si="51"/>
        <v>5.8546781471553254E-2</v>
      </c>
      <c r="R352">
        <v>2251</v>
      </c>
      <c r="S352">
        <v>2024</v>
      </c>
      <c r="T352" t="str">
        <f t="shared" si="52"/>
        <v>No</v>
      </c>
      <c r="U352">
        <f t="shared" si="53"/>
        <v>1.1741776757178015</v>
      </c>
      <c r="V352">
        <v>38</v>
      </c>
      <c r="W352">
        <v>1904</v>
      </c>
      <c r="X352" t="s">
        <v>21</v>
      </c>
      <c r="Y352">
        <v>33.895744000000001</v>
      </c>
      <c r="Z352">
        <v>-118.4158518</v>
      </c>
      <c r="AA352">
        <v>0.85071607676031991</v>
      </c>
    </row>
    <row r="353" spans="1:27" x14ac:dyDescent="0.3">
      <c r="A353" t="s">
        <v>17</v>
      </c>
      <c r="B353" t="s">
        <v>182</v>
      </c>
      <c r="C353" t="s">
        <v>162</v>
      </c>
      <c r="D353" t="s">
        <v>20</v>
      </c>
      <c r="E353">
        <v>90266</v>
      </c>
      <c r="F353">
        <v>8500000</v>
      </c>
      <c r="G353" t="str" cm="1">
        <f t="array" ref="G353">IF(OR(VLOOKUP($C353,Price_LookUp_tbl,11,FALSE)&gt;$F353,VLOOKUP($C353,Price_LookUp_tbl,12,FALSE)&lt;$F353),"Yes","No")</f>
        <v>No</v>
      </c>
      <c r="H353">
        <f t="shared" si="45"/>
        <v>0.58568214355448744</v>
      </c>
      <c r="I353">
        <v>5</v>
      </c>
      <c r="J353" t="str">
        <f t="shared" si="46"/>
        <v>No</v>
      </c>
      <c r="K353">
        <f t="shared" si="47"/>
        <v>0.3714581428933344</v>
      </c>
      <c r="L353">
        <v>4.5</v>
      </c>
      <c r="M353" t="str">
        <f t="shared" si="48"/>
        <v>No</v>
      </c>
      <c r="N353">
        <f t="shared" si="49"/>
        <v>0.2823410040496066</v>
      </c>
      <c r="O353">
        <v>4230</v>
      </c>
      <c r="P353" t="str">
        <f t="shared" si="50"/>
        <v>No</v>
      </c>
      <c r="Q353">
        <f t="shared" si="51"/>
        <v>0.37282360815441601</v>
      </c>
      <c r="R353">
        <v>2689</v>
      </c>
      <c r="S353">
        <v>2008</v>
      </c>
      <c r="T353" t="str">
        <f t="shared" si="52"/>
        <v>No</v>
      </c>
      <c r="U353">
        <f t="shared" si="53"/>
        <v>0.63086184203726436</v>
      </c>
      <c r="V353">
        <v>21</v>
      </c>
      <c r="W353">
        <v>2009</v>
      </c>
      <c r="X353" t="s">
        <v>21</v>
      </c>
      <c r="Y353">
        <v>33.893064299999999</v>
      </c>
      <c r="Z353">
        <v>-118.4145303</v>
      </c>
      <c r="AA353">
        <v>1.0450149307890586</v>
      </c>
    </row>
    <row r="354" spans="1:27" x14ac:dyDescent="0.3">
      <c r="A354" t="s">
        <v>17</v>
      </c>
      <c r="B354" t="s">
        <v>183</v>
      </c>
      <c r="C354" t="s">
        <v>162</v>
      </c>
      <c r="D354" t="s">
        <v>20</v>
      </c>
      <c r="E354">
        <v>90266</v>
      </c>
      <c r="F354">
        <v>2450000</v>
      </c>
      <c r="G354" t="str" cm="1">
        <f t="array" ref="G354">IF(OR(VLOOKUP($C354,Price_LookUp_tbl,11,FALSE)&gt;$F354,VLOOKUP($C354,Price_LookUp_tbl,12,FALSE)&lt;$F354),"Yes","No")</f>
        <v>No</v>
      </c>
      <c r="H354">
        <f t="shared" si="45"/>
        <v>-0.64398593449443686</v>
      </c>
      <c r="I354">
        <v>5</v>
      </c>
      <c r="J354" t="str">
        <f t="shared" si="46"/>
        <v>No</v>
      </c>
      <c r="K354">
        <f t="shared" si="47"/>
        <v>0.3714581428933344</v>
      </c>
      <c r="L354">
        <v>3</v>
      </c>
      <c r="M354" t="str">
        <f t="shared" si="48"/>
        <v>No</v>
      </c>
      <c r="N354">
        <f t="shared" si="49"/>
        <v>-0.50330352895799435</v>
      </c>
      <c r="O354">
        <v>2808</v>
      </c>
      <c r="P354" t="str">
        <f t="shared" si="50"/>
        <v>No</v>
      </c>
      <c r="Q354">
        <f t="shared" si="51"/>
        <v>-0.33318215415684915</v>
      </c>
      <c r="R354">
        <v>5588</v>
      </c>
      <c r="S354">
        <v>1961</v>
      </c>
      <c r="T354" t="str">
        <f t="shared" si="52"/>
        <v>No</v>
      </c>
      <c r="U354">
        <f t="shared" si="53"/>
        <v>-0.9651284193993136</v>
      </c>
      <c r="V354">
        <v>107</v>
      </c>
      <c r="W354">
        <v>873</v>
      </c>
      <c r="X354" t="s">
        <v>21</v>
      </c>
      <c r="Y354">
        <v>33.8944774</v>
      </c>
      <c r="Z354">
        <v>-118.4010323</v>
      </c>
      <c r="AA354">
        <v>1.5426741329699312</v>
      </c>
    </row>
    <row r="355" spans="1:27" x14ac:dyDescent="0.3">
      <c r="A355" t="s">
        <v>17</v>
      </c>
      <c r="B355" t="s">
        <v>184</v>
      </c>
      <c r="C355" t="s">
        <v>162</v>
      </c>
      <c r="D355" t="s">
        <v>20</v>
      </c>
      <c r="E355">
        <v>90266</v>
      </c>
      <c r="F355">
        <v>3899000</v>
      </c>
      <c r="G355" t="str" cm="1">
        <f t="array" ref="G355">IF(OR(VLOOKUP($C355,Price_LookUp_tbl,11,FALSE)&gt;$F355,VLOOKUP($C355,Price_LookUp_tbl,12,FALSE)&lt;$F355),"Yes","No")</f>
        <v>No</v>
      </c>
      <c r="H355">
        <f t="shared" si="45"/>
        <v>-0.34947534852866974</v>
      </c>
      <c r="I355">
        <v>5</v>
      </c>
      <c r="J355" t="str">
        <f t="shared" si="46"/>
        <v>No</v>
      </c>
      <c r="K355">
        <f t="shared" si="47"/>
        <v>0.3714581428933344</v>
      </c>
      <c r="L355">
        <v>4.5</v>
      </c>
      <c r="M355" t="str">
        <f t="shared" si="48"/>
        <v>No</v>
      </c>
      <c r="N355">
        <f t="shared" si="49"/>
        <v>0.2823410040496066</v>
      </c>
      <c r="O355">
        <v>3347</v>
      </c>
      <c r="P355" t="str">
        <f t="shared" si="50"/>
        <v>No</v>
      </c>
      <c r="Q355">
        <f t="shared" si="51"/>
        <v>-6.5575187992452585E-2</v>
      </c>
      <c r="R355">
        <v>4481</v>
      </c>
      <c r="S355">
        <v>2011</v>
      </c>
      <c r="T355" t="str">
        <f t="shared" si="52"/>
        <v>No</v>
      </c>
      <c r="U355">
        <f t="shared" si="53"/>
        <v>0.73273356085236507</v>
      </c>
      <c r="V355">
        <v>83</v>
      </c>
      <c r="W355">
        <v>1165</v>
      </c>
      <c r="X355" t="s">
        <v>21</v>
      </c>
      <c r="Y355">
        <v>33.895185099999999</v>
      </c>
      <c r="Z355">
        <v>-118.39844720000001</v>
      </c>
      <c r="AA355">
        <v>1.6424122914277517</v>
      </c>
    </row>
    <row r="356" spans="1:27" x14ac:dyDescent="0.3">
      <c r="A356" t="s">
        <v>17</v>
      </c>
      <c r="B356" t="s">
        <v>185</v>
      </c>
      <c r="C356" t="s">
        <v>162</v>
      </c>
      <c r="D356" t="s">
        <v>20</v>
      </c>
      <c r="E356">
        <v>90266</v>
      </c>
      <c r="F356">
        <v>2295000</v>
      </c>
      <c r="G356" t="str" cm="1">
        <f t="array" ref="G356">IF(OR(VLOOKUP($C356,Price_LookUp_tbl,11,FALSE)&gt;$F356,VLOOKUP($C356,Price_LookUp_tbl,12,FALSE)&lt;$F356),"Yes","No")</f>
        <v>No</v>
      </c>
      <c r="H356">
        <f t="shared" si="45"/>
        <v>-0.67548982740312835</v>
      </c>
      <c r="I356">
        <v>3</v>
      </c>
      <c r="J356" t="str">
        <f t="shared" si="46"/>
        <v>No</v>
      </c>
      <c r="K356">
        <f t="shared" si="47"/>
        <v>-0.73427772432403315</v>
      </c>
      <c r="L356">
        <v>2</v>
      </c>
      <c r="M356" t="str">
        <f t="shared" si="48"/>
        <v>No</v>
      </c>
      <c r="N356">
        <f t="shared" si="49"/>
        <v>-1.0270665509630617</v>
      </c>
      <c r="O356">
        <v>1190</v>
      </c>
      <c r="P356" t="str">
        <f t="shared" si="50"/>
        <v>No</v>
      </c>
      <c r="Q356">
        <f t="shared" si="51"/>
        <v>-1.1364995405278948</v>
      </c>
      <c r="R356">
        <v>4109</v>
      </c>
      <c r="S356">
        <v>1956</v>
      </c>
      <c r="T356" t="str">
        <f t="shared" si="52"/>
        <v>No</v>
      </c>
      <c r="U356">
        <f t="shared" si="53"/>
        <v>-1.1349146174244815</v>
      </c>
      <c r="V356">
        <v>1</v>
      </c>
      <c r="W356">
        <v>1929</v>
      </c>
      <c r="X356" t="s">
        <v>21</v>
      </c>
      <c r="Y356">
        <v>33.895401300000003</v>
      </c>
      <c r="Z356">
        <v>-118.4006327</v>
      </c>
      <c r="AA356">
        <v>1.5568989947606025</v>
      </c>
    </row>
    <row r="357" spans="1:27" x14ac:dyDescent="0.3">
      <c r="A357" t="s">
        <v>17</v>
      </c>
      <c r="B357" t="s">
        <v>186</v>
      </c>
      <c r="C357" t="s">
        <v>162</v>
      </c>
      <c r="D357" t="s">
        <v>20</v>
      </c>
      <c r="E357">
        <v>90266</v>
      </c>
      <c r="F357">
        <v>1865000</v>
      </c>
      <c r="G357" t="str" cm="1">
        <f t="array" ref="G357">IF(OR(VLOOKUP($C357,Price_LookUp_tbl,11,FALSE)&gt;$F357,VLOOKUP($C357,Price_LookUp_tbl,12,FALSE)&lt;$F357),"Yes","No")</f>
        <v>No</v>
      </c>
      <c r="H357">
        <f t="shared" si="45"/>
        <v>-0.7628877238594981</v>
      </c>
      <c r="I357">
        <v>2</v>
      </c>
      <c r="J357" t="str">
        <f t="shared" si="46"/>
        <v>No</v>
      </c>
      <c r="K357">
        <f t="shared" si="47"/>
        <v>-1.287145657932717</v>
      </c>
      <c r="L357">
        <v>1</v>
      </c>
      <c r="M357" t="str">
        <f t="shared" si="48"/>
        <v>No</v>
      </c>
      <c r="N357">
        <f t="shared" si="49"/>
        <v>-1.550829572968129</v>
      </c>
      <c r="O357">
        <v>965</v>
      </c>
      <c r="P357" t="str">
        <f t="shared" si="50"/>
        <v>No</v>
      </c>
      <c r="Q357">
        <f t="shared" si="51"/>
        <v>-1.2482093130455001</v>
      </c>
      <c r="R357">
        <v>2453</v>
      </c>
      <c r="S357">
        <v>1951</v>
      </c>
      <c r="T357" t="str">
        <f t="shared" si="52"/>
        <v>No</v>
      </c>
      <c r="U357">
        <f t="shared" si="53"/>
        <v>-1.3047008154496493</v>
      </c>
      <c r="V357">
        <v>64</v>
      </c>
      <c r="W357">
        <v>1933</v>
      </c>
      <c r="X357" t="s">
        <v>21</v>
      </c>
      <c r="Y357">
        <v>33.896628999999997</v>
      </c>
      <c r="Z357">
        <v>-118.4005666</v>
      </c>
      <c r="AA357">
        <v>1.5242308728972656</v>
      </c>
    </row>
    <row r="358" spans="1:27" x14ac:dyDescent="0.3">
      <c r="A358" t="s">
        <v>17</v>
      </c>
      <c r="B358" t="s">
        <v>187</v>
      </c>
      <c r="C358" t="s">
        <v>162</v>
      </c>
      <c r="D358" t="s">
        <v>20</v>
      </c>
      <c r="E358">
        <v>90266</v>
      </c>
      <c r="F358">
        <v>2950000</v>
      </c>
      <c r="G358" t="str" cm="1">
        <f t="array" ref="G358">IF(OR(VLOOKUP($C358,Price_LookUp_tbl,11,FALSE)&gt;$F358,VLOOKUP($C358,Price_LookUp_tbl,12,FALSE)&lt;$F358),"Yes","No")</f>
        <v>No</v>
      </c>
      <c r="H358">
        <f t="shared" si="45"/>
        <v>-0.54236047349865801</v>
      </c>
      <c r="I358">
        <v>2</v>
      </c>
      <c r="J358" t="str">
        <f t="shared" si="46"/>
        <v>No</v>
      </c>
      <c r="K358">
        <f t="shared" si="47"/>
        <v>-1.287145657932717</v>
      </c>
      <c r="L358">
        <v>2</v>
      </c>
      <c r="M358" t="str">
        <f t="shared" si="48"/>
        <v>No</v>
      </c>
      <c r="N358">
        <f t="shared" si="49"/>
        <v>-1.0270665509630617</v>
      </c>
      <c r="O358">
        <v>1375</v>
      </c>
      <c r="P358" t="str">
        <f t="shared" si="50"/>
        <v>No</v>
      </c>
      <c r="Q358">
        <f t="shared" si="51"/>
        <v>-1.0446492831245306</v>
      </c>
      <c r="R358">
        <v>1473</v>
      </c>
      <c r="S358">
        <v>1940</v>
      </c>
      <c r="T358" t="str">
        <f t="shared" si="52"/>
        <v>No</v>
      </c>
      <c r="U358">
        <f t="shared" si="53"/>
        <v>-1.6782304511050186</v>
      </c>
      <c r="V358">
        <v>1</v>
      </c>
      <c r="W358">
        <v>2145</v>
      </c>
      <c r="X358" t="s">
        <v>21</v>
      </c>
      <c r="Y358">
        <v>33.878732499999998</v>
      </c>
      <c r="Z358">
        <v>-118.4061189</v>
      </c>
      <c r="AA358">
        <v>0.42757049416455351</v>
      </c>
    </row>
    <row r="359" spans="1:27" x14ac:dyDescent="0.3">
      <c r="A359" t="s">
        <v>17</v>
      </c>
      <c r="B359" t="s">
        <v>188</v>
      </c>
      <c r="C359" t="s">
        <v>162</v>
      </c>
      <c r="D359" t="s">
        <v>20</v>
      </c>
      <c r="E359">
        <v>90266</v>
      </c>
      <c r="F359">
        <v>3050000</v>
      </c>
      <c r="G359" t="str" cm="1">
        <f t="array" ref="G359">IF(OR(VLOOKUP($C359,Price_LookUp_tbl,11,FALSE)&gt;$F359,VLOOKUP($C359,Price_LookUp_tbl,12,FALSE)&lt;$F359),"Yes","No")</f>
        <v>No</v>
      </c>
      <c r="H359">
        <f t="shared" si="45"/>
        <v>-0.52203538129950222</v>
      </c>
      <c r="I359">
        <v>4</v>
      </c>
      <c r="J359" t="str">
        <f t="shared" si="46"/>
        <v>No</v>
      </c>
      <c r="K359">
        <f t="shared" si="47"/>
        <v>-0.18140979071534938</v>
      </c>
      <c r="L359">
        <v>4</v>
      </c>
      <c r="M359" t="str">
        <f t="shared" si="48"/>
        <v>No</v>
      </c>
      <c r="N359">
        <f t="shared" si="49"/>
        <v>2.0459493047072942E-2</v>
      </c>
      <c r="O359">
        <v>2500</v>
      </c>
      <c r="P359" t="str">
        <f t="shared" si="50"/>
        <v>No</v>
      </c>
      <c r="Q359">
        <f t="shared" si="51"/>
        <v>-0.48610042053650437</v>
      </c>
      <c r="R359">
        <v>3251</v>
      </c>
      <c r="S359">
        <v>1957</v>
      </c>
      <c r="T359" t="str">
        <f t="shared" si="52"/>
        <v>No</v>
      </c>
      <c r="U359">
        <f t="shared" si="53"/>
        <v>-1.1009573778194479</v>
      </c>
      <c r="V359">
        <v>104</v>
      </c>
      <c r="W359">
        <v>1220</v>
      </c>
      <c r="X359" t="s">
        <v>21</v>
      </c>
      <c r="Y359">
        <v>33.881703100000003</v>
      </c>
      <c r="Z359">
        <v>-118.3990424</v>
      </c>
      <c r="AA359">
        <v>0.84683118759939191</v>
      </c>
    </row>
    <row r="360" spans="1:27" x14ac:dyDescent="0.3">
      <c r="A360" t="s">
        <v>17</v>
      </c>
      <c r="B360" t="s">
        <v>190</v>
      </c>
      <c r="C360" t="s">
        <v>162</v>
      </c>
      <c r="D360" t="s">
        <v>20</v>
      </c>
      <c r="E360">
        <v>90266</v>
      </c>
      <c r="F360">
        <v>3900000</v>
      </c>
      <c r="G360" t="str" cm="1">
        <f t="array" ref="G360">IF(OR(VLOOKUP($C360,Price_LookUp_tbl,11,FALSE)&gt;$F360,VLOOKUP($C360,Price_LookUp_tbl,12,FALSE)&lt;$F360),"Yes","No")</f>
        <v>No</v>
      </c>
      <c r="H360">
        <f t="shared" si="45"/>
        <v>-0.34927209760667816</v>
      </c>
      <c r="I360">
        <v>5</v>
      </c>
      <c r="J360" t="str">
        <f t="shared" si="46"/>
        <v>No</v>
      </c>
      <c r="K360">
        <f t="shared" si="47"/>
        <v>0.3714581428933344</v>
      </c>
      <c r="L360">
        <v>3</v>
      </c>
      <c r="M360" t="str">
        <f t="shared" si="48"/>
        <v>No</v>
      </c>
      <c r="N360">
        <f t="shared" si="49"/>
        <v>-0.50330352895799435</v>
      </c>
      <c r="O360">
        <v>2207</v>
      </c>
      <c r="P360" t="str">
        <f t="shared" si="50"/>
        <v>No</v>
      </c>
      <c r="Q360">
        <f t="shared" si="51"/>
        <v>-0.63157136874831921</v>
      </c>
      <c r="R360">
        <v>2706</v>
      </c>
      <c r="S360">
        <v>1947</v>
      </c>
      <c r="T360" t="str">
        <f t="shared" si="52"/>
        <v>No</v>
      </c>
      <c r="U360">
        <f t="shared" si="53"/>
        <v>-1.4405297738697835</v>
      </c>
      <c r="V360">
        <v>70</v>
      </c>
      <c r="W360">
        <v>1767</v>
      </c>
      <c r="X360" t="s">
        <v>21</v>
      </c>
      <c r="Y360">
        <v>33.884300500000002</v>
      </c>
      <c r="Z360">
        <v>-118.40846430000001</v>
      </c>
      <c r="AA360">
        <v>0.75768781002631447</v>
      </c>
    </row>
    <row r="361" spans="1:27" x14ac:dyDescent="0.3">
      <c r="A361" t="s">
        <v>17</v>
      </c>
      <c r="B361" t="s">
        <v>191</v>
      </c>
      <c r="C361" t="s">
        <v>162</v>
      </c>
      <c r="D361" t="s">
        <v>20</v>
      </c>
      <c r="E361">
        <v>90266</v>
      </c>
      <c r="F361">
        <v>3875000</v>
      </c>
      <c r="G361" t="str" cm="1">
        <f t="array" ref="G361">IF(OR(VLOOKUP($C361,Price_LookUp_tbl,11,FALSE)&gt;$F361,VLOOKUP($C361,Price_LookUp_tbl,12,FALSE)&lt;$F361),"Yes","No")</f>
        <v>No</v>
      </c>
      <c r="H361">
        <f t="shared" si="45"/>
        <v>-0.3543533706564671</v>
      </c>
      <c r="I361">
        <v>4</v>
      </c>
      <c r="J361" t="str">
        <f t="shared" si="46"/>
        <v>No</v>
      </c>
      <c r="K361">
        <f t="shared" si="47"/>
        <v>-0.18140979071534938</v>
      </c>
      <c r="L361">
        <v>3</v>
      </c>
      <c r="M361" t="str">
        <f t="shared" si="48"/>
        <v>No</v>
      </c>
      <c r="N361">
        <f t="shared" si="49"/>
        <v>-0.50330352895799435</v>
      </c>
      <c r="O361">
        <v>3103</v>
      </c>
      <c r="P361" t="str">
        <f t="shared" si="50"/>
        <v>No</v>
      </c>
      <c r="Q361">
        <f t="shared" si="51"/>
        <v>-0.18671823018932227</v>
      </c>
      <c r="R361">
        <v>4480</v>
      </c>
      <c r="S361">
        <v>1987</v>
      </c>
      <c r="T361" t="str">
        <f t="shared" si="52"/>
        <v>No</v>
      </c>
      <c r="U361">
        <f t="shared" si="53"/>
        <v>-8.2240189668440683E-2</v>
      </c>
      <c r="V361">
        <v>56</v>
      </c>
      <c r="W361">
        <v>1249</v>
      </c>
      <c r="X361" t="s">
        <v>21</v>
      </c>
      <c r="Y361">
        <v>33.8993416</v>
      </c>
      <c r="Z361">
        <v>-118.40323069999999</v>
      </c>
      <c r="AA361">
        <v>1.3135739674216325</v>
      </c>
    </row>
    <row r="362" spans="1:27" x14ac:dyDescent="0.3">
      <c r="A362" t="s">
        <v>17</v>
      </c>
      <c r="B362" t="s">
        <v>192</v>
      </c>
      <c r="C362" t="s">
        <v>162</v>
      </c>
      <c r="D362" t="s">
        <v>20</v>
      </c>
      <c r="E362">
        <v>90266</v>
      </c>
      <c r="F362">
        <v>5495000</v>
      </c>
      <c r="G362" t="str" cm="1">
        <f t="array" ref="G362">IF(OR(VLOOKUP($C362,Price_LookUp_tbl,11,FALSE)&gt;$F362,VLOOKUP($C362,Price_LookUp_tbl,12,FALSE)&lt;$F362),"Yes","No")</f>
        <v>No</v>
      </c>
      <c r="H362">
        <f t="shared" si="45"/>
        <v>-2.5086877030143579E-2</v>
      </c>
      <c r="I362">
        <v>5</v>
      </c>
      <c r="J362" t="str">
        <f t="shared" si="46"/>
        <v>No</v>
      </c>
      <c r="K362">
        <f t="shared" si="47"/>
        <v>0.3714581428933344</v>
      </c>
      <c r="L362">
        <v>4</v>
      </c>
      <c r="M362" t="str">
        <f t="shared" si="48"/>
        <v>No</v>
      </c>
      <c r="N362">
        <f t="shared" si="49"/>
        <v>2.0459493047072942E-2</v>
      </c>
      <c r="O362">
        <v>3852</v>
      </c>
      <c r="P362" t="str">
        <f t="shared" si="50"/>
        <v>No</v>
      </c>
      <c r="Q362">
        <f t="shared" si="51"/>
        <v>0.1851511903248392</v>
      </c>
      <c r="R362">
        <v>2703</v>
      </c>
      <c r="S362">
        <v>1988</v>
      </c>
      <c r="T362" t="str">
        <f t="shared" si="52"/>
        <v>No</v>
      </c>
      <c r="U362">
        <f t="shared" si="53"/>
        <v>-4.8282950063407111E-2</v>
      </c>
      <c r="V362">
        <v>131</v>
      </c>
      <c r="W362">
        <v>1427</v>
      </c>
      <c r="X362" t="s">
        <v>21</v>
      </c>
      <c r="Y362">
        <v>33.882203400000002</v>
      </c>
      <c r="Z362">
        <v>-118.40679710000001</v>
      </c>
      <c r="AA362">
        <v>0.63380312345684398</v>
      </c>
    </row>
    <row r="363" spans="1:27" x14ac:dyDescent="0.3">
      <c r="A363" t="s">
        <v>17</v>
      </c>
      <c r="B363" t="s">
        <v>193</v>
      </c>
      <c r="C363" t="s">
        <v>162</v>
      </c>
      <c r="D363" t="s">
        <v>20</v>
      </c>
      <c r="E363">
        <v>90266</v>
      </c>
      <c r="F363">
        <v>7990000</v>
      </c>
      <c r="G363" t="str" cm="1">
        <f t="array" ref="G363">IF(OR(VLOOKUP($C363,Price_LookUp_tbl,11,FALSE)&gt;$F363,VLOOKUP($C363,Price_LookUp_tbl,12,FALSE)&lt;$F363),"Yes","No")</f>
        <v>No</v>
      </c>
      <c r="H363">
        <f t="shared" si="45"/>
        <v>0.48202417333879294</v>
      </c>
      <c r="I363">
        <v>5</v>
      </c>
      <c r="J363" t="str">
        <f t="shared" si="46"/>
        <v>No</v>
      </c>
      <c r="K363">
        <f t="shared" si="47"/>
        <v>0.3714581428933344</v>
      </c>
      <c r="L363">
        <v>6</v>
      </c>
      <c r="M363" t="str">
        <f t="shared" si="48"/>
        <v>No</v>
      </c>
      <c r="N363">
        <f t="shared" si="49"/>
        <v>1.0679855370572076</v>
      </c>
      <c r="O363">
        <v>4282</v>
      </c>
      <c r="P363" t="str">
        <f t="shared" si="50"/>
        <v>No</v>
      </c>
      <c r="Q363">
        <f t="shared" si="51"/>
        <v>0.39864097780292923</v>
      </c>
      <c r="R363">
        <v>2691</v>
      </c>
      <c r="S363">
        <v>2023</v>
      </c>
      <c r="T363" t="str">
        <f t="shared" si="52"/>
        <v>No</v>
      </c>
      <c r="U363">
        <f t="shared" si="53"/>
        <v>1.1402204361127679</v>
      </c>
      <c r="V363">
        <v>66</v>
      </c>
      <c r="W363">
        <v>1866</v>
      </c>
      <c r="X363" t="s">
        <v>21</v>
      </c>
      <c r="Y363">
        <v>33.881838199999997</v>
      </c>
      <c r="Z363">
        <v>-118.40671279999999</v>
      </c>
      <c r="AA363">
        <v>0.61105520655407197</v>
      </c>
    </row>
    <row r="364" spans="1:27" x14ac:dyDescent="0.3">
      <c r="A364" t="s">
        <v>17</v>
      </c>
      <c r="B364" t="s">
        <v>194</v>
      </c>
      <c r="C364" t="s">
        <v>162</v>
      </c>
      <c r="D364" t="s">
        <v>20</v>
      </c>
      <c r="E364">
        <v>90266</v>
      </c>
      <c r="F364">
        <v>2550000</v>
      </c>
      <c r="G364" t="str" cm="1">
        <f t="array" ref="G364">IF(OR(VLOOKUP($C364,Price_LookUp_tbl,11,FALSE)&gt;$F364,VLOOKUP($C364,Price_LookUp_tbl,12,FALSE)&lt;$F364),"Yes","No")</f>
        <v>No</v>
      </c>
      <c r="H364">
        <f t="shared" si="45"/>
        <v>-0.62366084229528107</v>
      </c>
      <c r="I364">
        <v>3</v>
      </c>
      <c r="J364" t="str">
        <f t="shared" si="46"/>
        <v>No</v>
      </c>
      <c r="K364">
        <f t="shared" si="47"/>
        <v>-0.73427772432403315</v>
      </c>
      <c r="L364">
        <v>2</v>
      </c>
      <c r="M364" t="str">
        <f t="shared" si="48"/>
        <v>No</v>
      </c>
      <c r="N364">
        <f t="shared" si="49"/>
        <v>-1.0270665509630617</v>
      </c>
      <c r="O364">
        <v>1364</v>
      </c>
      <c r="P364" t="str">
        <f t="shared" si="50"/>
        <v>No</v>
      </c>
      <c r="Q364">
        <f t="shared" si="51"/>
        <v>-1.0501106497809469</v>
      </c>
      <c r="R364">
        <v>4854</v>
      </c>
      <c r="S364">
        <v>1948</v>
      </c>
      <c r="T364" t="str">
        <f t="shared" si="52"/>
        <v>No</v>
      </c>
      <c r="U364">
        <f t="shared" si="53"/>
        <v>-1.4065725342647502</v>
      </c>
      <c r="V364">
        <v>10</v>
      </c>
      <c r="W364">
        <v>1870</v>
      </c>
      <c r="X364" t="s">
        <v>21</v>
      </c>
      <c r="Y364">
        <v>33.900415099999996</v>
      </c>
      <c r="Z364">
        <v>-118.4046036</v>
      </c>
      <c r="AA364">
        <v>1.2158682468289199</v>
      </c>
    </row>
    <row r="365" spans="1:27" x14ac:dyDescent="0.3">
      <c r="A365" t="s">
        <v>17</v>
      </c>
      <c r="B365" t="s">
        <v>195</v>
      </c>
      <c r="C365" t="s">
        <v>162</v>
      </c>
      <c r="D365" t="s">
        <v>20</v>
      </c>
      <c r="E365">
        <v>90266</v>
      </c>
      <c r="F365">
        <v>2448000</v>
      </c>
      <c r="G365" t="str" cm="1">
        <f t="array" ref="G365">IF(OR(VLOOKUP($C365,Price_LookUp_tbl,11,FALSE)&gt;$F365,VLOOKUP($C365,Price_LookUp_tbl,12,FALSE)&lt;$F365),"Yes","No")</f>
        <v>No</v>
      </c>
      <c r="H365">
        <f t="shared" si="45"/>
        <v>-0.64439243633842003</v>
      </c>
      <c r="I365">
        <v>3</v>
      </c>
      <c r="J365" t="str">
        <f t="shared" si="46"/>
        <v>No</v>
      </c>
      <c r="K365">
        <f t="shared" si="47"/>
        <v>-0.73427772432403315</v>
      </c>
      <c r="L365">
        <v>2</v>
      </c>
      <c r="M365" t="str">
        <f t="shared" si="48"/>
        <v>No</v>
      </c>
      <c r="N365">
        <f t="shared" si="49"/>
        <v>-1.0270665509630617</v>
      </c>
      <c r="O365">
        <v>1846</v>
      </c>
      <c r="P365" t="str">
        <f t="shared" si="50"/>
        <v>No</v>
      </c>
      <c r="Q365">
        <f t="shared" si="51"/>
        <v>-0.81080349265434359</v>
      </c>
      <c r="R365">
        <v>4645</v>
      </c>
      <c r="S365">
        <v>1950</v>
      </c>
      <c r="T365" t="str">
        <f t="shared" si="52"/>
        <v>No</v>
      </c>
      <c r="U365">
        <f t="shared" si="53"/>
        <v>-1.3386580550546829</v>
      </c>
      <c r="V365">
        <v>20</v>
      </c>
      <c r="W365">
        <v>1326</v>
      </c>
      <c r="X365" t="s">
        <v>21</v>
      </c>
      <c r="Y365">
        <v>33.901045600000003</v>
      </c>
      <c r="Z365">
        <v>-118.4001422</v>
      </c>
      <c r="AA365">
        <v>1.452828431461237</v>
      </c>
    </row>
    <row r="366" spans="1:27" x14ac:dyDescent="0.3">
      <c r="A366" t="s">
        <v>17</v>
      </c>
      <c r="B366" t="s">
        <v>196</v>
      </c>
      <c r="C366" t="s">
        <v>162</v>
      </c>
      <c r="D366" t="s">
        <v>20</v>
      </c>
      <c r="E366">
        <v>90266</v>
      </c>
      <c r="F366">
        <v>4749000</v>
      </c>
      <c r="G366" t="str" cm="1">
        <f t="array" ref="G366">IF(OR(VLOOKUP($C366,Price_LookUp_tbl,11,FALSE)&gt;$F366,VLOOKUP($C366,Price_LookUp_tbl,12,FALSE)&lt;$F366),"Yes","No")</f>
        <v>No</v>
      </c>
      <c r="H366">
        <f t="shared" si="45"/>
        <v>-0.17671206483584564</v>
      </c>
      <c r="I366">
        <v>5</v>
      </c>
      <c r="J366" t="str">
        <f t="shared" si="46"/>
        <v>No</v>
      </c>
      <c r="K366">
        <f t="shared" si="47"/>
        <v>0.3714581428933344</v>
      </c>
      <c r="L366">
        <v>5.5</v>
      </c>
      <c r="M366" t="str">
        <f t="shared" si="48"/>
        <v>No</v>
      </c>
      <c r="N366">
        <f t="shared" si="49"/>
        <v>0.80610402605467391</v>
      </c>
      <c r="O366">
        <v>3300</v>
      </c>
      <c r="P366" t="str">
        <f t="shared" si="50"/>
        <v>No</v>
      </c>
      <c r="Q366">
        <f t="shared" si="51"/>
        <v>-8.8910118251685682E-2</v>
      </c>
      <c r="R366">
        <v>4640</v>
      </c>
      <c r="S366">
        <v>2023</v>
      </c>
      <c r="T366" t="str">
        <f t="shared" si="52"/>
        <v>No</v>
      </c>
      <c r="U366">
        <f t="shared" si="53"/>
        <v>1.1402204361127679</v>
      </c>
      <c r="V366">
        <v>34</v>
      </c>
      <c r="W366">
        <v>1439</v>
      </c>
      <c r="X366" t="s">
        <v>21</v>
      </c>
      <c r="Y366">
        <v>33.901238800000002</v>
      </c>
      <c r="Z366">
        <v>-118.4041928</v>
      </c>
      <c r="AA366">
        <v>1.2235060931570783</v>
      </c>
    </row>
    <row r="367" spans="1:27" x14ac:dyDescent="0.3">
      <c r="A367" t="s">
        <v>17</v>
      </c>
      <c r="B367" t="s">
        <v>198</v>
      </c>
      <c r="C367" t="s">
        <v>162</v>
      </c>
      <c r="D367" t="s">
        <v>20</v>
      </c>
      <c r="E367">
        <v>90266</v>
      </c>
      <c r="F367">
        <v>4500000</v>
      </c>
      <c r="G367" t="str" cm="1">
        <f t="array" ref="G367">IF(OR(VLOOKUP($C367,Price_LookUp_tbl,11,FALSE)&gt;$F367,VLOOKUP($C367,Price_LookUp_tbl,12,FALSE)&lt;$F367),"Yes","No")</f>
        <v>No</v>
      </c>
      <c r="H367">
        <f t="shared" si="45"/>
        <v>-0.22732154441174351</v>
      </c>
      <c r="I367">
        <v>3</v>
      </c>
      <c r="J367" t="str">
        <f t="shared" si="46"/>
        <v>No</v>
      </c>
      <c r="K367">
        <f t="shared" si="47"/>
        <v>-0.73427772432403315</v>
      </c>
      <c r="L367">
        <v>2.5</v>
      </c>
      <c r="M367" t="str">
        <f t="shared" si="48"/>
        <v>No</v>
      </c>
      <c r="N367">
        <f t="shared" si="49"/>
        <v>-0.765185039960528</v>
      </c>
      <c r="O367">
        <v>2295</v>
      </c>
      <c r="P367" t="str">
        <f t="shared" si="50"/>
        <v>No</v>
      </c>
      <c r="Q367">
        <f t="shared" si="51"/>
        <v>-0.5878804354969891</v>
      </c>
      <c r="R367">
        <v>1350</v>
      </c>
      <c r="S367">
        <v>2023</v>
      </c>
      <c r="T367" t="str">
        <f t="shared" si="52"/>
        <v>No</v>
      </c>
      <c r="U367">
        <f t="shared" si="53"/>
        <v>1.1402204361127679</v>
      </c>
      <c r="V367">
        <v>1</v>
      </c>
      <c r="W367">
        <v>1961</v>
      </c>
      <c r="X367" t="s">
        <v>21</v>
      </c>
      <c r="Y367">
        <v>33.904009000000002</v>
      </c>
      <c r="Z367">
        <v>-118.418798</v>
      </c>
      <c r="AA367">
        <v>0.36479179948545726</v>
      </c>
    </row>
    <row r="368" spans="1:27" x14ac:dyDescent="0.3">
      <c r="A368" t="s">
        <v>17</v>
      </c>
      <c r="B368" t="s">
        <v>199</v>
      </c>
      <c r="C368" t="s">
        <v>162</v>
      </c>
      <c r="D368" t="s">
        <v>20</v>
      </c>
      <c r="E368">
        <v>90266</v>
      </c>
      <c r="F368">
        <v>3980000</v>
      </c>
      <c r="G368" t="str" cm="1">
        <f t="array" ref="G368">IF(OR(VLOOKUP($C368,Price_LookUp_tbl,11,FALSE)&gt;$F368,VLOOKUP($C368,Price_LookUp_tbl,12,FALSE)&lt;$F368),"Yes","No")</f>
        <v>No</v>
      </c>
      <c r="H368">
        <f t="shared" si="45"/>
        <v>-0.33301202384735357</v>
      </c>
      <c r="I368">
        <v>3</v>
      </c>
      <c r="J368" t="str">
        <f t="shared" si="46"/>
        <v>No</v>
      </c>
      <c r="K368">
        <f t="shared" si="47"/>
        <v>-0.73427772432403315</v>
      </c>
      <c r="L368">
        <v>3.5</v>
      </c>
      <c r="M368" t="str">
        <f t="shared" si="48"/>
        <v>No</v>
      </c>
      <c r="N368">
        <f t="shared" si="49"/>
        <v>-0.2414220179554607</v>
      </c>
      <c r="O368">
        <v>2320</v>
      </c>
      <c r="P368" t="str">
        <f t="shared" si="50"/>
        <v>No</v>
      </c>
      <c r="Q368">
        <f t="shared" si="51"/>
        <v>-0.5754682385505886</v>
      </c>
      <c r="R368">
        <v>2762</v>
      </c>
      <c r="S368">
        <v>1937</v>
      </c>
      <c r="T368" t="str">
        <f t="shared" si="52"/>
        <v>No</v>
      </c>
      <c r="U368">
        <f t="shared" si="53"/>
        <v>-1.7801021699201194</v>
      </c>
      <c r="V368">
        <v>56</v>
      </c>
      <c r="W368">
        <v>1716</v>
      </c>
      <c r="X368" t="s">
        <v>21</v>
      </c>
      <c r="Y368">
        <v>33.880951699999997</v>
      </c>
      <c r="Z368">
        <v>-118.405885</v>
      </c>
      <c r="AA368">
        <v>0.57037815063122466</v>
      </c>
    </row>
    <row r="369" spans="1:27" x14ac:dyDescent="0.3">
      <c r="A369" t="s">
        <v>17</v>
      </c>
      <c r="B369" t="s">
        <v>201</v>
      </c>
      <c r="C369" t="s">
        <v>162</v>
      </c>
      <c r="D369" t="s">
        <v>20</v>
      </c>
      <c r="E369">
        <v>90266</v>
      </c>
      <c r="F369">
        <v>1900000</v>
      </c>
      <c r="G369" t="str" cm="1">
        <f t="array" ref="G369">IF(OR(VLOOKUP($C369,Price_LookUp_tbl,11,FALSE)&gt;$F369,VLOOKUP($C369,Price_LookUp_tbl,12,FALSE)&lt;$F369),"Yes","No")</f>
        <v>No</v>
      </c>
      <c r="H369">
        <f t="shared" si="45"/>
        <v>-0.75577394158979361</v>
      </c>
      <c r="I369">
        <v>3</v>
      </c>
      <c r="J369" t="str">
        <f t="shared" si="46"/>
        <v>No</v>
      </c>
      <c r="K369">
        <f t="shared" si="47"/>
        <v>-0.73427772432403315</v>
      </c>
      <c r="L369">
        <v>2</v>
      </c>
      <c r="M369" t="str">
        <f t="shared" si="48"/>
        <v>No</v>
      </c>
      <c r="N369">
        <f t="shared" si="49"/>
        <v>-1.0270665509630617</v>
      </c>
      <c r="O369">
        <v>1564</v>
      </c>
      <c r="P369" t="str">
        <f t="shared" si="50"/>
        <v>No</v>
      </c>
      <c r="Q369">
        <f t="shared" si="51"/>
        <v>-0.95081307420974215</v>
      </c>
      <c r="R369">
        <v>7950</v>
      </c>
      <c r="S369">
        <v>1955</v>
      </c>
      <c r="T369" t="str">
        <f t="shared" si="52"/>
        <v>No</v>
      </c>
      <c r="U369">
        <f t="shared" si="53"/>
        <v>-1.1688718570295151</v>
      </c>
      <c r="V369">
        <v>21</v>
      </c>
      <c r="W369">
        <v>1215</v>
      </c>
      <c r="X369" t="s">
        <v>21</v>
      </c>
      <c r="Y369">
        <v>33.875886600000001</v>
      </c>
      <c r="Z369">
        <v>-118.3936162</v>
      </c>
      <c r="AA369">
        <v>0.94985285793194985</v>
      </c>
    </row>
    <row r="370" spans="1:27" x14ac:dyDescent="0.3">
      <c r="A370" t="s">
        <v>17</v>
      </c>
      <c r="B370" t="s">
        <v>202</v>
      </c>
      <c r="C370" t="s">
        <v>162</v>
      </c>
      <c r="D370" t="s">
        <v>20</v>
      </c>
      <c r="E370">
        <v>90266</v>
      </c>
      <c r="F370">
        <v>3999000</v>
      </c>
      <c r="G370" t="str" cm="1">
        <f t="array" ref="G370">IF(OR(VLOOKUP($C370,Price_LookUp_tbl,11,FALSE)&gt;$F370,VLOOKUP($C370,Price_LookUp_tbl,12,FALSE)&lt;$F370),"Yes","No")</f>
        <v>No</v>
      </c>
      <c r="H370">
        <f t="shared" si="45"/>
        <v>-0.32915025632951395</v>
      </c>
      <c r="I370">
        <v>5</v>
      </c>
      <c r="J370" t="str">
        <f t="shared" si="46"/>
        <v>No</v>
      </c>
      <c r="K370">
        <f t="shared" si="47"/>
        <v>0.3714581428933344</v>
      </c>
      <c r="L370">
        <v>3.5</v>
      </c>
      <c r="M370" t="str">
        <f t="shared" si="48"/>
        <v>No</v>
      </c>
      <c r="N370">
        <f t="shared" si="49"/>
        <v>-0.2414220179554607</v>
      </c>
      <c r="O370">
        <v>3552</v>
      </c>
      <c r="P370" t="str">
        <f t="shared" si="50"/>
        <v>No</v>
      </c>
      <c r="Q370">
        <f t="shared" si="51"/>
        <v>3.6204826968032199E-2</v>
      </c>
      <c r="R370">
        <v>2701</v>
      </c>
      <c r="S370">
        <v>1987</v>
      </c>
      <c r="T370" t="str">
        <f t="shared" si="52"/>
        <v>No</v>
      </c>
      <c r="U370">
        <f t="shared" si="53"/>
        <v>-8.2240189668440683E-2</v>
      </c>
      <c r="V370">
        <v>85</v>
      </c>
      <c r="W370">
        <v>1126</v>
      </c>
      <c r="X370" t="s">
        <v>21</v>
      </c>
      <c r="Y370">
        <v>33.900569699999998</v>
      </c>
      <c r="Z370">
        <v>-118.4149869</v>
      </c>
      <c r="AA370">
        <v>0.6627713335664045</v>
      </c>
    </row>
    <row r="371" spans="1:27" x14ac:dyDescent="0.3">
      <c r="A371" t="s">
        <v>17</v>
      </c>
      <c r="B371" t="s">
        <v>204</v>
      </c>
      <c r="C371" t="s">
        <v>162</v>
      </c>
      <c r="D371" t="s">
        <v>20</v>
      </c>
      <c r="E371">
        <v>90266</v>
      </c>
      <c r="F371">
        <v>5925000</v>
      </c>
      <c r="G371" t="str" cm="1">
        <f t="array" ref="G371">IF(OR(VLOOKUP($C371,Price_LookUp_tbl,11,FALSE)&gt;$F371,VLOOKUP($C371,Price_LookUp_tbl,12,FALSE)&lt;$F371),"Yes","No")</f>
        <v>No</v>
      </c>
      <c r="H371">
        <f t="shared" si="45"/>
        <v>6.2311019426226244E-2</v>
      </c>
      <c r="I371">
        <v>6</v>
      </c>
      <c r="J371" t="str">
        <f t="shared" si="46"/>
        <v>No</v>
      </c>
      <c r="K371">
        <f t="shared" si="47"/>
        <v>0.92432607650201826</v>
      </c>
      <c r="L371">
        <v>4.5</v>
      </c>
      <c r="M371" t="str">
        <f t="shared" si="48"/>
        <v>No</v>
      </c>
      <c r="N371">
        <f t="shared" si="49"/>
        <v>0.2823410040496066</v>
      </c>
      <c r="O371">
        <v>5100</v>
      </c>
      <c r="P371" t="str">
        <f t="shared" si="50"/>
        <v>No</v>
      </c>
      <c r="Q371">
        <f t="shared" si="51"/>
        <v>0.80476806188915628</v>
      </c>
      <c r="R371">
        <v>4511</v>
      </c>
      <c r="S371">
        <v>2007</v>
      </c>
      <c r="T371" t="str">
        <f t="shared" si="52"/>
        <v>No</v>
      </c>
      <c r="U371">
        <f t="shared" si="53"/>
        <v>0.59690460243223076</v>
      </c>
      <c r="V371">
        <v>6</v>
      </c>
      <c r="W371">
        <v>1162</v>
      </c>
      <c r="X371" t="s">
        <v>21</v>
      </c>
      <c r="Y371">
        <v>33.8933745</v>
      </c>
      <c r="Z371">
        <v>-118.41141620000001</v>
      </c>
      <c r="AA371">
        <v>1.1401813245184294</v>
      </c>
    </row>
    <row r="372" spans="1:27" x14ac:dyDescent="0.3">
      <c r="A372" t="s">
        <v>17</v>
      </c>
      <c r="B372" t="s">
        <v>205</v>
      </c>
      <c r="C372" t="s">
        <v>162</v>
      </c>
      <c r="D372" t="s">
        <v>20</v>
      </c>
      <c r="E372">
        <v>90266</v>
      </c>
      <c r="F372">
        <v>3795000</v>
      </c>
      <c r="G372" t="str" cm="1">
        <f t="array" ref="G372">IF(OR(VLOOKUP($C372,Price_LookUp_tbl,11,FALSE)&gt;$F372,VLOOKUP($C372,Price_LookUp_tbl,12,FALSE)&lt;$F372),"Yes","No")</f>
        <v>No</v>
      </c>
      <c r="H372">
        <f t="shared" si="45"/>
        <v>-0.37061344441579175</v>
      </c>
      <c r="I372">
        <v>4</v>
      </c>
      <c r="J372" t="str">
        <f t="shared" si="46"/>
        <v>No</v>
      </c>
      <c r="K372">
        <f t="shared" si="47"/>
        <v>-0.18140979071534938</v>
      </c>
      <c r="L372">
        <v>3</v>
      </c>
      <c r="M372" t="str">
        <f t="shared" si="48"/>
        <v>No</v>
      </c>
      <c r="N372">
        <f t="shared" si="49"/>
        <v>-0.50330352895799435</v>
      </c>
      <c r="O372">
        <v>2451</v>
      </c>
      <c r="P372" t="str">
        <f t="shared" si="50"/>
        <v>No</v>
      </c>
      <c r="Q372">
        <f t="shared" si="51"/>
        <v>-0.51042832655144954</v>
      </c>
      <c r="R372">
        <v>4232</v>
      </c>
      <c r="S372">
        <v>1983</v>
      </c>
      <c r="T372" t="str">
        <f t="shared" si="52"/>
        <v>No</v>
      </c>
      <c r="U372">
        <f t="shared" si="53"/>
        <v>-0.21806914808857497</v>
      </c>
      <c r="V372">
        <v>7</v>
      </c>
      <c r="W372">
        <v>1548</v>
      </c>
      <c r="X372" t="s">
        <v>21</v>
      </c>
      <c r="Y372">
        <v>33.892917699999998</v>
      </c>
      <c r="Z372">
        <v>-118.4107248</v>
      </c>
      <c r="AA372">
        <v>1.1902968141421164</v>
      </c>
    </row>
    <row r="373" spans="1:27" x14ac:dyDescent="0.3">
      <c r="A373" t="s">
        <v>17</v>
      </c>
      <c r="B373" t="s">
        <v>206</v>
      </c>
      <c r="C373" t="s">
        <v>162</v>
      </c>
      <c r="D373" t="s">
        <v>20</v>
      </c>
      <c r="E373">
        <v>90266</v>
      </c>
      <c r="F373">
        <v>6375000</v>
      </c>
      <c r="G373" t="str" cm="1">
        <f t="array" ref="G373">IF(OR(VLOOKUP($C373,Price_LookUp_tbl,11,FALSE)&gt;$F373,VLOOKUP($C373,Price_LookUp_tbl,12,FALSE)&lt;$F373),"Yes","No")</f>
        <v>No</v>
      </c>
      <c r="H373">
        <f t="shared" si="45"/>
        <v>0.15377393432242722</v>
      </c>
      <c r="I373">
        <v>5</v>
      </c>
      <c r="J373" t="str">
        <f t="shared" si="46"/>
        <v>No</v>
      </c>
      <c r="K373">
        <f t="shared" si="47"/>
        <v>0.3714581428933344</v>
      </c>
      <c r="L373">
        <v>6</v>
      </c>
      <c r="M373" t="str">
        <f t="shared" si="48"/>
        <v>No</v>
      </c>
      <c r="N373">
        <f t="shared" si="49"/>
        <v>1.0679855370572076</v>
      </c>
      <c r="O373">
        <v>3521</v>
      </c>
      <c r="P373" t="str">
        <f t="shared" si="50"/>
        <v>No</v>
      </c>
      <c r="Q373">
        <f t="shared" si="51"/>
        <v>2.081370275449548E-2</v>
      </c>
      <c r="R373">
        <v>2700</v>
      </c>
      <c r="S373">
        <v>2023</v>
      </c>
      <c r="T373" t="str">
        <f t="shared" si="52"/>
        <v>No</v>
      </c>
      <c r="U373">
        <f t="shared" si="53"/>
        <v>1.1402204361127679</v>
      </c>
      <c r="V373">
        <v>83</v>
      </c>
      <c r="W373">
        <v>1811</v>
      </c>
      <c r="X373" t="s">
        <v>21</v>
      </c>
      <c r="Y373">
        <v>33.8803378</v>
      </c>
      <c r="Z373">
        <v>-118.4035666</v>
      </c>
      <c r="AA373">
        <v>0.60151423923330305</v>
      </c>
    </row>
    <row r="374" spans="1:27" x14ac:dyDescent="0.3">
      <c r="A374" t="s">
        <v>17</v>
      </c>
      <c r="B374" t="s">
        <v>207</v>
      </c>
      <c r="C374" t="s">
        <v>162</v>
      </c>
      <c r="D374" t="s">
        <v>20</v>
      </c>
      <c r="E374">
        <v>90266</v>
      </c>
      <c r="F374">
        <v>6599000</v>
      </c>
      <c r="G374" t="str" cm="1">
        <f t="array" ref="G374">IF(OR(VLOOKUP($C374,Price_LookUp_tbl,11,FALSE)&gt;$F374,VLOOKUP($C374,Price_LookUp_tbl,12,FALSE)&lt;$F374),"Yes","No")</f>
        <v>No</v>
      </c>
      <c r="H374">
        <f t="shared" si="45"/>
        <v>0.19930214084853615</v>
      </c>
      <c r="I374">
        <v>5</v>
      </c>
      <c r="J374" t="str">
        <f t="shared" si="46"/>
        <v>No</v>
      </c>
      <c r="K374">
        <f t="shared" si="47"/>
        <v>0.3714581428933344</v>
      </c>
      <c r="L374">
        <v>6</v>
      </c>
      <c r="M374" t="str">
        <f t="shared" si="48"/>
        <v>No</v>
      </c>
      <c r="N374">
        <f t="shared" si="49"/>
        <v>1.0679855370572076</v>
      </c>
      <c r="O374">
        <v>5839</v>
      </c>
      <c r="P374" t="str">
        <f t="shared" si="50"/>
        <v>No</v>
      </c>
      <c r="Q374">
        <f t="shared" si="51"/>
        <v>1.1716726036247576</v>
      </c>
      <c r="R374">
        <v>4805</v>
      </c>
      <c r="S374">
        <v>2020</v>
      </c>
      <c r="T374" t="str">
        <f t="shared" si="52"/>
        <v>No</v>
      </c>
      <c r="U374">
        <f t="shared" si="53"/>
        <v>1.0383487172976673</v>
      </c>
      <c r="V374">
        <v>62</v>
      </c>
      <c r="W374">
        <v>1130</v>
      </c>
      <c r="X374" t="s">
        <v>21</v>
      </c>
      <c r="Y374">
        <v>33.897567600000002</v>
      </c>
      <c r="Z374">
        <v>-118.41021739999999</v>
      </c>
      <c r="AA374">
        <v>1.0047326275202633</v>
      </c>
    </row>
    <row r="375" spans="1:27" x14ac:dyDescent="0.3">
      <c r="A375" t="s">
        <v>17</v>
      </c>
      <c r="B375" t="s">
        <v>208</v>
      </c>
      <c r="C375" t="s">
        <v>162</v>
      </c>
      <c r="D375" t="s">
        <v>20</v>
      </c>
      <c r="E375">
        <v>90266</v>
      </c>
      <c r="F375">
        <v>3650000</v>
      </c>
      <c r="G375" t="str" cm="1">
        <f t="array" ref="G375">IF(OR(VLOOKUP($C375,Price_LookUp_tbl,11,FALSE)&gt;$F375,VLOOKUP($C375,Price_LookUp_tbl,12,FALSE)&lt;$F375),"Yes","No")</f>
        <v>No</v>
      </c>
      <c r="H375">
        <f t="shared" si="45"/>
        <v>-0.40008482810456758</v>
      </c>
      <c r="I375">
        <v>3</v>
      </c>
      <c r="J375" t="str">
        <f t="shared" si="46"/>
        <v>No</v>
      </c>
      <c r="K375">
        <f t="shared" si="47"/>
        <v>-0.73427772432403315</v>
      </c>
      <c r="L375">
        <v>3</v>
      </c>
      <c r="M375" t="str">
        <f t="shared" si="48"/>
        <v>No</v>
      </c>
      <c r="N375">
        <f t="shared" si="49"/>
        <v>-0.50330352895799435</v>
      </c>
      <c r="O375">
        <v>2110</v>
      </c>
      <c r="P375" t="str">
        <f t="shared" si="50"/>
        <v>No</v>
      </c>
      <c r="Q375">
        <f t="shared" si="51"/>
        <v>-0.67973069290035348</v>
      </c>
      <c r="R375">
        <v>5120</v>
      </c>
      <c r="S375">
        <v>1951</v>
      </c>
      <c r="T375" t="str">
        <f t="shared" si="52"/>
        <v>No</v>
      </c>
      <c r="U375">
        <f t="shared" si="53"/>
        <v>-1.3047008154496493</v>
      </c>
      <c r="V375">
        <v>21</v>
      </c>
      <c r="W375">
        <v>1730</v>
      </c>
      <c r="X375" t="s">
        <v>21</v>
      </c>
      <c r="Y375">
        <v>33.895632200000001</v>
      </c>
      <c r="Z375">
        <v>-118.4100749</v>
      </c>
      <c r="AA375">
        <v>1.0898703692820515</v>
      </c>
    </row>
    <row r="376" spans="1:27" x14ac:dyDescent="0.3">
      <c r="A376" t="s">
        <v>17</v>
      </c>
      <c r="B376" t="s">
        <v>209</v>
      </c>
      <c r="C376" t="s">
        <v>162</v>
      </c>
      <c r="D376" t="s">
        <v>20</v>
      </c>
      <c r="E376">
        <v>90266</v>
      </c>
      <c r="F376">
        <v>8000000</v>
      </c>
      <c r="G376" t="str" cm="1">
        <f t="array" ref="G376">IF(OR(VLOOKUP($C376,Price_LookUp_tbl,11,FALSE)&gt;$F376,VLOOKUP($C376,Price_LookUp_tbl,12,FALSE)&lt;$F376),"Yes","No")</f>
        <v>No</v>
      </c>
      <c r="H376">
        <f t="shared" si="45"/>
        <v>0.48405668255870854</v>
      </c>
      <c r="I376">
        <v>5</v>
      </c>
      <c r="J376" t="str">
        <f t="shared" si="46"/>
        <v>No</v>
      </c>
      <c r="K376">
        <f t="shared" si="47"/>
        <v>0.3714581428933344</v>
      </c>
      <c r="L376">
        <v>5.5</v>
      </c>
      <c r="M376" t="str">
        <f t="shared" si="48"/>
        <v>No</v>
      </c>
      <c r="N376">
        <f t="shared" si="49"/>
        <v>0.80610402605467391</v>
      </c>
      <c r="O376">
        <v>5220</v>
      </c>
      <c r="P376" t="str">
        <f t="shared" si="50"/>
        <v>No</v>
      </c>
      <c r="Q376">
        <f t="shared" si="51"/>
        <v>0.86434660723187917</v>
      </c>
      <c r="R376">
        <v>6275</v>
      </c>
      <c r="S376">
        <v>2005</v>
      </c>
      <c r="T376" t="str">
        <f t="shared" si="52"/>
        <v>No</v>
      </c>
      <c r="U376">
        <f t="shared" si="53"/>
        <v>0.52899012322216366</v>
      </c>
      <c r="V376">
        <v>28</v>
      </c>
      <c r="W376">
        <v>1533</v>
      </c>
      <c r="X376" t="s">
        <v>21</v>
      </c>
      <c r="Y376">
        <v>33.890460500000003</v>
      </c>
      <c r="Z376">
        <v>-118.4078897</v>
      </c>
      <c r="AA376">
        <v>1.1844663975401972</v>
      </c>
    </row>
    <row r="377" spans="1:27" x14ac:dyDescent="0.3">
      <c r="A377" t="s">
        <v>17</v>
      </c>
      <c r="B377" t="s">
        <v>210</v>
      </c>
      <c r="C377" t="s">
        <v>162</v>
      </c>
      <c r="D377" t="s">
        <v>20</v>
      </c>
      <c r="E377">
        <v>90266</v>
      </c>
      <c r="F377">
        <v>2999000</v>
      </c>
      <c r="G377" t="str" cm="1">
        <f t="array" ref="G377">IF(OR(VLOOKUP($C377,Price_LookUp_tbl,11,FALSE)&gt;$F377,VLOOKUP($C377,Price_LookUp_tbl,12,FALSE)&lt;$F377),"Yes","No")</f>
        <v>No</v>
      </c>
      <c r="H377">
        <f t="shared" si="45"/>
        <v>-0.5324011783210717</v>
      </c>
      <c r="I377">
        <v>3</v>
      </c>
      <c r="J377" t="str">
        <f t="shared" si="46"/>
        <v>No</v>
      </c>
      <c r="K377">
        <f t="shared" si="47"/>
        <v>-0.73427772432403315</v>
      </c>
      <c r="L377">
        <v>2</v>
      </c>
      <c r="M377" t="str">
        <f t="shared" si="48"/>
        <v>No</v>
      </c>
      <c r="N377">
        <f t="shared" si="49"/>
        <v>-1.0270665509630617</v>
      </c>
      <c r="O377">
        <v>2448</v>
      </c>
      <c r="P377" t="str">
        <f t="shared" si="50"/>
        <v>No</v>
      </c>
      <c r="Q377">
        <f t="shared" si="51"/>
        <v>-0.5119177901850176</v>
      </c>
      <c r="R377">
        <v>2709</v>
      </c>
      <c r="S377">
        <v>1970</v>
      </c>
      <c r="T377" t="str">
        <f t="shared" si="52"/>
        <v>No</v>
      </c>
      <c r="U377">
        <f t="shared" si="53"/>
        <v>-0.65951326295401147</v>
      </c>
      <c r="V377">
        <v>36</v>
      </c>
      <c r="W377">
        <v>1225</v>
      </c>
      <c r="X377" t="s">
        <v>21</v>
      </c>
      <c r="Y377">
        <v>33.888165200000003</v>
      </c>
      <c r="Z377">
        <v>-118.4060185</v>
      </c>
      <c r="AA377">
        <v>1.0442543004264604</v>
      </c>
    </row>
    <row r="378" spans="1:27" x14ac:dyDescent="0.3">
      <c r="A378" t="s">
        <v>17</v>
      </c>
      <c r="B378" t="s">
        <v>211</v>
      </c>
      <c r="C378" t="s">
        <v>162</v>
      </c>
      <c r="D378" t="s">
        <v>20</v>
      </c>
      <c r="E378">
        <v>90266</v>
      </c>
      <c r="F378">
        <v>9999000</v>
      </c>
      <c r="G378" t="str" cm="1">
        <f t="array" ref="G378">IF(OR(VLOOKUP($C378,Price_LookUp_tbl,11,FALSE)&gt;$F378,VLOOKUP($C378,Price_LookUp_tbl,12,FALSE)&lt;$F378),"Yes","No")</f>
        <v>No</v>
      </c>
      <c r="H378">
        <f t="shared" si="45"/>
        <v>0.89035527561983241</v>
      </c>
      <c r="I378">
        <v>6</v>
      </c>
      <c r="J378" t="str">
        <f t="shared" si="46"/>
        <v>No</v>
      </c>
      <c r="K378">
        <f t="shared" si="47"/>
        <v>0.92432607650201826</v>
      </c>
      <c r="L378">
        <v>4.5</v>
      </c>
      <c r="M378" t="str">
        <f t="shared" si="48"/>
        <v>No</v>
      </c>
      <c r="N378">
        <f t="shared" si="49"/>
        <v>0.2823410040496066</v>
      </c>
      <c r="O378">
        <v>4770</v>
      </c>
      <c r="P378" t="str">
        <f t="shared" si="50"/>
        <v>No</v>
      </c>
      <c r="Q378">
        <f t="shared" si="51"/>
        <v>0.64092706219666862</v>
      </c>
      <c r="R378">
        <v>9982</v>
      </c>
      <c r="S378">
        <v>1962</v>
      </c>
      <c r="T378" t="str">
        <f t="shared" si="52"/>
        <v>No</v>
      </c>
      <c r="U378">
        <f t="shared" si="53"/>
        <v>-0.93117117979427999</v>
      </c>
      <c r="V378">
        <v>64</v>
      </c>
      <c r="W378">
        <v>2096</v>
      </c>
      <c r="X378" t="s">
        <v>21</v>
      </c>
      <c r="Y378">
        <v>33.883439899999999</v>
      </c>
      <c r="Z378">
        <v>-118.4018691</v>
      </c>
      <c r="AA378">
        <v>0.8327742423331248</v>
      </c>
    </row>
    <row r="379" spans="1:27" x14ac:dyDescent="0.3">
      <c r="A379" t="s">
        <v>17</v>
      </c>
      <c r="B379" t="s">
        <v>213</v>
      </c>
      <c r="C379" t="s">
        <v>162</v>
      </c>
      <c r="D379" t="s">
        <v>20</v>
      </c>
      <c r="E379">
        <v>90266</v>
      </c>
      <c r="F379">
        <v>5500000</v>
      </c>
      <c r="G379" t="str" cm="1">
        <f t="array" ref="G379">IF(OR(VLOOKUP($C379,Price_LookUp_tbl,11,FALSE)&gt;$F379,VLOOKUP($C379,Price_LookUp_tbl,12,FALSE)&lt;$F379),"Yes","No")</f>
        <v>No</v>
      </c>
      <c r="H379">
        <f t="shared" si="45"/>
        <v>-2.4070622420185792E-2</v>
      </c>
      <c r="I379">
        <v>3</v>
      </c>
      <c r="J379" t="str">
        <f t="shared" si="46"/>
        <v>No</v>
      </c>
      <c r="K379">
        <f t="shared" si="47"/>
        <v>-0.73427772432403315</v>
      </c>
      <c r="L379">
        <v>4</v>
      </c>
      <c r="M379" t="str">
        <f t="shared" si="48"/>
        <v>No</v>
      </c>
      <c r="N379">
        <f t="shared" si="49"/>
        <v>2.0459493047072942E-2</v>
      </c>
      <c r="O379">
        <v>4400</v>
      </c>
      <c r="P379" t="str">
        <f t="shared" si="50"/>
        <v>No</v>
      </c>
      <c r="Q379">
        <f t="shared" si="51"/>
        <v>0.45722654738994001</v>
      </c>
      <c r="R379">
        <v>5704</v>
      </c>
      <c r="S379">
        <v>1980</v>
      </c>
      <c r="T379" t="str">
        <f t="shared" si="52"/>
        <v>No</v>
      </c>
      <c r="U379">
        <f t="shared" si="53"/>
        <v>-0.31994086690367568</v>
      </c>
      <c r="V379">
        <v>224</v>
      </c>
      <c r="W379">
        <v>1250</v>
      </c>
      <c r="X379" t="s">
        <v>21</v>
      </c>
      <c r="Y379">
        <v>33.881698399999998</v>
      </c>
      <c r="Z379">
        <v>-118.4013198</v>
      </c>
      <c r="AA379">
        <v>0.75568990328712426</v>
      </c>
    </row>
    <row r="380" spans="1:27" x14ac:dyDescent="0.3">
      <c r="A380" t="s">
        <v>17</v>
      </c>
      <c r="B380" t="s">
        <v>214</v>
      </c>
      <c r="C380" t="s">
        <v>162</v>
      </c>
      <c r="D380" t="s">
        <v>20</v>
      </c>
      <c r="E380">
        <v>90266</v>
      </c>
      <c r="F380">
        <v>5775000</v>
      </c>
      <c r="G380" t="str" cm="1">
        <f t="array" ref="G380">IF(OR(VLOOKUP($C380,Price_LookUp_tbl,11,FALSE)&gt;$F380,VLOOKUP($C380,Price_LookUp_tbl,12,FALSE)&lt;$F380),"Yes","No")</f>
        <v>No</v>
      </c>
      <c r="H380">
        <f t="shared" si="45"/>
        <v>3.1823381127492584E-2</v>
      </c>
      <c r="I380">
        <v>4</v>
      </c>
      <c r="J380" t="str">
        <f t="shared" si="46"/>
        <v>No</v>
      </c>
      <c r="K380">
        <f t="shared" si="47"/>
        <v>-0.18140979071534938</v>
      </c>
      <c r="L380">
        <v>3.5</v>
      </c>
      <c r="M380" t="str">
        <f t="shared" si="48"/>
        <v>No</v>
      </c>
      <c r="N380">
        <f t="shared" si="49"/>
        <v>-0.2414220179554607</v>
      </c>
      <c r="O380">
        <v>4300</v>
      </c>
      <c r="P380" t="str">
        <f t="shared" si="50"/>
        <v>No</v>
      </c>
      <c r="Q380">
        <f t="shared" si="51"/>
        <v>0.40757775960433767</v>
      </c>
      <c r="R380">
        <v>5816</v>
      </c>
      <c r="S380">
        <v>1999</v>
      </c>
      <c r="T380" t="str">
        <f t="shared" si="52"/>
        <v>No</v>
      </c>
      <c r="U380">
        <f t="shared" si="53"/>
        <v>0.32524668559196218</v>
      </c>
      <c r="V380">
        <v>21</v>
      </c>
      <c r="W380">
        <v>1343</v>
      </c>
      <c r="X380" t="s">
        <v>21</v>
      </c>
      <c r="Y380">
        <v>33.884499900000002</v>
      </c>
      <c r="Z380">
        <v>-118.4013329</v>
      </c>
      <c r="AA380">
        <v>0.91092579280993413</v>
      </c>
    </row>
    <row r="381" spans="1:27" x14ac:dyDescent="0.3">
      <c r="A381" t="s">
        <v>17</v>
      </c>
      <c r="B381" t="s">
        <v>215</v>
      </c>
      <c r="C381" t="s">
        <v>162</v>
      </c>
      <c r="D381" t="s">
        <v>20</v>
      </c>
      <c r="E381">
        <v>90266</v>
      </c>
      <c r="F381">
        <v>3144000</v>
      </c>
      <c r="G381" t="str" cm="1">
        <f t="array" ref="G381">IF(OR(VLOOKUP($C381,Price_LookUp_tbl,11,FALSE)&gt;$F381,VLOOKUP($C381,Price_LookUp_tbl,12,FALSE)&lt;$F381),"Yes","No")</f>
        <v>No</v>
      </c>
      <c r="H381">
        <f t="shared" si="45"/>
        <v>-0.50292979463229581</v>
      </c>
      <c r="I381">
        <v>3</v>
      </c>
      <c r="J381" t="str">
        <f t="shared" si="46"/>
        <v>No</v>
      </c>
      <c r="K381">
        <f t="shared" si="47"/>
        <v>-0.73427772432403315</v>
      </c>
      <c r="L381">
        <v>2</v>
      </c>
      <c r="M381" t="str">
        <f t="shared" si="48"/>
        <v>No</v>
      </c>
      <c r="N381">
        <f t="shared" si="49"/>
        <v>-1.0270665509630617</v>
      </c>
      <c r="O381">
        <v>2184</v>
      </c>
      <c r="P381" t="str">
        <f t="shared" si="50"/>
        <v>No</v>
      </c>
      <c r="Q381">
        <f t="shared" si="51"/>
        <v>-0.64299058993900771</v>
      </c>
      <c r="R381">
        <v>4962</v>
      </c>
      <c r="S381">
        <v>1947</v>
      </c>
      <c r="T381" t="str">
        <f t="shared" si="52"/>
        <v>No</v>
      </c>
      <c r="U381">
        <f t="shared" si="53"/>
        <v>-1.4405297738697835</v>
      </c>
      <c r="V381">
        <v>20</v>
      </c>
      <c r="W381">
        <v>1440</v>
      </c>
      <c r="X381" t="s">
        <v>21</v>
      </c>
      <c r="Y381">
        <v>33.886778300000003</v>
      </c>
      <c r="Z381">
        <v>-118.4013173</v>
      </c>
      <c r="AA381">
        <v>1.0473479348566761</v>
      </c>
    </row>
    <row r="382" spans="1:27" x14ac:dyDescent="0.3">
      <c r="A382" t="s">
        <v>17</v>
      </c>
      <c r="B382" t="s">
        <v>216</v>
      </c>
      <c r="C382" t="s">
        <v>162</v>
      </c>
      <c r="D382" t="s">
        <v>20</v>
      </c>
      <c r="E382">
        <v>90266</v>
      </c>
      <c r="F382">
        <v>4199000</v>
      </c>
      <c r="G382" t="str" cm="1">
        <f t="array" ref="G382">IF(OR(VLOOKUP($C382,Price_LookUp_tbl,11,FALSE)&gt;$F382,VLOOKUP($C382,Price_LookUp_tbl,12,FALSE)&lt;$F382),"Yes","No")</f>
        <v>No</v>
      </c>
      <c r="H382">
        <f t="shared" si="45"/>
        <v>-0.28850007193120242</v>
      </c>
      <c r="I382">
        <v>6</v>
      </c>
      <c r="J382" t="str">
        <f t="shared" si="46"/>
        <v>No</v>
      </c>
      <c r="K382">
        <f t="shared" si="47"/>
        <v>0.92432607650201826</v>
      </c>
      <c r="L382">
        <v>5.5</v>
      </c>
      <c r="M382" t="str">
        <f t="shared" si="48"/>
        <v>No</v>
      </c>
      <c r="N382">
        <f t="shared" si="49"/>
        <v>0.80610402605467391</v>
      </c>
      <c r="O382">
        <v>4112</v>
      </c>
      <c r="P382" t="str">
        <f t="shared" si="50"/>
        <v>No</v>
      </c>
      <c r="Q382">
        <f t="shared" si="51"/>
        <v>0.31423803856740529</v>
      </c>
      <c r="R382">
        <v>5964</v>
      </c>
      <c r="S382">
        <v>2023</v>
      </c>
      <c r="T382" t="str">
        <f t="shared" si="52"/>
        <v>No</v>
      </c>
      <c r="U382">
        <f t="shared" si="53"/>
        <v>1.1402204361127679</v>
      </c>
      <c r="V382">
        <v>58</v>
      </c>
      <c r="W382">
        <v>1021</v>
      </c>
      <c r="X382" t="s">
        <v>21</v>
      </c>
      <c r="Y382">
        <v>33.901644599999997</v>
      </c>
      <c r="Z382">
        <v>-118.400555</v>
      </c>
      <c r="AA382">
        <v>1.4213602671289898</v>
      </c>
    </row>
    <row r="383" spans="1:27" x14ac:dyDescent="0.3">
      <c r="A383" t="s">
        <v>17</v>
      </c>
      <c r="B383" t="s">
        <v>217</v>
      </c>
      <c r="C383" t="s">
        <v>162</v>
      </c>
      <c r="D383" t="s">
        <v>20</v>
      </c>
      <c r="E383">
        <v>90266</v>
      </c>
      <c r="F383">
        <v>4200000</v>
      </c>
      <c r="G383" t="str" cm="1">
        <f t="array" ref="G383">IF(OR(VLOOKUP($C383,Price_LookUp_tbl,11,FALSE)&gt;$F383,VLOOKUP($C383,Price_LookUp_tbl,12,FALSE)&lt;$F383),"Yes","No")</f>
        <v>No</v>
      </c>
      <c r="H383">
        <f t="shared" si="45"/>
        <v>-0.28829682100921084</v>
      </c>
      <c r="I383">
        <v>5</v>
      </c>
      <c r="J383" t="str">
        <f t="shared" si="46"/>
        <v>No</v>
      </c>
      <c r="K383">
        <f t="shared" si="47"/>
        <v>0.3714581428933344</v>
      </c>
      <c r="L383">
        <v>3.5</v>
      </c>
      <c r="M383" t="str">
        <f t="shared" si="48"/>
        <v>No</v>
      </c>
      <c r="N383">
        <f t="shared" si="49"/>
        <v>-0.2414220179554607</v>
      </c>
      <c r="O383">
        <v>4200</v>
      </c>
      <c r="P383" t="str">
        <f t="shared" si="50"/>
        <v>No</v>
      </c>
      <c r="Q383">
        <f t="shared" si="51"/>
        <v>0.35792897181873534</v>
      </c>
      <c r="R383">
        <v>5261</v>
      </c>
      <c r="S383">
        <v>1954</v>
      </c>
      <c r="T383" t="str">
        <f t="shared" si="52"/>
        <v>No</v>
      </c>
      <c r="U383">
        <f t="shared" si="53"/>
        <v>-1.2028290966345485</v>
      </c>
      <c r="V383">
        <v>56</v>
      </c>
      <c r="W383">
        <v>1000</v>
      </c>
      <c r="X383" t="s">
        <v>21</v>
      </c>
      <c r="Y383">
        <v>33.885284200000001</v>
      </c>
      <c r="Z383">
        <v>-118.4035267</v>
      </c>
      <c r="AA383">
        <v>0.89888228277420579</v>
      </c>
    </row>
    <row r="384" spans="1:27" x14ac:dyDescent="0.3">
      <c r="A384" t="s">
        <v>17</v>
      </c>
      <c r="B384" t="s">
        <v>228</v>
      </c>
      <c r="C384" t="s">
        <v>229</v>
      </c>
      <c r="D384" t="s">
        <v>20</v>
      </c>
      <c r="E384">
        <v>90066</v>
      </c>
      <c r="F384">
        <v>1599000</v>
      </c>
      <c r="G384" t="str" cm="1">
        <f t="array" ref="G384">IF(OR(VLOOKUP($C384,Price_LookUp_tbl,11,FALSE)&gt;$F384,VLOOKUP($C384,Price_LookUp_tbl,12,FALSE)&lt;$F384),"Yes","No")</f>
        <v>No</v>
      </c>
      <c r="H384">
        <f t="shared" si="45"/>
        <v>0.10460512617313035</v>
      </c>
      <c r="I384">
        <v>3</v>
      </c>
      <c r="J384" t="str">
        <f t="shared" si="46"/>
        <v>No</v>
      </c>
      <c r="K384">
        <f t="shared" si="47"/>
        <v>0.4123281005193612</v>
      </c>
      <c r="L384">
        <v>2</v>
      </c>
      <c r="M384" t="str">
        <f t="shared" si="48"/>
        <v>No</v>
      </c>
      <c r="N384">
        <f t="shared" si="49"/>
        <v>-0.22537604586525639</v>
      </c>
      <c r="O384">
        <v>1900</v>
      </c>
      <c r="P384" t="str">
        <f t="shared" si="50"/>
        <v>No</v>
      </c>
      <c r="Q384">
        <f t="shared" si="51"/>
        <v>5.5215571829065509E-2</v>
      </c>
      <c r="R384">
        <v>5773</v>
      </c>
      <c r="S384">
        <v>1961</v>
      </c>
      <c r="T384" t="str">
        <f t="shared" si="52"/>
        <v>No</v>
      </c>
      <c r="U384">
        <f t="shared" si="53"/>
        <v>-0.94433982198145083</v>
      </c>
      <c r="V384">
        <v>24</v>
      </c>
      <c r="W384">
        <v>842</v>
      </c>
      <c r="X384" t="s">
        <v>21</v>
      </c>
      <c r="Y384">
        <v>33.982642400000003</v>
      </c>
      <c r="Z384">
        <v>-118.41163229999999</v>
      </c>
      <c r="AA384">
        <v>2.9777817835528317</v>
      </c>
    </row>
    <row r="385" spans="1:27" x14ac:dyDescent="0.3">
      <c r="A385" t="s">
        <v>17</v>
      </c>
      <c r="B385" t="s">
        <v>230</v>
      </c>
      <c r="C385" t="s">
        <v>229</v>
      </c>
      <c r="D385" t="s">
        <v>20</v>
      </c>
      <c r="E385">
        <v>90293</v>
      </c>
      <c r="F385">
        <v>1539000</v>
      </c>
      <c r="G385" t="str" cm="1">
        <f t="array" ref="G385">IF(OR(VLOOKUP($C385,Price_LookUp_tbl,11,FALSE)&gt;$F385,VLOOKUP($C385,Price_LookUp_tbl,12,FALSE)&lt;$F385),"Yes","No")</f>
        <v>No</v>
      </c>
      <c r="H385">
        <f t="shared" si="45"/>
        <v>5.3332386526198247E-2</v>
      </c>
      <c r="I385">
        <v>3</v>
      </c>
      <c r="J385" t="str">
        <f t="shared" si="46"/>
        <v>No</v>
      </c>
      <c r="K385">
        <f t="shared" si="47"/>
        <v>0.4123281005193612</v>
      </c>
      <c r="L385">
        <v>2</v>
      </c>
      <c r="M385" t="str">
        <f t="shared" si="48"/>
        <v>No</v>
      </c>
      <c r="N385">
        <f t="shared" si="49"/>
        <v>-0.22537604586525639</v>
      </c>
      <c r="O385">
        <v>1302</v>
      </c>
      <c r="P385" t="str">
        <f t="shared" si="50"/>
        <v>No</v>
      </c>
      <c r="Q385">
        <f t="shared" si="51"/>
        <v>-0.36888054500849066</v>
      </c>
      <c r="R385">
        <v>5996</v>
      </c>
      <c r="S385">
        <v>1955</v>
      </c>
      <c r="T385" t="str">
        <f t="shared" si="52"/>
        <v>No</v>
      </c>
      <c r="U385">
        <f t="shared" si="53"/>
        <v>-1.3496477163793288</v>
      </c>
      <c r="V385">
        <v>41</v>
      </c>
      <c r="W385">
        <v>1182</v>
      </c>
      <c r="X385" t="s">
        <v>21</v>
      </c>
      <c r="Y385">
        <v>33.956182900000002</v>
      </c>
      <c r="Z385">
        <v>-118.44373419999999</v>
      </c>
      <c r="AA385">
        <v>0.47193974768385449</v>
      </c>
    </row>
    <row r="386" spans="1:27" x14ac:dyDescent="0.3">
      <c r="A386" t="s">
        <v>17</v>
      </c>
      <c r="B386" t="s">
        <v>232</v>
      </c>
      <c r="C386" t="s">
        <v>229</v>
      </c>
      <c r="D386" t="s">
        <v>20</v>
      </c>
      <c r="E386">
        <v>90293</v>
      </c>
      <c r="F386">
        <v>3199000</v>
      </c>
      <c r="G386" t="str" cm="1">
        <f t="array" ref="G386">IF(OR(VLOOKUP($C386,Price_LookUp_tbl,11,FALSE)&gt;$F386,VLOOKUP($C386,Price_LookUp_tbl,12,FALSE)&lt;$F386),"Yes","No")</f>
        <v>No</v>
      </c>
      <c r="H386">
        <f t="shared" ref="H386:H449" si="54">STANDARDIZE($F386,VLOOKUP($C386,Price_LookUp_tbl,2,FALSE),VLOOKUP($C386,Price_LookUp_tbl,3,FALSE))</f>
        <v>1.471878183424653</v>
      </c>
      <c r="I386">
        <v>4</v>
      </c>
      <c r="J386" t="str">
        <f t="shared" ref="J386:J449" si="55">IF(OR(VLOOKUP($C386,Beds_LookUp_tbl,11,FALSE)&gt;$I386,VLOOKUP($C386,Beds_LookUp_tbl,12,FALSE)&lt;$I386),"Yes","No")</f>
        <v>No</v>
      </c>
      <c r="K386">
        <f t="shared" ref="K386:K449" si="56">STANDARDIZE($I386,VLOOKUP($C386,Beds_LookUp_tbl,2,FALSE),VLOOKUP($C386,Beds_LookUp_tbl,3,FALSE))</f>
        <v>1.2907662277127832</v>
      </c>
      <c r="L386">
        <v>3</v>
      </c>
      <c r="M386" t="str">
        <f t="shared" ref="M386:M449" si="57">IF(OR(VLOOKUP($C386,Baths_LookUp_tbl,11,FALSE)&gt;$L386,VLOOKUP($C386,Baths_LookUp_tbl,12,FALSE)&lt;$L386),"Yes","No")</f>
        <v>No</v>
      </c>
      <c r="N386">
        <f t="shared" ref="N386:N449" si="58">STANDARDIZE($L386,VLOOKUP($C386,Baths_LookUp_tbl,2,FALSE),VLOOKUP($C386,Baths_LookUp_tbl,3,FALSE))</f>
        <v>0.73492188869105368</v>
      </c>
      <c r="O386">
        <v>2401</v>
      </c>
      <c r="P386" t="str">
        <f t="shared" ref="P386:P449" si="59">IF(OR(VLOOKUP($C386,Square_Feet_LookUp_tbl,11,FALSE)&gt;$O386,VLOOKUP($C386,Square_Feet_LookUp_tbl,12,FALSE)&lt;$O386),"Yes","No")</f>
        <v>No</v>
      </c>
      <c r="Q386">
        <f t="shared" ref="Q386:Q449" si="60">STANDARDIZE($O386,VLOOKUP($C386,Square_Feet_LookUp_tbl,2,FALSE),VLOOKUP($C386,Square_Feet_LookUp_tbl,3,FALSE))</f>
        <v>0.4105201780759144</v>
      </c>
      <c r="R386">
        <v>5202</v>
      </c>
      <c r="S386">
        <v>1953</v>
      </c>
      <c r="T386" t="str">
        <f t="shared" ref="T386:T449" si="61">IF(OR(VLOOKUP($C386,Year_Built_LookUp_tbl,11,FALSE)&gt;$S386,VLOOKUP($C386,Year_Built_LookUp_tbl,12,FALSE)&lt;$S386),"Yes","No")</f>
        <v>No</v>
      </c>
      <c r="U386">
        <f t="shared" ref="U386:U449" si="62">STANDARDIZE($S386,VLOOKUP($C386,Year_Built_LookUp_tbl,2,FALSE),VLOOKUP($C386,Year_Built_LookUp_tbl,3,FALSE))</f>
        <v>-1.4847503478452881</v>
      </c>
      <c r="V386">
        <v>6</v>
      </c>
      <c r="W386">
        <v>1332</v>
      </c>
      <c r="X386" t="s">
        <v>21</v>
      </c>
      <c r="Y386">
        <v>33.956991799999997</v>
      </c>
      <c r="Z386">
        <v>-118.446825</v>
      </c>
      <c r="AA386">
        <v>0.5385289080448914</v>
      </c>
    </row>
    <row r="387" spans="1:27" x14ac:dyDescent="0.3">
      <c r="A387" t="s">
        <v>17</v>
      </c>
      <c r="B387" t="s">
        <v>233</v>
      </c>
      <c r="C387" t="s">
        <v>229</v>
      </c>
      <c r="D387" t="s">
        <v>20</v>
      </c>
      <c r="E387">
        <v>90293</v>
      </c>
      <c r="F387">
        <v>1699000</v>
      </c>
      <c r="G387" t="str" cm="1">
        <f t="array" ref="G387">IF(OR(VLOOKUP($C387,Price_LookUp_tbl,11,FALSE)&gt;$F387,VLOOKUP($C387,Price_LookUp_tbl,12,FALSE)&lt;$F387),"Yes","No")</f>
        <v>No</v>
      </c>
      <c r="H387">
        <f t="shared" si="54"/>
        <v>0.19005969225135053</v>
      </c>
      <c r="I387">
        <v>3</v>
      </c>
      <c r="J387" t="str">
        <f t="shared" si="55"/>
        <v>No</v>
      </c>
      <c r="K387">
        <f t="shared" si="56"/>
        <v>0.4123281005193612</v>
      </c>
      <c r="L387">
        <v>2</v>
      </c>
      <c r="M387" t="str">
        <f t="shared" si="57"/>
        <v>No</v>
      </c>
      <c r="N387">
        <f t="shared" si="58"/>
        <v>-0.22537604586525639</v>
      </c>
      <c r="O387">
        <v>1308</v>
      </c>
      <c r="P387" t="str">
        <f t="shared" si="59"/>
        <v>No</v>
      </c>
      <c r="Q387">
        <f t="shared" si="60"/>
        <v>-0.36462540002349847</v>
      </c>
      <c r="R387">
        <v>4979</v>
      </c>
      <c r="S387">
        <v>1953</v>
      </c>
      <c r="T387" t="str">
        <f t="shared" si="61"/>
        <v>No</v>
      </c>
      <c r="U387">
        <f t="shared" si="62"/>
        <v>-1.4847503478452881</v>
      </c>
      <c r="V387">
        <v>5</v>
      </c>
      <c r="W387">
        <v>1299</v>
      </c>
      <c r="X387" t="s">
        <v>21</v>
      </c>
      <c r="Y387">
        <v>33.957498899999997</v>
      </c>
      <c r="Z387">
        <v>-118.44520199999999</v>
      </c>
      <c r="AA387">
        <v>0.56035361348257817</v>
      </c>
    </row>
    <row r="388" spans="1:27" x14ac:dyDescent="0.3">
      <c r="A388" t="s">
        <v>17</v>
      </c>
      <c r="B388" t="s">
        <v>234</v>
      </c>
      <c r="C388" t="s">
        <v>229</v>
      </c>
      <c r="D388" t="s">
        <v>20</v>
      </c>
      <c r="E388">
        <v>90293</v>
      </c>
      <c r="F388">
        <v>2250000</v>
      </c>
      <c r="G388" t="str" cm="1">
        <f t="array" ref="G388">IF(OR(VLOOKUP($C388,Price_LookUp_tbl,11,FALSE)&gt;$F388,VLOOKUP($C388,Price_LookUp_tbl,12,FALSE)&lt;$F388),"Yes","No")</f>
        <v>No</v>
      </c>
      <c r="H388">
        <f t="shared" si="54"/>
        <v>0.66091435134234366</v>
      </c>
      <c r="I388">
        <v>4</v>
      </c>
      <c r="J388" t="str">
        <f t="shared" si="55"/>
        <v>No</v>
      </c>
      <c r="K388">
        <f t="shared" si="56"/>
        <v>1.2907662277127832</v>
      </c>
      <c r="L388">
        <v>3</v>
      </c>
      <c r="M388" t="str">
        <f t="shared" si="57"/>
        <v>No</v>
      </c>
      <c r="N388">
        <f t="shared" si="58"/>
        <v>0.73492188869105368</v>
      </c>
      <c r="O388">
        <v>2569</v>
      </c>
      <c r="P388" t="str">
        <f t="shared" si="59"/>
        <v>No</v>
      </c>
      <c r="Q388">
        <f t="shared" si="60"/>
        <v>0.52966423765569604</v>
      </c>
      <c r="R388">
        <v>5260</v>
      </c>
      <c r="S388">
        <v>1939</v>
      </c>
      <c r="T388" t="str">
        <f t="shared" si="61"/>
        <v>No</v>
      </c>
      <c r="U388">
        <f t="shared" si="62"/>
        <v>-2.4304687681070036</v>
      </c>
      <c r="V388">
        <v>21</v>
      </c>
      <c r="W388">
        <v>876</v>
      </c>
      <c r="X388" t="s">
        <v>21</v>
      </c>
      <c r="Y388">
        <v>33.956232300000003</v>
      </c>
      <c r="Z388">
        <v>-118.4453062</v>
      </c>
      <c r="AA388">
        <v>0.47337228585705615</v>
      </c>
    </row>
    <row r="389" spans="1:27" x14ac:dyDescent="0.3">
      <c r="A389" t="s">
        <v>17</v>
      </c>
      <c r="B389" t="s">
        <v>235</v>
      </c>
      <c r="C389" t="s">
        <v>229</v>
      </c>
      <c r="D389" t="s">
        <v>20</v>
      </c>
      <c r="E389">
        <v>90293</v>
      </c>
      <c r="F389">
        <v>1850000</v>
      </c>
      <c r="G389" t="str" cm="1">
        <f t="array" ref="G389">IF(OR(VLOOKUP($C389,Price_LookUp_tbl,11,FALSE)&gt;$F389,VLOOKUP($C389,Price_LookUp_tbl,12,FALSE)&lt;$F389),"Yes","No")</f>
        <v>No</v>
      </c>
      <c r="H389">
        <f t="shared" si="54"/>
        <v>0.31909608702946296</v>
      </c>
      <c r="I389">
        <v>4</v>
      </c>
      <c r="J389" t="str">
        <f t="shared" si="55"/>
        <v>No</v>
      </c>
      <c r="K389">
        <f t="shared" si="56"/>
        <v>1.2907662277127832</v>
      </c>
      <c r="L389">
        <v>3</v>
      </c>
      <c r="M389" t="str">
        <f t="shared" si="57"/>
        <v>No</v>
      </c>
      <c r="N389">
        <f t="shared" si="58"/>
        <v>0.73492188869105368</v>
      </c>
      <c r="O389">
        <v>2898</v>
      </c>
      <c r="P389" t="str">
        <f t="shared" si="59"/>
        <v>No</v>
      </c>
      <c r="Q389">
        <f t="shared" si="60"/>
        <v>0.76298802099943519</v>
      </c>
      <c r="R389">
        <v>5600</v>
      </c>
      <c r="S389">
        <v>1986</v>
      </c>
      <c r="T389" t="str">
        <f t="shared" si="61"/>
        <v>No</v>
      </c>
      <c r="U389">
        <f t="shared" si="62"/>
        <v>0.744443071343041</v>
      </c>
      <c r="V389">
        <v>30</v>
      </c>
      <c r="W389">
        <v>638</v>
      </c>
      <c r="X389" t="s">
        <v>21</v>
      </c>
      <c r="Y389">
        <v>33.962727000000001</v>
      </c>
      <c r="Z389">
        <v>-118.4296737</v>
      </c>
      <c r="AA389">
        <v>1.2608281875221412</v>
      </c>
    </row>
    <row r="390" spans="1:27" x14ac:dyDescent="0.3">
      <c r="A390" t="s">
        <v>17</v>
      </c>
      <c r="B390" t="s">
        <v>238</v>
      </c>
      <c r="C390" t="s">
        <v>229</v>
      </c>
      <c r="D390" t="s">
        <v>20</v>
      </c>
      <c r="E390">
        <v>90293</v>
      </c>
      <c r="F390">
        <v>1765000</v>
      </c>
      <c r="G390" t="str" cm="1">
        <f t="array" ref="G390">IF(OR(VLOOKUP($C390,Price_LookUp_tbl,11,FALSE)&gt;$F390,VLOOKUP($C390,Price_LookUp_tbl,12,FALSE)&lt;$F390),"Yes","No")</f>
        <v>No</v>
      </c>
      <c r="H390">
        <f t="shared" si="54"/>
        <v>0.24645970586297583</v>
      </c>
      <c r="I390">
        <v>4</v>
      </c>
      <c r="J390" t="str">
        <f t="shared" si="55"/>
        <v>No</v>
      </c>
      <c r="K390">
        <f t="shared" si="56"/>
        <v>1.2907662277127832</v>
      </c>
      <c r="L390">
        <v>2</v>
      </c>
      <c r="M390" t="str">
        <f t="shared" si="57"/>
        <v>No</v>
      </c>
      <c r="N390">
        <f t="shared" si="58"/>
        <v>-0.22537604586525639</v>
      </c>
      <c r="O390">
        <v>1822</v>
      </c>
      <c r="P390" t="str">
        <f t="shared" si="59"/>
        <v>No</v>
      </c>
      <c r="Q390">
        <f t="shared" si="60"/>
        <v>-1.0131297583312464E-4</v>
      </c>
      <c r="R390">
        <v>5000</v>
      </c>
      <c r="S390">
        <v>1959</v>
      </c>
      <c r="T390" t="str">
        <f t="shared" si="61"/>
        <v>No</v>
      </c>
      <c r="U390">
        <f t="shared" si="62"/>
        <v>-1.0794424534474101</v>
      </c>
      <c r="V390">
        <v>36</v>
      </c>
      <c r="W390">
        <v>969</v>
      </c>
      <c r="X390" t="s">
        <v>21</v>
      </c>
      <c r="Y390">
        <v>33.962988199999998</v>
      </c>
      <c r="Z390">
        <v>-118.4337135</v>
      </c>
      <c r="AA390">
        <v>1.1305100035560185</v>
      </c>
    </row>
    <row r="391" spans="1:27" x14ac:dyDescent="0.3">
      <c r="A391" t="s">
        <v>17</v>
      </c>
      <c r="B391" t="s">
        <v>241</v>
      </c>
      <c r="C391" t="s">
        <v>229</v>
      </c>
      <c r="D391" t="s">
        <v>20</v>
      </c>
      <c r="E391">
        <v>90293</v>
      </c>
      <c r="F391">
        <v>1795000</v>
      </c>
      <c r="G391" t="str" cm="1">
        <f t="array" ref="G391">IF(OR(VLOOKUP($C391,Price_LookUp_tbl,11,FALSE)&gt;$F391,VLOOKUP($C391,Price_LookUp_tbl,12,FALSE)&lt;$F391),"Yes","No")</f>
        <v>No</v>
      </c>
      <c r="H391">
        <f t="shared" si="54"/>
        <v>0.2720960756864419</v>
      </c>
      <c r="I391">
        <v>3</v>
      </c>
      <c r="J391" t="str">
        <f t="shared" si="55"/>
        <v>No</v>
      </c>
      <c r="K391">
        <f t="shared" si="56"/>
        <v>0.4123281005193612</v>
      </c>
      <c r="L391">
        <v>2.5</v>
      </c>
      <c r="M391" t="str">
        <f t="shared" si="57"/>
        <v>No</v>
      </c>
      <c r="N391">
        <f t="shared" si="58"/>
        <v>0.25477292141289865</v>
      </c>
      <c r="O391">
        <v>2124</v>
      </c>
      <c r="P391" t="str">
        <f t="shared" si="59"/>
        <v>No</v>
      </c>
      <c r="Q391">
        <f t="shared" si="60"/>
        <v>0.21407431793544104</v>
      </c>
      <c r="R391">
        <v>5002</v>
      </c>
      <c r="S391">
        <v>1962</v>
      </c>
      <c r="T391" t="str">
        <f t="shared" si="61"/>
        <v>No</v>
      </c>
      <c r="U391">
        <f t="shared" si="62"/>
        <v>-0.87678850624847116</v>
      </c>
      <c r="V391">
        <v>15</v>
      </c>
      <c r="W391">
        <v>845</v>
      </c>
      <c r="X391" t="s">
        <v>21</v>
      </c>
      <c r="Y391">
        <v>33.9622606</v>
      </c>
      <c r="Z391">
        <v>-118.43547890000001</v>
      </c>
      <c r="AA391">
        <v>1.0339185172921606</v>
      </c>
    </row>
    <row r="392" spans="1:27" x14ac:dyDescent="0.3">
      <c r="A392" t="s">
        <v>17</v>
      </c>
      <c r="B392" t="s">
        <v>242</v>
      </c>
      <c r="C392" t="s">
        <v>229</v>
      </c>
      <c r="D392" t="s">
        <v>20</v>
      </c>
      <c r="E392">
        <v>90293</v>
      </c>
      <c r="F392">
        <v>2150000</v>
      </c>
      <c r="G392" t="str" cm="1">
        <f t="array" ref="G392">IF(OR(VLOOKUP($C392,Price_LookUp_tbl,11,FALSE)&gt;$F392,VLOOKUP($C392,Price_LookUp_tbl,12,FALSE)&lt;$F392),"Yes","No")</f>
        <v>No</v>
      </c>
      <c r="H392">
        <f t="shared" si="54"/>
        <v>0.57545978526412345</v>
      </c>
      <c r="I392">
        <v>4</v>
      </c>
      <c r="J392" t="str">
        <f t="shared" si="55"/>
        <v>No</v>
      </c>
      <c r="K392">
        <f t="shared" si="56"/>
        <v>1.2907662277127832</v>
      </c>
      <c r="L392">
        <v>3</v>
      </c>
      <c r="M392" t="str">
        <f t="shared" si="57"/>
        <v>No</v>
      </c>
      <c r="N392">
        <f t="shared" si="58"/>
        <v>0.73492188869105368</v>
      </c>
      <c r="O392">
        <v>2123</v>
      </c>
      <c r="P392" t="str">
        <f t="shared" si="59"/>
        <v>No</v>
      </c>
      <c r="Q392">
        <f t="shared" si="60"/>
        <v>0.21336512710460903</v>
      </c>
      <c r="R392">
        <v>5001</v>
      </c>
      <c r="S392">
        <v>1963</v>
      </c>
      <c r="T392" t="str">
        <f t="shared" si="61"/>
        <v>No</v>
      </c>
      <c r="U392">
        <f t="shared" si="62"/>
        <v>-0.80923719051549148</v>
      </c>
      <c r="V392">
        <v>17</v>
      </c>
      <c r="W392">
        <v>1013</v>
      </c>
      <c r="X392" t="s">
        <v>21</v>
      </c>
      <c r="Y392">
        <v>33.961877800000003</v>
      </c>
      <c r="Z392">
        <v>-118.4357377</v>
      </c>
      <c r="AA392">
        <v>1.003603532287765</v>
      </c>
    </row>
    <row r="393" spans="1:27" x14ac:dyDescent="0.3">
      <c r="A393" t="s">
        <v>17</v>
      </c>
      <c r="B393" t="s">
        <v>243</v>
      </c>
      <c r="C393" t="s">
        <v>229</v>
      </c>
      <c r="D393" t="s">
        <v>20</v>
      </c>
      <c r="E393">
        <v>90293</v>
      </c>
      <c r="F393">
        <v>2399000</v>
      </c>
      <c r="G393" t="str" cm="1">
        <f t="array" ref="G393">IF(OR(VLOOKUP($C393,Price_LookUp_tbl,11,FALSE)&gt;$F393,VLOOKUP($C393,Price_LookUp_tbl,12,FALSE)&lt;$F393),"Yes","No")</f>
        <v>No</v>
      </c>
      <c r="H393">
        <f t="shared" si="54"/>
        <v>0.78824165479889174</v>
      </c>
      <c r="I393">
        <v>3</v>
      </c>
      <c r="J393" t="str">
        <f t="shared" si="55"/>
        <v>No</v>
      </c>
      <c r="K393">
        <f t="shared" si="56"/>
        <v>0.4123281005193612</v>
      </c>
      <c r="L393">
        <v>3</v>
      </c>
      <c r="M393" t="str">
        <f t="shared" si="57"/>
        <v>No</v>
      </c>
      <c r="N393">
        <f t="shared" si="58"/>
        <v>0.73492188869105368</v>
      </c>
      <c r="O393">
        <v>3233</v>
      </c>
      <c r="P393" t="str">
        <f t="shared" si="59"/>
        <v>No</v>
      </c>
      <c r="Q393">
        <f t="shared" si="60"/>
        <v>1.0005669493281664</v>
      </c>
      <c r="R393">
        <v>3417</v>
      </c>
      <c r="S393">
        <v>1962</v>
      </c>
      <c r="T393" t="str">
        <f t="shared" si="61"/>
        <v>No</v>
      </c>
      <c r="U393">
        <f t="shared" si="62"/>
        <v>-0.87678850624847116</v>
      </c>
      <c r="V393">
        <v>97</v>
      </c>
      <c r="W393">
        <v>742</v>
      </c>
      <c r="X393" t="s">
        <v>21</v>
      </c>
      <c r="Y393">
        <v>33.961701699999999</v>
      </c>
      <c r="Z393">
        <v>-118.4426454</v>
      </c>
      <c r="AA393">
        <v>0.85813589283712943</v>
      </c>
    </row>
    <row r="394" spans="1:27" x14ac:dyDescent="0.3">
      <c r="A394" t="s">
        <v>17</v>
      </c>
      <c r="B394" t="s">
        <v>244</v>
      </c>
      <c r="C394" t="s">
        <v>229</v>
      </c>
      <c r="D394" t="s">
        <v>20</v>
      </c>
      <c r="E394">
        <v>90293</v>
      </c>
      <c r="F394">
        <v>1895000</v>
      </c>
      <c r="G394" t="str" cm="1">
        <f t="array" ref="G394">IF(OR(VLOOKUP($C394,Price_LookUp_tbl,11,FALSE)&gt;$F394,VLOOKUP($C394,Price_LookUp_tbl,12,FALSE)&lt;$F394),"Yes","No")</f>
        <v>No</v>
      </c>
      <c r="H394">
        <f t="shared" si="54"/>
        <v>0.35755064176466206</v>
      </c>
      <c r="I394">
        <v>4</v>
      </c>
      <c r="J394" t="str">
        <f t="shared" si="55"/>
        <v>No</v>
      </c>
      <c r="K394">
        <f t="shared" si="56"/>
        <v>1.2907662277127832</v>
      </c>
      <c r="L394">
        <v>2</v>
      </c>
      <c r="M394" t="str">
        <f t="shared" si="57"/>
        <v>No</v>
      </c>
      <c r="N394">
        <f t="shared" si="58"/>
        <v>-0.22537604586525639</v>
      </c>
      <c r="O394">
        <v>1818</v>
      </c>
      <c r="P394" t="str">
        <f t="shared" si="59"/>
        <v>No</v>
      </c>
      <c r="Q394">
        <f t="shared" si="60"/>
        <v>-2.9380762991612595E-3</v>
      </c>
      <c r="R394">
        <v>8284</v>
      </c>
      <c r="S394">
        <v>1956</v>
      </c>
      <c r="T394" t="str">
        <f t="shared" si="61"/>
        <v>No</v>
      </c>
      <c r="U394">
        <f t="shared" si="62"/>
        <v>-1.2820964006463491</v>
      </c>
      <c r="V394">
        <v>2</v>
      </c>
      <c r="W394">
        <v>1042</v>
      </c>
      <c r="X394" t="s">
        <v>21</v>
      </c>
      <c r="Y394">
        <v>33.958755799999999</v>
      </c>
      <c r="Z394">
        <v>-118.4414786</v>
      </c>
      <c r="AA394">
        <v>0.67231324256418223</v>
      </c>
    </row>
    <row r="395" spans="1:27" x14ac:dyDescent="0.3">
      <c r="A395" t="s">
        <v>17</v>
      </c>
      <c r="B395" t="s">
        <v>245</v>
      </c>
      <c r="C395" t="s">
        <v>229</v>
      </c>
      <c r="D395" t="s">
        <v>20</v>
      </c>
      <c r="E395">
        <v>90293</v>
      </c>
      <c r="F395">
        <v>2240000</v>
      </c>
      <c r="G395" t="str" cm="1">
        <f t="array" ref="G395">IF(OR(VLOOKUP($C395,Price_LookUp_tbl,11,FALSE)&gt;$F395,VLOOKUP($C395,Price_LookUp_tbl,12,FALSE)&lt;$F395),"Yes","No")</f>
        <v>No</v>
      </c>
      <c r="H395">
        <f t="shared" si="54"/>
        <v>0.65236889473452164</v>
      </c>
      <c r="I395">
        <v>3</v>
      </c>
      <c r="J395" t="str">
        <f t="shared" si="55"/>
        <v>No</v>
      </c>
      <c r="K395">
        <f t="shared" si="56"/>
        <v>0.4123281005193612</v>
      </c>
      <c r="L395">
        <v>2.5</v>
      </c>
      <c r="M395" t="str">
        <f t="shared" si="57"/>
        <v>No</v>
      </c>
      <c r="N395">
        <f t="shared" si="58"/>
        <v>0.25477292141289865</v>
      </c>
      <c r="O395">
        <v>2404</v>
      </c>
      <c r="P395" t="str">
        <f t="shared" si="59"/>
        <v>No</v>
      </c>
      <c r="Q395">
        <f t="shared" si="60"/>
        <v>0.41264775056841052</v>
      </c>
      <c r="R395">
        <v>5460</v>
      </c>
      <c r="S395">
        <v>1959</v>
      </c>
      <c r="T395" t="str">
        <f t="shared" si="61"/>
        <v>No</v>
      </c>
      <c r="U395">
        <f t="shared" si="62"/>
        <v>-1.0794424534474101</v>
      </c>
      <c r="V395">
        <v>58</v>
      </c>
      <c r="W395">
        <v>932</v>
      </c>
      <c r="X395" t="s">
        <v>21</v>
      </c>
      <c r="Y395">
        <v>33.958185800000003</v>
      </c>
      <c r="Z395">
        <v>-118.44232049999999</v>
      </c>
      <c r="AA395">
        <v>0.62220846276777131</v>
      </c>
    </row>
    <row r="396" spans="1:27" x14ac:dyDescent="0.3">
      <c r="A396" t="s">
        <v>17</v>
      </c>
      <c r="B396" t="s">
        <v>246</v>
      </c>
      <c r="C396" t="s">
        <v>229</v>
      </c>
      <c r="D396" t="s">
        <v>20</v>
      </c>
      <c r="E396">
        <v>90293</v>
      </c>
      <c r="F396">
        <v>1895000</v>
      </c>
      <c r="G396" t="str" cm="1">
        <f t="array" ref="G396">IF(OR(VLOOKUP($C396,Price_LookUp_tbl,11,FALSE)&gt;$F396,VLOOKUP($C396,Price_LookUp_tbl,12,FALSE)&lt;$F396),"Yes","No")</f>
        <v>No</v>
      </c>
      <c r="H396">
        <f t="shared" si="54"/>
        <v>0.35755064176466206</v>
      </c>
      <c r="I396">
        <v>3</v>
      </c>
      <c r="J396" t="str">
        <f t="shared" si="55"/>
        <v>No</v>
      </c>
      <c r="K396">
        <f t="shared" si="56"/>
        <v>0.4123281005193612</v>
      </c>
      <c r="L396">
        <v>2</v>
      </c>
      <c r="M396" t="str">
        <f t="shared" si="57"/>
        <v>No</v>
      </c>
      <c r="N396">
        <f t="shared" si="58"/>
        <v>-0.22537604586525639</v>
      </c>
      <c r="O396">
        <v>1685</v>
      </c>
      <c r="P396" t="str">
        <f t="shared" si="59"/>
        <v>No</v>
      </c>
      <c r="Q396">
        <f t="shared" si="60"/>
        <v>-9.7260456799821746E-2</v>
      </c>
      <c r="R396">
        <v>7087</v>
      </c>
      <c r="S396">
        <v>1957</v>
      </c>
      <c r="T396" t="str">
        <f t="shared" si="61"/>
        <v>No</v>
      </c>
      <c r="U396">
        <f t="shared" si="62"/>
        <v>-1.2145450849133694</v>
      </c>
      <c r="V396">
        <v>53</v>
      </c>
      <c r="W396">
        <v>1125</v>
      </c>
      <c r="X396" t="s">
        <v>21</v>
      </c>
      <c r="Y396">
        <v>33.958357800000002</v>
      </c>
      <c r="Z396">
        <v>-118.4412887</v>
      </c>
      <c r="AA396">
        <v>0.64910916530016016</v>
      </c>
    </row>
    <row r="397" spans="1:27" x14ac:dyDescent="0.3">
      <c r="A397" t="s">
        <v>17</v>
      </c>
      <c r="B397" t="s">
        <v>247</v>
      </c>
      <c r="C397" t="s">
        <v>229</v>
      </c>
      <c r="D397" t="s">
        <v>20</v>
      </c>
      <c r="E397">
        <v>90293</v>
      </c>
      <c r="F397">
        <v>1700000</v>
      </c>
      <c r="G397" t="str" cm="1">
        <f t="array" ref="G397">IF(OR(VLOOKUP($C397,Price_LookUp_tbl,11,FALSE)&gt;$F397,VLOOKUP($C397,Price_LookUp_tbl,12,FALSE)&lt;$F397),"Yes","No")</f>
        <v>No</v>
      </c>
      <c r="H397">
        <f t="shared" si="54"/>
        <v>0.19091423791213272</v>
      </c>
      <c r="I397">
        <v>2</v>
      </c>
      <c r="J397" t="str">
        <f t="shared" si="55"/>
        <v>No</v>
      </c>
      <c r="K397">
        <f t="shared" si="56"/>
        <v>-0.46611002667406076</v>
      </c>
      <c r="L397">
        <v>2</v>
      </c>
      <c r="M397" t="str">
        <f t="shared" si="57"/>
        <v>No</v>
      </c>
      <c r="N397">
        <f t="shared" si="58"/>
        <v>-0.22537604586525639</v>
      </c>
      <c r="O397">
        <v>1880</v>
      </c>
      <c r="P397" t="str">
        <f t="shared" si="59"/>
        <v>No</v>
      </c>
      <c r="Q397">
        <f t="shared" si="60"/>
        <v>4.1031755212424831E-2</v>
      </c>
      <c r="R397">
        <v>5961</v>
      </c>
      <c r="S397">
        <v>1959</v>
      </c>
      <c r="T397" t="str">
        <f t="shared" si="61"/>
        <v>No</v>
      </c>
      <c r="U397">
        <f t="shared" si="62"/>
        <v>-1.0794424534474101</v>
      </c>
      <c r="V397">
        <v>12</v>
      </c>
      <c r="W397">
        <v>904</v>
      </c>
      <c r="X397" t="s">
        <v>21</v>
      </c>
      <c r="Y397">
        <v>33.9579898</v>
      </c>
      <c r="Z397">
        <v>-118.4422096</v>
      </c>
      <c r="AA397">
        <v>0.61045684485151153</v>
      </c>
    </row>
    <row r="398" spans="1:27" x14ac:dyDescent="0.3">
      <c r="A398" t="s">
        <v>17</v>
      </c>
      <c r="B398" t="s">
        <v>248</v>
      </c>
      <c r="C398" t="s">
        <v>229</v>
      </c>
      <c r="D398" t="s">
        <v>20</v>
      </c>
      <c r="E398">
        <v>90293</v>
      </c>
      <c r="F398">
        <v>1699000</v>
      </c>
      <c r="G398" t="str" cm="1">
        <f t="array" ref="G398">IF(OR(VLOOKUP($C398,Price_LookUp_tbl,11,FALSE)&gt;$F398,VLOOKUP($C398,Price_LookUp_tbl,12,FALSE)&lt;$F398),"Yes","No")</f>
        <v>No</v>
      </c>
      <c r="H398">
        <f t="shared" si="54"/>
        <v>0.19005969225135053</v>
      </c>
      <c r="I398">
        <v>3</v>
      </c>
      <c r="J398" t="str">
        <f t="shared" si="55"/>
        <v>No</v>
      </c>
      <c r="K398">
        <f t="shared" si="56"/>
        <v>0.4123281005193612</v>
      </c>
      <c r="L398">
        <v>2.5</v>
      </c>
      <c r="M398" t="str">
        <f t="shared" si="57"/>
        <v>No</v>
      </c>
      <c r="N398">
        <f t="shared" si="58"/>
        <v>0.25477292141289865</v>
      </c>
      <c r="O398">
        <v>2261</v>
      </c>
      <c r="P398" t="str">
        <f t="shared" si="59"/>
        <v>No</v>
      </c>
      <c r="Q398">
        <f t="shared" si="60"/>
        <v>0.31123346175942967</v>
      </c>
      <c r="R398">
        <v>4708</v>
      </c>
      <c r="S398">
        <v>1985</v>
      </c>
      <c r="T398" t="str">
        <f t="shared" si="61"/>
        <v>No</v>
      </c>
      <c r="U398">
        <f t="shared" si="62"/>
        <v>0.67689175561006132</v>
      </c>
      <c r="V398">
        <v>25</v>
      </c>
      <c r="W398">
        <v>751</v>
      </c>
      <c r="X398" t="s">
        <v>21</v>
      </c>
      <c r="Y398">
        <v>33.960307999999998</v>
      </c>
      <c r="Z398">
        <v>-118.4307999</v>
      </c>
      <c r="AA398">
        <v>1.0967189840063751</v>
      </c>
    </row>
    <row r="399" spans="1:27" x14ac:dyDescent="0.3">
      <c r="A399" t="s">
        <v>17</v>
      </c>
      <c r="B399" t="s">
        <v>255</v>
      </c>
      <c r="C399" t="s">
        <v>256</v>
      </c>
      <c r="D399" t="s">
        <v>20</v>
      </c>
      <c r="E399">
        <v>90291</v>
      </c>
      <c r="F399">
        <v>1695000</v>
      </c>
      <c r="G399" t="str" cm="1">
        <f t="array" ref="G399">IF(OR(VLOOKUP($C399,Price_LookUp_tbl,11,FALSE)&gt;$F399,VLOOKUP($C399,Price_LookUp_tbl,12,FALSE)&lt;$F399),"Yes","No")</f>
        <v>No</v>
      </c>
      <c r="H399">
        <f t="shared" si="54"/>
        <v>-0.57423867254564553</v>
      </c>
      <c r="I399">
        <v>2</v>
      </c>
      <c r="J399" t="str">
        <f t="shared" si="55"/>
        <v>No</v>
      </c>
      <c r="K399">
        <f t="shared" si="56"/>
        <v>-1.1975616794870274</v>
      </c>
      <c r="L399">
        <v>1.5</v>
      </c>
      <c r="M399" t="str">
        <f t="shared" si="57"/>
        <v>No</v>
      </c>
      <c r="N399">
        <f t="shared" si="58"/>
        <v>-1.1736937644122967</v>
      </c>
      <c r="O399">
        <v>1283</v>
      </c>
      <c r="P399" t="str">
        <f t="shared" si="59"/>
        <v>No</v>
      </c>
      <c r="Q399">
        <f t="shared" si="60"/>
        <v>-0.8026235552334916</v>
      </c>
      <c r="R399">
        <v>4778</v>
      </c>
      <c r="S399">
        <v>1923</v>
      </c>
      <c r="T399" t="str">
        <f t="shared" si="61"/>
        <v>No</v>
      </c>
      <c r="U399">
        <f t="shared" si="62"/>
        <v>-1.3602677927451021</v>
      </c>
      <c r="V399">
        <v>18</v>
      </c>
      <c r="W399">
        <v>1321</v>
      </c>
      <c r="X399" t="s">
        <v>21</v>
      </c>
      <c r="Y399">
        <v>33.997202799999997</v>
      </c>
      <c r="Z399">
        <v>-118.4576824</v>
      </c>
      <c r="AA399">
        <v>1.4385227013819228</v>
      </c>
    </row>
    <row r="400" spans="1:27" x14ac:dyDescent="0.3">
      <c r="A400" t="s">
        <v>17</v>
      </c>
      <c r="B400" t="s">
        <v>257</v>
      </c>
      <c r="C400" t="s">
        <v>256</v>
      </c>
      <c r="D400" t="s">
        <v>20</v>
      </c>
      <c r="E400">
        <v>90291</v>
      </c>
      <c r="F400">
        <v>2399000</v>
      </c>
      <c r="G400" t="str" cm="1">
        <f t="array" ref="G400">IF(OR(VLOOKUP($C400,Price_LookUp_tbl,11,FALSE)&gt;$F400,VLOOKUP($C400,Price_LookUp_tbl,12,FALSE)&lt;$F400),"Yes","No")</f>
        <v>No</v>
      </c>
      <c r="H400">
        <f t="shared" si="54"/>
        <v>-0.34801267167357419</v>
      </c>
      <c r="I400">
        <v>3</v>
      </c>
      <c r="J400" t="str">
        <f t="shared" si="55"/>
        <v>No</v>
      </c>
      <c r="K400">
        <f t="shared" si="56"/>
        <v>-0.4069384347771452</v>
      </c>
      <c r="L400">
        <v>3</v>
      </c>
      <c r="M400" t="str">
        <f t="shared" si="57"/>
        <v>No</v>
      </c>
      <c r="N400">
        <f t="shared" si="58"/>
        <v>-0.21017856143399274</v>
      </c>
      <c r="O400">
        <v>1564</v>
      </c>
      <c r="P400" t="str">
        <f t="shared" si="59"/>
        <v>No</v>
      </c>
      <c r="Q400">
        <f t="shared" si="60"/>
        <v>-0.65213852968840891</v>
      </c>
      <c r="R400">
        <v>5804</v>
      </c>
      <c r="S400">
        <v>1957</v>
      </c>
      <c r="T400" t="str">
        <f t="shared" si="61"/>
        <v>No</v>
      </c>
      <c r="U400">
        <f t="shared" si="62"/>
        <v>-0.4757398397633355</v>
      </c>
      <c r="V400">
        <v>4</v>
      </c>
      <c r="W400">
        <v>1534</v>
      </c>
      <c r="X400" t="s">
        <v>21</v>
      </c>
      <c r="Y400">
        <v>34.003800099999999</v>
      </c>
      <c r="Z400">
        <v>-118.460561</v>
      </c>
      <c r="AA400">
        <v>1.3108550850256468</v>
      </c>
    </row>
    <row r="401" spans="1:27" x14ac:dyDescent="0.3">
      <c r="A401" t="s">
        <v>17</v>
      </c>
      <c r="B401" t="s">
        <v>258</v>
      </c>
      <c r="C401" t="s">
        <v>256</v>
      </c>
      <c r="D401" t="s">
        <v>20</v>
      </c>
      <c r="E401">
        <v>90291</v>
      </c>
      <c r="F401">
        <v>3950000</v>
      </c>
      <c r="G401" t="str" cm="1">
        <f t="array" ref="G401">IF(OR(VLOOKUP($C401,Price_LookUp_tbl,11,FALSE)&gt;$F401,VLOOKUP($C401,Price_LookUp_tbl,12,FALSE)&lt;$F401),"Yes","No")</f>
        <v>No</v>
      </c>
      <c r="H401">
        <f t="shared" si="54"/>
        <v>0.15039148649770809</v>
      </c>
      <c r="I401">
        <v>4</v>
      </c>
      <c r="J401" t="str">
        <f t="shared" si="55"/>
        <v>No</v>
      </c>
      <c r="K401">
        <f t="shared" si="56"/>
        <v>0.38368480993273696</v>
      </c>
      <c r="L401">
        <v>5.5</v>
      </c>
      <c r="M401" t="str">
        <f t="shared" si="57"/>
        <v>No</v>
      </c>
      <c r="N401">
        <f t="shared" si="58"/>
        <v>1.3956801101965137</v>
      </c>
      <c r="O401">
        <v>3568</v>
      </c>
      <c r="P401" t="str">
        <f t="shared" si="59"/>
        <v>No</v>
      </c>
      <c r="Q401">
        <f t="shared" si="60"/>
        <v>0.42107140338043725</v>
      </c>
      <c r="R401">
        <v>5868</v>
      </c>
      <c r="S401">
        <v>2019</v>
      </c>
      <c r="T401" t="str">
        <f t="shared" si="61"/>
        <v>No</v>
      </c>
      <c r="U401">
        <f t="shared" si="62"/>
        <v>1.137222898026945</v>
      </c>
      <c r="V401">
        <v>44</v>
      </c>
      <c r="W401">
        <v>1107</v>
      </c>
      <c r="X401" t="s">
        <v>21</v>
      </c>
      <c r="Y401">
        <v>33.996907200000003</v>
      </c>
      <c r="Z401">
        <v>-118.4548695</v>
      </c>
      <c r="AA401">
        <v>1.6008392548600292</v>
      </c>
    </row>
    <row r="402" spans="1:27" x14ac:dyDescent="0.3">
      <c r="A402" t="s">
        <v>17</v>
      </c>
      <c r="B402" t="s">
        <v>259</v>
      </c>
      <c r="C402" t="s">
        <v>256</v>
      </c>
      <c r="D402" t="s">
        <v>20</v>
      </c>
      <c r="E402">
        <v>90291</v>
      </c>
      <c r="F402">
        <v>2995000</v>
      </c>
      <c r="G402" t="str" cm="1">
        <f t="array" ref="G402">IF(OR(VLOOKUP($C402,Price_LookUp_tbl,11,FALSE)&gt;$F402,VLOOKUP($C402,Price_LookUp_tbl,12,FALSE)&lt;$F402),"Yes","No")</f>
        <v>No</v>
      </c>
      <c r="H402">
        <f t="shared" si="54"/>
        <v>-0.15649179593528648</v>
      </c>
      <c r="I402">
        <v>4</v>
      </c>
      <c r="J402" t="str">
        <f t="shared" si="55"/>
        <v>No</v>
      </c>
      <c r="K402">
        <f t="shared" si="56"/>
        <v>0.38368480993273696</v>
      </c>
      <c r="L402">
        <v>3</v>
      </c>
      <c r="M402" t="str">
        <f t="shared" si="57"/>
        <v>No</v>
      </c>
      <c r="N402">
        <f t="shared" si="58"/>
        <v>-0.21017856143399274</v>
      </c>
      <c r="O402">
        <v>2265</v>
      </c>
      <c r="P402" t="str">
        <f t="shared" si="59"/>
        <v>No</v>
      </c>
      <c r="Q402">
        <f t="shared" si="60"/>
        <v>-0.27672926667380754</v>
      </c>
      <c r="R402">
        <v>4782</v>
      </c>
      <c r="S402">
        <v>2018</v>
      </c>
      <c r="T402" t="str">
        <f t="shared" si="61"/>
        <v>No</v>
      </c>
      <c r="U402">
        <f t="shared" si="62"/>
        <v>1.1112073699980693</v>
      </c>
      <c r="V402">
        <v>50</v>
      </c>
      <c r="W402">
        <v>1322</v>
      </c>
      <c r="X402" t="s">
        <v>21</v>
      </c>
      <c r="Y402">
        <v>33.99841</v>
      </c>
      <c r="Z402">
        <v>-118.45730930000001</v>
      </c>
      <c r="AA402">
        <v>1.4550867875588307</v>
      </c>
    </row>
    <row r="403" spans="1:27" x14ac:dyDescent="0.3">
      <c r="A403" t="s">
        <v>17</v>
      </c>
      <c r="B403" t="s">
        <v>260</v>
      </c>
      <c r="C403" t="s">
        <v>256</v>
      </c>
      <c r="D403" t="s">
        <v>20</v>
      </c>
      <c r="E403">
        <v>90291</v>
      </c>
      <c r="F403">
        <v>3995000</v>
      </c>
      <c r="G403" t="str" cm="1">
        <f t="array" ref="G403">IF(OR(VLOOKUP($C403,Price_LookUp_tbl,11,FALSE)&gt;$F403,VLOOKUP($C403,Price_LookUp_tbl,12,FALSE)&lt;$F403),"Yes","No")</f>
        <v>No</v>
      </c>
      <c r="H403">
        <f t="shared" si="54"/>
        <v>0.16485195530345129</v>
      </c>
      <c r="I403">
        <v>4</v>
      </c>
      <c r="J403" t="str">
        <f t="shared" si="55"/>
        <v>No</v>
      </c>
      <c r="K403">
        <f t="shared" si="56"/>
        <v>0.38368480993273696</v>
      </c>
      <c r="L403">
        <v>4.5</v>
      </c>
      <c r="M403" t="str">
        <f t="shared" si="57"/>
        <v>No</v>
      </c>
      <c r="N403">
        <f t="shared" si="58"/>
        <v>0.75333664154431113</v>
      </c>
      <c r="O403">
        <v>3932</v>
      </c>
      <c r="P403" t="str">
        <f t="shared" si="59"/>
        <v>No</v>
      </c>
      <c r="Q403">
        <f t="shared" si="60"/>
        <v>0.61600574252068674</v>
      </c>
      <c r="R403">
        <v>4332</v>
      </c>
      <c r="S403">
        <v>2021</v>
      </c>
      <c r="T403" t="str">
        <f t="shared" si="61"/>
        <v>No</v>
      </c>
      <c r="U403">
        <f t="shared" si="62"/>
        <v>1.1892539540846958</v>
      </c>
      <c r="V403">
        <v>46</v>
      </c>
      <c r="W403">
        <v>1016</v>
      </c>
      <c r="X403" t="s">
        <v>21</v>
      </c>
      <c r="Y403">
        <v>33.998077500000001</v>
      </c>
      <c r="Z403">
        <v>-118.4546404</v>
      </c>
      <c r="AA403">
        <v>1.6086710135982676</v>
      </c>
    </row>
    <row r="404" spans="1:27" x14ac:dyDescent="0.3">
      <c r="A404" t="s">
        <v>17</v>
      </c>
      <c r="B404" t="s">
        <v>261</v>
      </c>
      <c r="C404" t="s">
        <v>256</v>
      </c>
      <c r="D404" t="s">
        <v>20</v>
      </c>
      <c r="E404">
        <v>90291</v>
      </c>
      <c r="F404">
        <v>2150000</v>
      </c>
      <c r="G404" t="str" cm="1">
        <f t="array" ref="G404">IF(OR(VLOOKUP($C404,Price_LookUp_tbl,11,FALSE)&gt;$F404,VLOOKUP($C404,Price_LookUp_tbl,12,FALSE)&lt;$F404),"Yes","No")</f>
        <v>No</v>
      </c>
      <c r="H404">
        <f t="shared" si="54"/>
        <v>-0.42802726573201988</v>
      </c>
      <c r="I404">
        <v>3</v>
      </c>
      <c r="J404" t="str">
        <f t="shared" si="55"/>
        <v>No</v>
      </c>
      <c r="K404">
        <f t="shared" si="56"/>
        <v>-0.4069384347771452</v>
      </c>
      <c r="L404">
        <v>2</v>
      </c>
      <c r="M404" t="str">
        <f t="shared" si="57"/>
        <v>No</v>
      </c>
      <c r="N404">
        <f t="shared" si="58"/>
        <v>-0.85252203008619531</v>
      </c>
      <c r="O404">
        <v>1692</v>
      </c>
      <c r="P404" t="str">
        <f t="shared" si="59"/>
        <v>No</v>
      </c>
      <c r="Q404">
        <f t="shared" si="60"/>
        <v>-0.58359019065007944</v>
      </c>
      <c r="R404">
        <v>5578</v>
      </c>
      <c r="S404">
        <v>1923</v>
      </c>
      <c r="T404" t="str">
        <f t="shared" si="61"/>
        <v>No</v>
      </c>
      <c r="U404">
        <f t="shared" si="62"/>
        <v>-1.3602677927451021</v>
      </c>
      <c r="V404">
        <v>40</v>
      </c>
      <c r="W404">
        <v>1271</v>
      </c>
      <c r="X404" t="s">
        <v>21</v>
      </c>
      <c r="Y404">
        <v>33.997013099999997</v>
      </c>
      <c r="Z404">
        <v>-118.4532049</v>
      </c>
      <c r="AA404">
        <v>1.6952199959179934</v>
      </c>
    </row>
    <row r="405" spans="1:27" x14ac:dyDescent="0.3">
      <c r="A405" t="s">
        <v>17</v>
      </c>
      <c r="B405" t="s">
        <v>262</v>
      </c>
      <c r="C405" t="s">
        <v>256</v>
      </c>
      <c r="D405" t="s">
        <v>20</v>
      </c>
      <c r="E405">
        <v>90291</v>
      </c>
      <c r="F405">
        <v>1950000</v>
      </c>
      <c r="G405" t="str" cm="1">
        <f t="array" ref="G405">IF(OR(VLOOKUP($C405,Price_LookUp_tbl,11,FALSE)&gt;$F405,VLOOKUP($C405,Price_LookUp_tbl,12,FALSE)&lt;$F405),"Yes","No")</f>
        <v>No</v>
      </c>
      <c r="H405">
        <f t="shared" si="54"/>
        <v>-0.49229601597976741</v>
      </c>
      <c r="I405">
        <v>4</v>
      </c>
      <c r="J405" t="str">
        <f t="shared" si="55"/>
        <v>No</v>
      </c>
      <c r="K405">
        <f t="shared" si="56"/>
        <v>0.38368480993273696</v>
      </c>
      <c r="L405">
        <v>5</v>
      </c>
      <c r="M405" t="str">
        <f t="shared" si="57"/>
        <v>No</v>
      </c>
      <c r="N405">
        <f t="shared" si="58"/>
        <v>1.0745083758704126</v>
      </c>
      <c r="O405">
        <v>2046</v>
      </c>
      <c r="P405" t="str">
        <f t="shared" si="59"/>
        <v>No</v>
      </c>
      <c r="Q405">
        <f t="shared" si="60"/>
        <v>-0.3940111904971994</v>
      </c>
      <c r="R405">
        <v>4000</v>
      </c>
      <c r="S405">
        <v>1927</v>
      </c>
      <c r="T405" t="str">
        <f t="shared" si="61"/>
        <v>No</v>
      </c>
      <c r="U405">
        <f t="shared" si="62"/>
        <v>-1.2562056806296003</v>
      </c>
      <c r="V405">
        <v>7</v>
      </c>
      <c r="W405">
        <v>953</v>
      </c>
      <c r="X405" t="s">
        <v>21</v>
      </c>
      <c r="Y405">
        <v>33.999128599999999</v>
      </c>
      <c r="Z405">
        <v>-118.45494359999999</v>
      </c>
      <c r="AA405">
        <v>1.5900536732606985</v>
      </c>
    </row>
    <row r="406" spans="1:27" x14ac:dyDescent="0.3">
      <c r="A406" t="s">
        <v>17</v>
      </c>
      <c r="B406" t="s">
        <v>263</v>
      </c>
      <c r="C406" t="s">
        <v>256</v>
      </c>
      <c r="D406" t="s">
        <v>20</v>
      </c>
      <c r="E406">
        <v>90291</v>
      </c>
      <c r="F406">
        <v>3500000</v>
      </c>
      <c r="G406" t="str" cm="1">
        <f t="array" ref="G406">IF(OR(VLOOKUP($C406,Price_LookUp_tbl,11,FALSE)&gt;$F406,VLOOKUP($C406,Price_LookUp_tbl,12,FALSE)&lt;$F406),"Yes","No")</f>
        <v>No</v>
      </c>
      <c r="H406">
        <f t="shared" si="54"/>
        <v>5.7867984402760943E-3</v>
      </c>
      <c r="I406">
        <v>4</v>
      </c>
      <c r="J406" t="str">
        <f t="shared" si="55"/>
        <v>No</v>
      </c>
      <c r="K406">
        <f t="shared" si="56"/>
        <v>0.38368480993273696</v>
      </c>
      <c r="L406">
        <v>4.5</v>
      </c>
      <c r="M406" t="str">
        <f t="shared" si="57"/>
        <v>No</v>
      </c>
      <c r="N406">
        <f t="shared" si="58"/>
        <v>0.75333664154431113</v>
      </c>
      <c r="O406">
        <v>3186</v>
      </c>
      <c r="P406" t="str">
        <f t="shared" si="59"/>
        <v>No</v>
      </c>
      <c r="Q406">
        <f t="shared" si="60"/>
        <v>0.21649745406292265</v>
      </c>
      <c r="R406">
        <v>6006</v>
      </c>
      <c r="S406">
        <v>2006</v>
      </c>
      <c r="T406" t="str">
        <f t="shared" si="61"/>
        <v>No</v>
      </c>
      <c r="U406">
        <f t="shared" si="62"/>
        <v>0.79902103365156352</v>
      </c>
      <c r="V406">
        <v>8</v>
      </c>
      <c r="W406">
        <v>1099</v>
      </c>
      <c r="X406" t="s">
        <v>21</v>
      </c>
      <c r="Y406">
        <v>34.0052047</v>
      </c>
      <c r="Z406">
        <v>-118.4600607</v>
      </c>
      <c r="AA406">
        <v>1.3658791675460615</v>
      </c>
    </row>
    <row r="407" spans="1:27" x14ac:dyDescent="0.3">
      <c r="A407" t="s">
        <v>17</v>
      </c>
      <c r="B407" t="s">
        <v>264</v>
      </c>
      <c r="C407" t="s">
        <v>256</v>
      </c>
      <c r="D407" t="s">
        <v>20</v>
      </c>
      <c r="E407">
        <v>90291</v>
      </c>
      <c r="F407">
        <v>2825000</v>
      </c>
      <c r="G407" t="str" cm="1">
        <f t="array" ref="G407">IF(OR(VLOOKUP($C407,Price_LookUp_tbl,11,FALSE)&gt;$F407,VLOOKUP($C407,Price_LookUp_tbl,12,FALSE)&lt;$F407),"Yes","No")</f>
        <v>No</v>
      </c>
      <c r="H407">
        <f t="shared" si="54"/>
        <v>-0.2111202336458719</v>
      </c>
      <c r="I407">
        <v>4</v>
      </c>
      <c r="J407" t="str">
        <f t="shared" si="55"/>
        <v>No</v>
      </c>
      <c r="K407">
        <f t="shared" si="56"/>
        <v>0.38368480993273696</v>
      </c>
      <c r="L407">
        <v>3.5</v>
      </c>
      <c r="M407" t="str">
        <f t="shared" si="57"/>
        <v>No</v>
      </c>
      <c r="N407">
        <f t="shared" si="58"/>
        <v>0.11099317289210857</v>
      </c>
      <c r="O407">
        <v>2486</v>
      </c>
      <c r="P407" t="str">
        <f t="shared" si="59"/>
        <v>No</v>
      </c>
      <c r="Q407">
        <f t="shared" si="60"/>
        <v>-0.15837627505294177</v>
      </c>
      <c r="R407">
        <v>4197</v>
      </c>
      <c r="S407">
        <v>1929</v>
      </c>
      <c r="T407" t="str">
        <f t="shared" si="61"/>
        <v>No</v>
      </c>
      <c r="U407">
        <f t="shared" si="62"/>
        <v>-1.2041746245718492</v>
      </c>
      <c r="V407">
        <v>32</v>
      </c>
      <c r="W407">
        <v>1136</v>
      </c>
      <c r="X407" t="s">
        <v>21</v>
      </c>
      <c r="Y407">
        <v>33.990934899999999</v>
      </c>
      <c r="Z407">
        <v>-118.4494023</v>
      </c>
      <c r="AA407">
        <v>1.9872909883406353</v>
      </c>
    </row>
    <row r="408" spans="1:27" x14ac:dyDescent="0.3">
      <c r="A408" t="s">
        <v>17</v>
      </c>
      <c r="B408" t="s">
        <v>265</v>
      </c>
      <c r="C408" t="s">
        <v>256</v>
      </c>
      <c r="D408" t="s">
        <v>20</v>
      </c>
      <c r="E408">
        <v>90291</v>
      </c>
      <c r="F408">
        <v>2395000</v>
      </c>
      <c r="G408" t="str" cm="1">
        <f t="array" ref="G408">IF(OR(VLOOKUP($C408,Price_LookUp_tbl,11,FALSE)&gt;$F408,VLOOKUP($C408,Price_LookUp_tbl,12,FALSE)&lt;$F408),"Yes","No")</f>
        <v>No</v>
      </c>
      <c r="H408">
        <f t="shared" si="54"/>
        <v>-0.34929804667852915</v>
      </c>
      <c r="I408">
        <v>4</v>
      </c>
      <c r="J408" t="str">
        <f t="shared" si="55"/>
        <v>No</v>
      </c>
      <c r="K408">
        <f t="shared" si="56"/>
        <v>0.38368480993273696</v>
      </c>
      <c r="L408">
        <v>3</v>
      </c>
      <c r="M408" t="str">
        <f t="shared" si="57"/>
        <v>No</v>
      </c>
      <c r="N408">
        <f t="shared" si="58"/>
        <v>-0.21017856143399274</v>
      </c>
      <c r="O408">
        <v>2600</v>
      </c>
      <c r="P408" t="str">
        <f t="shared" si="59"/>
        <v>No</v>
      </c>
      <c r="Q408">
        <f t="shared" si="60"/>
        <v>-9.7325410596929562E-2</v>
      </c>
      <c r="R408">
        <v>6372</v>
      </c>
      <c r="S408">
        <v>1954</v>
      </c>
      <c r="T408" t="str">
        <f t="shared" si="61"/>
        <v>No</v>
      </c>
      <c r="U408">
        <f t="shared" si="62"/>
        <v>-0.55378642384996202</v>
      </c>
      <c r="V408">
        <v>5</v>
      </c>
      <c r="W408">
        <v>921</v>
      </c>
      <c r="X408" t="s">
        <v>21</v>
      </c>
      <c r="Y408">
        <v>34.004235999999999</v>
      </c>
      <c r="Z408">
        <v>-118.45931899999999</v>
      </c>
      <c r="AA408">
        <v>1.3873485182305598</v>
      </c>
    </row>
    <row r="409" spans="1:27" x14ac:dyDescent="0.3">
      <c r="A409" t="s">
        <v>17</v>
      </c>
      <c r="B409" t="s">
        <v>266</v>
      </c>
      <c r="C409" t="s">
        <v>256</v>
      </c>
      <c r="D409" t="s">
        <v>20</v>
      </c>
      <c r="E409">
        <v>90291</v>
      </c>
      <c r="F409">
        <v>2995000</v>
      </c>
      <c r="G409" t="str" cm="1">
        <f t="array" ref="G409">IF(OR(VLOOKUP($C409,Price_LookUp_tbl,11,FALSE)&gt;$F409,VLOOKUP($C409,Price_LookUp_tbl,12,FALSE)&lt;$F409),"Yes","No")</f>
        <v>No</v>
      </c>
      <c r="H409">
        <f t="shared" si="54"/>
        <v>-0.15649179593528648</v>
      </c>
      <c r="I409">
        <v>3</v>
      </c>
      <c r="J409" t="str">
        <f t="shared" si="55"/>
        <v>No</v>
      </c>
      <c r="K409">
        <f t="shared" si="56"/>
        <v>-0.4069384347771452</v>
      </c>
      <c r="L409">
        <v>3</v>
      </c>
      <c r="M409" t="str">
        <f t="shared" si="57"/>
        <v>No</v>
      </c>
      <c r="N409">
        <f t="shared" si="58"/>
        <v>-0.21017856143399274</v>
      </c>
      <c r="O409">
        <v>2015</v>
      </c>
      <c r="P409" t="str">
        <f t="shared" si="59"/>
        <v>No</v>
      </c>
      <c r="Q409">
        <f t="shared" si="60"/>
        <v>-0.41061274135804482</v>
      </c>
      <c r="R409">
        <v>2250</v>
      </c>
      <c r="S409">
        <v>1913</v>
      </c>
      <c r="T409" t="str">
        <f t="shared" si="61"/>
        <v>No</v>
      </c>
      <c r="U409">
        <f t="shared" si="62"/>
        <v>-1.6204230730338571</v>
      </c>
      <c r="V409">
        <v>14</v>
      </c>
      <c r="W409">
        <v>1486</v>
      </c>
      <c r="X409" t="s">
        <v>21</v>
      </c>
      <c r="Y409">
        <v>33.969847766783822</v>
      </c>
      <c r="Z409">
        <v>-118.4739405</v>
      </c>
      <c r="AA409">
        <v>2.0759288469435591</v>
      </c>
    </row>
    <row r="410" spans="1:27" x14ac:dyDescent="0.3">
      <c r="A410" t="s">
        <v>17</v>
      </c>
      <c r="B410" t="s">
        <v>268</v>
      </c>
      <c r="C410" t="s">
        <v>256</v>
      </c>
      <c r="D410" t="s">
        <v>20</v>
      </c>
      <c r="E410">
        <v>90291</v>
      </c>
      <c r="F410">
        <v>2699000</v>
      </c>
      <c r="G410" t="str" cm="1">
        <f t="array" ref="G410">IF(OR(VLOOKUP($C410,Price_LookUp_tbl,11,FALSE)&gt;$F410,VLOOKUP($C410,Price_LookUp_tbl,12,FALSE)&lt;$F410),"Yes","No")</f>
        <v>No</v>
      </c>
      <c r="H410">
        <f t="shared" si="54"/>
        <v>-0.25160954630195287</v>
      </c>
      <c r="I410">
        <v>3</v>
      </c>
      <c r="J410" t="str">
        <f t="shared" si="55"/>
        <v>No</v>
      </c>
      <c r="K410">
        <f t="shared" si="56"/>
        <v>-0.4069384347771452</v>
      </c>
      <c r="L410">
        <v>3</v>
      </c>
      <c r="M410" t="str">
        <f t="shared" si="57"/>
        <v>No</v>
      </c>
      <c r="N410">
        <f t="shared" si="58"/>
        <v>-0.21017856143399274</v>
      </c>
      <c r="O410">
        <v>2219</v>
      </c>
      <c r="P410" t="str">
        <f t="shared" si="59"/>
        <v>No</v>
      </c>
      <c r="Q410">
        <f t="shared" si="60"/>
        <v>-0.30136382601570716</v>
      </c>
      <c r="R410">
        <v>2610</v>
      </c>
      <c r="S410">
        <v>2009</v>
      </c>
      <c r="T410" t="str">
        <f t="shared" si="61"/>
        <v>No</v>
      </c>
      <c r="U410">
        <f t="shared" si="62"/>
        <v>0.87706761773818998</v>
      </c>
      <c r="V410">
        <v>1</v>
      </c>
      <c r="W410">
        <v>1216</v>
      </c>
      <c r="X410" t="s">
        <v>21</v>
      </c>
      <c r="Y410">
        <v>33.994382399999999</v>
      </c>
      <c r="Z410">
        <v>-118.46408390000001</v>
      </c>
      <c r="AA410">
        <v>1.1131619911117443</v>
      </c>
    </row>
    <row r="411" spans="1:27" x14ac:dyDescent="0.3">
      <c r="A411" t="s">
        <v>17</v>
      </c>
      <c r="B411" t="s">
        <v>271</v>
      </c>
      <c r="C411" t="s">
        <v>256</v>
      </c>
      <c r="D411" t="s">
        <v>20</v>
      </c>
      <c r="E411">
        <v>90291</v>
      </c>
      <c r="F411">
        <v>1595000</v>
      </c>
      <c r="G411" t="str" cm="1">
        <f t="array" ref="G411">IF(OR(VLOOKUP($C411,Price_LookUp_tbl,11,FALSE)&gt;$F411,VLOOKUP($C411,Price_LookUp_tbl,12,FALSE)&lt;$F411),"Yes","No")</f>
        <v>No</v>
      </c>
      <c r="H411">
        <f t="shared" si="54"/>
        <v>-0.60637304766951938</v>
      </c>
      <c r="I411">
        <v>2</v>
      </c>
      <c r="J411" t="str">
        <f t="shared" si="55"/>
        <v>No</v>
      </c>
      <c r="K411">
        <f t="shared" si="56"/>
        <v>-1.1975616794870274</v>
      </c>
      <c r="L411">
        <v>1</v>
      </c>
      <c r="M411" t="str">
        <f t="shared" si="57"/>
        <v>No</v>
      </c>
      <c r="N411">
        <f t="shared" si="58"/>
        <v>-1.494865498738398</v>
      </c>
      <c r="O411">
        <v>754</v>
      </c>
      <c r="P411" t="str">
        <f t="shared" si="59"/>
        <v>No</v>
      </c>
      <c r="Q411">
        <f t="shared" si="60"/>
        <v>-1.0859209876653377</v>
      </c>
      <c r="R411">
        <v>2700</v>
      </c>
      <c r="S411">
        <v>1953</v>
      </c>
      <c r="T411" t="str">
        <f t="shared" si="61"/>
        <v>No</v>
      </c>
      <c r="U411">
        <f t="shared" si="62"/>
        <v>-0.57980195187883743</v>
      </c>
      <c r="V411">
        <v>76</v>
      </c>
      <c r="W411">
        <v>2115</v>
      </c>
      <c r="X411" t="s">
        <v>21</v>
      </c>
      <c r="Y411">
        <v>33.9903282</v>
      </c>
      <c r="Z411">
        <v>-118.4684013</v>
      </c>
      <c r="AA411">
        <v>1.0149089110961891</v>
      </c>
    </row>
    <row r="412" spans="1:27" x14ac:dyDescent="0.3">
      <c r="A412" t="s">
        <v>17</v>
      </c>
      <c r="B412" t="s">
        <v>272</v>
      </c>
      <c r="C412" t="s">
        <v>256</v>
      </c>
      <c r="D412" t="s">
        <v>20</v>
      </c>
      <c r="E412">
        <v>90291</v>
      </c>
      <c r="F412">
        <v>2400000</v>
      </c>
      <c r="G412" t="str" cm="1">
        <f t="array" ref="G412">IF(OR(VLOOKUP($C412,Price_LookUp_tbl,11,FALSE)&gt;$F412,VLOOKUP($C412,Price_LookUp_tbl,12,FALSE)&lt;$F412),"Yes","No")</f>
        <v>No</v>
      </c>
      <c r="H412">
        <f t="shared" si="54"/>
        <v>-0.34769132792233542</v>
      </c>
      <c r="I412">
        <v>3</v>
      </c>
      <c r="J412" t="str">
        <f t="shared" si="55"/>
        <v>No</v>
      </c>
      <c r="K412">
        <f t="shared" si="56"/>
        <v>-0.4069384347771452</v>
      </c>
      <c r="L412">
        <v>3.5</v>
      </c>
      <c r="M412" t="str">
        <f t="shared" si="57"/>
        <v>No</v>
      </c>
      <c r="N412">
        <f t="shared" si="58"/>
        <v>0.11099317289210857</v>
      </c>
      <c r="O412">
        <v>1945</v>
      </c>
      <c r="P412" t="str">
        <f t="shared" si="59"/>
        <v>No</v>
      </c>
      <c r="Q412">
        <f t="shared" si="60"/>
        <v>-0.44810011426963126</v>
      </c>
      <c r="R412">
        <v>1983</v>
      </c>
      <c r="S412">
        <v>2015</v>
      </c>
      <c r="T412" t="str">
        <f t="shared" si="61"/>
        <v>No</v>
      </c>
      <c r="U412">
        <f t="shared" si="62"/>
        <v>1.0331607859114429</v>
      </c>
      <c r="V412">
        <v>200</v>
      </c>
      <c r="W412">
        <v>1234</v>
      </c>
      <c r="X412" t="s">
        <v>21</v>
      </c>
      <c r="Y412">
        <v>33.991362899999999</v>
      </c>
      <c r="Z412">
        <v>-118.46598109999999</v>
      </c>
      <c r="AA412">
        <v>1.0935404403512836</v>
      </c>
    </row>
    <row r="413" spans="1:27" x14ac:dyDescent="0.3">
      <c r="A413" t="s">
        <v>17</v>
      </c>
      <c r="B413" t="s">
        <v>273</v>
      </c>
      <c r="C413" t="s">
        <v>256</v>
      </c>
      <c r="D413" t="s">
        <v>20</v>
      </c>
      <c r="E413">
        <v>90291</v>
      </c>
      <c r="F413">
        <v>6250000</v>
      </c>
      <c r="G413" t="str" cm="1">
        <f t="array" ref="G413">IF(OR(VLOOKUP($C413,Price_LookUp_tbl,11,FALSE)&gt;$F413,VLOOKUP($C413,Price_LookUp_tbl,12,FALSE)&lt;$F413),"Yes","No")</f>
        <v>No</v>
      </c>
      <c r="H413">
        <f t="shared" si="54"/>
        <v>0.88948211434680491</v>
      </c>
      <c r="I413">
        <v>5</v>
      </c>
      <c r="J413" t="str">
        <f t="shared" si="55"/>
        <v>No</v>
      </c>
      <c r="K413">
        <f t="shared" si="56"/>
        <v>1.174308054642619</v>
      </c>
      <c r="L413">
        <v>5</v>
      </c>
      <c r="M413" t="str">
        <f t="shared" si="57"/>
        <v>No</v>
      </c>
      <c r="N413">
        <f t="shared" si="58"/>
        <v>1.0745083758704126</v>
      </c>
      <c r="O413">
        <v>5048</v>
      </c>
      <c r="P413" t="str">
        <f t="shared" si="59"/>
        <v>No</v>
      </c>
      <c r="Q413">
        <f t="shared" si="60"/>
        <v>1.213661573511122</v>
      </c>
      <c r="R413">
        <v>10891</v>
      </c>
      <c r="S413">
        <v>2014</v>
      </c>
      <c r="T413" t="str">
        <f t="shared" si="61"/>
        <v>No</v>
      </c>
      <c r="U413">
        <f t="shared" si="62"/>
        <v>1.0071452578825675</v>
      </c>
      <c r="V413">
        <v>53</v>
      </c>
      <c r="W413">
        <v>1238</v>
      </c>
      <c r="X413" t="s">
        <v>21</v>
      </c>
      <c r="Y413">
        <v>34.005079500000001</v>
      </c>
      <c r="Z413">
        <v>-118.4535376</v>
      </c>
      <c r="AA413">
        <v>1.7225215702635448</v>
      </c>
    </row>
    <row r="414" spans="1:27" x14ac:dyDescent="0.3">
      <c r="A414" t="s">
        <v>17</v>
      </c>
      <c r="B414" t="s">
        <v>274</v>
      </c>
      <c r="C414" t="s">
        <v>256</v>
      </c>
      <c r="D414" t="s">
        <v>20</v>
      </c>
      <c r="E414">
        <v>90291</v>
      </c>
      <c r="F414">
        <v>2400000</v>
      </c>
      <c r="G414" t="str" cm="1">
        <f t="array" ref="G414">IF(OR(VLOOKUP($C414,Price_LookUp_tbl,11,FALSE)&gt;$F414,VLOOKUP($C414,Price_LookUp_tbl,12,FALSE)&lt;$F414),"Yes","No")</f>
        <v>No</v>
      </c>
      <c r="H414">
        <f t="shared" si="54"/>
        <v>-0.34769132792233542</v>
      </c>
      <c r="I414">
        <v>4</v>
      </c>
      <c r="J414" t="str">
        <f t="shared" si="55"/>
        <v>No</v>
      </c>
      <c r="K414">
        <f t="shared" si="56"/>
        <v>0.38368480993273696</v>
      </c>
      <c r="L414">
        <v>4</v>
      </c>
      <c r="M414" t="str">
        <f t="shared" si="57"/>
        <v>No</v>
      </c>
      <c r="N414">
        <f t="shared" si="58"/>
        <v>0.43216490721820988</v>
      </c>
      <c r="O414">
        <v>1799</v>
      </c>
      <c r="P414" t="str">
        <f t="shared" si="59"/>
        <v>No</v>
      </c>
      <c r="Q414">
        <f t="shared" si="60"/>
        <v>-0.52628806348522583</v>
      </c>
      <c r="R414">
        <v>5974</v>
      </c>
      <c r="S414">
        <v>1920</v>
      </c>
      <c r="T414" t="str">
        <f t="shared" si="61"/>
        <v>No</v>
      </c>
      <c r="U414">
        <f t="shared" si="62"/>
        <v>-1.4383143768317286</v>
      </c>
      <c r="V414">
        <v>19</v>
      </c>
      <c r="W414">
        <v>1334</v>
      </c>
      <c r="X414" t="s">
        <v>21</v>
      </c>
      <c r="Y414">
        <v>33.994502500000003</v>
      </c>
      <c r="Z414">
        <v>-118.46300549999999</v>
      </c>
      <c r="AA414">
        <v>1.1702497951493473</v>
      </c>
    </row>
    <row r="415" spans="1:27" x14ac:dyDescent="0.3">
      <c r="A415" t="s">
        <v>17</v>
      </c>
      <c r="B415" t="s">
        <v>276</v>
      </c>
      <c r="C415" t="s">
        <v>256</v>
      </c>
      <c r="D415" t="s">
        <v>20</v>
      </c>
      <c r="E415">
        <v>90291</v>
      </c>
      <c r="F415">
        <v>1988888</v>
      </c>
      <c r="G415" t="str" cm="1">
        <f t="array" ref="G415">IF(OR(VLOOKUP($C415,Price_LookUp_tbl,11,FALSE)&gt;$F415,VLOOKUP($C415,Price_LookUp_tbl,12,FALSE)&lt;$F415),"Yes","No")</f>
        <v>No</v>
      </c>
      <c r="H415">
        <f t="shared" si="54"/>
        <v>-0.4797996001815954</v>
      </c>
      <c r="I415">
        <v>2</v>
      </c>
      <c r="J415" t="str">
        <f t="shared" si="55"/>
        <v>No</v>
      </c>
      <c r="K415">
        <f t="shared" si="56"/>
        <v>-1.1975616794870274</v>
      </c>
      <c r="L415">
        <v>2</v>
      </c>
      <c r="M415" t="str">
        <f t="shared" si="57"/>
        <v>No</v>
      </c>
      <c r="N415">
        <f t="shared" si="58"/>
        <v>-0.85252203008619531</v>
      </c>
      <c r="O415">
        <v>1170</v>
      </c>
      <c r="P415" t="str">
        <f t="shared" si="59"/>
        <v>No</v>
      </c>
      <c r="Q415">
        <f t="shared" si="60"/>
        <v>-0.86313888579076681</v>
      </c>
      <c r="R415">
        <v>3657</v>
      </c>
      <c r="S415">
        <v>1951</v>
      </c>
      <c r="T415" t="str">
        <f t="shared" si="61"/>
        <v>No</v>
      </c>
      <c r="U415">
        <f t="shared" si="62"/>
        <v>-0.63183300793658848</v>
      </c>
      <c r="V415">
        <v>19</v>
      </c>
      <c r="W415">
        <v>1700</v>
      </c>
      <c r="X415" t="s">
        <v>21</v>
      </c>
      <c r="Y415">
        <v>34.004287300000001</v>
      </c>
      <c r="Z415">
        <v>-118.45540320000001</v>
      </c>
      <c r="AA415">
        <v>1.6057659055329463</v>
      </c>
    </row>
    <row r="416" spans="1:27" x14ac:dyDescent="0.3">
      <c r="A416" t="s">
        <v>17</v>
      </c>
      <c r="B416" t="s">
        <v>277</v>
      </c>
      <c r="C416" t="s">
        <v>256</v>
      </c>
      <c r="D416" t="s">
        <v>20</v>
      </c>
      <c r="E416">
        <v>90291</v>
      </c>
      <c r="F416">
        <v>3595000</v>
      </c>
      <c r="G416" t="str" cm="1">
        <f t="array" ref="G416">IF(OR(VLOOKUP($C416,Price_LookUp_tbl,11,FALSE)&gt;$F416,VLOOKUP($C416,Price_LookUp_tbl,12,FALSE)&lt;$F416),"Yes","No")</f>
        <v>No</v>
      </c>
      <c r="H416">
        <f t="shared" si="54"/>
        <v>3.6314454807956184E-2</v>
      </c>
      <c r="I416">
        <v>4</v>
      </c>
      <c r="J416" t="str">
        <f t="shared" si="55"/>
        <v>No</v>
      </c>
      <c r="K416">
        <f t="shared" si="56"/>
        <v>0.38368480993273696</v>
      </c>
      <c r="L416">
        <v>3.5</v>
      </c>
      <c r="M416" t="str">
        <f t="shared" si="57"/>
        <v>No</v>
      </c>
      <c r="N416">
        <f t="shared" si="58"/>
        <v>0.11099317289210857</v>
      </c>
      <c r="O416">
        <v>3272</v>
      </c>
      <c r="P416" t="str">
        <f t="shared" si="59"/>
        <v>No</v>
      </c>
      <c r="Q416">
        <f t="shared" si="60"/>
        <v>0.26255336935430029</v>
      </c>
      <c r="R416">
        <v>4506</v>
      </c>
      <c r="S416">
        <v>1947</v>
      </c>
      <c r="T416" t="str">
        <f t="shared" si="61"/>
        <v>No</v>
      </c>
      <c r="U416">
        <f t="shared" si="62"/>
        <v>-0.73589512005209046</v>
      </c>
      <c r="V416">
        <v>152</v>
      </c>
      <c r="W416">
        <v>1099</v>
      </c>
      <c r="X416" t="s">
        <v>21</v>
      </c>
      <c r="Y416">
        <v>33.988035099999998</v>
      </c>
      <c r="Z416">
        <v>-118.4674572</v>
      </c>
      <c r="AA416">
        <v>1.1561070449207547</v>
      </c>
    </row>
    <row r="417" spans="1:27" x14ac:dyDescent="0.3">
      <c r="A417" t="s">
        <v>17</v>
      </c>
      <c r="B417" t="s">
        <v>278</v>
      </c>
      <c r="C417" t="s">
        <v>256</v>
      </c>
      <c r="D417" t="s">
        <v>20</v>
      </c>
      <c r="E417">
        <v>90291</v>
      </c>
      <c r="F417">
        <v>2890000</v>
      </c>
      <c r="G417" t="str" cm="1">
        <f t="array" ref="G417">IF(OR(VLOOKUP($C417,Price_LookUp_tbl,11,FALSE)&gt;$F417,VLOOKUP($C417,Price_LookUp_tbl,12,FALSE)&lt;$F417),"Yes","No")</f>
        <v>No</v>
      </c>
      <c r="H417">
        <f t="shared" si="54"/>
        <v>-0.19023288981535394</v>
      </c>
      <c r="I417">
        <v>4</v>
      </c>
      <c r="J417" t="str">
        <f t="shared" si="55"/>
        <v>No</v>
      </c>
      <c r="K417">
        <f t="shared" si="56"/>
        <v>0.38368480993273696</v>
      </c>
      <c r="L417">
        <v>4.5</v>
      </c>
      <c r="M417" t="str">
        <f t="shared" si="57"/>
        <v>No</v>
      </c>
      <c r="N417">
        <f t="shared" si="58"/>
        <v>0.75333664154431113</v>
      </c>
      <c r="O417">
        <v>3154</v>
      </c>
      <c r="P417" t="str">
        <f t="shared" si="59"/>
        <v>No</v>
      </c>
      <c r="Q417">
        <f t="shared" si="60"/>
        <v>0.19936036930334028</v>
      </c>
      <c r="R417">
        <v>2849</v>
      </c>
      <c r="S417">
        <v>2021</v>
      </c>
      <c r="T417" t="str">
        <f t="shared" si="61"/>
        <v>No</v>
      </c>
      <c r="U417">
        <f t="shared" si="62"/>
        <v>1.1892539540846958</v>
      </c>
      <c r="V417">
        <v>20</v>
      </c>
      <c r="W417">
        <v>916</v>
      </c>
      <c r="X417" t="s">
        <v>21</v>
      </c>
      <c r="Y417">
        <v>34.000869799999997</v>
      </c>
      <c r="Z417">
        <v>-118.4555395</v>
      </c>
      <c r="AA417">
        <v>1.5612317490351764</v>
      </c>
    </row>
    <row r="418" spans="1:27" x14ac:dyDescent="0.3">
      <c r="A418" t="s">
        <v>17</v>
      </c>
      <c r="B418" t="s">
        <v>279</v>
      </c>
      <c r="C418" t="s">
        <v>256</v>
      </c>
      <c r="D418" t="s">
        <v>20</v>
      </c>
      <c r="E418">
        <v>90291</v>
      </c>
      <c r="F418">
        <v>1699000</v>
      </c>
      <c r="G418" t="str" cm="1">
        <f t="array" ref="G418">IF(OR(VLOOKUP($C418,Price_LookUp_tbl,11,FALSE)&gt;$F418,VLOOKUP($C418,Price_LookUp_tbl,12,FALSE)&lt;$F418),"Yes","No")</f>
        <v>No</v>
      </c>
      <c r="H418">
        <f t="shared" si="54"/>
        <v>-0.57295329754069058</v>
      </c>
      <c r="I418">
        <v>3</v>
      </c>
      <c r="J418" t="str">
        <f t="shared" si="55"/>
        <v>No</v>
      </c>
      <c r="K418">
        <f t="shared" si="56"/>
        <v>-0.4069384347771452</v>
      </c>
      <c r="L418">
        <v>2</v>
      </c>
      <c r="M418" t="str">
        <f t="shared" si="57"/>
        <v>No</v>
      </c>
      <c r="N418">
        <f t="shared" si="58"/>
        <v>-0.85252203008619531</v>
      </c>
      <c r="O418">
        <v>1265</v>
      </c>
      <c r="P418" t="str">
        <f t="shared" si="59"/>
        <v>No</v>
      </c>
      <c r="Q418">
        <f t="shared" si="60"/>
        <v>-0.81226316541075672</v>
      </c>
      <c r="R418">
        <v>5440</v>
      </c>
      <c r="S418">
        <v>1957</v>
      </c>
      <c r="T418" t="str">
        <f t="shared" si="61"/>
        <v>No</v>
      </c>
      <c r="U418">
        <f t="shared" si="62"/>
        <v>-0.4757398397633355</v>
      </c>
      <c r="V418">
        <v>20</v>
      </c>
      <c r="W418">
        <v>1343</v>
      </c>
      <c r="X418" t="s">
        <v>21</v>
      </c>
      <c r="Y418">
        <v>34.0000863</v>
      </c>
      <c r="Z418">
        <v>-118.4521118</v>
      </c>
      <c r="AA418">
        <v>1.7538459347707387</v>
      </c>
    </row>
    <row r="419" spans="1:27" x14ac:dyDescent="0.3">
      <c r="A419" t="s">
        <v>17</v>
      </c>
      <c r="B419" t="s">
        <v>280</v>
      </c>
      <c r="C419" t="s">
        <v>256</v>
      </c>
      <c r="D419" t="s">
        <v>20</v>
      </c>
      <c r="E419">
        <v>90291</v>
      </c>
      <c r="F419">
        <v>2895000</v>
      </c>
      <c r="G419" t="str" cm="1">
        <f t="array" ref="G419">IF(OR(VLOOKUP($C419,Price_LookUp_tbl,11,FALSE)&gt;$F419,VLOOKUP($C419,Price_LookUp_tbl,12,FALSE)&lt;$F419),"Yes","No")</f>
        <v>No</v>
      </c>
      <c r="H419">
        <f t="shared" si="54"/>
        <v>-0.18862617105916024</v>
      </c>
      <c r="I419">
        <v>4</v>
      </c>
      <c r="J419" t="str">
        <f t="shared" si="55"/>
        <v>No</v>
      </c>
      <c r="K419">
        <f t="shared" si="56"/>
        <v>0.38368480993273696</v>
      </c>
      <c r="L419">
        <v>5</v>
      </c>
      <c r="M419" t="str">
        <f t="shared" si="57"/>
        <v>No</v>
      </c>
      <c r="N419">
        <f t="shared" si="58"/>
        <v>1.0745083758704126</v>
      </c>
      <c r="O419">
        <v>3614</v>
      </c>
      <c r="P419" t="str">
        <f t="shared" si="59"/>
        <v>No</v>
      </c>
      <c r="Q419">
        <f t="shared" si="60"/>
        <v>0.44570596272233687</v>
      </c>
      <c r="R419">
        <v>2641</v>
      </c>
      <c r="S419">
        <v>2021</v>
      </c>
      <c r="T419" t="str">
        <f t="shared" si="61"/>
        <v>No</v>
      </c>
      <c r="U419">
        <f t="shared" si="62"/>
        <v>1.1892539540846958</v>
      </c>
      <c r="V419">
        <v>38</v>
      </c>
      <c r="W419">
        <v>801</v>
      </c>
      <c r="X419" t="s">
        <v>21</v>
      </c>
      <c r="Y419">
        <v>33.980502999999999</v>
      </c>
      <c r="Z419">
        <v>-118.4672791</v>
      </c>
      <c r="AA419">
        <v>1.5537311026167369</v>
      </c>
    </row>
    <row r="420" spans="1:27" x14ac:dyDescent="0.3">
      <c r="A420" t="s">
        <v>17</v>
      </c>
      <c r="B420" t="s">
        <v>281</v>
      </c>
      <c r="C420" t="s">
        <v>256</v>
      </c>
      <c r="D420" t="s">
        <v>20</v>
      </c>
      <c r="E420">
        <v>90291</v>
      </c>
      <c r="F420">
        <v>1999000</v>
      </c>
      <c r="G420" t="str" cm="1">
        <f t="array" ref="G420">IF(OR(VLOOKUP($C420,Price_LookUp_tbl,11,FALSE)&gt;$F420,VLOOKUP($C420,Price_LookUp_tbl,12,FALSE)&lt;$F420),"Yes","No")</f>
        <v>No</v>
      </c>
      <c r="H420">
        <f t="shared" si="54"/>
        <v>-0.47655017216906931</v>
      </c>
      <c r="I420">
        <v>3</v>
      </c>
      <c r="J420" t="str">
        <f t="shared" si="55"/>
        <v>No</v>
      </c>
      <c r="K420">
        <f t="shared" si="56"/>
        <v>-0.4069384347771452</v>
      </c>
      <c r="L420">
        <v>2</v>
      </c>
      <c r="M420" t="str">
        <f t="shared" si="57"/>
        <v>No</v>
      </c>
      <c r="N420">
        <f t="shared" si="58"/>
        <v>-0.85252203008619531</v>
      </c>
      <c r="O420">
        <v>1450</v>
      </c>
      <c r="P420" t="str">
        <f t="shared" si="59"/>
        <v>No</v>
      </c>
      <c r="Q420">
        <f t="shared" si="60"/>
        <v>-0.71318939414442106</v>
      </c>
      <c r="R420">
        <v>4133</v>
      </c>
      <c r="S420">
        <v>1941</v>
      </c>
      <c r="T420" t="str">
        <f t="shared" si="61"/>
        <v>No</v>
      </c>
      <c r="U420">
        <f t="shared" si="62"/>
        <v>-0.89198828822534337</v>
      </c>
      <c r="V420">
        <v>18</v>
      </c>
      <c r="W420">
        <v>1379</v>
      </c>
      <c r="X420" t="s">
        <v>21</v>
      </c>
      <c r="Y420">
        <v>34.000166100000001</v>
      </c>
      <c r="Z420">
        <v>-118.4739189</v>
      </c>
      <c r="AA420">
        <v>0.50943572992043507</v>
      </c>
    </row>
    <row r="421" spans="1:27" x14ac:dyDescent="0.3">
      <c r="A421" t="s">
        <v>17</v>
      </c>
      <c r="B421" t="s">
        <v>282</v>
      </c>
      <c r="C421" t="s">
        <v>256</v>
      </c>
      <c r="D421" t="s">
        <v>20</v>
      </c>
      <c r="E421">
        <v>90291</v>
      </c>
      <c r="F421">
        <v>2575000</v>
      </c>
      <c r="G421" t="str" cm="1">
        <f t="array" ref="G421">IF(OR(VLOOKUP($C421,Price_LookUp_tbl,11,FALSE)&gt;$F421,VLOOKUP($C421,Price_LookUp_tbl,12,FALSE)&lt;$F421),"Yes","No")</f>
        <v>No</v>
      </c>
      <c r="H421">
        <f t="shared" si="54"/>
        <v>-0.29145617145555636</v>
      </c>
      <c r="I421">
        <v>4</v>
      </c>
      <c r="J421" t="str">
        <f t="shared" si="55"/>
        <v>No</v>
      </c>
      <c r="K421">
        <f t="shared" si="56"/>
        <v>0.38368480993273696</v>
      </c>
      <c r="L421">
        <v>2</v>
      </c>
      <c r="M421" t="str">
        <f t="shared" si="57"/>
        <v>No</v>
      </c>
      <c r="N421">
        <f t="shared" si="58"/>
        <v>-0.85252203008619531</v>
      </c>
      <c r="O421">
        <v>1697</v>
      </c>
      <c r="P421" t="str">
        <f t="shared" si="59"/>
        <v>No</v>
      </c>
      <c r="Q421">
        <f t="shared" si="60"/>
        <v>-0.58091252115639469</v>
      </c>
      <c r="R421">
        <v>4131</v>
      </c>
      <c r="S421">
        <v>1948</v>
      </c>
      <c r="T421" t="str">
        <f t="shared" si="61"/>
        <v>No</v>
      </c>
      <c r="U421">
        <f t="shared" si="62"/>
        <v>-0.70987959202321493</v>
      </c>
      <c r="V421">
        <v>57</v>
      </c>
      <c r="W421">
        <v>1517</v>
      </c>
      <c r="X421" t="s">
        <v>21</v>
      </c>
      <c r="Y421">
        <v>33.9997349</v>
      </c>
      <c r="Z421">
        <v>-118.4747098</v>
      </c>
      <c r="AA421">
        <v>0.4605261497298212</v>
      </c>
    </row>
    <row r="422" spans="1:27" x14ac:dyDescent="0.3">
      <c r="A422" t="s">
        <v>17</v>
      </c>
      <c r="B422" t="s">
        <v>283</v>
      </c>
      <c r="C422" t="s">
        <v>256</v>
      </c>
      <c r="D422" t="s">
        <v>20</v>
      </c>
      <c r="E422">
        <v>90291</v>
      </c>
      <c r="F422">
        <v>2350000</v>
      </c>
      <c r="G422" t="str" cm="1">
        <f t="array" ref="G422">IF(OR(VLOOKUP($C422,Price_LookUp_tbl,11,FALSE)&gt;$F422,VLOOKUP($C422,Price_LookUp_tbl,12,FALSE)&lt;$F422),"Yes","No")</f>
        <v>No</v>
      </c>
      <c r="H422">
        <f t="shared" si="54"/>
        <v>-0.36375851548427235</v>
      </c>
      <c r="I422">
        <v>2</v>
      </c>
      <c r="J422" t="str">
        <f t="shared" si="55"/>
        <v>No</v>
      </c>
      <c r="K422">
        <f t="shared" si="56"/>
        <v>-1.1975616794870274</v>
      </c>
      <c r="L422">
        <v>2</v>
      </c>
      <c r="M422" t="str">
        <f t="shared" si="57"/>
        <v>No</v>
      </c>
      <c r="N422">
        <f t="shared" si="58"/>
        <v>-0.85252203008619531</v>
      </c>
      <c r="O422">
        <v>1502</v>
      </c>
      <c r="P422" t="str">
        <f t="shared" si="59"/>
        <v>No</v>
      </c>
      <c r="Q422">
        <f t="shared" si="60"/>
        <v>-0.68534163141009974</v>
      </c>
      <c r="R422">
        <v>5785</v>
      </c>
      <c r="S422">
        <v>1915</v>
      </c>
      <c r="T422" t="str">
        <f t="shared" si="61"/>
        <v>No</v>
      </c>
      <c r="U422">
        <f t="shared" si="62"/>
        <v>-1.5683920169761061</v>
      </c>
      <c r="V422">
        <v>5</v>
      </c>
      <c r="W422">
        <v>1565</v>
      </c>
      <c r="X422" t="s">
        <v>21</v>
      </c>
      <c r="Y422">
        <v>33.998685000000002</v>
      </c>
      <c r="Z422">
        <v>-118.4529381</v>
      </c>
      <c r="AA422">
        <v>1.7050575430463428</v>
      </c>
    </row>
    <row r="423" spans="1:27" x14ac:dyDescent="0.3">
      <c r="A423" t="s">
        <v>17</v>
      </c>
      <c r="B423" t="s">
        <v>284</v>
      </c>
      <c r="C423" t="s">
        <v>256</v>
      </c>
      <c r="D423" t="s">
        <v>20</v>
      </c>
      <c r="E423">
        <v>90291</v>
      </c>
      <c r="F423">
        <v>4395000</v>
      </c>
      <c r="G423" t="str" cm="1">
        <f t="array" ref="G423">IF(OR(VLOOKUP($C423,Price_LookUp_tbl,11,FALSE)&gt;$F423,VLOOKUP($C423,Price_LookUp_tbl,12,FALSE)&lt;$F423),"Yes","No")</f>
        <v>No</v>
      </c>
      <c r="H423">
        <f t="shared" si="54"/>
        <v>0.29338945579894637</v>
      </c>
      <c r="I423">
        <v>4</v>
      </c>
      <c r="J423" t="str">
        <f t="shared" si="55"/>
        <v>No</v>
      </c>
      <c r="K423">
        <f t="shared" si="56"/>
        <v>0.38368480993273696</v>
      </c>
      <c r="L423">
        <v>4</v>
      </c>
      <c r="M423" t="str">
        <f t="shared" si="57"/>
        <v>No</v>
      </c>
      <c r="N423">
        <f t="shared" si="58"/>
        <v>0.43216490721820988</v>
      </c>
      <c r="O423">
        <v>3566</v>
      </c>
      <c r="P423" t="str">
        <f t="shared" si="59"/>
        <v>No</v>
      </c>
      <c r="Q423">
        <f t="shared" si="60"/>
        <v>0.42000033558296335</v>
      </c>
      <c r="R423">
        <v>3061</v>
      </c>
      <c r="S423">
        <v>2019</v>
      </c>
      <c r="T423" t="str">
        <f t="shared" si="61"/>
        <v>No</v>
      </c>
      <c r="U423">
        <f t="shared" si="62"/>
        <v>1.137222898026945</v>
      </c>
      <c r="V423">
        <v>13</v>
      </c>
      <c r="W423">
        <v>1232</v>
      </c>
      <c r="X423" t="s">
        <v>21</v>
      </c>
      <c r="Y423">
        <v>33.989811000000003</v>
      </c>
      <c r="Z423">
        <v>-118.47168000000001</v>
      </c>
      <c r="AA423">
        <v>0.89538073873613233</v>
      </c>
    </row>
    <row r="424" spans="1:27" x14ac:dyDescent="0.3">
      <c r="A424" t="s">
        <v>17</v>
      </c>
      <c r="B424" t="s">
        <v>285</v>
      </c>
      <c r="C424" t="s">
        <v>256</v>
      </c>
      <c r="D424" t="s">
        <v>20</v>
      </c>
      <c r="E424">
        <v>90291</v>
      </c>
      <c r="F424">
        <v>3888000</v>
      </c>
      <c r="G424" t="str" cm="1">
        <f t="array" ref="G424">IF(OR(VLOOKUP($C424,Price_LookUp_tbl,11,FALSE)&gt;$F424,VLOOKUP($C424,Price_LookUp_tbl,12,FALSE)&lt;$F424),"Yes","No")</f>
        <v>No</v>
      </c>
      <c r="H424">
        <f t="shared" si="54"/>
        <v>0.13046817392090634</v>
      </c>
      <c r="I424">
        <v>4</v>
      </c>
      <c r="J424" t="str">
        <f t="shared" si="55"/>
        <v>No</v>
      </c>
      <c r="K424">
        <f t="shared" si="56"/>
        <v>0.38368480993273696</v>
      </c>
      <c r="L424">
        <v>3</v>
      </c>
      <c r="M424" t="str">
        <f t="shared" si="57"/>
        <v>No</v>
      </c>
      <c r="N424">
        <f t="shared" si="58"/>
        <v>-0.21017856143399274</v>
      </c>
      <c r="O424">
        <v>3500</v>
      </c>
      <c r="P424" t="str">
        <f t="shared" si="59"/>
        <v>No</v>
      </c>
      <c r="Q424">
        <f t="shared" si="60"/>
        <v>0.38465509826632466</v>
      </c>
      <c r="R424">
        <v>2475</v>
      </c>
      <c r="S424">
        <v>1939</v>
      </c>
      <c r="T424" t="str">
        <f t="shared" si="61"/>
        <v>No</v>
      </c>
      <c r="U424">
        <f t="shared" si="62"/>
        <v>-0.94401934428309431</v>
      </c>
      <c r="V424">
        <v>76</v>
      </c>
      <c r="W424">
        <v>1111</v>
      </c>
      <c r="X424" t="s">
        <v>21</v>
      </c>
      <c r="Y424">
        <v>33.9886579</v>
      </c>
      <c r="Z424">
        <v>-118.4705771</v>
      </c>
      <c r="AA424">
        <v>0.9964988988886605</v>
      </c>
    </row>
    <row r="425" spans="1:27" x14ac:dyDescent="0.3">
      <c r="A425" t="s">
        <v>17</v>
      </c>
      <c r="B425" t="s">
        <v>286</v>
      </c>
      <c r="C425" t="s">
        <v>256</v>
      </c>
      <c r="D425" t="s">
        <v>20</v>
      </c>
      <c r="E425">
        <v>90291</v>
      </c>
      <c r="F425">
        <v>3495000</v>
      </c>
      <c r="G425" t="str" cm="1">
        <f t="array" ref="G425">IF(OR(VLOOKUP($C425,Price_LookUp_tbl,11,FALSE)&gt;$F425,VLOOKUP($C425,Price_LookUp_tbl,12,FALSE)&lt;$F425),"Yes","No")</f>
        <v>No</v>
      </c>
      <c r="H425">
        <f t="shared" si="54"/>
        <v>4.1800796840824059E-3</v>
      </c>
      <c r="I425">
        <v>3</v>
      </c>
      <c r="J425" t="str">
        <f t="shared" si="55"/>
        <v>No</v>
      </c>
      <c r="K425">
        <f t="shared" si="56"/>
        <v>-0.4069384347771452</v>
      </c>
      <c r="L425">
        <v>2.5</v>
      </c>
      <c r="M425" t="str">
        <f t="shared" si="57"/>
        <v>No</v>
      </c>
      <c r="N425">
        <f t="shared" si="58"/>
        <v>-0.53135029576009407</v>
      </c>
      <c r="O425">
        <v>2354</v>
      </c>
      <c r="P425" t="str">
        <f t="shared" si="59"/>
        <v>No</v>
      </c>
      <c r="Q425">
        <f t="shared" si="60"/>
        <v>-0.22906674968621904</v>
      </c>
      <c r="R425">
        <v>2852</v>
      </c>
      <c r="S425">
        <v>1977</v>
      </c>
      <c r="T425" t="str">
        <f t="shared" si="61"/>
        <v>No</v>
      </c>
      <c r="U425">
        <f t="shared" si="62"/>
        <v>4.4570720814174306E-2</v>
      </c>
      <c r="V425">
        <v>33</v>
      </c>
      <c r="W425">
        <v>1485</v>
      </c>
      <c r="X425" t="s">
        <v>21</v>
      </c>
      <c r="Y425">
        <v>33.983700399999996</v>
      </c>
      <c r="Z425">
        <v>-118.466883</v>
      </c>
      <c r="AA425">
        <v>1.3923816402685891</v>
      </c>
    </row>
    <row r="426" spans="1:27" x14ac:dyDescent="0.3">
      <c r="A426" t="s">
        <v>17</v>
      </c>
      <c r="B426" t="s">
        <v>287</v>
      </c>
      <c r="C426" t="s">
        <v>256</v>
      </c>
      <c r="D426" t="s">
        <v>20</v>
      </c>
      <c r="E426">
        <v>90291</v>
      </c>
      <c r="F426">
        <v>2935000</v>
      </c>
      <c r="G426" t="str" cm="1">
        <f t="array" ref="G426">IF(OR(VLOOKUP($C426,Price_LookUp_tbl,11,FALSE)&gt;$F426,VLOOKUP($C426,Price_LookUp_tbl,12,FALSE)&lt;$F426),"Yes","No")</f>
        <v>No</v>
      </c>
      <c r="H426">
        <f t="shared" si="54"/>
        <v>-0.17577242100961074</v>
      </c>
      <c r="I426">
        <v>4</v>
      </c>
      <c r="J426" t="str">
        <f t="shared" si="55"/>
        <v>No</v>
      </c>
      <c r="K426">
        <f t="shared" si="56"/>
        <v>0.38368480993273696</v>
      </c>
      <c r="L426">
        <v>3.5</v>
      </c>
      <c r="M426" t="str">
        <f t="shared" si="57"/>
        <v>No</v>
      </c>
      <c r="N426">
        <f t="shared" si="58"/>
        <v>0.11099317289210857</v>
      </c>
      <c r="O426">
        <v>1850</v>
      </c>
      <c r="P426" t="str">
        <f t="shared" si="59"/>
        <v>No</v>
      </c>
      <c r="Q426">
        <f t="shared" si="60"/>
        <v>-0.4989758346496414</v>
      </c>
      <c r="R426">
        <v>3750</v>
      </c>
      <c r="S426">
        <v>1907</v>
      </c>
      <c r="T426" t="str">
        <f t="shared" si="61"/>
        <v>No</v>
      </c>
      <c r="U426">
        <f t="shared" si="62"/>
        <v>-1.77651624120711</v>
      </c>
      <c r="V426">
        <v>26</v>
      </c>
      <c r="W426">
        <v>1586</v>
      </c>
      <c r="X426" t="s">
        <v>21</v>
      </c>
      <c r="Y426">
        <v>33.994206300000002</v>
      </c>
      <c r="Z426">
        <v>-118.47913130000001</v>
      </c>
      <c r="AA426">
        <v>0.38924390109287765</v>
      </c>
    </row>
    <row r="427" spans="1:27" x14ac:dyDescent="0.3">
      <c r="A427" t="s">
        <v>17</v>
      </c>
      <c r="B427" t="s">
        <v>290</v>
      </c>
      <c r="C427" t="s">
        <v>256</v>
      </c>
      <c r="D427" t="s">
        <v>20</v>
      </c>
      <c r="E427">
        <v>90291</v>
      </c>
      <c r="F427">
        <v>2950000</v>
      </c>
      <c r="G427" t="str" cm="1">
        <f t="array" ref="G427">IF(OR(VLOOKUP($C427,Price_LookUp_tbl,11,FALSE)&gt;$F427,VLOOKUP($C427,Price_LookUp_tbl,12,FALSE)&lt;$F427),"Yes","No")</f>
        <v>No</v>
      </c>
      <c r="H427">
        <f t="shared" si="54"/>
        <v>-0.17095226474102967</v>
      </c>
      <c r="I427">
        <v>4</v>
      </c>
      <c r="J427" t="str">
        <f t="shared" si="55"/>
        <v>No</v>
      </c>
      <c r="K427">
        <f t="shared" si="56"/>
        <v>0.38368480993273696</v>
      </c>
      <c r="L427">
        <v>3.5</v>
      </c>
      <c r="M427" t="str">
        <f t="shared" si="57"/>
        <v>No</v>
      </c>
      <c r="N427">
        <f t="shared" si="58"/>
        <v>0.11099317289210857</v>
      </c>
      <c r="O427">
        <v>1859</v>
      </c>
      <c r="P427" t="str">
        <f t="shared" si="59"/>
        <v>No</v>
      </c>
      <c r="Q427">
        <f t="shared" si="60"/>
        <v>-0.4941560295610089</v>
      </c>
      <c r="R427">
        <v>5657</v>
      </c>
      <c r="S427">
        <v>1927</v>
      </c>
      <c r="T427" t="str">
        <f t="shared" si="61"/>
        <v>No</v>
      </c>
      <c r="U427">
        <f t="shared" si="62"/>
        <v>-1.2562056806296003</v>
      </c>
      <c r="V427">
        <v>59</v>
      </c>
      <c r="W427">
        <v>1587</v>
      </c>
      <c r="X427" t="s">
        <v>21</v>
      </c>
      <c r="Y427">
        <v>33.9982434</v>
      </c>
      <c r="Z427">
        <v>-118.4506954</v>
      </c>
      <c r="AA427">
        <v>1.8341422828094727</v>
      </c>
    </row>
    <row r="428" spans="1:27" x14ac:dyDescent="0.3">
      <c r="A428" t="s">
        <v>17</v>
      </c>
      <c r="B428" t="s">
        <v>292</v>
      </c>
      <c r="C428" t="s">
        <v>256</v>
      </c>
      <c r="D428" t="s">
        <v>20</v>
      </c>
      <c r="E428">
        <v>90291</v>
      </c>
      <c r="F428">
        <v>1949000</v>
      </c>
      <c r="G428" t="str" cm="1">
        <f t="array" ref="G428">IF(OR(VLOOKUP($C428,Price_LookUp_tbl,11,FALSE)&gt;$F428,VLOOKUP($C428,Price_LookUp_tbl,12,FALSE)&lt;$F428),"Yes","No")</f>
        <v>No</v>
      </c>
      <c r="H428">
        <f t="shared" si="54"/>
        <v>-0.49261735973100618</v>
      </c>
      <c r="I428">
        <v>3</v>
      </c>
      <c r="J428" t="str">
        <f t="shared" si="55"/>
        <v>No</v>
      </c>
      <c r="K428">
        <f t="shared" si="56"/>
        <v>-0.4069384347771452</v>
      </c>
      <c r="L428">
        <v>2</v>
      </c>
      <c r="M428" t="str">
        <f t="shared" si="57"/>
        <v>No</v>
      </c>
      <c r="N428">
        <f t="shared" si="58"/>
        <v>-0.85252203008619531</v>
      </c>
      <c r="O428">
        <v>1240</v>
      </c>
      <c r="P428" t="str">
        <f t="shared" si="59"/>
        <v>No</v>
      </c>
      <c r="Q428">
        <f t="shared" si="60"/>
        <v>-0.82565151287918037</v>
      </c>
      <c r="R428">
        <v>6107</v>
      </c>
      <c r="S428">
        <v>1973</v>
      </c>
      <c r="T428" t="str">
        <f t="shared" si="61"/>
        <v>No</v>
      </c>
      <c r="U428">
        <f t="shared" si="62"/>
        <v>-5.9491391301327655E-2</v>
      </c>
      <c r="V428">
        <v>21</v>
      </c>
      <c r="W428">
        <v>1572</v>
      </c>
      <c r="X428" t="s">
        <v>21</v>
      </c>
      <c r="Y428">
        <v>33.9974177</v>
      </c>
      <c r="Z428">
        <v>-118.4493738</v>
      </c>
      <c r="AA428">
        <v>1.912242892381794</v>
      </c>
    </row>
    <row r="429" spans="1:27" x14ac:dyDescent="0.3">
      <c r="A429" t="s">
        <v>17</v>
      </c>
      <c r="B429" t="s">
        <v>293</v>
      </c>
      <c r="C429" t="s">
        <v>256</v>
      </c>
      <c r="D429" t="s">
        <v>20</v>
      </c>
      <c r="E429">
        <v>90291</v>
      </c>
      <c r="F429">
        <v>5899999</v>
      </c>
      <c r="G429" t="str" cm="1">
        <f t="array" ref="G429">IF(OR(VLOOKUP($C429,Price_LookUp_tbl,11,FALSE)&gt;$F429,VLOOKUP($C429,Price_LookUp_tbl,12,FALSE)&lt;$F429),"Yes","No")</f>
        <v>No</v>
      </c>
      <c r="H429">
        <f t="shared" si="54"/>
        <v>0.7770114800694955</v>
      </c>
      <c r="I429">
        <v>4</v>
      </c>
      <c r="J429" t="str">
        <f t="shared" si="55"/>
        <v>No</v>
      </c>
      <c r="K429">
        <f t="shared" si="56"/>
        <v>0.38368480993273696</v>
      </c>
      <c r="L429">
        <v>4.5</v>
      </c>
      <c r="M429" t="str">
        <f t="shared" si="57"/>
        <v>No</v>
      </c>
      <c r="N429">
        <f t="shared" si="58"/>
        <v>0.75333664154431113</v>
      </c>
      <c r="O429">
        <v>3699</v>
      </c>
      <c r="P429" t="str">
        <f t="shared" si="59"/>
        <v>No</v>
      </c>
      <c r="Q429">
        <f t="shared" si="60"/>
        <v>0.49122634411497756</v>
      </c>
      <c r="R429">
        <v>2696</v>
      </c>
      <c r="S429">
        <v>2010</v>
      </c>
      <c r="T429" t="str">
        <f t="shared" si="61"/>
        <v>No</v>
      </c>
      <c r="U429">
        <f t="shared" si="62"/>
        <v>0.9030831457670655</v>
      </c>
      <c r="V429">
        <v>82</v>
      </c>
      <c r="W429">
        <v>1595</v>
      </c>
      <c r="X429" t="s">
        <v>21</v>
      </c>
      <c r="Y429">
        <v>33.984185500000002</v>
      </c>
      <c r="Z429">
        <v>-118.468019</v>
      </c>
      <c r="AA429">
        <v>1.3248629399106449</v>
      </c>
    </row>
    <row r="430" spans="1:27" x14ac:dyDescent="0.3">
      <c r="A430" t="s">
        <v>17</v>
      </c>
      <c r="B430" t="s">
        <v>294</v>
      </c>
      <c r="C430" t="s">
        <v>256</v>
      </c>
      <c r="D430" t="s">
        <v>20</v>
      </c>
      <c r="E430">
        <v>90291</v>
      </c>
      <c r="F430">
        <v>4299000</v>
      </c>
      <c r="G430" t="str" cm="1">
        <f t="array" ref="G430">IF(OR(VLOOKUP($C430,Price_LookUp_tbl,11,FALSE)&gt;$F430,VLOOKUP($C430,Price_LookUp_tbl,12,FALSE)&lt;$F430),"Yes","No")</f>
        <v>No</v>
      </c>
      <c r="H430">
        <f t="shared" si="54"/>
        <v>0.26254045568002754</v>
      </c>
      <c r="I430">
        <v>5</v>
      </c>
      <c r="J430" t="str">
        <f t="shared" si="55"/>
        <v>No</v>
      </c>
      <c r="K430">
        <f t="shared" si="56"/>
        <v>1.174308054642619</v>
      </c>
      <c r="L430">
        <v>4.5</v>
      </c>
      <c r="M430" t="str">
        <f t="shared" si="57"/>
        <v>No</v>
      </c>
      <c r="N430">
        <f t="shared" si="58"/>
        <v>0.75333664154431113</v>
      </c>
      <c r="O430">
        <v>3436</v>
      </c>
      <c r="P430" t="str">
        <f t="shared" si="59"/>
        <v>No</v>
      </c>
      <c r="Q430">
        <f t="shared" si="60"/>
        <v>0.35038092874715993</v>
      </c>
      <c r="R430">
        <v>6107</v>
      </c>
      <c r="S430">
        <v>1912</v>
      </c>
      <c r="T430" t="str">
        <f t="shared" si="61"/>
        <v>No</v>
      </c>
      <c r="U430">
        <f t="shared" si="62"/>
        <v>-1.6464386010627325</v>
      </c>
      <c r="V430">
        <v>50</v>
      </c>
      <c r="W430">
        <v>1251</v>
      </c>
      <c r="X430" t="s">
        <v>21</v>
      </c>
      <c r="Y430">
        <v>33.997064199999997</v>
      </c>
      <c r="Z430">
        <v>-118.4485536</v>
      </c>
      <c r="AA430">
        <v>1.9606724712537711</v>
      </c>
    </row>
    <row r="431" spans="1:27" x14ac:dyDescent="0.3">
      <c r="A431" t="s">
        <v>17</v>
      </c>
      <c r="B431" t="s">
        <v>295</v>
      </c>
      <c r="C431" t="s">
        <v>256</v>
      </c>
      <c r="D431" t="s">
        <v>20</v>
      </c>
      <c r="E431">
        <v>90291</v>
      </c>
      <c r="F431">
        <v>2899000</v>
      </c>
      <c r="G431" t="str" cm="1">
        <f t="array" ref="G431">IF(OR(VLOOKUP($C431,Price_LookUp_tbl,11,FALSE)&gt;$F431,VLOOKUP($C431,Price_LookUp_tbl,12,FALSE)&lt;$F431),"Yes","No")</f>
        <v>No</v>
      </c>
      <c r="H431">
        <f t="shared" si="54"/>
        <v>-0.18734079605420531</v>
      </c>
      <c r="I431">
        <v>5</v>
      </c>
      <c r="J431" t="str">
        <f t="shared" si="55"/>
        <v>No</v>
      </c>
      <c r="K431">
        <f t="shared" si="56"/>
        <v>1.174308054642619</v>
      </c>
      <c r="L431">
        <v>3</v>
      </c>
      <c r="M431" t="str">
        <f t="shared" si="57"/>
        <v>No</v>
      </c>
      <c r="N431">
        <f t="shared" si="58"/>
        <v>-0.21017856143399274</v>
      </c>
      <c r="O431">
        <v>2477</v>
      </c>
      <c r="P431" t="str">
        <f t="shared" si="59"/>
        <v>No</v>
      </c>
      <c r="Q431">
        <f t="shared" si="60"/>
        <v>-0.1631960801415743</v>
      </c>
      <c r="R431">
        <v>2706</v>
      </c>
      <c r="S431">
        <v>2005</v>
      </c>
      <c r="T431" t="str">
        <f t="shared" si="61"/>
        <v>No</v>
      </c>
      <c r="U431">
        <f t="shared" si="62"/>
        <v>0.77300550562268799</v>
      </c>
      <c r="V431">
        <v>6</v>
      </c>
      <c r="W431">
        <v>1170</v>
      </c>
      <c r="X431" t="s">
        <v>21</v>
      </c>
      <c r="Y431">
        <v>33.990662899999997</v>
      </c>
      <c r="Z431">
        <v>-118.471193</v>
      </c>
      <c r="AA431">
        <v>0.8754553904435296</v>
      </c>
    </row>
    <row r="432" spans="1:27" x14ac:dyDescent="0.3">
      <c r="A432" t="s">
        <v>17</v>
      </c>
      <c r="B432" t="s">
        <v>296</v>
      </c>
      <c r="C432" t="s">
        <v>256</v>
      </c>
      <c r="D432" t="s">
        <v>20</v>
      </c>
      <c r="E432">
        <v>90291</v>
      </c>
      <c r="F432">
        <v>1490000</v>
      </c>
      <c r="G432" t="str" cm="1">
        <f t="array" ref="G432">IF(OR(VLOOKUP($C432,Price_LookUp_tbl,11,FALSE)&gt;$F432,VLOOKUP($C432,Price_LookUp_tbl,12,FALSE)&lt;$F432),"Yes","No")</f>
        <v>No</v>
      </c>
      <c r="H432">
        <f t="shared" si="54"/>
        <v>-0.64011414154958679</v>
      </c>
      <c r="I432">
        <v>3</v>
      </c>
      <c r="J432" t="str">
        <f t="shared" si="55"/>
        <v>No</v>
      </c>
      <c r="K432">
        <f t="shared" si="56"/>
        <v>-0.4069384347771452</v>
      </c>
      <c r="L432">
        <v>1</v>
      </c>
      <c r="M432" t="str">
        <f t="shared" si="57"/>
        <v>No</v>
      </c>
      <c r="N432">
        <f t="shared" si="58"/>
        <v>-1.494865498738398</v>
      </c>
      <c r="O432">
        <v>1308</v>
      </c>
      <c r="P432" t="str">
        <f t="shared" si="59"/>
        <v>No</v>
      </c>
      <c r="Q432">
        <f t="shared" si="60"/>
        <v>-0.78923520776506784</v>
      </c>
      <c r="R432">
        <v>3588</v>
      </c>
      <c r="S432">
        <v>1950</v>
      </c>
      <c r="T432" t="str">
        <f t="shared" si="61"/>
        <v>No</v>
      </c>
      <c r="U432">
        <f t="shared" si="62"/>
        <v>-0.65784853596546389</v>
      </c>
      <c r="V432">
        <v>7</v>
      </c>
      <c r="W432">
        <v>1139</v>
      </c>
      <c r="X432" t="s">
        <v>21</v>
      </c>
      <c r="Y432">
        <v>33.986214500000003</v>
      </c>
      <c r="Z432">
        <v>-118.4584512</v>
      </c>
      <c r="AA432">
        <v>1.6463166905090649</v>
      </c>
    </row>
    <row r="433" spans="1:27" x14ac:dyDescent="0.3">
      <c r="A433" t="s">
        <v>17</v>
      </c>
      <c r="B433" t="s">
        <v>297</v>
      </c>
      <c r="C433" t="s">
        <v>256</v>
      </c>
      <c r="D433" t="s">
        <v>20</v>
      </c>
      <c r="E433">
        <v>90291</v>
      </c>
      <c r="F433">
        <v>3995000</v>
      </c>
      <c r="G433" t="str" cm="1">
        <f t="array" ref="G433">IF(OR(VLOOKUP($C433,Price_LookUp_tbl,11,FALSE)&gt;$F433,VLOOKUP($C433,Price_LookUp_tbl,12,FALSE)&lt;$F433),"Yes","No")</f>
        <v>No</v>
      </c>
      <c r="H433">
        <f t="shared" si="54"/>
        <v>0.16485195530345129</v>
      </c>
      <c r="I433">
        <v>5</v>
      </c>
      <c r="J433" t="str">
        <f t="shared" si="55"/>
        <v>No</v>
      </c>
      <c r="K433">
        <f t="shared" si="56"/>
        <v>1.174308054642619</v>
      </c>
      <c r="L433">
        <v>4</v>
      </c>
      <c r="M433" t="str">
        <f t="shared" si="57"/>
        <v>No</v>
      </c>
      <c r="N433">
        <f t="shared" si="58"/>
        <v>0.43216490721820988</v>
      </c>
      <c r="O433">
        <v>3467</v>
      </c>
      <c r="P433" t="str">
        <f t="shared" si="59"/>
        <v>No</v>
      </c>
      <c r="Q433">
        <f t="shared" si="60"/>
        <v>0.36698247960800534</v>
      </c>
      <c r="R433">
        <v>3197</v>
      </c>
      <c r="S433">
        <v>1976</v>
      </c>
      <c r="T433" t="str">
        <f t="shared" si="61"/>
        <v>No</v>
      </c>
      <c r="U433">
        <f t="shared" si="62"/>
        <v>1.8555192785298814E-2</v>
      </c>
      <c r="V433">
        <v>7</v>
      </c>
      <c r="W433">
        <v>1152</v>
      </c>
      <c r="X433" t="s">
        <v>21</v>
      </c>
      <c r="Y433">
        <v>33.985302300000001</v>
      </c>
      <c r="Z433">
        <v>-118.4674036</v>
      </c>
      <c r="AA433">
        <v>1.2898722623244714</v>
      </c>
    </row>
    <row r="434" spans="1:27" x14ac:dyDescent="0.3">
      <c r="A434" t="s">
        <v>17</v>
      </c>
      <c r="B434" t="s">
        <v>298</v>
      </c>
      <c r="C434" t="s">
        <v>256</v>
      </c>
      <c r="D434" t="s">
        <v>20</v>
      </c>
      <c r="E434">
        <v>90291</v>
      </c>
      <c r="F434">
        <v>2688000</v>
      </c>
      <c r="G434" t="str" cm="1">
        <f t="array" ref="G434">IF(OR(VLOOKUP($C434,Price_LookUp_tbl,11,FALSE)&gt;$F434,VLOOKUP($C434,Price_LookUp_tbl,12,FALSE)&lt;$F434),"Yes","No")</f>
        <v>No</v>
      </c>
      <c r="H434">
        <f t="shared" si="54"/>
        <v>-0.25514432756557898</v>
      </c>
      <c r="I434">
        <v>5</v>
      </c>
      <c r="J434" t="str">
        <f t="shared" si="55"/>
        <v>No</v>
      </c>
      <c r="K434">
        <f t="shared" si="56"/>
        <v>1.174308054642619</v>
      </c>
      <c r="L434">
        <v>3</v>
      </c>
      <c r="M434" t="str">
        <f t="shared" si="57"/>
        <v>No</v>
      </c>
      <c r="N434">
        <f t="shared" si="58"/>
        <v>-0.21017856143399274</v>
      </c>
      <c r="O434">
        <v>2424</v>
      </c>
      <c r="P434" t="str">
        <f t="shared" si="59"/>
        <v>No</v>
      </c>
      <c r="Q434">
        <f t="shared" si="60"/>
        <v>-0.1915793767746326</v>
      </c>
      <c r="R434">
        <v>2701</v>
      </c>
      <c r="S434">
        <v>2007</v>
      </c>
      <c r="T434" t="str">
        <f t="shared" si="61"/>
        <v>No</v>
      </c>
      <c r="U434">
        <f t="shared" si="62"/>
        <v>0.82503656168043904</v>
      </c>
      <c r="V434">
        <v>18</v>
      </c>
      <c r="W434">
        <v>1109</v>
      </c>
      <c r="X434" t="s">
        <v>21</v>
      </c>
      <c r="Y434">
        <v>33.985387000000003</v>
      </c>
      <c r="Z434">
        <v>-118.46386649999999</v>
      </c>
      <c r="AA434">
        <v>1.4314137176378225</v>
      </c>
    </row>
    <row r="435" spans="1:27" x14ac:dyDescent="0.3">
      <c r="A435" t="s">
        <v>17</v>
      </c>
      <c r="B435" t="s">
        <v>299</v>
      </c>
      <c r="C435" t="s">
        <v>256</v>
      </c>
      <c r="D435" t="s">
        <v>20</v>
      </c>
      <c r="E435">
        <v>90291</v>
      </c>
      <c r="F435">
        <v>3600000</v>
      </c>
      <c r="G435" t="str" cm="1">
        <f t="array" ref="G435">IF(OR(VLOOKUP($C435,Price_LookUp_tbl,11,FALSE)&gt;$F435,VLOOKUP($C435,Price_LookUp_tbl,12,FALSE)&lt;$F435),"Yes","No")</f>
        <v>No</v>
      </c>
      <c r="H435">
        <f t="shared" si="54"/>
        <v>3.7921173564149868E-2</v>
      </c>
      <c r="I435">
        <v>4</v>
      </c>
      <c r="J435" t="str">
        <f t="shared" si="55"/>
        <v>No</v>
      </c>
      <c r="K435">
        <f t="shared" si="56"/>
        <v>0.38368480993273696</v>
      </c>
      <c r="L435">
        <v>3</v>
      </c>
      <c r="M435" t="str">
        <f t="shared" si="57"/>
        <v>No</v>
      </c>
      <c r="N435">
        <f t="shared" si="58"/>
        <v>-0.21017856143399274</v>
      </c>
      <c r="O435">
        <v>2613</v>
      </c>
      <c r="P435" t="str">
        <f t="shared" si="59"/>
        <v>No</v>
      </c>
      <c r="Q435">
        <f t="shared" si="60"/>
        <v>-9.0363469913349218E-2</v>
      </c>
      <c r="R435">
        <v>3900</v>
      </c>
      <c r="S435">
        <v>2021</v>
      </c>
      <c r="T435" t="str">
        <f t="shared" si="61"/>
        <v>No</v>
      </c>
      <c r="U435">
        <f t="shared" si="62"/>
        <v>1.1892539540846958</v>
      </c>
      <c r="V435">
        <v>59</v>
      </c>
      <c r="W435">
        <v>1378</v>
      </c>
      <c r="X435" t="s">
        <v>21</v>
      </c>
      <c r="Y435">
        <v>33.986224499999999</v>
      </c>
      <c r="Z435">
        <v>-118.4568288</v>
      </c>
      <c r="AA435">
        <v>1.7251143867428849</v>
      </c>
    </row>
    <row r="436" spans="1:27" x14ac:dyDescent="0.3">
      <c r="A436" t="s">
        <v>17</v>
      </c>
      <c r="B436" t="s">
        <v>300</v>
      </c>
      <c r="C436" t="s">
        <v>256</v>
      </c>
      <c r="D436" t="s">
        <v>20</v>
      </c>
      <c r="E436">
        <v>90291</v>
      </c>
      <c r="F436">
        <v>1550000</v>
      </c>
      <c r="G436" t="str" cm="1">
        <f t="array" ref="G436">IF(OR(VLOOKUP($C436,Price_LookUp_tbl,11,FALSE)&gt;$F436,VLOOKUP($C436,Price_LookUp_tbl,12,FALSE)&lt;$F436),"Yes","No")</f>
        <v>No</v>
      </c>
      <c r="H436">
        <f t="shared" si="54"/>
        <v>-0.62083351647526253</v>
      </c>
      <c r="I436">
        <v>3</v>
      </c>
      <c r="J436" t="str">
        <f t="shared" si="55"/>
        <v>No</v>
      </c>
      <c r="K436">
        <f t="shared" si="56"/>
        <v>-0.4069384347771452</v>
      </c>
      <c r="L436">
        <v>2</v>
      </c>
      <c r="M436" t="str">
        <f t="shared" si="57"/>
        <v>No</v>
      </c>
      <c r="N436">
        <f t="shared" si="58"/>
        <v>-0.85252203008619531</v>
      </c>
      <c r="O436">
        <v>1300</v>
      </c>
      <c r="P436" t="str">
        <f t="shared" si="59"/>
        <v>No</v>
      </c>
      <c r="Q436">
        <f t="shared" si="60"/>
        <v>-0.79351947895496344</v>
      </c>
      <c r="R436">
        <v>3603</v>
      </c>
      <c r="S436">
        <v>1963</v>
      </c>
      <c r="T436" t="str">
        <f t="shared" si="61"/>
        <v>No</v>
      </c>
      <c r="U436">
        <f t="shared" si="62"/>
        <v>-0.31964667159008259</v>
      </c>
      <c r="V436">
        <v>14</v>
      </c>
      <c r="W436">
        <v>1192</v>
      </c>
      <c r="X436" t="s">
        <v>21</v>
      </c>
      <c r="Y436">
        <v>33.985848699999998</v>
      </c>
      <c r="Z436">
        <v>-118.4608702</v>
      </c>
      <c r="AA436">
        <v>1.5459073056324542</v>
      </c>
    </row>
    <row r="437" spans="1:27" x14ac:dyDescent="0.3">
      <c r="A437" t="s">
        <v>17</v>
      </c>
      <c r="B437" t="s">
        <v>301</v>
      </c>
      <c r="C437" t="s">
        <v>256</v>
      </c>
      <c r="D437" t="s">
        <v>20</v>
      </c>
      <c r="E437">
        <v>90291</v>
      </c>
      <c r="F437">
        <v>4222222</v>
      </c>
      <c r="G437" t="str" cm="1">
        <f t="array" ref="G437">IF(OR(VLOOKUP($C437,Price_LookUp_tbl,11,FALSE)&gt;$F437,VLOOKUP($C437,Price_LookUp_tbl,12,FALSE)&lt;$F437),"Yes","No")</f>
        <v>No</v>
      </c>
      <c r="H437">
        <f t="shared" si="54"/>
        <v>0.23786832514741976</v>
      </c>
      <c r="I437">
        <v>5</v>
      </c>
      <c r="J437" t="str">
        <f t="shared" si="55"/>
        <v>No</v>
      </c>
      <c r="K437">
        <f t="shared" si="56"/>
        <v>1.174308054642619</v>
      </c>
      <c r="L437">
        <v>5</v>
      </c>
      <c r="M437" t="str">
        <f t="shared" si="57"/>
        <v>No</v>
      </c>
      <c r="N437">
        <f t="shared" si="58"/>
        <v>1.0745083758704126</v>
      </c>
      <c r="O437">
        <v>3230</v>
      </c>
      <c r="P437" t="str">
        <f t="shared" si="59"/>
        <v>No</v>
      </c>
      <c r="Q437">
        <f t="shared" si="60"/>
        <v>0.24006094560734842</v>
      </c>
      <c r="R437">
        <v>5842</v>
      </c>
      <c r="S437">
        <v>2017</v>
      </c>
      <c r="T437" t="str">
        <f t="shared" si="61"/>
        <v>No</v>
      </c>
      <c r="U437">
        <f t="shared" si="62"/>
        <v>1.0851918419691939</v>
      </c>
      <c r="V437">
        <v>13</v>
      </c>
      <c r="W437">
        <v>1307</v>
      </c>
      <c r="X437" t="s">
        <v>21</v>
      </c>
      <c r="Y437">
        <v>33.995640999999999</v>
      </c>
      <c r="Z437">
        <v>-118.4460867</v>
      </c>
      <c r="AA437">
        <v>2.1102432488480232</v>
      </c>
    </row>
    <row r="438" spans="1:27" x14ac:dyDescent="0.3">
      <c r="A438" t="s">
        <v>17</v>
      </c>
      <c r="B438" t="s">
        <v>302</v>
      </c>
      <c r="C438" t="s">
        <v>256</v>
      </c>
      <c r="D438" t="s">
        <v>20</v>
      </c>
      <c r="E438">
        <v>90291</v>
      </c>
      <c r="F438">
        <v>3195000</v>
      </c>
      <c r="G438" t="str" cm="1">
        <f t="array" ref="G438">IF(OR(VLOOKUP($C438,Price_LookUp_tbl,11,FALSE)&gt;$F438,VLOOKUP($C438,Price_LookUp_tbl,12,FALSE)&lt;$F438),"Yes","No")</f>
        <v>No</v>
      </c>
      <c r="H438">
        <f t="shared" si="54"/>
        <v>-9.2223045687538918E-2</v>
      </c>
      <c r="I438">
        <v>4</v>
      </c>
      <c r="J438" t="str">
        <f t="shared" si="55"/>
        <v>No</v>
      </c>
      <c r="K438">
        <f t="shared" si="56"/>
        <v>0.38368480993273696</v>
      </c>
      <c r="L438">
        <v>4</v>
      </c>
      <c r="M438" t="str">
        <f t="shared" si="57"/>
        <v>No</v>
      </c>
      <c r="N438">
        <f t="shared" si="58"/>
        <v>0.43216490721820988</v>
      </c>
      <c r="O438">
        <v>3009</v>
      </c>
      <c r="P438" t="str">
        <f t="shared" si="59"/>
        <v>No</v>
      </c>
      <c r="Q438">
        <f t="shared" si="60"/>
        <v>0.12170795398648265</v>
      </c>
      <c r="R438">
        <v>5849</v>
      </c>
      <c r="S438">
        <v>1922</v>
      </c>
      <c r="T438" t="str">
        <f t="shared" si="61"/>
        <v>No</v>
      </c>
      <c r="U438">
        <f t="shared" si="62"/>
        <v>-1.3862833207739778</v>
      </c>
      <c r="V438">
        <v>41</v>
      </c>
      <c r="W438">
        <v>1062</v>
      </c>
      <c r="X438" t="s">
        <v>21</v>
      </c>
      <c r="Y438">
        <v>33.994812199999998</v>
      </c>
      <c r="Z438">
        <v>-118.4474379</v>
      </c>
      <c r="AA438">
        <v>2.0406654499127637</v>
      </c>
    </row>
    <row r="439" spans="1:27" x14ac:dyDescent="0.3">
      <c r="A439" t="s">
        <v>17</v>
      </c>
      <c r="B439" t="s">
        <v>303</v>
      </c>
      <c r="C439" t="s">
        <v>256</v>
      </c>
      <c r="D439" t="s">
        <v>20</v>
      </c>
      <c r="E439">
        <v>90291</v>
      </c>
      <c r="F439">
        <v>1350000</v>
      </c>
      <c r="G439" t="str" cm="1">
        <f t="array" ref="G439">IF(OR(VLOOKUP($C439,Price_LookUp_tbl,11,FALSE)&gt;$F439,VLOOKUP($C439,Price_LookUp_tbl,12,FALSE)&lt;$F439),"Yes","No")</f>
        <v>No</v>
      </c>
      <c r="H439">
        <f t="shared" si="54"/>
        <v>-0.68510226672301011</v>
      </c>
      <c r="I439">
        <v>2</v>
      </c>
      <c r="J439" t="str">
        <f t="shared" si="55"/>
        <v>No</v>
      </c>
      <c r="K439">
        <f t="shared" si="56"/>
        <v>-1.1975616794870274</v>
      </c>
      <c r="L439">
        <v>1</v>
      </c>
      <c r="M439" t="str">
        <f t="shared" si="57"/>
        <v>No</v>
      </c>
      <c r="N439">
        <f t="shared" si="58"/>
        <v>-1.494865498738398</v>
      </c>
      <c r="O439">
        <v>882</v>
      </c>
      <c r="P439" t="str">
        <f t="shared" si="59"/>
        <v>No</v>
      </c>
      <c r="Q439">
        <f t="shared" si="60"/>
        <v>-1.0173726486270083</v>
      </c>
      <c r="R439">
        <v>5849</v>
      </c>
      <c r="S439">
        <v>1923</v>
      </c>
      <c r="T439" t="str">
        <f t="shared" si="61"/>
        <v>No</v>
      </c>
      <c r="U439">
        <f t="shared" si="62"/>
        <v>-1.3602677927451021</v>
      </c>
      <c r="V439">
        <v>27</v>
      </c>
      <c r="W439">
        <v>1531</v>
      </c>
      <c r="X439" t="s">
        <v>21</v>
      </c>
      <c r="Y439">
        <v>33.994262999999997</v>
      </c>
      <c r="Z439">
        <v>-118.4483006</v>
      </c>
      <c r="AA439">
        <v>1.9976284166929206</v>
      </c>
    </row>
    <row r="440" spans="1:27" x14ac:dyDescent="0.3">
      <c r="A440" t="s">
        <v>17</v>
      </c>
      <c r="B440" t="s">
        <v>304</v>
      </c>
      <c r="C440" t="s">
        <v>256</v>
      </c>
      <c r="D440" t="s">
        <v>20</v>
      </c>
      <c r="E440">
        <v>90291</v>
      </c>
      <c r="F440">
        <v>3865000</v>
      </c>
      <c r="G440" t="str" cm="1">
        <f t="array" ref="G440">IF(OR(VLOOKUP($C440,Price_LookUp_tbl,11,FALSE)&gt;$F440,VLOOKUP($C440,Price_LookUp_tbl,12,FALSE)&lt;$F440),"Yes","No")</f>
        <v>No</v>
      </c>
      <c r="H440">
        <f t="shared" si="54"/>
        <v>0.12307726764241537</v>
      </c>
      <c r="I440">
        <v>3</v>
      </c>
      <c r="J440" t="str">
        <f t="shared" si="55"/>
        <v>No</v>
      </c>
      <c r="K440">
        <f t="shared" si="56"/>
        <v>-0.4069384347771452</v>
      </c>
      <c r="L440">
        <v>4</v>
      </c>
      <c r="M440" t="str">
        <f t="shared" si="57"/>
        <v>No</v>
      </c>
      <c r="N440">
        <f t="shared" si="58"/>
        <v>0.43216490721820988</v>
      </c>
      <c r="O440">
        <v>3742</v>
      </c>
      <c r="P440" t="str">
        <f t="shared" si="59"/>
        <v>No</v>
      </c>
      <c r="Q440">
        <f t="shared" si="60"/>
        <v>0.51425430176066633</v>
      </c>
      <c r="R440">
        <v>4233</v>
      </c>
      <c r="S440">
        <v>2015</v>
      </c>
      <c r="T440" t="str">
        <f t="shared" si="61"/>
        <v>No</v>
      </c>
      <c r="U440">
        <f t="shared" si="62"/>
        <v>1.0331607859114429</v>
      </c>
      <c r="V440">
        <v>4</v>
      </c>
      <c r="W440">
        <v>1033</v>
      </c>
      <c r="X440" t="s">
        <v>21</v>
      </c>
      <c r="Y440">
        <v>34.000489199999997</v>
      </c>
      <c r="Z440">
        <v>-118.4707253</v>
      </c>
      <c r="AA440">
        <v>0.69364165309898329</v>
      </c>
    </row>
    <row r="441" spans="1:27" x14ac:dyDescent="0.3">
      <c r="A441" t="s">
        <v>17</v>
      </c>
      <c r="B441" t="s">
        <v>307</v>
      </c>
      <c r="C441" t="s">
        <v>256</v>
      </c>
      <c r="D441" t="s">
        <v>20</v>
      </c>
      <c r="E441">
        <v>90291</v>
      </c>
      <c r="F441">
        <v>2700000</v>
      </c>
      <c r="G441" t="str" cm="1">
        <f t="array" ref="G441">IF(OR(VLOOKUP($C441,Price_LookUp_tbl,11,FALSE)&gt;$F441,VLOOKUP($C441,Price_LookUp_tbl,12,FALSE)&lt;$F441),"Yes","No")</f>
        <v>No</v>
      </c>
      <c r="H441">
        <f t="shared" si="54"/>
        <v>-0.2512882025507141</v>
      </c>
      <c r="I441">
        <v>2</v>
      </c>
      <c r="J441" t="str">
        <f t="shared" si="55"/>
        <v>No</v>
      </c>
      <c r="K441">
        <f t="shared" si="56"/>
        <v>-1.1975616794870274</v>
      </c>
      <c r="L441">
        <v>2</v>
      </c>
      <c r="M441" t="str">
        <f t="shared" si="57"/>
        <v>No</v>
      </c>
      <c r="N441">
        <f t="shared" si="58"/>
        <v>-0.85252203008619531</v>
      </c>
      <c r="O441">
        <v>1694</v>
      </c>
      <c r="P441" t="str">
        <f t="shared" si="59"/>
        <v>No</v>
      </c>
      <c r="Q441">
        <f t="shared" si="60"/>
        <v>-0.58251912285260554</v>
      </c>
      <c r="R441">
        <v>5038</v>
      </c>
      <c r="S441">
        <v>1942</v>
      </c>
      <c r="T441" t="str">
        <f t="shared" si="61"/>
        <v>No</v>
      </c>
      <c r="U441">
        <f t="shared" si="62"/>
        <v>-0.86597276019646785</v>
      </c>
      <c r="V441">
        <v>102</v>
      </c>
      <c r="W441">
        <v>1594</v>
      </c>
      <c r="X441" t="s">
        <v>21</v>
      </c>
      <c r="Y441">
        <v>33.983973200000001</v>
      </c>
      <c r="Z441">
        <v>-118.46260049999999</v>
      </c>
      <c r="AA441">
        <v>1.5505041718303791</v>
      </c>
    </row>
    <row r="442" spans="1:27" x14ac:dyDescent="0.3">
      <c r="A442" t="s">
        <v>17</v>
      </c>
      <c r="B442" t="s">
        <v>308</v>
      </c>
      <c r="C442" t="s">
        <v>256</v>
      </c>
      <c r="D442" t="s">
        <v>20</v>
      </c>
      <c r="E442">
        <v>90291</v>
      </c>
      <c r="F442">
        <v>1975000</v>
      </c>
      <c r="G442" t="str" cm="1">
        <f t="array" ref="G442">IF(OR(VLOOKUP($C442,Price_LookUp_tbl,11,FALSE)&gt;$F442,VLOOKUP($C442,Price_LookUp_tbl,12,FALSE)&lt;$F442),"Yes","No")</f>
        <v>No</v>
      </c>
      <c r="H442">
        <f t="shared" si="54"/>
        <v>-0.484262422198799</v>
      </c>
      <c r="I442">
        <v>2</v>
      </c>
      <c r="J442" t="str">
        <f t="shared" si="55"/>
        <v>No</v>
      </c>
      <c r="K442">
        <f t="shared" si="56"/>
        <v>-1.1975616794870274</v>
      </c>
      <c r="L442">
        <v>1</v>
      </c>
      <c r="M442" t="str">
        <f t="shared" si="57"/>
        <v>No</v>
      </c>
      <c r="N442">
        <f t="shared" si="58"/>
        <v>-1.494865498738398</v>
      </c>
      <c r="O442">
        <v>865</v>
      </c>
      <c r="P442" t="str">
        <f t="shared" si="59"/>
        <v>No</v>
      </c>
      <c r="Q442">
        <f t="shared" si="60"/>
        <v>-1.0264767249055364</v>
      </c>
      <c r="R442">
        <v>5155</v>
      </c>
      <c r="S442">
        <v>1939</v>
      </c>
      <c r="T442" t="str">
        <f t="shared" si="61"/>
        <v>No</v>
      </c>
      <c r="U442">
        <f t="shared" si="62"/>
        <v>-0.94401934428309431</v>
      </c>
      <c r="V442">
        <v>53</v>
      </c>
      <c r="W442">
        <v>2283</v>
      </c>
      <c r="X442" t="s">
        <v>21</v>
      </c>
      <c r="Y442">
        <v>33.982883399999999</v>
      </c>
      <c r="Z442">
        <v>-118.46359080000001</v>
      </c>
      <c r="AA442">
        <v>1.5616284068152864</v>
      </c>
    </row>
    <row r="443" spans="1:27" x14ac:dyDescent="0.3">
      <c r="A443" t="s">
        <v>17</v>
      </c>
      <c r="B443" t="s">
        <v>309</v>
      </c>
      <c r="C443" t="s">
        <v>256</v>
      </c>
      <c r="D443" t="s">
        <v>20</v>
      </c>
      <c r="E443">
        <v>90291</v>
      </c>
      <c r="F443">
        <v>2200000</v>
      </c>
      <c r="G443" t="str" cm="1">
        <f t="array" ref="G443">IF(OR(VLOOKUP($C443,Price_LookUp_tbl,11,FALSE)&gt;$F443,VLOOKUP($C443,Price_LookUp_tbl,12,FALSE)&lt;$F443),"Yes","No")</f>
        <v>No</v>
      </c>
      <c r="H443">
        <f t="shared" si="54"/>
        <v>-0.41196007817008301</v>
      </c>
      <c r="I443">
        <v>2</v>
      </c>
      <c r="J443" t="str">
        <f t="shared" si="55"/>
        <v>No</v>
      </c>
      <c r="K443">
        <f t="shared" si="56"/>
        <v>-1.1975616794870274</v>
      </c>
      <c r="L443">
        <v>2</v>
      </c>
      <c r="M443" t="str">
        <f t="shared" si="57"/>
        <v>No</v>
      </c>
      <c r="N443">
        <f t="shared" si="58"/>
        <v>-0.85252203008619531</v>
      </c>
      <c r="O443">
        <v>1198</v>
      </c>
      <c r="P443" t="str">
        <f t="shared" si="59"/>
        <v>No</v>
      </c>
      <c r="Q443">
        <f t="shared" si="60"/>
        <v>-0.8481439366261323</v>
      </c>
      <c r="R443">
        <v>5041</v>
      </c>
      <c r="S443">
        <v>1942</v>
      </c>
      <c r="T443" t="str">
        <f t="shared" si="61"/>
        <v>No</v>
      </c>
      <c r="U443">
        <f t="shared" si="62"/>
        <v>-0.86597276019646785</v>
      </c>
      <c r="V443">
        <v>4</v>
      </c>
      <c r="W443">
        <v>1836</v>
      </c>
      <c r="X443" t="s">
        <v>21</v>
      </c>
      <c r="Y443">
        <v>33.983378600000002</v>
      </c>
      <c r="Z443">
        <v>-118.4621064</v>
      </c>
      <c r="AA443">
        <v>1.5990850662661691</v>
      </c>
    </row>
    <row r="444" spans="1:27" x14ac:dyDescent="0.3">
      <c r="A444" t="s">
        <v>17</v>
      </c>
      <c r="B444" t="s">
        <v>310</v>
      </c>
      <c r="C444" t="s">
        <v>256</v>
      </c>
      <c r="D444" t="s">
        <v>20</v>
      </c>
      <c r="E444">
        <v>90291</v>
      </c>
      <c r="F444">
        <v>4750000</v>
      </c>
      <c r="G444" t="str" cm="1">
        <f t="array" ref="G444">IF(OR(VLOOKUP($C444,Price_LookUp_tbl,11,FALSE)&gt;$F444,VLOOKUP($C444,Price_LookUp_tbl,12,FALSE)&lt;$F444),"Yes","No")</f>
        <v>No</v>
      </c>
      <c r="H444">
        <f t="shared" si="54"/>
        <v>0.40746648748869829</v>
      </c>
      <c r="I444">
        <v>3</v>
      </c>
      <c r="J444" t="str">
        <f t="shared" si="55"/>
        <v>No</v>
      </c>
      <c r="K444">
        <f t="shared" si="56"/>
        <v>-0.4069384347771452</v>
      </c>
      <c r="L444">
        <v>3.5</v>
      </c>
      <c r="M444" t="str">
        <f t="shared" si="57"/>
        <v>No</v>
      </c>
      <c r="N444">
        <f t="shared" si="58"/>
        <v>0.11099317289210857</v>
      </c>
      <c r="O444">
        <v>3310</v>
      </c>
      <c r="P444" t="str">
        <f t="shared" si="59"/>
        <v>No</v>
      </c>
      <c r="Q444">
        <f t="shared" si="60"/>
        <v>0.28290365750630436</v>
      </c>
      <c r="R444">
        <v>3084</v>
      </c>
      <c r="S444">
        <v>1999</v>
      </c>
      <c r="T444" t="str">
        <f t="shared" si="61"/>
        <v>No</v>
      </c>
      <c r="U444">
        <f t="shared" si="62"/>
        <v>0.61691233744943508</v>
      </c>
      <c r="V444">
        <v>3</v>
      </c>
      <c r="W444">
        <v>1435</v>
      </c>
      <c r="X444" t="s">
        <v>21</v>
      </c>
      <c r="Y444">
        <v>33.980832999999997</v>
      </c>
      <c r="Z444">
        <v>-118.465746</v>
      </c>
      <c r="AA444">
        <v>1.5872061954144483</v>
      </c>
    </row>
    <row r="445" spans="1:27" x14ac:dyDescent="0.3">
      <c r="A445" t="s">
        <v>17</v>
      </c>
      <c r="B445" t="s">
        <v>311</v>
      </c>
      <c r="C445" t="s">
        <v>256</v>
      </c>
      <c r="D445" t="s">
        <v>20</v>
      </c>
      <c r="E445">
        <v>90291</v>
      </c>
      <c r="F445">
        <v>3575000</v>
      </c>
      <c r="G445" t="str" cm="1">
        <f t="array" ref="G445">IF(OR(VLOOKUP($C445,Price_LookUp_tbl,11,FALSE)&gt;$F445,VLOOKUP($C445,Price_LookUp_tbl,12,FALSE)&lt;$F445),"Yes","No")</f>
        <v>No</v>
      </c>
      <c r="H445">
        <f t="shared" si="54"/>
        <v>2.9887579783181427E-2</v>
      </c>
      <c r="I445">
        <v>4</v>
      </c>
      <c r="J445" t="str">
        <f t="shared" si="55"/>
        <v>No</v>
      </c>
      <c r="K445">
        <f t="shared" si="56"/>
        <v>0.38368480993273696</v>
      </c>
      <c r="L445">
        <v>3</v>
      </c>
      <c r="M445" t="str">
        <f t="shared" si="57"/>
        <v>No</v>
      </c>
      <c r="N445">
        <f t="shared" si="58"/>
        <v>-0.21017856143399274</v>
      </c>
      <c r="O445">
        <v>2901</v>
      </c>
      <c r="P445" t="str">
        <f t="shared" si="59"/>
        <v>No</v>
      </c>
      <c r="Q445">
        <f t="shared" si="60"/>
        <v>6.3870292922892133E-2</v>
      </c>
      <c r="R445">
        <v>3698</v>
      </c>
      <c r="S445">
        <v>1977</v>
      </c>
      <c r="T445" t="str">
        <f t="shared" si="61"/>
        <v>No</v>
      </c>
      <c r="U445">
        <f t="shared" si="62"/>
        <v>4.4570720814174306E-2</v>
      </c>
      <c r="V445">
        <v>12</v>
      </c>
      <c r="W445">
        <v>1232</v>
      </c>
      <c r="X445" t="s">
        <v>21</v>
      </c>
      <c r="Y445">
        <v>33.980640000000001</v>
      </c>
      <c r="Z445">
        <v>-118.46548989999999</v>
      </c>
      <c r="AA445">
        <v>1.6067366205925242</v>
      </c>
    </row>
    <row r="446" spans="1:27" x14ac:dyDescent="0.3">
      <c r="A446" t="s">
        <v>17</v>
      </c>
      <c r="B446" t="s">
        <v>312</v>
      </c>
      <c r="C446" t="s">
        <v>256</v>
      </c>
      <c r="D446" t="s">
        <v>20</v>
      </c>
      <c r="E446">
        <v>90291</v>
      </c>
      <c r="F446">
        <v>2985000</v>
      </c>
      <c r="G446" t="str" cm="1">
        <f t="array" ref="G446">IF(OR(VLOOKUP($C446,Price_LookUp_tbl,11,FALSE)&gt;$F446,VLOOKUP($C446,Price_LookUp_tbl,12,FALSE)&lt;$F446),"Yes","No")</f>
        <v>No</v>
      </c>
      <c r="H446">
        <f t="shared" si="54"/>
        <v>-0.15970523344767384</v>
      </c>
      <c r="I446">
        <v>3</v>
      </c>
      <c r="J446" t="str">
        <f t="shared" si="55"/>
        <v>No</v>
      </c>
      <c r="K446">
        <f t="shared" si="56"/>
        <v>-0.4069384347771452</v>
      </c>
      <c r="L446">
        <v>3</v>
      </c>
      <c r="M446" t="str">
        <f t="shared" si="57"/>
        <v>No</v>
      </c>
      <c r="N446">
        <f t="shared" si="58"/>
        <v>-0.21017856143399274</v>
      </c>
      <c r="O446">
        <v>2060</v>
      </c>
      <c r="P446" t="str">
        <f t="shared" si="59"/>
        <v>No</v>
      </c>
      <c r="Q446">
        <f t="shared" si="60"/>
        <v>-0.38651371591488209</v>
      </c>
      <c r="R446">
        <v>2518</v>
      </c>
      <c r="S446">
        <v>1958</v>
      </c>
      <c r="T446" t="str">
        <f t="shared" si="61"/>
        <v>No</v>
      </c>
      <c r="U446">
        <f t="shared" si="62"/>
        <v>-0.44972431173446004</v>
      </c>
      <c r="V446">
        <v>68</v>
      </c>
      <c r="W446">
        <v>1449</v>
      </c>
      <c r="X446" t="s">
        <v>21</v>
      </c>
      <c r="Y446">
        <v>33.979472199999996</v>
      </c>
      <c r="Z446">
        <v>-118.46699889999999</v>
      </c>
      <c r="AA446">
        <v>1.6216822498575463</v>
      </c>
    </row>
    <row r="447" spans="1:27" x14ac:dyDescent="0.3">
      <c r="A447" t="s">
        <v>17</v>
      </c>
      <c r="B447" t="s">
        <v>313</v>
      </c>
      <c r="C447" t="s">
        <v>256</v>
      </c>
      <c r="D447" t="s">
        <v>20</v>
      </c>
      <c r="E447">
        <v>90291</v>
      </c>
      <c r="F447">
        <v>1817000</v>
      </c>
      <c r="G447" t="str" cm="1">
        <f t="array" ref="G447">IF(OR(VLOOKUP($C447,Price_LookUp_tbl,11,FALSE)&gt;$F447,VLOOKUP($C447,Price_LookUp_tbl,12,FALSE)&lt;$F447),"Yes","No")</f>
        <v>No</v>
      </c>
      <c r="H447">
        <f t="shared" si="54"/>
        <v>-0.53503473489451958</v>
      </c>
      <c r="I447">
        <v>2</v>
      </c>
      <c r="J447" t="str">
        <f t="shared" si="55"/>
        <v>No</v>
      </c>
      <c r="K447">
        <f t="shared" si="56"/>
        <v>-1.1975616794870274</v>
      </c>
      <c r="L447">
        <v>1</v>
      </c>
      <c r="M447" t="str">
        <f t="shared" si="57"/>
        <v>No</v>
      </c>
      <c r="N447">
        <f t="shared" si="58"/>
        <v>-1.494865498738398</v>
      </c>
      <c r="O447">
        <v>962</v>
      </c>
      <c r="P447" t="str">
        <f t="shared" si="59"/>
        <v>No</v>
      </c>
      <c r="Q447">
        <f t="shared" si="60"/>
        <v>-0.97452993672805233</v>
      </c>
      <c r="R447">
        <v>2865</v>
      </c>
      <c r="S447">
        <v>1920</v>
      </c>
      <c r="T447" t="str">
        <f t="shared" si="61"/>
        <v>No</v>
      </c>
      <c r="U447">
        <f t="shared" si="62"/>
        <v>-1.4383143768317286</v>
      </c>
      <c r="V447">
        <v>5</v>
      </c>
      <c r="W447">
        <v>1889</v>
      </c>
      <c r="X447" t="s">
        <v>21</v>
      </c>
      <c r="Y447">
        <v>33.989793599999999</v>
      </c>
      <c r="Z447">
        <v>-118.46883680000001</v>
      </c>
      <c r="AA447">
        <v>1.0175587493774061</v>
      </c>
    </row>
    <row r="448" spans="1:27" x14ac:dyDescent="0.3">
      <c r="A448" t="s">
        <v>17</v>
      </c>
      <c r="B448" t="s">
        <v>314</v>
      </c>
      <c r="C448" t="s">
        <v>256</v>
      </c>
      <c r="D448" t="s">
        <v>20</v>
      </c>
      <c r="E448">
        <v>90291</v>
      </c>
      <c r="F448">
        <v>2988000</v>
      </c>
      <c r="G448" t="str" cm="1">
        <f t="array" ref="G448">IF(OR(VLOOKUP($C448,Price_LookUp_tbl,11,FALSE)&gt;$F448,VLOOKUP($C448,Price_LookUp_tbl,12,FALSE)&lt;$F448),"Yes","No")</f>
        <v>No</v>
      </c>
      <c r="H448">
        <f t="shared" si="54"/>
        <v>-0.15874120219395763</v>
      </c>
      <c r="I448">
        <v>3</v>
      </c>
      <c r="J448" t="str">
        <f t="shared" si="55"/>
        <v>No</v>
      </c>
      <c r="K448">
        <f t="shared" si="56"/>
        <v>-0.4069384347771452</v>
      </c>
      <c r="L448">
        <v>3.5</v>
      </c>
      <c r="M448" t="str">
        <f t="shared" si="57"/>
        <v>No</v>
      </c>
      <c r="N448">
        <f t="shared" si="58"/>
        <v>0.11099317289210857</v>
      </c>
      <c r="O448">
        <v>3334</v>
      </c>
      <c r="P448" t="str">
        <f t="shared" si="59"/>
        <v>No</v>
      </c>
      <c r="Q448">
        <f t="shared" si="60"/>
        <v>0.29575647107599112</v>
      </c>
      <c r="R448">
        <v>2642</v>
      </c>
      <c r="S448">
        <v>2014</v>
      </c>
      <c r="T448" t="str">
        <f t="shared" si="61"/>
        <v>No</v>
      </c>
      <c r="U448">
        <f t="shared" si="62"/>
        <v>1.0071452578825675</v>
      </c>
      <c r="V448">
        <v>4</v>
      </c>
      <c r="W448">
        <v>896</v>
      </c>
      <c r="X448" t="s">
        <v>21</v>
      </c>
      <c r="Y448">
        <v>33.985560999999997</v>
      </c>
      <c r="Z448">
        <v>-118.471098</v>
      </c>
      <c r="AA448">
        <v>1.1419699981966756</v>
      </c>
    </row>
    <row r="449" spans="1:27" x14ac:dyDescent="0.3">
      <c r="A449" t="s">
        <v>17</v>
      </c>
      <c r="B449" t="s">
        <v>315</v>
      </c>
      <c r="C449" t="s">
        <v>256</v>
      </c>
      <c r="D449" t="s">
        <v>20</v>
      </c>
      <c r="E449">
        <v>90291</v>
      </c>
      <c r="F449">
        <v>2395000</v>
      </c>
      <c r="G449" t="str" cm="1">
        <f t="array" ref="G449">IF(OR(VLOOKUP($C449,Price_LookUp_tbl,11,FALSE)&gt;$F449,VLOOKUP($C449,Price_LookUp_tbl,12,FALSE)&lt;$F449),"Yes","No")</f>
        <v>No</v>
      </c>
      <c r="H449">
        <f t="shared" si="54"/>
        <v>-0.34929804667852915</v>
      </c>
      <c r="I449">
        <v>3</v>
      </c>
      <c r="J449" t="str">
        <f t="shared" si="55"/>
        <v>No</v>
      </c>
      <c r="K449">
        <f t="shared" si="56"/>
        <v>-0.4069384347771452</v>
      </c>
      <c r="L449">
        <v>3</v>
      </c>
      <c r="M449" t="str">
        <f t="shared" si="57"/>
        <v>No</v>
      </c>
      <c r="N449">
        <f t="shared" si="58"/>
        <v>-0.21017856143399274</v>
      </c>
      <c r="O449">
        <v>1552</v>
      </c>
      <c r="P449" t="str">
        <f t="shared" si="59"/>
        <v>No</v>
      </c>
      <c r="Q449">
        <f t="shared" si="60"/>
        <v>-0.65856493647325232</v>
      </c>
      <c r="R449">
        <v>2285</v>
      </c>
      <c r="S449">
        <v>1952</v>
      </c>
      <c r="T449" t="str">
        <f t="shared" si="61"/>
        <v>No</v>
      </c>
      <c r="U449">
        <f t="shared" si="62"/>
        <v>-0.60581747990771295</v>
      </c>
      <c r="V449">
        <v>25</v>
      </c>
      <c r="W449">
        <v>1543</v>
      </c>
      <c r="X449" t="s">
        <v>21</v>
      </c>
      <c r="Y449">
        <v>33.987164999999997</v>
      </c>
      <c r="Z449">
        <v>-118.46873600000001</v>
      </c>
      <c r="AA449">
        <v>1.1439951652622145</v>
      </c>
    </row>
    <row r="450" spans="1:27" x14ac:dyDescent="0.3">
      <c r="A450" t="s">
        <v>17</v>
      </c>
      <c r="B450" t="s">
        <v>316</v>
      </c>
      <c r="C450" t="s">
        <v>256</v>
      </c>
      <c r="D450" t="s">
        <v>20</v>
      </c>
      <c r="E450">
        <v>90291</v>
      </c>
      <c r="F450">
        <v>2099000</v>
      </c>
      <c r="G450" t="str" cm="1">
        <f t="array" ref="G450">IF(OR(VLOOKUP($C450,Price_LookUp_tbl,11,FALSE)&gt;$F450,VLOOKUP($C450,Price_LookUp_tbl,12,FALSE)&lt;$F450),"Yes","No")</f>
        <v>No</v>
      </c>
      <c r="H450">
        <f t="shared" ref="H450:H513" si="63">STANDARDIZE($F450,VLOOKUP($C450,Price_LookUp_tbl,2,FALSE),VLOOKUP($C450,Price_LookUp_tbl,3,FALSE))</f>
        <v>-0.44441579704519552</v>
      </c>
      <c r="I450">
        <v>3</v>
      </c>
      <c r="J450" t="str">
        <f t="shared" ref="J450:J513" si="64">IF(OR(VLOOKUP($C450,Beds_LookUp_tbl,11,FALSE)&gt;$I450,VLOOKUP($C450,Beds_LookUp_tbl,12,FALSE)&lt;$I450),"Yes","No")</f>
        <v>No</v>
      </c>
      <c r="K450">
        <f t="shared" ref="K450:K513" si="65">STANDARDIZE($I450,VLOOKUP($C450,Beds_LookUp_tbl,2,FALSE),VLOOKUP($C450,Beds_LookUp_tbl,3,FALSE))</f>
        <v>-0.4069384347771452</v>
      </c>
      <c r="L450">
        <v>2</v>
      </c>
      <c r="M450" t="str">
        <f t="shared" ref="M450:M513" si="66">IF(OR(VLOOKUP($C450,Baths_LookUp_tbl,11,FALSE)&gt;$L450,VLOOKUP($C450,Baths_LookUp_tbl,12,FALSE)&lt;$L450),"Yes","No")</f>
        <v>No</v>
      </c>
      <c r="N450">
        <f t="shared" ref="N450:N513" si="67">STANDARDIZE($L450,VLOOKUP($C450,Baths_LookUp_tbl,2,FALSE),VLOOKUP($C450,Baths_LookUp_tbl,3,FALSE))</f>
        <v>-0.85252203008619531</v>
      </c>
      <c r="O450">
        <v>1700</v>
      </c>
      <c r="P450" t="str">
        <f t="shared" ref="P450:P513" si="68">IF(OR(VLOOKUP($C450,Square_Feet_LookUp_tbl,11,FALSE)&gt;$O450,VLOOKUP($C450,Square_Feet_LookUp_tbl,12,FALSE)&lt;$O450),"Yes","No")</f>
        <v>No</v>
      </c>
      <c r="Q450">
        <f t="shared" ref="Q450:Q513" si="69">STANDARDIZE($O450,VLOOKUP($C450,Square_Feet_LookUp_tbl,2,FALSE),VLOOKUP($C450,Square_Feet_LookUp_tbl,3,FALSE))</f>
        <v>-0.57930591946018384</v>
      </c>
      <c r="R450">
        <v>5268</v>
      </c>
      <c r="S450">
        <v>1913</v>
      </c>
      <c r="T450" t="str">
        <f t="shared" ref="T450:T513" si="70">IF(OR(VLOOKUP($C450,Year_Built_LookUp_tbl,11,FALSE)&gt;$S450,VLOOKUP($C450,Year_Built_LookUp_tbl,12,FALSE)&lt;$S450),"Yes","No")</f>
        <v>No</v>
      </c>
      <c r="U450">
        <f t="shared" ref="U450:U513" si="71">STANDARDIZE($S450,VLOOKUP($C450,Year_Built_LookUp_tbl,2,FALSE),VLOOKUP($C450,Year_Built_LookUp_tbl,3,FALSE))</f>
        <v>-1.6204230730338571</v>
      </c>
      <c r="V450">
        <v>17</v>
      </c>
      <c r="W450">
        <v>1235</v>
      </c>
      <c r="X450" t="s">
        <v>21</v>
      </c>
      <c r="Y450">
        <v>33.997092500000001</v>
      </c>
      <c r="Z450">
        <v>-118.4734898</v>
      </c>
      <c r="AA450">
        <v>0.5438276437847771</v>
      </c>
    </row>
    <row r="451" spans="1:27" x14ac:dyDescent="0.3">
      <c r="A451" t="s">
        <v>17</v>
      </c>
      <c r="B451" t="s">
        <v>319</v>
      </c>
      <c r="C451" t="s">
        <v>256</v>
      </c>
      <c r="D451" t="s">
        <v>20</v>
      </c>
      <c r="E451">
        <v>90291</v>
      </c>
      <c r="F451">
        <v>1795000</v>
      </c>
      <c r="G451" t="str" cm="1">
        <f t="array" ref="G451">IF(OR(VLOOKUP($C451,Price_LookUp_tbl,11,FALSE)&gt;$F451,VLOOKUP($C451,Price_LookUp_tbl,12,FALSE)&lt;$F451),"Yes","No")</f>
        <v>No</v>
      </c>
      <c r="H451">
        <f t="shared" si="63"/>
        <v>-0.5421042974217718</v>
      </c>
      <c r="I451">
        <v>2</v>
      </c>
      <c r="J451" t="str">
        <f t="shared" si="64"/>
        <v>No</v>
      </c>
      <c r="K451">
        <f t="shared" si="65"/>
        <v>-1.1975616794870274</v>
      </c>
      <c r="L451">
        <v>1</v>
      </c>
      <c r="M451" t="str">
        <f t="shared" si="66"/>
        <v>No</v>
      </c>
      <c r="N451">
        <f t="shared" si="67"/>
        <v>-1.494865498738398</v>
      </c>
      <c r="O451">
        <v>1742</v>
      </c>
      <c r="P451" t="str">
        <f t="shared" si="68"/>
        <v>No</v>
      </c>
      <c r="Q451">
        <f t="shared" si="69"/>
        <v>-0.55681349571323191</v>
      </c>
      <c r="R451">
        <v>2849</v>
      </c>
      <c r="S451">
        <v>1948</v>
      </c>
      <c r="T451" t="str">
        <f t="shared" si="70"/>
        <v>No</v>
      </c>
      <c r="U451">
        <f t="shared" si="71"/>
        <v>-0.70987959202321493</v>
      </c>
      <c r="V451">
        <v>3</v>
      </c>
      <c r="W451">
        <v>1030</v>
      </c>
      <c r="X451" t="s">
        <v>21</v>
      </c>
      <c r="Y451">
        <v>33.984478899999999</v>
      </c>
      <c r="Z451">
        <v>-118.4662366</v>
      </c>
      <c r="AA451">
        <v>1.3770850389338913</v>
      </c>
    </row>
    <row r="452" spans="1:27" x14ac:dyDescent="0.3">
      <c r="A452" t="s">
        <v>17</v>
      </c>
      <c r="B452" t="s">
        <v>320</v>
      </c>
      <c r="C452" t="s">
        <v>256</v>
      </c>
      <c r="D452" t="s">
        <v>20</v>
      </c>
      <c r="E452">
        <v>90291</v>
      </c>
      <c r="F452">
        <v>4495000</v>
      </c>
      <c r="G452" t="str" cm="1">
        <f t="array" ref="G452">IF(OR(VLOOKUP($C452,Price_LookUp_tbl,11,FALSE)&gt;$F452,VLOOKUP($C452,Price_LookUp_tbl,12,FALSE)&lt;$F452),"Yes","No")</f>
        <v>No</v>
      </c>
      <c r="H452">
        <f t="shared" si="63"/>
        <v>0.32552383092282017</v>
      </c>
      <c r="I452">
        <v>4</v>
      </c>
      <c r="J452" t="str">
        <f t="shared" si="64"/>
        <v>No</v>
      </c>
      <c r="K452">
        <f t="shared" si="65"/>
        <v>0.38368480993273696</v>
      </c>
      <c r="L452">
        <v>3.5</v>
      </c>
      <c r="M452" t="str">
        <f t="shared" si="66"/>
        <v>No</v>
      </c>
      <c r="N452">
        <f t="shared" si="67"/>
        <v>0.11099317289210857</v>
      </c>
      <c r="O452">
        <v>3936</v>
      </c>
      <c r="P452" t="str">
        <f t="shared" si="68"/>
        <v>No</v>
      </c>
      <c r="Q452">
        <f t="shared" si="69"/>
        <v>0.61814787811563454</v>
      </c>
      <c r="R452">
        <v>2850</v>
      </c>
      <c r="S452">
        <v>2000</v>
      </c>
      <c r="T452" t="str">
        <f t="shared" si="70"/>
        <v>No</v>
      </c>
      <c r="U452">
        <f t="shared" si="71"/>
        <v>0.6429278654783106</v>
      </c>
      <c r="V452">
        <v>49</v>
      </c>
      <c r="W452">
        <v>1142</v>
      </c>
      <c r="X452" t="s">
        <v>21</v>
      </c>
      <c r="Y452">
        <v>33.983632900000003</v>
      </c>
      <c r="Z452">
        <v>-118.4653854</v>
      </c>
      <c r="AA452">
        <v>1.4530882605279067</v>
      </c>
    </row>
    <row r="453" spans="1:27" x14ac:dyDescent="0.3">
      <c r="A453" t="s">
        <v>17</v>
      </c>
      <c r="B453" t="s">
        <v>321</v>
      </c>
      <c r="C453" t="s">
        <v>256</v>
      </c>
      <c r="D453" t="s">
        <v>20</v>
      </c>
      <c r="E453">
        <v>90291</v>
      </c>
      <c r="F453">
        <v>1795000</v>
      </c>
      <c r="G453" t="str" cm="1">
        <f t="array" ref="G453">IF(OR(VLOOKUP($C453,Price_LookUp_tbl,11,FALSE)&gt;$F453,VLOOKUP($C453,Price_LookUp_tbl,12,FALSE)&lt;$F453),"Yes","No")</f>
        <v>No</v>
      </c>
      <c r="H453">
        <f t="shared" si="63"/>
        <v>-0.5421042974217718</v>
      </c>
      <c r="I453">
        <v>2</v>
      </c>
      <c r="J453" t="str">
        <f t="shared" si="64"/>
        <v>No</v>
      </c>
      <c r="K453">
        <f t="shared" si="65"/>
        <v>-1.1975616794870274</v>
      </c>
      <c r="L453">
        <v>1</v>
      </c>
      <c r="M453" t="str">
        <f t="shared" si="66"/>
        <v>No</v>
      </c>
      <c r="N453">
        <f t="shared" si="67"/>
        <v>-1.494865498738398</v>
      </c>
      <c r="O453">
        <v>1742</v>
      </c>
      <c r="P453" t="str">
        <f t="shared" si="68"/>
        <v>No</v>
      </c>
      <c r="Q453">
        <f t="shared" si="69"/>
        <v>-0.55681349571323191</v>
      </c>
      <c r="R453">
        <v>2849</v>
      </c>
      <c r="S453">
        <v>1924</v>
      </c>
      <c r="T453" t="str">
        <f t="shared" si="70"/>
        <v>No</v>
      </c>
      <c r="U453">
        <f t="shared" si="71"/>
        <v>-1.3342522647162267</v>
      </c>
      <c r="V453">
        <v>3</v>
      </c>
      <c r="W453">
        <v>1030</v>
      </c>
      <c r="X453" t="s">
        <v>21</v>
      </c>
      <c r="Y453">
        <v>33.984586</v>
      </c>
      <c r="Z453">
        <v>-118.46620849999999</v>
      </c>
      <c r="AA453">
        <v>1.3728093810884736</v>
      </c>
    </row>
    <row r="454" spans="1:27" x14ac:dyDescent="0.3">
      <c r="A454" t="s">
        <v>17</v>
      </c>
      <c r="B454" t="s">
        <v>322</v>
      </c>
      <c r="C454" t="s">
        <v>256</v>
      </c>
      <c r="D454" t="s">
        <v>20</v>
      </c>
      <c r="E454">
        <v>90291</v>
      </c>
      <c r="F454">
        <v>1835000</v>
      </c>
      <c r="G454" t="str" cm="1">
        <f t="array" ref="G454">IF(OR(VLOOKUP($C454,Price_LookUp_tbl,11,FALSE)&gt;$F454,VLOOKUP($C454,Price_LookUp_tbl,12,FALSE)&lt;$F454),"Yes","No")</f>
        <v>No</v>
      </c>
      <c r="H454">
        <f t="shared" si="63"/>
        <v>-0.52925054737222232</v>
      </c>
      <c r="I454">
        <v>2</v>
      </c>
      <c r="J454" t="str">
        <f t="shared" si="64"/>
        <v>No</v>
      </c>
      <c r="K454">
        <f t="shared" si="65"/>
        <v>-1.1975616794870274</v>
      </c>
      <c r="L454">
        <v>2</v>
      </c>
      <c r="M454" t="str">
        <f t="shared" si="66"/>
        <v>No</v>
      </c>
      <c r="N454">
        <f t="shared" si="67"/>
        <v>-0.85252203008619531</v>
      </c>
      <c r="O454">
        <v>968</v>
      </c>
      <c r="P454" t="str">
        <f t="shared" si="68"/>
        <v>No</v>
      </c>
      <c r="Q454">
        <f t="shared" si="69"/>
        <v>-0.97131673333563062</v>
      </c>
      <c r="R454">
        <v>2855</v>
      </c>
      <c r="S454">
        <v>1922</v>
      </c>
      <c r="T454" t="str">
        <f t="shared" si="70"/>
        <v>No</v>
      </c>
      <c r="U454">
        <f t="shared" si="71"/>
        <v>-1.3862833207739778</v>
      </c>
      <c r="V454">
        <v>75</v>
      </c>
      <c r="W454">
        <v>1896</v>
      </c>
      <c r="X454" t="s">
        <v>21</v>
      </c>
      <c r="Y454">
        <v>33.984003700000002</v>
      </c>
      <c r="Z454">
        <v>-118.4654676</v>
      </c>
      <c r="AA454">
        <v>1.4312183569127956</v>
      </c>
    </row>
    <row r="455" spans="1:27" x14ac:dyDescent="0.3">
      <c r="A455" t="s">
        <v>17</v>
      </c>
      <c r="B455" t="s">
        <v>323</v>
      </c>
      <c r="C455" t="s">
        <v>256</v>
      </c>
      <c r="D455" t="s">
        <v>20</v>
      </c>
      <c r="E455">
        <v>90291</v>
      </c>
      <c r="F455">
        <v>3475000</v>
      </c>
      <c r="G455" t="str" cm="1">
        <f t="array" ref="G455">IF(OR(VLOOKUP($C455,Price_LookUp_tbl,11,FALSE)&gt;$F455,VLOOKUP($C455,Price_LookUp_tbl,12,FALSE)&lt;$F455),"Yes","No")</f>
        <v>No</v>
      </c>
      <c r="H455">
        <f t="shared" si="63"/>
        <v>-2.2467953406923495E-3</v>
      </c>
      <c r="I455">
        <v>3</v>
      </c>
      <c r="J455" t="str">
        <f t="shared" si="64"/>
        <v>No</v>
      </c>
      <c r="K455">
        <f t="shared" si="65"/>
        <v>-0.4069384347771452</v>
      </c>
      <c r="L455">
        <v>3</v>
      </c>
      <c r="M455" t="str">
        <f t="shared" si="66"/>
        <v>No</v>
      </c>
      <c r="N455">
        <f t="shared" si="67"/>
        <v>-0.21017856143399274</v>
      </c>
      <c r="O455">
        <v>2702</v>
      </c>
      <c r="P455" t="str">
        <f t="shared" si="68"/>
        <v>No</v>
      </c>
      <c r="Q455">
        <f t="shared" si="69"/>
        <v>-4.2700952925760746E-2</v>
      </c>
      <c r="R455">
        <v>2400</v>
      </c>
      <c r="S455">
        <v>1988</v>
      </c>
      <c r="T455" t="str">
        <f t="shared" si="70"/>
        <v>No</v>
      </c>
      <c r="U455">
        <f t="shared" si="71"/>
        <v>0.33074152913180471</v>
      </c>
      <c r="V455">
        <v>8</v>
      </c>
      <c r="W455">
        <v>1286</v>
      </c>
      <c r="X455" t="s">
        <v>21</v>
      </c>
      <c r="Y455">
        <v>33.985674299999999</v>
      </c>
      <c r="Z455">
        <v>-118.46679709999999</v>
      </c>
      <c r="AA455">
        <v>1.2953284995433259</v>
      </c>
    </row>
    <row r="456" spans="1:27" x14ac:dyDescent="0.3">
      <c r="A456" t="s">
        <v>17</v>
      </c>
      <c r="B456" t="s">
        <v>324</v>
      </c>
      <c r="C456" t="s">
        <v>256</v>
      </c>
      <c r="D456" t="s">
        <v>20</v>
      </c>
      <c r="E456">
        <v>90291</v>
      </c>
      <c r="F456">
        <v>2250000</v>
      </c>
      <c r="G456" t="str" cm="1">
        <f t="array" ref="G456">IF(OR(VLOOKUP($C456,Price_LookUp_tbl,11,FALSE)&gt;$F456,VLOOKUP($C456,Price_LookUp_tbl,12,FALSE)&lt;$F456),"Yes","No")</f>
        <v>No</v>
      </c>
      <c r="H456">
        <f t="shared" si="63"/>
        <v>-0.39589289060814609</v>
      </c>
      <c r="I456">
        <v>2</v>
      </c>
      <c r="J456" t="str">
        <f t="shared" si="64"/>
        <v>No</v>
      </c>
      <c r="K456">
        <f t="shared" si="65"/>
        <v>-1.1975616794870274</v>
      </c>
      <c r="L456">
        <v>1</v>
      </c>
      <c r="M456" t="str">
        <f t="shared" si="66"/>
        <v>No</v>
      </c>
      <c r="N456">
        <f t="shared" si="67"/>
        <v>-1.494865498738398</v>
      </c>
      <c r="O456">
        <v>880</v>
      </c>
      <c r="P456" t="str">
        <f t="shared" si="68"/>
        <v>No</v>
      </c>
      <c r="Q456">
        <f t="shared" si="69"/>
        <v>-1.0184437164244822</v>
      </c>
      <c r="R456">
        <v>2849</v>
      </c>
      <c r="S456">
        <v>1926</v>
      </c>
      <c r="T456" t="str">
        <f t="shared" si="70"/>
        <v>No</v>
      </c>
      <c r="U456">
        <f t="shared" si="71"/>
        <v>-1.2822212086584757</v>
      </c>
      <c r="V456">
        <v>84</v>
      </c>
      <c r="W456">
        <v>2557</v>
      </c>
      <c r="X456" t="s">
        <v>21</v>
      </c>
      <c r="Y456">
        <v>33.984702599999999</v>
      </c>
      <c r="Z456">
        <v>-118.4654493</v>
      </c>
      <c r="AA456">
        <v>1.397390255944269</v>
      </c>
    </row>
    <row r="457" spans="1:27" x14ac:dyDescent="0.3">
      <c r="A457" t="s">
        <v>17</v>
      </c>
      <c r="B457" t="s">
        <v>325</v>
      </c>
      <c r="C457" t="s">
        <v>256</v>
      </c>
      <c r="D457" t="s">
        <v>20</v>
      </c>
      <c r="E457">
        <v>90291</v>
      </c>
      <c r="F457">
        <v>4390000</v>
      </c>
      <c r="G457" t="str" cm="1">
        <f t="array" ref="G457">IF(OR(VLOOKUP($C457,Price_LookUp_tbl,11,FALSE)&gt;$F457,VLOOKUP($C457,Price_LookUp_tbl,12,FALSE)&lt;$F457),"Yes","No")</f>
        <v>No</v>
      </c>
      <c r="H457">
        <f t="shared" si="63"/>
        <v>0.2917827370427527</v>
      </c>
      <c r="I457">
        <v>3</v>
      </c>
      <c r="J457" t="str">
        <f t="shared" si="64"/>
        <v>No</v>
      </c>
      <c r="K457">
        <f t="shared" si="65"/>
        <v>-0.4069384347771452</v>
      </c>
      <c r="L457">
        <v>4</v>
      </c>
      <c r="M457" t="str">
        <f t="shared" si="66"/>
        <v>No</v>
      </c>
      <c r="N457">
        <f t="shared" si="67"/>
        <v>0.43216490721820988</v>
      </c>
      <c r="O457">
        <v>3192</v>
      </c>
      <c r="P457" t="str">
        <f t="shared" si="68"/>
        <v>No</v>
      </c>
      <c r="Q457">
        <f t="shared" si="69"/>
        <v>0.21971065745534435</v>
      </c>
      <c r="R457">
        <v>2850</v>
      </c>
      <c r="S457">
        <v>2000</v>
      </c>
      <c r="T457" t="str">
        <f t="shared" si="70"/>
        <v>No</v>
      </c>
      <c r="U457">
        <f t="shared" si="71"/>
        <v>0.6429278654783106</v>
      </c>
      <c r="V457">
        <v>11</v>
      </c>
      <c r="W457">
        <v>1375</v>
      </c>
      <c r="X457" t="s">
        <v>21</v>
      </c>
      <c r="Y457">
        <v>33.984032900000003</v>
      </c>
      <c r="Z457">
        <v>-118.4647485</v>
      </c>
      <c r="AA457">
        <v>1.4585093810156349</v>
      </c>
    </row>
    <row r="458" spans="1:27" x14ac:dyDescent="0.3">
      <c r="A458" t="s">
        <v>17</v>
      </c>
      <c r="B458" t="s">
        <v>326</v>
      </c>
      <c r="C458" t="s">
        <v>256</v>
      </c>
      <c r="D458" t="s">
        <v>20</v>
      </c>
      <c r="E458">
        <v>90291</v>
      </c>
      <c r="F458">
        <v>2895000</v>
      </c>
      <c r="G458" t="str" cm="1">
        <f t="array" ref="G458">IF(OR(VLOOKUP($C458,Price_LookUp_tbl,11,FALSE)&gt;$F458,VLOOKUP($C458,Price_LookUp_tbl,12,FALSE)&lt;$F458),"Yes","No")</f>
        <v>No</v>
      </c>
      <c r="H458">
        <f t="shared" si="63"/>
        <v>-0.18862617105916024</v>
      </c>
      <c r="I458">
        <v>3</v>
      </c>
      <c r="J458" t="str">
        <f t="shared" si="64"/>
        <v>No</v>
      </c>
      <c r="K458">
        <f t="shared" si="65"/>
        <v>-0.4069384347771452</v>
      </c>
      <c r="L458">
        <v>4</v>
      </c>
      <c r="M458" t="str">
        <f t="shared" si="66"/>
        <v>No</v>
      </c>
      <c r="N458">
        <f t="shared" si="67"/>
        <v>0.43216490721820988</v>
      </c>
      <c r="O458">
        <v>2218</v>
      </c>
      <c r="P458" t="str">
        <f t="shared" si="68"/>
        <v>No</v>
      </c>
      <c r="Q458">
        <f t="shared" si="69"/>
        <v>-0.30189935991444411</v>
      </c>
      <c r="R458">
        <v>2230</v>
      </c>
      <c r="S458">
        <v>1983</v>
      </c>
      <c r="T458" t="str">
        <f t="shared" si="70"/>
        <v>No</v>
      </c>
      <c r="U458">
        <f t="shared" si="71"/>
        <v>0.20066388898742724</v>
      </c>
      <c r="V458">
        <v>12</v>
      </c>
      <c r="W458">
        <v>1305</v>
      </c>
      <c r="X458" t="s">
        <v>21</v>
      </c>
      <c r="Y458">
        <v>33.988652700000003</v>
      </c>
      <c r="Z458">
        <v>-118.47322320000001</v>
      </c>
      <c r="AA458">
        <v>0.89774256204493597</v>
      </c>
    </row>
    <row r="459" spans="1:27" x14ac:dyDescent="0.3">
      <c r="A459" t="s">
        <v>17</v>
      </c>
      <c r="B459" t="s">
        <v>327</v>
      </c>
      <c r="C459" t="s">
        <v>256</v>
      </c>
      <c r="D459" t="s">
        <v>20</v>
      </c>
      <c r="E459">
        <v>90291</v>
      </c>
      <c r="F459">
        <v>6725000</v>
      </c>
      <c r="G459" t="str" cm="1">
        <f t="array" ref="G459">IF(OR(VLOOKUP($C459,Price_LookUp_tbl,11,FALSE)&gt;$F459,VLOOKUP($C459,Price_LookUp_tbl,12,FALSE)&lt;$F459),"Yes","No")</f>
        <v>No</v>
      </c>
      <c r="H459">
        <f t="shared" si="63"/>
        <v>1.0421203961852055</v>
      </c>
      <c r="I459">
        <v>4</v>
      </c>
      <c r="J459" t="str">
        <f t="shared" si="64"/>
        <v>No</v>
      </c>
      <c r="K459">
        <f t="shared" si="65"/>
        <v>0.38368480993273696</v>
      </c>
      <c r="L459">
        <v>4.5</v>
      </c>
      <c r="M459" t="str">
        <f t="shared" si="66"/>
        <v>No</v>
      </c>
      <c r="N459">
        <f t="shared" si="67"/>
        <v>0.75333664154431113</v>
      </c>
      <c r="O459">
        <v>4250</v>
      </c>
      <c r="P459" t="str">
        <f t="shared" si="68"/>
        <v>No</v>
      </c>
      <c r="Q459">
        <f t="shared" si="69"/>
        <v>0.7863055223190365</v>
      </c>
      <c r="R459">
        <v>2850</v>
      </c>
      <c r="S459">
        <v>2023</v>
      </c>
      <c r="T459" t="str">
        <f t="shared" si="70"/>
        <v>No</v>
      </c>
      <c r="U459">
        <f t="shared" si="71"/>
        <v>1.2412850101424469</v>
      </c>
      <c r="V459">
        <v>27</v>
      </c>
      <c r="W459">
        <v>1582</v>
      </c>
      <c r="X459" t="s">
        <v>21</v>
      </c>
      <c r="Y459">
        <v>33.983947299999997</v>
      </c>
      <c r="Z459">
        <v>-118.4641792</v>
      </c>
      <c r="AA459">
        <v>1.485822868708387</v>
      </c>
    </row>
    <row r="460" spans="1:27" x14ac:dyDescent="0.3">
      <c r="A460" t="s">
        <v>17</v>
      </c>
      <c r="B460" t="s">
        <v>328</v>
      </c>
      <c r="C460" t="s">
        <v>256</v>
      </c>
      <c r="D460" t="s">
        <v>20</v>
      </c>
      <c r="E460">
        <v>90291</v>
      </c>
      <c r="F460">
        <v>3395000</v>
      </c>
      <c r="G460" t="str" cm="1">
        <f t="array" ref="G460">IF(OR(VLOOKUP($C460,Price_LookUp_tbl,11,FALSE)&gt;$F460,VLOOKUP($C460,Price_LookUp_tbl,12,FALSE)&lt;$F460),"Yes","No")</f>
        <v>No</v>
      </c>
      <c r="H460">
        <f t="shared" si="63"/>
        <v>-2.7954295439791371E-2</v>
      </c>
      <c r="I460">
        <v>2</v>
      </c>
      <c r="J460" t="str">
        <f t="shared" si="64"/>
        <v>No</v>
      </c>
      <c r="K460">
        <f t="shared" si="65"/>
        <v>-1.1975616794870274</v>
      </c>
      <c r="L460">
        <v>3</v>
      </c>
      <c r="M460" t="str">
        <f t="shared" si="66"/>
        <v>No</v>
      </c>
      <c r="N460">
        <f t="shared" si="67"/>
        <v>-0.21017856143399274</v>
      </c>
      <c r="O460">
        <v>2024</v>
      </c>
      <c r="P460" t="str">
        <f t="shared" si="68"/>
        <v>No</v>
      </c>
      <c r="Q460">
        <f t="shared" si="69"/>
        <v>-0.40579293626941226</v>
      </c>
      <c r="R460">
        <v>2400</v>
      </c>
      <c r="S460">
        <v>2009</v>
      </c>
      <c r="T460" t="str">
        <f t="shared" si="70"/>
        <v>No</v>
      </c>
      <c r="U460">
        <f t="shared" si="71"/>
        <v>0.87706761773818998</v>
      </c>
      <c r="V460">
        <v>35</v>
      </c>
      <c r="W460">
        <v>1677</v>
      </c>
      <c r="X460" t="s">
        <v>21</v>
      </c>
      <c r="Y460">
        <v>33.986201700000002</v>
      </c>
      <c r="Z460">
        <v>-118.4659113</v>
      </c>
      <c r="AA460">
        <v>1.3065727425062807</v>
      </c>
    </row>
    <row r="461" spans="1:27" x14ac:dyDescent="0.3">
      <c r="A461" t="s">
        <v>17</v>
      </c>
      <c r="B461" t="s">
        <v>329</v>
      </c>
      <c r="C461" t="s">
        <v>256</v>
      </c>
      <c r="D461" t="s">
        <v>20</v>
      </c>
      <c r="E461">
        <v>90291</v>
      </c>
      <c r="F461">
        <v>5395000</v>
      </c>
      <c r="G461" t="str" cm="1">
        <f t="array" ref="G461">IF(OR(VLOOKUP($C461,Price_LookUp_tbl,11,FALSE)&gt;$F461,VLOOKUP($C461,Price_LookUp_tbl,12,FALSE)&lt;$F461),"Yes","No")</f>
        <v>No</v>
      </c>
      <c r="H461">
        <f t="shared" si="63"/>
        <v>0.61473320703768419</v>
      </c>
      <c r="I461">
        <v>4</v>
      </c>
      <c r="J461" t="str">
        <f t="shared" si="64"/>
        <v>No</v>
      </c>
      <c r="K461">
        <f t="shared" si="65"/>
        <v>0.38368480993273696</v>
      </c>
      <c r="L461">
        <v>4.5</v>
      </c>
      <c r="M461" t="str">
        <f t="shared" si="66"/>
        <v>No</v>
      </c>
      <c r="N461">
        <f t="shared" si="67"/>
        <v>0.75333664154431113</v>
      </c>
      <c r="O461">
        <v>3975</v>
      </c>
      <c r="P461" t="str">
        <f t="shared" si="68"/>
        <v>No</v>
      </c>
      <c r="Q461">
        <f t="shared" si="69"/>
        <v>0.63903370016637551</v>
      </c>
      <c r="R461">
        <v>2858</v>
      </c>
      <c r="S461">
        <v>2013</v>
      </c>
      <c r="T461" t="str">
        <f t="shared" si="70"/>
        <v>No</v>
      </c>
      <c r="U461">
        <f t="shared" si="71"/>
        <v>0.98112972985369196</v>
      </c>
      <c r="V461">
        <v>124</v>
      </c>
      <c r="W461">
        <v>1357</v>
      </c>
      <c r="X461" t="s">
        <v>21</v>
      </c>
      <c r="Y461">
        <v>33.984989499999998</v>
      </c>
      <c r="Z461">
        <v>-118.46471029999999</v>
      </c>
      <c r="AA461">
        <v>1.4139998497258246</v>
      </c>
    </row>
    <row r="462" spans="1:27" x14ac:dyDescent="0.3">
      <c r="A462" t="s">
        <v>17</v>
      </c>
      <c r="B462" t="s">
        <v>330</v>
      </c>
      <c r="C462" t="s">
        <v>256</v>
      </c>
      <c r="D462" t="s">
        <v>20</v>
      </c>
      <c r="E462">
        <v>90291</v>
      </c>
      <c r="F462">
        <v>4999000</v>
      </c>
      <c r="G462" t="str" cm="1">
        <f t="array" ref="G462">IF(OR(VLOOKUP($C462,Price_LookUp_tbl,11,FALSE)&gt;$F462,VLOOKUP($C462,Price_LookUp_tbl,12,FALSE)&lt;$F462),"Yes","No")</f>
        <v>No</v>
      </c>
      <c r="H462">
        <f t="shared" si="63"/>
        <v>0.48748108154714398</v>
      </c>
      <c r="I462">
        <v>3</v>
      </c>
      <c r="J462" t="str">
        <f t="shared" si="64"/>
        <v>No</v>
      </c>
      <c r="K462">
        <f t="shared" si="65"/>
        <v>-0.4069384347771452</v>
      </c>
      <c r="L462">
        <v>3.5</v>
      </c>
      <c r="M462" t="str">
        <f t="shared" si="66"/>
        <v>No</v>
      </c>
      <c r="N462">
        <f t="shared" si="67"/>
        <v>0.11099317289210857</v>
      </c>
      <c r="O462">
        <v>3961</v>
      </c>
      <c r="P462" t="str">
        <f t="shared" si="68"/>
        <v>No</v>
      </c>
      <c r="Q462">
        <f t="shared" si="69"/>
        <v>0.6315362255840582</v>
      </c>
      <c r="R462">
        <v>2850</v>
      </c>
      <c r="S462">
        <v>2012</v>
      </c>
      <c r="T462" t="str">
        <f t="shared" si="70"/>
        <v>No</v>
      </c>
      <c r="U462">
        <f t="shared" si="71"/>
        <v>0.95511420182481643</v>
      </c>
      <c r="V462">
        <v>98</v>
      </c>
      <c r="W462">
        <v>1262</v>
      </c>
      <c r="X462" t="s">
        <v>21</v>
      </c>
      <c r="Y462">
        <v>33.984462999999998</v>
      </c>
      <c r="Z462">
        <v>-118.4641443</v>
      </c>
      <c r="AA462">
        <v>1.4625505406117816</v>
      </c>
    </row>
    <row r="463" spans="1:27" x14ac:dyDescent="0.3">
      <c r="A463" t="s">
        <v>17</v>
      </c>
      <c r="B463" t="s">
        <v>331</v>
      </c>
      <c r="C463" t="s">
        <v>256</v>
      </c>
      <c r="D463" t="s">
        <v>20</v>
      </c>
      <c r="E463">
        <v>90291</v>
      </c>
      <c r="F463">
        <v>2695000</v>
      </c>
      <c r="G463" t="str" cm="1">
        <f t="array" ref="G463">IF(OR(VLOOKUP($C463,Price_LookUp_tbl,11,FALSE)&gt;$F463,VLOOKUP($C463,Price_LookUp_tbl,12,FALSE)&lt;$F463),"Yes","No")</f>
        <v>No</v>
      </c>
      <c r="H463">
        <f t="shared" si="63"/>
        <v>-0.25289492130690783</v>
      </c>
      <c r="I463">
        <v>4</v>
      </c>
      <c r="J463" t="str">
        <f t="shared" si="64"/>
        <v>No</v>
      </c>
      <c r="K463">
        <f t="shared" si="65"/>
        <v>0.38368480993273696</v>
      </c>
      <c r="L463">
        <v>5.5</v>
      </c>
      <c r="M463" t="str">
        <f t="shared" si="66"/>
        <v>No</v>
      </c>
      <c r="N463">
        <f t="shared" si="67"/>
        <v>1.3956801101965137</v>
      </c>
      <c r="O463">
        <v>2930</v>
      </c>
      <c r="P463" t="str">
        <f t="shared" si="68"/>
        <v>No</v>
      </c>
      <c r="Q463">
        <f t="shared" si="69"/>
        <v>7.9400775986263661E-2</v>
      </c>
      <c r="R463">
        <v>3085</v>
      </c>
      <c r="S463">
        <v>1907</v>
      </c>
      <c r="T463" t="str">
        <f t="shared" si="70"/>
        <v>No</v>
      </c>
      <c r="U463">
        <f t="shared" si="71"/>
        <v>-1.77651624120711</v>
      </c>
      <c r="V463">
        <v>9</v>
      </c>
      <c r="W463">
        <v>920</v>
      </c>
      <c r="X463" t="s">
        <v>21</v>
      </c>
      <c r="Y463">
        <v>33.989986399999999</v>
      </c>
      <c r="Z463">
        <v>-118.4742686</v>
      </c>
      <c r="AA463">
        <v>0.78816900047334415</v>
      </c>
    </row>
    <row r="464" spans="1:27" x14ac:dyDescent="0.3">
      <c r="A464" t="s">
        <v>17</v>
      </c>
      <c r="B464" t="s">
        <v>332</v>
      </c>
      <c r="C464" t="s">
        <v>256</v>
      </c>
      <c r="D464" t="s">
        <v>20</v>
      </c>
      <c r="E464">
        <v>90291</v>
      </c>
      <c r="F464">
        <v>5675000</v>
      </c>
      <c r="G464" t="str" cm="1">
        <f t="array" ref="G464">IF(OR(VLOOKUP($C464,Price_LookUp_tbl,11,FALSE)&gt;$F464,VLOOKUP($C464,Price_LookUp_tbl,12,FALSE)&lt;$F464),"Yes","No")</f>
        <v>No</v>
      </c>
      <c r="H464">
        <f t="shared" si="63"/>
        <v>0.70470945738453072</v>
      </c>
      <c r="I464">
        <v>5</v>
      </c>
      <c r="J464" t="str">
        <f t="shared" si="64"/>
        <v>No</v>
      </c>
      <c r="K464">
        <f t="shared" si="65"/>
        <v>1.174308054642619</v>
      </c>
      <c r="L464">
        <v>6</v>
      </c>
      <c r="M464" t="str">
        <f t="shared" si="66"/>
        <v>No</v>
      </c>
      <c r="N464">
        <f t="shared" si="67"/>
        <v>1.7168518445226151</v>
      </c>
      <c r="O464">
        <v>5011</v>
      </c>
      <c r="P464" t="str">
        <f t="shared" si="68"/>
        <v>No</v>
      </c>
      <c r="Q464">
        <f t="shared" si="69"/>
        <v>1.1938468192578549</v>
      </c>
      <c r="R464">
        <v>5200</v>
      </c>
      <c r="S464">
        <v>2015</v>
      </c>
      <c r="T464" t="str">
        <f t="shared" si="70"/>
        <v>No</v>
      </c>
      <c r="U464">
        <f t="shared" si="71"/>
        <v>1.0331607859114429</v>
      </c>
      <c r="V464">
        <v>18</v>
      </c>
      <c r="W464">
        <v>1133</v>
      </c>
      <c r="X464" t="s">
        <v>21</v>
      </c>
      <c r="Y464">
        <v>33.991838799999996</v>
      </c>
      <c r="Z464">
        <v>-118.4670778</v>
      </c>
      <c r="AA464">
        <v>1.0226428536909318</v>
      </c>
    </row>
    <row r="465" spans="1:27" x14ac:dyDescent="0.3">
      <c r="A465" t="s">
        <v>17</v>
      </c>
      <c r="B465" t="s">
        <v>333</v>
      </c>
      <c r="C465" t="s">
        <v>256</v>
      </c>
      <c r="D465" t="s">
        <v>20</v>
      </c>
      <c r="E465">
        <v>90291</v>
      </c>
      <c r="F465">
        <v>5800000</v>
      </c>
      <c r="G465" t="str" cm="1">
        <f t="array" ref="G465">IF(OR(VLOOKUP($C465,Price_LookUp_tbl,11,FALSE)&gt;$F465,VLOOKUP($C465,Price_LookUp_tbl,12,FALSE)&lt;$F465),"Yes","No")</f>
        <v>No</v>
      </c>
      <c r="H465">
        <f t="shared" si="63"/>
        <v>0.74487742628937292</v>
      </c>
      <c r="I465">
        <v>4</v>
      </c>
      <c r="J465" t="str">
        <f t="shared" si="64"/>
        <v>No</v>
      </c>
      <c r="K465">
        <f t="shared" si="65"/>
        <v>0.38368480993273696</v>
      </c>
      <c r="L465">
        <v>5</v>
      </c>
      <c r="M465" t="str">
        <f t="shared" si="66"/>
        <v>No</v>
      </c>
      <c r="N465">
        <f t="shared" si="67"/>
        <v>1.0745083758704126</v>
      </c>
      <c r="O465">
        <v>3400</v>
      </c>
      <c r="P465" t="str">
        <f t="shared" si="68"/>
        <v>No</v>
      </c>
      <c r="Q465">
        <f t="shared" si="69"/>
        <v>0.33110170839262976</v>
      </c>
      <c r="R465">
        <v>5100</v>
      </c>
      <c r="S465">
        <v>2009</v>
      </c>
      <c r="T465" t="str">
        <f t="shared" si="70"/>
        <v>No</v>
      </c>
      <c r="U465">
        <f t="shared" si="71"/>
        <v>0.87706761773818998</v>
      </c>
      <c r="V465">
        <v>1</v>
      </c>
      <c r="W465">
        <v>1706</v>
      </c>
      <c r="X465" t="s">
        <v>21</v>
      </c>
      <c r="Y465">
        <v>33.988902699999997</v>
      </c>
      <c r="Z465">
        <v>-118.46641320000001</v>
      </c>
      <c r="AA465">
        <v>1.1650586448715148</v>
      </c>
    </row>
    <row r="466" spans="1:27" x14ac:dyDescent="0.3">
      <c r="A466" t="s">
        <v>17</v>
      </c>
      <c r="B466" t="s">
        <v>334</v>
      </c>
      <c r="C466" t="s">
        <v>256</v>
      </c>
      <c r="D466" t="s">
        <v>20</v>
      </c>
      <c r="E466">
        <v>90291</v>
      </c>
      <c r="F466">
        <v>1699999</v>
      </c>
      <c r="G466" t="str" cm="1">
        <f t="array" ref="G466">IF(OR(VLOOKUP($C466,Price_LookUp_tbl,11,FALSE)&gt;$F466,VLOOKUP($C466,Price_LookUp_tbl,12,FALSE)&lt;$F466),"Yes","No")</f>
        <v>No</v>
      </c>
      <c r="H466">
        <f t="shared" si="63"/>
        <v>-0.57263227513320314</v>
      </c>
      <c r="I466">
        <v>2</v>
      </c>
      <c r="J466" t="str">
        <f t="shared" si="64"/>
        <v>No</v>
      </c>
      <c r="K466">
        <f t="shared" si="65"/>
        <v>-1.1975616794870274</v>
      </c>
      <c r="L466">
        <v>1</v>
      </c>
      <c r="M466" t="str">
        <f t="shared" si="66"/>
        <v>No</v>
      </c>
      <c r="N466">
        <f t="shared" si="67"/>
        <v>-1.494865498738398</v>
      </c>
      <c r="O466">
        <v>806</v>
      </c>
      <c r="P466" t="str">
        <f t="shared" si="68"/>
        <v>No</v>
      </c>
      <c r="Q466">
        <f t="shared" si="69"/>
        <v>-1.0580732249310163</v>
      </c>
      <c r="R466">
        <v>5202</v>
      </c>
      <c r="S466">
        <v>1948</v>
      </c>
      <c r="T466" t="str">
        <f t="shared" si="70"/>
        <v>No</v>
      </c>
      <c r="U466">
        <f t="shared" si="71"/>
        <v>-0.70987959202321493</v>
      </c>
      <c r="V466">
        <v>64</v>
      </c>
      <c r="W466">
        <v>2109</v>
      </c>
      <c r="X466" t="s">
        <v>21</v>
      </c>
      <c r="Y466">
        <v>33.991980499999997</v>
      </c>
      <c r="Z466">
        <v>-118.4670089</v>
      </c>
      <c r="AA466">
        <v>1.0214126403112245</v>
      </c>
    </row>
    <row r="467" spans="1:27" x14ac:dyDescent="0.3">
      <c r="A467" t="s">
        <v>17</v>
      </c>
      <c r="B467" t="s">
        <v>335</v>
      </c>
      <c r="C467" t="s">
        <v>256</v>
      </c>
      <c r="D467" t="s">
        <v>20</v>
      </c>
      <c r="E467">
        <v>90291</v>
      </c>
      <c r="F467">
        <v>4157000</v>
      </c>
      <c r="G467" t="str" cm="1">
        <f t="array" ref="G467">IF(OR(VLOOKUP($C467,Price_LookUp_tbl,11,FALSE)&gt;$F467,VLOOKUP($C467,Price_LookUp_tbl,12,FALSE)&lt;$F467),"Yes","No")</f>
        <v>No</v>
      </c>
      <c r="H467">
        <f t="shared" si="63"/>
        <v>0.2169096430041268</v>
      </c>
      <c r="I467">
        <v>4</v>
      </c>
      <c r="J467" t="str">
        <f t="shared" si="64"/>
        <v>No</v>
      </c>
      <c r="K467">
        <f t="shared" si="65"/>
        <v>0.38368480993273696</v>
      </c>
      <c r="L467">
        <v>4.5</v>
      </c>
      <c r="M467" t="str">
        <f t="shared" si="66"/>
        <v>No</v>
      </c>
      <c r="N467">
        <f t="shared" si="67"/>
        <v>0.75333664154431113</v>
      </c>
      <c r="O467">
        <v>2906</v>
      </c>
      <c r="P467" t="str">
        <f t="shared" si="68"/>
        <v>No</v>
      </c>
      <c r="Q467">
        <f t="shared" si="69"/>
        <v>6.6547962416576886E-2</v>
      </c>
      <c r="R467">
        <v>2402</v>
      </c>
      <c r="S467">
        <v>2002</v>
      </c>
      <c r="T467" t="str">
        <f t="shared" si="70"/>
        <v>No</v>
      </c>
      <c r="U467">
        <f t="shared" si="71"/>
        <v>0.69495892153606154</v>
      </c>
      <c r="V467">
        <v>71</v>
      </c>
      <c r="W467">
        <v>1430</v>
      </c>
      <c r="X467" t="s">
        <v>21</v>
      </c>
      <c r="Y467">
        <v>33.989329499999997</v>
      </c>
      <c r="Z467">
        <v>-118.46639039999999</v>
      </c>
      <c r="AA467">
        <v>1.1487012921509054</v>
      </c>
    </row>
    <row r="468" spans="1:27" x14ac:dyDescent="0.3">
      <c r="A468" t="s">
        <v>17</v>
      </c>
      <c r="B468" t="s">
        <v>336</v>
      </c>
      <c r="C468" t="s">
        <v>256</v>
      </c>
      <c r="D468" t="s">
        <v>20</v>
      </c>
      <c r="E468">
        <v>90291</v>
      </c>
      <c r="F468">
        <v>4750000</v>
      </c>
      <c r="G468" t="str" cm="1">
        <f t="array" ref="G468">IF(OR(VLOOKUP($C468,Price_LookUp_tbl,11,FALSE)&gt;$F468,VLOOKUP($C468,Price_LookUp_tbl,12,FALSE)&lt;$F468),"Yes","No")</f>
        <v>No</v>
      </c>
      <c r="H468">
        <f t="shared" si="63"/>
        <v>0.40746648748869829</v>
      </c>
      <c r="I468">
        <v>3</v>
      </c>
      <c r="J468" t="str">
        <f t="shared" si="64"/>
        <v>No</v>
      </c>
      <c r="K468">
        <f t="shared" si="65"/>
        <v>-0.4069384347771452</v>
      </c>
      <c r="L468">
        <v>2.5</v>
      </c>
      <c r="M468" t="str">
        <f t="shared" si="66"/>
        <v>No</v>
      </c>
      <c r="N468">
        <f t="shared" si="67"/>
        <v>-0.53135029576009407</v>
      </c>
      <c r="O468">
        <v>2577</v>
      </c>
      <c r="P468" t="str">
        <f t="shared" si="68"/>
        <v>No</v>
      </c>
      <c r="Q468">
        <f t="shared" si="69"/>
        <v>-0.10964269026787939</v>
      </c>
      <c r="R468">
        <v>2398</v>
      </c>
      <c r="S468">
        <v>2005</v>
      </c>
      <c r="T468" t="str">
        <f t="shared" si="70"/>
        <v>No</v>
      </c>
      <c r="U468">
        <f t="shared" si="71"/>
        <v>0.77300550562268799</v>
      </c>
      <c r="V468">
        <v>40</v>
      </c>
      <c r="W468">
        <v>1843</v>
      </c>
      <c r="X468" t="s">
        <v>21</v>
      </c>
      <c r="Y468">
        <v>33.989373800000003</v>
      </c>
      <c r="Z468">
        <v>-118.465887</v>
      </c>
      <c r="AA468">
        <v>1.1705366027673128</v>
      </c>
    </row>
    <row r="469" spans="1:27" x14ac:dyDescent="0.3">
      <c r="A469" t="s">
        <v>17</v>
      </c>
      <c r="B469" t="s">
        <v>339</v>
      </c>
      <c r="C469" t="s">
        <v>256</v>
      </c>
      <c r="D469" t="s">
        <v>20</v>
      </c>
      <c r="E469">
        <v>90291</v>
      </c>
      <c r="F469">
        <v>2875000</v>
      </c>
      <c r="G469" t="str" cm="1">
        <f t="array" ref="G469">IF(OR(VLOOKUP($C469,Price_LookUp_tbl,11,FALSE)&gt;$F469,VLOOKUP($C469,Price_LookUp_tbl,12,FALSE)&lt;$F469),"Yes","No")</f>
        <v>No</v>
      </c>
      <c r="H469">
        <f t="shared" si="63"/>
        <v>-0.19505304608393501</v>
      </c>
      <c r="I469">
        <v>4</v>
      </c>
      <c r="J469" t="str">
        <f t="shared" si="64"/>
        <v>No</v>
      </c>
      <c r="K469">
        <f t="shared" si="65"/>
        <v>0.38368480993273696</v>
      </c>
      <c r="L469">
        <v>3.5</v>
      </c>
      <c r="M469" t="str">
        <f t="shared" si="66"/>
        <v>No</v>
      </c>
      <c r="N469">
        <f t="shared" si="67"/>
        <v>0.11099317289210857</v>
      </c>
      <c r="O469">
        <v>2878</v>
      </c>
      <c r="P469" t="str">
        <f t="shared" si="68"/>
        <v>No</v>
      </c>
      <c r="Q469">
        <f t="shared" si="69"/>
        <v>5.1553013251942309E-2</v>
      </c>
      <c r="R469">
        <v>8001</v>
      </c>
      <c r="S469">
        <v>1981</v>
      </c>
      <c r="T469" t="str">
        <f t="shared" si="70"/>
        <v>No</v>
      </c>
      <c r="U469">
        <f t="shared" si="71"/>
        <v>0.14863283292967627</v>
      </c>
      <c r="V469">
        <v>77</v>
      </c>
      <c r="W469">
        <v>999</v>
      </c>
      <c r="X469" t="s">
        <v>21</v>
      </c>
      <c r="Y469">
        <v>33.9872163</v>
      </c>
      <c r="Z469">
        <v>-118.46401849999999</v>
      </c>
      <c r="AA469">
        <v>1.344764488154476</v>
      </c>
    </row>
    <row r="470" spans="1:27" x14ac:dyDescent="0.3">
      <c r="A470" t="s">
        <v>17</v>
      </c>
      <c r="B470" t="s">
        <v>340</v>
      </c>
      <c r="C470" t="s">
        <v>256</v>
      </c>
      <c r="D470" t="s">
        <v>20</v>
      </c>
      <c r="E470">
        <v>90291</v>
      </c>
      <c r="F470">
        <v>3695000</v>
      </c>
      <c r="G470" t="str" cm="1">
        <f t="array" ref="G470">IF(OR(VLOOKUP($C470,Price_LookUp_tbl,11,FALSE)&gt;$F470,VLOOKUP($C470,Price_LookUp_tbl,12,FALSE)&lt;$F470),"Yes","No")</f>
        <v>No</v>
      </c>
      <c r="H470">
        <f t="shared" si="63"/>
        <v>6.8448829931829963E-2</v>
      </c>
      <c r="I470">
        <v>5</v>
      </c>
      <c r="J470" t="str">
        <f t="shared" si="64"/>
        <v>No</v>
      </c>
      <c r="K470">
        <f t="shared" si="65"/>
        <v>1.174308054642619</v>
      </c>
      <c r="L470">
        <v>3.5</v>
      </c>
      <c r="M470" t="str">
        <f t="shared" si="66"/>
        <v>No</v>
      </c>
      <c r="N470">
        <f t="shared" si="67"/>
        <v>0.11099317289210857</v>
      </c>
      <c r="O470">
        <v>3255</v>
      </c>
      <c r="P470" t="str">
        <f t="shared" si="68"/>
        <v>No</v>
      </c>
      <c r="Q470">
        <f t="shared" si="69"/>
        <v>0.25344929307577213</v>
      </c>
      <c r="R470">
        <v>5169</v>
      </c>
      <c r="S470">
        <v>2011</v>
      </c>
      <c r="T470" t="str">
        <f t="shared" si="70"/>
        <v>No</v>
      </c>
      <c r="U470">
        <f t="shared" si="71"/>
        <v>0.92909867379594102</v>
      </c>
      <c r="V470">
        <v>19</v>
      </c>
      <c r="W470">
        <v>1135</v>
      </c>
      <c r="X470" t="s">
        <v>21</v>
      </c>
      <c r="Y470">
        <v>33.992824599999999</v>
      </c>
      <c r="Z470">
        <v>-118.46637339999999</v>
      </c>
      <c r="AA470">
        <v>1.0280441195836765</v>
      </c>
    </row>
    <row r="471" spans="1:27" x14ac:dyDescent="0.3">
      <c r="A471" t="s">
        <v>17</v>
      </c>
      <c r="B471" t="s">
        <v>341</v>
      </c>
      <c r="C471" t="s">
        <v>256</v>
      </c>
      <c r="D471" t="s">
        <v>20</v>
      </c>
      <c r="E471">
        <v>90291</v>
      </c>
      <c r="F471">
        <v>3995000</v>
      </c>
      <c r="G471" t="str" cm="1">
        <f t="array" ref="G471">IF(OR(VLOOKUP($C471,Price_LookUp_tbl,11,FALSE)&gt;$F471,VLOOKUP($C471,Price_LookUp_tbl,12,FALSE)&lt;$F471),"Yes","No")</f>
        <v>No</v>
      </c>
      <c r="H471">
        <f t="shared" si="63"/>
        <v>0.16485195530345129</v>
      </c>
      <c r="I471">
        <v>3</v>
      </c>
      <c r="J471" t="str">
        <f t="shared" si="64"/>
        <v>No</v>
      </c>
      <c r="K471">
        <f t="shared" si="65"/>
        <v>-0.4069384347771452</v>
      </c>
      <c r="L471">
        <v>4</v>
      </c>
      <c r="M471" t="str">
        <f t="shared" si="66"/>
        <v>No</v>
      </c>
      <c r="N471">
        <f t="shared" si="67"/>
        <v>0.43216490721820988</v>
      </c>
      <c r="O471">
        <v>2766</v>
      </c>
      <c r="P471" t="str">
        <f t="shared" si="68"/>
        <v>No</v>
      </c>
      <c r="Q471">
        <f t="shared" si="69"/>
        <v>-8.4267834065959966E-3</v>
      </c>
      <c r="R471">
        <v>2001</v>
      </c>
      <c r="S471">
        <v>2016</v>
      </c>
      <c r="T471" t="str">
        <f t="shared" si="70"/>
        <v>No</v>
      </c>
      <c r="U471">
        <f t="shared" si="71"/>
        <v>1.0591763139403185</v>
      </c>
      <c r="V471">
        <v>40</v>
      </c>
      <c r="W471">
        <v>1444</v>
      </c>
      <c r="X471" t="s">
        <v>21</v>
      </c>
      <c r="Y471">
        <v>33.987262200000004</v>
      </c>
      <c r="Z471">
        <v>-118.46337629999999</v>
      </c>
      <c r="AA471">
        <v>1.3723486660457345</v>
      </c>
    </row>
    <row r="472" spans="1:27" x14ac:dyDescent="0.3">
      <c r="A472" t="s">
        <v>17</v>
      </c>
      <c r="B472" t="s">
        <v>342</v>
      </c>
      <c r="C472" t="s">
        <v>256</v>
      </c>
      <c r="D472" t="s">
        <v>20</v>
      </c>
      <c r="E472">
        <v>90291</v>
      </c>
      <c r="F472">
        <v>2899000</v>
      </c>
      <c r="G472" t="str" cm="1">
        <f t="array" ref="G472">IF(OR(VLOOKUP($C472,Price_LookUp_tbl,11,FALSE)&gt;$F472,VLOOKUP($C472,Price_LookUp_tbl,12,FALSE)&lt;$F472),"Yes","No")</f>
        <v>No</v>
      </c>
      <c r="H472">
        <f t="shared" si="63"/>
        <v>-0.18734079605420531</v>
      </c>
      <c r="I472">
        <v>5</v>
      </c>
      <c r="J472" t="str">
        <f t="shared" si="64"/>
        <v>No</v>
      </c>
      <c r="K472">
        <f t="shared" si="65"/>
        <v>1.174308054642619</v>
      </c>
      <c r="L472">
        <v>2</v>
      </c>
      <c r="M472" t="str">
        <f t="shared" si="66"/>
        <v>No</v>
      </c>
      <c r="N472">
        <f t="shared" si="67"/>
        <v>-0.85252203008619531</v>
      </c>
      <c r="O472">
        <v>2009</v>
      </c>
      <c r="P472" t="str">
        <f t="shared" si="68"/>
        <v>No</v>
      </c>
      <c r="Q472">
        <f t="shared" si="69"/>
        <v>-0.41382594475046652</v>
      </c>
      <c r="R472">
        <v>5280</v>
      </c>
      <c r="S472">
        <v>1952</v>
      </c>
      <c r="T472" t="str">
        <f t="shared" si="70"/>
        <v>No</v>
      </c>
      <c r="U472">
        <f t="shared" si="71"/>
        <v>-0.60581747990771295</v>
      </c>
      <c r="V472">
        <v>28</v>
      </c>
      <c r="W472">
        <v>1443</v>
      </c>
      <c r="X472" t="s">
        <v>21</v>
      </c>
      <c r="Y472">
        <v>33.996446300000002</v>
      </c>
      <c r="Z472">
        <v>-118.4683529</v>
      </c>
      <c r="AA472">
        <v>0.84061687336129354</v>
      </c>
    </row>
    <row r="473" spans="1:27" x14ac:dyDescent="0.3">
      <c r="A473" t="s">
        <v>17</v>
      </c>
      <c r="B473" t="s">
        <v>343</v>
      </c>
      <c r="C473" t="s">
        <v>256</v>
      </c>
      <c r="D473" t="s">
        <v>20</v>
      </c>
      <c r="E473">
        <v>90291</v>
      </c>
      <c r="F473">
        <v>4995000</v>
      </c>
      <c r="G473" t="str" cm="1">
        <f t="array" ref="G473">IF(OR(VLOOKUP($C473,Price_LookUp_tbl,11,FALSE)&gt;$F473,VLOOKUP($C473,Price_LookUp_tbl,12,FALSE)&lt;$F473),"Yes","No")</f>
        <v>No</v>
      </c>
      <c r="H473">
        <f t="shared" si="63"/>
        <v>0.48619570654218902</v>
      </c>
      <c r="I473">
        <v>5</v>
      </c>
      <c r="J473" t="str">
        <f t="shared" si="64"/>
        <v>No</v>
      </c>
      <c r="K473">
        <f t="shared" si="65"/>
        <v>1.174308054642619</v>
      </c>
      <c r="L473">
        <v>4.5</v>
      </c>
      <c r="M473" t="str">
        <f t="shared" si="66"/>
        <v>No</v>
      </c>
      <c r="N473">
        <f t="shared" si="67"/>
        <v>0.75333664154431113</v>
      </c>
      <c r="O473">
        <v>3500</v>
      </c>
      <c r="P473" t="str">
        <f t="shared" si="68"/>
        <v>No</v>
      </c>
      <c r="Q473">
        <f t="shared" si="69"/>
        <v>0.38465509826632466</v>
      </c>
      <c r="R473">
        <v>5194</v>
      </c>
      <c r="S473">
        <v>2017</v>
      </c>
      <c r="T473" t="str">
        <f t="shared" si="70"/>
        <v>No</v>
      </c>
      <c r="U473">
        <f t="shared" si="71"/>
        <v>1.0851918419691939</v>
      </c>
      <c r="V473">
        <v>11</v>
      </c>
      <c r="W473">
        <v>1427</v>
      </c>
      <c r="X473" t="s">
        <v>21</v>
      </c>
      <c r="Y473">
        <v>33.9957128</v>
      </c>
      <c r="Z473">
        <v>-118.46775599999999</v>
      </c>
      <c r="AA473">
        <v>0.88570589350742579</v>
      </c>
    </row>
    <row r="474" spans="1:27" x14ac:dyDescent="0.3">
      <c r="A474" t="s">
        <v>17</v>
      </c>
      <c r="B474" t="s">
        <v>344</v>
      </c>
      <c r="C474" t="s">
        <v>256</v>
      </c>
      <c r="D474" t="s">
        <v>20</v>
      </c>
      <c r="E474">
        <v>90291</v>
      </c>
      <c r="F474">
        <v>2575000</v>
      </c>
      <c r="G474" t="str" cm="1">
        <f t="array" ref="G474">IF(OR(VLOOKUP($C474,Price_LookUp_tbl,11,FALSE)&gt;$F474,VLOOKUP($C474,Price_LookUp_tbl,12,FALSE)&lt;$F474),"Yes","No")</f>
        <v>No</v>
      </c>
      <c r="H474">
        <f t="shared" si="63"/>
        <v>-0.29145617145555636</v>
      </c>
      <c r="I474">
        <v>3</v>
      </c>
      <c r="J474" t="str">
        <f t="shared" si="64"/>
        <v>No</v>
      </c>
      <c r="K474">
        <f t="shared" si="65"/>
        <v>-0.4069384347771452</v>
      </c>
      <c r="L474">
        <v>3.5</v>
      </c>
      <c r="M474" t="str">
        <f t="shared" si="66"/>
        <v>No</v>
      </c>
      <c r="N474">
        <f t="shared" si="67"/>
        <v>0.11099317289210857</v>
      </c>
      <c r="O474">
        <v>2319</v>
      </c>
      <c r="P474" t="str">
        <f t="shared" si="68"/>
        <v>No</v>
      </c>
      <c r="Q474">
        <f t="shared" si="69"/>
        <v>-0.24781043614201226</v>
      </c>
      <c r="R474">
        <v>2001</v>
      </c>
      <c r="S474">
        <v>2015</v>
      </c>
      <c r="T474" t="str">
        <f t="shared" si="70"/>
        <v>No</v>
      </c>
      <c r="U474">
        <f t="shared" si="71"/>
        <v>1.0331607859114429</v>
      </c>
      <c r="V474">
        <v>45</v>
      </c>
      <c r="W474">
        <v>1110</v>
      </c>
      <c r="X474" t="s">
        <v>21</v>
      </c>
      <c r="Y474">
        <v>33.9873549</v>
      </c>
      <c r="Z474">
        <v>-118.4621935</v>
      </c>
      <c r="AA474">
        <v>1.4239421068632403</v>
      </c>
    </row>
    <row r="475" spans="1:27" x14ac:dyDescent="0.3">
      <c r="A475" t="s">
        <v>17</v>
      </c>
      <c r="B475" t="s">
        <v>345</v>
      </c>
      <c r="C475" t="s">
        <v>256</v>
      </c>
      <c r="D475" t="s">
        <v>20</v>
      </c>
      <c r="E475">
        <v>90291</v>
      </c>
      <c r="F475">
        <v>1995000</v>
      </c>
      <c r="G475" t="str" cm="1">
        <f t="array" ref="G475">IF(OR(VLOOKUP($C475,Price_LookUp_tbl,11,FALSE)&gt;$F475,VLOOKUP($C475,Price_LookUp_tbl,12,FALSE)&lt;$F475),"Yes","No")</f>
        <v>No</v>
      </c>
      <c r="H475">
        <f t="shared" si="63"/>
        <v>-0.47783554717402421</v>
      </c>
      <c r="I475">
        <v>3</v>
      </c>
      <c r="J475" t="str">
        <f t="shared" si="64"/>
        <v>No</v>
      </c>
      <c r="K475">
        <f t="shared" si="65"/>
        <v>-0.4069384347771452</v>
      </c>
      <c r="L475">
        <v>3</v>
      </c>
      <c r="M475" t="str">
        <f t="shared" si="66"/>
        <v>No</v>
      </c>
      <c r="N475">
        <f t="shared" si="67"/>
        <v>-0.21017856143399274</v>
      </c>
      <c r="O475">
        <v>1504</v>
      </c>
      <c r="P475" t="str">
        <f t="shared" si="68"/>
        <v>No</v>
      </c>
      <c r="Q475">
        <f t="shared" si="69"/>
        <v>-0.68427056361262584</v>
      </c>
      <c r="R475">
        <v>5798</v>
      </c>
      <c r="S475">
        <v>1948</v>
      </c>
      <c r="T475" t="str">
        <f t="shared" si="70"/>
        <v>No</v>
      </c>
      <c r="U475">
        <f t="shared" si="71"/>
        <v>-0.70987959202321493</v>
      </c>
      <c r="V475">
        <v>76</v>
      </c>
      <c r="W475">
        <v>1326</v>
      </c>
      <c r="X475" t="s">
        <v>21</v>
      </c>
      <c r="Y475">
        <v>33.999167100000001</v>
      </c>
      <c r="Z475">
        <v>-118.4702982</v>
      </c>
      <c r="AA475">
        <v>0.71053232272910538</v>
      </c>
    </row>
    <row r="476" spans="1:27" x14ac:dyDescent="0.3">
      <c r="A476" t="s">
        <v>17</v>
      </c>
      <c r="B476" t="s">
        <v>347</v>
      </c>
      <c r="C476" t="s">
        <v>256</v>
      </c>
      <c r="D476" t="s">
        <v>20</v>
      </c>
      <c r="E476">
        <v>90291</v>
      </c>
      <c r="F476">
        <v>1845000</v>
      </c>
      <c r="G476" t="str" cm="1">
        <f t="array" ref="G476">IF(OR(VLOOKUP($C476,Price_LookUp_tbl,11,FALSE)&gt;$F476,VLOOKUP($C476,Price_LookUp_tbl,12,FALSE)&lt;$F476),"Yes","No")</f>
        <v>No</v>
      </c>
      <c r="H476">
        <f t="shared" si="63"/>
        <v>-0.52603710985983487</v>
      </c>
      <c r="I476">
        <v>3</v>
      </c>
      <c r="J476" t="str">
        <f t="shared" si="64"/>
        <v>No</v>
      </c>
      <c r="K476">
        <f t="shared" si="65"/>
        <v>-0.4069384347771452</v>
      </c>
      <c r="L476">
        <v>2.5</v>
      </c>
      <c r="M476" t="str">
        <f t="shared" si="66"/>
        <v>No</v>
      </c>
      <c r="N476">
        <f t="shared" si="67"/>
        <v>-0.53135029576009407</v>
      </c>
      <c r="O476">
        <v>1202</v>
      </c>
      <c r="P476" t="str">
        <f t="shared" si="68"/>
        <v>No</v>
      </c>
      <c r="Q476">
        <f t="shared" si="69"/>
        <v>-0.8460018010311845</v>
      </c>
      <c r="R476">
        <v>3981</v>
      </c>
      <c r="S476">
        <v>1952</v>
      </c>
      <c r="T476" t="str">
        <f t="shared" si="70"/>
        <v>No</v>
      </c>
      <c r="U476">
        <f t="shared" si="71"/>
        <v>-0.60581747990771295</v>
      </c>
      <c r="V476">
        <v>32</v>
      </c>
      <c r="W476">
        <v>1535</v>
      </c>
      <c r="X476" t="s">
        <v>21</v>
      </c>
      <c r="Y476">
        <v>33.998208400000003</v>
      </c>
      <c r="Z476">
        <v>-118.4678464</v>
      </c>
      <c r="AA476">
        <v>0.85265118264896556</v>
      </c>
    </row>
    <row r="477" spans="1:27" x14ac:dyDescent="0.3">
      <c r="A477" t="s">
        <v>17</v>
      </c>
      <c r="B477" t="s">
        <v>348</v>
      </c>
      <c r="C477" t="s">
        <v>256</v>
      </c>
      <c r="D477" t="s">
        <v>20</v>
      </c>
      <c r="E477">
        <v>90291</v>
      </c>
      <c r="F477">
        <v>1349500</v>
      </c>
      <c r="G477" t="str" cm="1">
        <f t="array" ref="G477">IF(OR(VLOOKUP($C477,Price_LookUp_tbl,11,FALSE)&gt;$F477,VLOOKUP($C477,Price_LookUp_tbl,12,FALSE)&lt;$F477),"Yes","No")</f>
        <v>No</v>
      </c>
      <c r="H477">
        <f t="shared" si="63"/>
        <v>-0.68526293859862941</v>
      </c>
      <c r="I477">
        <v>2</v>
      </c>
      <c r="J477" t="str">
        <f t="shared" si="64"/>
        <v>No</v>
      </c>
      <c r="K477">
        <f t="shared" si="65"/>
        <v>-1.1975616794870274</v>
      </c>
      <c r="L477">
        <v>1</v>
      </c>
      <c r="M477" t="str">
        <f t="shared" si="66"/>
        <v>No</v>
      </c>
      <c r="N477">
        <f t="shared" si="67"/>
        <v>-1.494865498738398</v>
      </c>
      <c r="O477">
        <v>798</v>
      </c>
      <c r="P477" t="str">
        <f t="shared" si="68"/>
        <v>No</v>
      </c>
      <c r="Q477">
        <f t="shared" si="69"/>
        <v>-1.0623574961209119</v>
      </c>
      <c r="R477">
        <v>2864</v>
      </c>
      <c r="S477">
        <v>1953</v>
      </c>
      <c r="T477" t="str">
        <f t="shared" si="70"/>
        <v>No</v>
      </c>
      <c r="U477">
        <f t="shared" si="71"/>
        <v>-0.57980195187883743</v>
      </c>
      <c r="V477">
        <v>2</v>
      </c>
      <c r="W477">
        <v>1691</v>
      </c>
      <c r="X477" t="s">
        <v>21</v>
      </c>
      <c r="Y477">
        <v>33.987451999999998</v>
      </c>
      <c r="Z477">
        <v>-118.45573779999999</v>
      </c>
      <c r="AA477">
        <v>1.7385673923576646</v>
      </c>
    </row>
    <row r="478" spans="1:27" x14ac:dyDescent="0.3">
      <c r="A478" t="s">
        <v>17</v>
      </c>
      <c r="B478" t="s">
        <v>350</v>
      </c>
      <c r="C478" t="s">
        <v>256</v>
      </c>
      <c r="D478" t="s">
        <v>20</v>
      </c>
      <c r="E478">
        <v>90291</v>
      </c>
      <c r="F478">
        <v>1750000</v>
      </c>
      <c r="G478" t="str" cm="1">
        <f t="array" ref="G478">IF(OR(VLOOKUP($C478,Price_LookUp_tbl,11,FALSE)&gt;$F478,VLOOKUP($C478,Price_LookUp_tbl,12,FALSE)&lt;$F478),"Yes","No")</f>
        <v>No</v>
      </c>
      <c r="H478">
        <f t="shared" si="63"/>
        <v>-0.55656476622751494</v>
      </c>
      <c r="I478">
        <v>2</v>
      </c>
      <c r="J478" t="str">
        <f t="shared" si="64"/>
        <v>No</v>
      </c>
      <c r="K478">
        <f t="shared" si="65"/>
        <v>-1.1975616794870274</v>
      </c>
      <c r="L478">
        <v>1</v>
      </c>
      <c r="M478" t="str">
        <f t="shared" si="66"/>
        <v>No</v>
      </c>
      <c r="N478">
        <f t="shared" si="67"/>
        <v>-1.494865498738398</v>
      </c>
      <c r="O478">
        <v>1083</v>
      </c>
      <c r="P478" t="str">
        <f t="shared" si="68"/>
        <v>No</v>
      </c>
      <c r="Q478">
        <f t="shared" si="69"/>
        <v>-0.90973033498088141</v>
      </c>
      <c r="R478">
        <v>3177</v>
      </c>
      <c r="S478">
        <v>1953</v>
      </c>
      <c r="T478" t="str">
        <f t="shared" si="70"/>
        <v>No</v>
      </c>
      <c r="U478">
        <f t="shared" si="71"/>
        <v>-0.57980195187883743</v>
      </c>
      <c r="V478">
        <v>46</v>
      </c>
      <c r="W478">
        <v>1616</v>
      </c>
      <c r="X478" t="s">
        <v>21</v>
      </c>
      <c r="Y478">
        <v>33.993894400000002</v>
      </c>
      <c r="Z478">
        <v>-118.474046</v>
      </c>
      <c r="AA478">
        <v>0.6084699788637109</v>
      </c>
    </row>
    <row r="479" spans="1:27" x14ac:dyDescent="0.3">
      <c r="A479" t="s">
        <v>17</v>
      </c>
      <c r="B479" t="s">
        <v>351</v>
      </c>
      <c r="C479" t="s">
        <v>256</v>
      </c>
      <c r="D479" t="s">
        <v>20</v>
      </c>
      <c r="E479">
        <v>90291</v>
      </c>
      <c r="F479">
        <v>2995000</v>
      </c>
      <c r="G479" t="str" cm="1">
        <f t="array" ref="G479">IF(OR(VLOOKUP($C479,Price_LookUp_tbl,11,FALSE)&gt;$F479,VLOOKUP($C479,Price_LookUp_tbl,12,FALSE)&lt;$F479),"Yes","No")</f>
        <v>No</v>
      </c>
      <c r="H479">
        <f t="shared" si="63"/>
        <v>-0.15649179593528648</v>
      </c>
      <c r="I479">
        <v>4</v>
      </c>
      <c r="J479" t="str">
        <f t="shared" si="64"/>
        <v>No</v>
      </c>
      <c r="K479">
        <f t="shared" si="65"/>
        <v>0.38368480993273696</v>
      </c>
      <c r="L479">
        <v>3.5</v>
      </c>
      <c r="M479" t="str">
        <f t="shared" si="66"/>
        <v>No</v>
      </c>
      <c r="N479">
        <f t="shared" si="67"/>
        <v>0.11099317289210857</v>
      </c>
      <c r="O479">
        <v>3112</v>
      </c>
      <c r="P479" t="str">
        <f t="shared" si="68"/>
        <v>No</v>
      </c>
      <c r="Q479">
        <f t="shared" si="69"/>
        <v>0.17686794555638841</v>
      </c>
      <c r="R479">
        <v>2930</v>
      </c>
      <c r="S479">
        <v>2014</v>
      </c>
      <c r="T479" t="str">
        <f t="shared" si="70"/>
        <v>No</v>
      </c>
      <c r="U479">
        <f t="shared" si="71"/>
        <v>1.0071452578825675</v>
      </c>
      <c r="V479">
        <v>48</v>
      </c>
      <c r="W479">
        <v>962</v>
      </c>
      <c r="X479" t="s">
        <v>21</v>
      </c>
      <c r="Y479">
        <v>33.994141900000002</v>
      </c>
      <c r="Z479">
        <v>-118.463836</v>
      </c>
      <c r="AA479">
        <v>1.1315942119318425</v>
      </c>
    </row>
    <row r="480" spans="1:27" x14ac:dyDescent="0.3">
      <c r="A480" t="s">
        <v>17</v>
      </c>
      <c r="B480" t="s">
        <v>352</v>
      </c>
      <c r="C480" t="s">
        <v>256</v>
      </c>
      <c r="D480" t="s">
        <v>20</v>
      </c>
      <c r="E480">
        <v>90291</v>
      </c>
      <c r="F480">
        <v>1950000</v>
      </c>
      <c r="G480" t="str" cm="1">
        <f t="array" ref="G480">IF(OR(VLOOKUP($C480,Price_LookUp_tbl,11,FALSE)&gt;$F480,VLOOKUP($C480,Price_LookUp_tbl,12,FALSE)&lt;$F480),"Yes","No")</f>
        <v>No</v>
      </c>
      <c r="H480">
        <f t="shared" si="63"/>
        <v>-0.49229601597976741</v>
      </c>
      <c r="I480">
        <v>3</v>
      </c>
      <c r="J480" t="str">
        <f t="shared" si="64"/>
        <v>No</v>
      </c>
      <c r="K480">
        <f t="shared" si="65"/>
        <v>-0.4069384347771452</v>
      </c>
      <c r="L480">
        <v>2</v>
      </c>
      <c r="M480" t="str">
        <f t="shared" si="66"/>
        <v>No</v>
      </c>
      <c r="N480">
        <f t="shared" si="67"/>
        <v>-0.85252203008619531</v>
      </c>
      <c r="O480">
        <v>1190</v>
      </c>
      <c r="P480" t="str">
        <f t="shared" si="68"/>
        <v>No</v>
      </c>
      <c r="Q480">
        <f t="shared" si="69"/>
        <v>-0.85242820781602791</v>
      </c>
      <c r="R480">
        <v>4050</v>
      </c>
      <c r="S480">
        <v>1954</v>
      </c>
      <c r="T480" t="str">
        <f t="shared" si="70"/>
        <v>No</v>
      </c>
      <c r="U480">
        <f t="shared" si="71"/>
        <v>-0.55378642384996202</v>
      </c>
      <c r="V480">
        <v>11</v>
      </c>
      <c r="W480">
        <v>1639</v>
      </c>
      <c r="X480" t="s">
        <v>21</v>
      </c>
      <c r="Y480">
        <v>33.996890399999998</v>
      </c>
      <c r="Z480">
        <v>-118.4644665</v>
      </c>
      <c r="AA480">
        <v>1.0546443868227067</v>
      </c>
    </row>
    <row r="481" spans="1:27" x14ac:dyDescent="0.3">
      <c r="A481" t="s">
        <v>17</v>
      </c>
      <c r="B481" t="s">
        <v>353</v>
      </c>
      <c r="C481" t="s">
        <v>256</v>
      </c>
      <c r="D481" t="s">
        <v>20</v>
      </c>
      <c r="E481">
        <v>90291</v>
      </c>
      <c r="F481">
        <v>3999000</v>
      </c>
      <c r="G481" t="str" cm="1">
        <f t="array" ref="G481">IF(OR(VLOOKUP($C481,Price_LookUp_tbl,11,FALSE)&gt;$F481,VLOOKUP($C481,Price_LookUp_tbl,12,FALSE)&lt;$F481),"Yes","No")</f>
        <v>No</v>
      </c>
      <c r="H481">
        <f t="shared" si="63"/>
        <v>0.16613733030840624</v>
      </c>
      <c r="I481">
        <v>4</v>
      </c>
      <c r="J481" t="str">
        <f t="shared" si="64"/>
        <v>No</v>
      </c>
      <c r="K481">
        <f t="shared" si="65"/>
        <v>0.38368480993273696</v>
      </c>
      <c r="L481">
        <v>4</v>
      </c>
      <c r="M481" t="str">
        <f t="shared" si="66"/>
        <v>No</v>
      </c>
      <c r="N481">
        <f t="shared" si="67"/>
        <v>0.43216490721820988</v>
      </c>
      <c r="O481">
        <v>3257</v>
      </c>
      <c r="P481" t="str">
        <f t="shared" si="68"/>
        <v>No</v>
      </c>
      <c r="Q481">
        <f t="shared" si="69"/>
        <v>0.25452036087324603</v>
      </c>
      <c r="R481">
        <v>2939</v>
      </c>
      <c r="S481">
        <v>2016</v>
      </c>
      <c r="T481" t="str">
        <f t="shared" si="70"/>
        <v>No</v>
      </c>
      <c r="U481">
        <f t="shared" si="71"/>
        <v>1.0591763139403185</v>
      </c>
      <c r="V481">
        <v>42</v>
      </c>
      <c r="W481">
        <v>1228</v>
      </c>
      <c r="X481" t="s">
        <v>21</v>
      </c>
      <c r="Y481">
        <v>33.994128000000003</v>
      </c>
      <c r="Z481">
        <v>-118.463264</v>
      </c>
      <c r="AA481">
        <v>1.1632056097330308</v>
      </c>
    </row>
    <row r="482" spans="1:27" x14ac:dyDescent="0.3">
      <c r="A482" t="s">
        <v>17</v>
      </c>
      <c r="B482" t="s">
        <v>354</v>
      </c>
      <c r="C482" t="s">
        <v>256</v>
      </c>
      <c r="D482" t="s">
        <v>20</v>
      </c>
      <c r="E482">
        <v>90291</v>
      </c>
      <c r="F482">
        <v>2690000</v>
      </c>
      <c r="G482" t="str" cm="1">
        <f t="array" ref="G482">IF(OR(VLOOKUP($C482,Price_LookUp_tbl,11,FALSE)&gt;$F482,VLOOKUP($C482,Price_LookUp_tbl,12,FALSE)&lt;$F482),"Yes","No")</f>
        <v>No</v>
      </c>
      <c r="H482">
        <f t="shared" si="63"/>
        <v>-0.2545016400631015</v>
      </c>
      <c r="I482">
        <v>3</v>
      </c>
      <c r="J482" t="str">
        <f t="shared" si="64"/>
        <v>No</v>
      </c>
      <c r="K482">
        <f t="shared" si="65"/>
        <v>-0.4069384347771452</v>
      </c>
      <c r="L482">
        <v>3.5</v>
      </c>
      <c r="M482" t="str">
        <f t="shared" si="66"/>
        <v>No</v>
      </c>
      <c r="N482">
        <f t="shared" si="67"/>
        <v>0.11099317289210857</v>
      </c>
      <c r="O482">
        <v>2353</v>
      </c>
      <c r="P482" t="str">
        <f t="shared" si="68"/>
        <v>No</v>
      </c>
      <c r="Q482">
        <f t="shared" si="69"/>
        <v>-0.22960228358495599</v>
      </c>
      <c r="R482">
        <v>2161</v>
      </c>
      <c r="S482">
        <v>2016</v>
      </c>
      <c r="T482" t="str">
        <f t="shared" si="70"/>
        <v>No</v>
      </c>
      <c r="U482">
        <f t="shared" si="71"/>
        <v>1.0591763139403185</v>
      </c>
      <c r="V482">
        <v>42</v>
      </c>
      <c r="W482">
        <v>1143</v>
      </c>
      <c r="X482" t="s">
        <v>21</v>
      </c>
      <c r="Y482">
        <v>33.994007799999999</v>
      </c>
      <c r="Z482">
        <v>-118.462954</v>
      </c>
      <c r="AA482">
        <v>1.1826123397751207</v>
      </c>
    </row>
    <row r="483" spans="1:27" x14ac:dyDescent="0.3">
      <c r="A483" t="s">
        <v>17</v>
      </c>
      <c r="B483" t="s">
        <v>355</v>
      </c>
      <c r="C483" t="s">
        <v>256</v>
      </c>
      <c r="D483" t="s">
        <v>20</v>
      </c>
      <c r="E483">
        <v>90291</v>
      </c>
      <c r="F483">
        <v>3800000</v>
      </c>
      <c r="G483" t="str" cm="1">
        <f t="array" ref="G483">IF(OR(VLOOKUP($C483,Price_LookUp_tbl,11,FALSE)&gt;$F483,VLOOKUP($C483,Price_LookUp_tbl,12,FALSE)&lt;$F483),"Yes","No")</f>
        <v>No</v>
      </c>
      <c r="H483">
        <f t="shared" si="63"/>
        <v>0.10218992381189743</v>
      </c>
      <c r="I483">
        <v>5</v>
      </c>
      <c r="J483" t="str">
        <f t="shared" si="64"/>
        <v>No</v>
      </c>
      <c r="K483">
        <f t="shared" si="65"/>
        <v>1.174308054642619</v>
      </c>
      <c r="L483">
        <v>6</v>
      </c>
      <c r="M483" t="str">
        <f t="shared" si="66"/>
        <v>No</v>
      </c>
      <c r="N483">
        <f t="shared" si="67"/>
        <v>1.7168518445226151</v>
      </c>
      <c r="O483">
        <v>3563</v>
      </c>
      <c r="P483" t="str">
        <f t="shared" si="68"/>
        <v>No</v>
      </c>
      <c r="Q483">
        <f t="shared" si="69"/>
        <v>0.41839373388675249</v>
      </c>
      <c r="R483">
        <v>5393</v>
      </c>
      <c r="S483">
        <v>1923</v>
      </c>
      <c r="T483" t="str">
        <f t="shared" si="70"/>
        <v>No</v>
      </c>
      <c r="U483">
        <f t="shared" si="71"/>
        <v>-1.3602677927451021</v>
      </c>
      <c r="V483">
        <v>13</v>
      </c>
      <c r="W483">
        <v>1067</v>
      </c>
      <c r="X483" t="s">
        <v>21</v>
      </c>
      <c r="Y483">
        <v>33.9944962</v>
      </c>
      <c r="Z483">
        <v>-118.4632292</v>
      </c>
      <c r="AA483">
        <v>1.1580168318691784</v>
      </c>
    </row>
    <row r="484" spans="1:27" x14ac:dyDescent="0.3">
      <c r="A484" t="s">
        <v>17</v>
      </c>
      <c r="B484" t="s">
        <v>356</v>
      </c>
      <c r="C484" t="s">
        <v>256</v>
      </c>
      <c r="D484" t="s">
        <v>20</v>
      </c>
      <c r="E484">
        <v>90291</v>
      </c>
      <c r="F484">
        <v>1698000</v>
      </c>
      <c r="G484" t="str" cm="1">
        <f t="array" ref="G484">IF(OR(VLOOKUP($C484,Price_LookUp_tbl,11,FALSE)&gt;$F484,VLOOKUP($C484,Price_LookUp_tbl,12,FALSE)&lt;$F484),"Yes","No")</f>
        <v>No</v>
      </c>
      <c r="H484">
        <f t="shared" si="63"/>
        <v>-0.5732746412919294</v>
      </c>
      <c r="I484">
        <v>2</v>
      </c>
      <c r="J484" t="str">
        <f t="shared" si="64"/>
        <v>No</v>
      </c>
      <c r="K484">
        <f t="shared" si="65"/>
        <v>-1.1975616794870274</v>
      </c>
      <c r="L484">
        <v>2</v>
      </c>
      <c r="M484" t="str">
        <f t="shared" si="66"/>
        <v>No</v>
      </c>
      <c r="N484">
        <f t="shared" si="67"/>
        <v>-0.85252203008619531</v>
      </c>
      <c r="O484">
        <v>1382</v>
      </c>
      <c r="P484" t="str">
        <f t="shared" si="68"/>
        <v>No</v>
      </c>
      <c r="Q484">
        <f t="shared" si="69"/>
        <v>-0.7496056992585336</v>
      </c>
      <c r="R484">
        <v>3622</v>
      </c>
      <c r="S484">
        <v>1923</v>
      </c>
      <c r="T484" t="str">
        <f t="shared" si="70"/>
        <v>No</v>
      </c>
      <c r="U484">
        <f t="shared" si="71"/>
        <v>-1.3602677927451021</v>
      </c>
      <c r="V484">
        <v>13</v>
      </c>
      <c r="W484">
        <v>1229</v>
      </c>
      <c r="X484" t="s">
        <v>21</v>
      </c>
      <c r="Y484">
        <v>33.991017999999997</v>
      </c>
      <c r="Z484">
        <v>-118.4562506</v>
      </c>
      <c r="AA484">
        <v>1.6124867296041887</v>
      </c>
    </row>
    <row r="485" spans="1:27" x14ac:dyDescent="0.3">
      <c r="A485" t="s">
        <v>17</v>
      </c>
      <c r="B485" t="s">
        <v>357</v>
      </c>
      <c r="C485" t="s">
        <v>256</v>
      </c>
      <c r="D485" t="s">
        <v>20</v>
      </c>
      <c r="E485">
        <v>90291</v>
      </c>
      <c r="F485">
        <v>1649500</v>
      </c>
      <c r="G485" t="str" cm="1">
        <f t="array" ref="G485">IF(OR(VLOOKUP($C485,Price_LookUp_tbl,11,FALSE)&gt;$F485,VLOOKUP($C485,Price_LookUp_tbl,12,FALSE)&lt;$F485),"Yes","No")</f>
        <v>No</v>
      </c>
      <c r="H485">
        <f t="shared" si="63"/>
        <v>-0.58885981322700809</v>
      </c>
      <c r="I485">
        <v>3</v>
      </c>
      <c r="J485" t="str">
        <f t="shared" si="64"/>
        <v>No</v>
      </c>
      <c r="K485">
        <f t="shared" si="65"/>
        <v>-0.4069384347771452</v>
      </c>
      <c r="L485">
        <v>2</v>
      </c>
      <c r="M485" t="str">
        <f t="shared" si="66"/>
        <v>No</v>
      </c>
      <c r="N485">
        <f t="shared" si="67"/>
        <v>-0.85252203008619531</v>
      </c>
      <c r="O485">
        <v>1556</v>
      </c>
      <c r="P485" t="str">
        <f t="shared" si="68"/>
        <v>No</v>
      </c>
      <c r="Q485">
        <f t="shared" si="69"/>
        <v>-0.65642280087830451</v>
      </c>
      <c r="R485">
        <v>4201</v>
      </c>
      <c r="S485">
        <v>1962</v>
      </c>
      <c r="T485" t="str">
        <f t="shared" si="70"/>
        <v>No</v>
      </c>
      <c r="U485">
        <f t="shared" si="71"/>
        <v>-0.34566219961895805</v>
      </c>
      <c r="V485">
        <v>17</v>
      </c>
      <c r="W485">
        <v>1060</v>
      </c>
      <c r="X485" t="s">
        <v>21</v>
      </c>
      <c r="Y485">
        <v>33.990656000000001</v>
      </c>
      <c r="Z485">
        <v>-118.4544731</v>
      </c>
      <c r="AA485">
        <v>1.7167702560379789</v>
      </c>
    </row>
    <row r="486" spans="1:27" x14ac:dyDescent="0.3">
      <c r="A486" t="s">
        <v>17</v>
      </c>
      <c r="B486" t="s">
        <v>359</v>
      </c>
      <c r="C486" t="s">
        <v>256</v>
      </c>
      <c r="D486" t="s">
        <v>20</v>
      </c>
      <c r="E486">
        <v>90291</v>
      </c>
      <c r="F486">
        <v>1779000</v>
      </c>
      <c r="G486" t="str" cm="1">
        <f t="array" ref="G486">IF(OR(VLOOKUP($C486,Price_LookUp_tbl,11,FALSE)&gt;$F486,VLOOKUP($C486,Price_LookUp_tbl,12,FALSE)&lt;$F486),"Yes","No")</f>
        <v>No</v>
      </c>
      <c r="H486">
        <f t="shared" si="63"/>
        <v>-0.54724579744159163</v>
      </c>
      <c r="I486">
        <v>3</v>
      </c>
      <c r="J486" t="str">
        <f t="shared" si="64"/>
        <v>No</v>
      </c>
      <c r="K486">
        <f t="shared" si="65"/>
        <v>-0.4069384347771452</v>
      </c>
      <c r="L486">
        <v>2</v>
      </c>
      <c r="M486" t="str">
        <f t="shared" si="66"/>
        <v>No</v>
      </c>
      <c r="N486">
        <f t="shared" si="67"/>
        <v>-0.85252203008619531</v>
      </c>
      <c r="O486">
        <v>1285</v>
      </c>
      <c r="P486" t="str">
        <f t="shared" si="68"/>
        <v>No</v>
      </c>
      <c r="Q486">
        <f t="shared" si="69"/>
        <v>-0.8015524874360177</v>
      </c>
      <c r="R486">
        <v>5062</v>
      </c>
      <c r="S486">
        <v>1949</v>
      </c>
      <c r="T486" t="str">
        <f t="shared" si="70"/>
        <v>No</v>
      </c>
      <c r="U486">
        <f t="shared" si="71"/>
        <v>-0.68386406399433941</v>
      </c>
      <c r="V486">
        <v>17</v>
      </c>
      <c r="W486">
        <v>1384</v>
      </c>
      <c r="X486" t="s">
        <v>21</v>
      </c>
      <c r="Y486">
        <v>33.998110500000003</v>
      </c>
      <c r="Z486">
        <v>-118.4640742</v>
      </c>
      <c r="AA486">
        <v>1.0687564356788883</v>
      </c>
    </row>
    <row r="487" spans="1:27" x14ac:dyDescent="0.3">
      <c r="A487" t="s">
        <v>17</v>
      </c>
      <c r="B487" t="s">
        <v>360</v>
      </c>
      <c r="C487" t="s">
        <v>256</v>
      </c>
      <c r="D487" t="s">
        <v>20</v>
      </c>
      <c r="E487">
        <v>90291</v>
      </c>
      <c r="F487">
        <v>3885000</v>
      </c>
      <c r="G487" t="str" cm="1">
        <f t="array" ref="G487">IF(OR(VLOOKUP($C487,Price_LookUp_tbl,11,FALSE)&gt;$F487,VLOOKUP($C487,Price_LookUp_tbl,12,FALSE)&lt;$F487),"Yes","No")</f>
        <v>No</v>
      </c>
      <c r="H487">
        <f t="shared" si="63"/>
        <v>0.12950414266719013</v>
      </c>
      <c r="I487">
        <v>4</v>
      </c>
      <c r="J487" t="str">
        <f t="shared" si="64"/>
        <v>No</v>
      </c>
      <c r="K487">
        <f t="shared" si="65"/>
        <v>0.38368480993273696</v>
      </c>
      <c r="L487">
        <v>5.5</v>
      </c>
      <c r="M487" t="str">
        <f t="shared" si="66"/>
        <v>No</v>
      </c>
      <c r="N487">
        <f t="shared" si="67"/>
        <v>1.3956801101965137</v>
      </c>
      <c r="O487">
        <v>4283</v>
      </c>
      <c r="P487" t="str">
        <f t="shared" si="68"/>
        <v>No</v>
      </c>
      <c r="Q487">
        <f t="shared" si="69"/>
        <v>0.80397814097735587</v>
      </c>
      <c r="R487">
        <v>4726</v>
      </c>
      <c r="S487">
        <v>2017</v>
      </c>
      <c r="T487" t="str">
        <f t="shared" si="70"/>
        <v>No</v>
      </c>
      <c r="U487">
        <f t="shared" si="71"/>
        <v>1.0851918419691939</v>
      </c>
      <c r="V487">
        <v>11</v>
      </c>
      <c r="W487">
        <v>907</v>
      </c>
      <c r="X487" t="s">
        <v>21</v>
      </c>
      <c r="Y487">
        <v>33.995337499999998</v>
      </c>
      <c r="Z487">
        <v>-118.4624956</v>
      </c>
      <c r="AA487">
        <v>1.1847808805791378</v>
      </c>
    </row>
    <row r="488" spans="1:27" x14ac:dyDescent="0.3">
      <c r="A488" t="s">
        <v>17</v>
      </c>
      <c r="B488" t="s">
        <v>361</v>
      </c>
      <c r="C488" t="s">
        <v>256</v>
      </c>
      <c r="D488" t="s">
        <v>20</v>
      </c>
      <c r="E488">
        <v>90291</v>
      </c>
      <c r="F488">
        <v>3299000</v>
      </c>
      <c r="G488" t="str" cm="1">
        <f t="array" ref="G488">IF(OR(VLOOKUP($C488,Price_LookUp_tbl,11,FALSE)&gt;$F488,VLOOKUP($C488,Price_LookUp_tbl,12,FALSE)&lt;$F488),"Yes","No")</f>
        <v>No</v>
      </c>
      <c r="H488">
        <f t="shared" si="63"/>
        <v>-5.8803295558710195E-2</v>
      </c>
      <c r="I488">
        <v>5</v>
      </c>
      <c r="J488" t="str">
        <f t="shared" si="64"/>
        <v>No</v>
      </c>
      <c r="K488">
        <f t="shared" si="65"/>
        <v>1.174308054642619</v>
      </c>
      <c r="L488">
        <v>4</v>
      </c>
      <c r="M488" t="str">
        <f t="shared" si="66"/>
        <v>No</v>
      </c>
      <c r="N488">
        <f t="shared" si="67"/>
        <v>0.43216490721820988</v>
      </c>
      <c r="O488">
        <v>2880</v>
      </c>
      <c r="P488" t="str">
        <f t="shared" si="68"/>
        <v>No</v>
      </c>
      <c r="Q488">
        <f t="shared" si="69"/>
        <v>5.2624081049416203E-2</v>
      </c>
      <c r="R488">
        <v>5650</v>
      </c>
      <c r="S488">
        <v>1928</v>
      </c>
      <c r="T488" t="str">
        <f t="shared" si="70"/>
        <v>No</v>
      </c>
      <c r="U488">
        <f t="shared" si="71"/>
        <v>-1.2301901526007246</v>
      </c>
      <c r="V488">
        <v>58</v>
      </c>
      <c r="W488">
        <v>1145</v>
      </c>
      <c r="X488" t="s">
        <v>21</v>
      </c>
      <c r="Y488">
        <v>33.998396100000001</v>
      </c>
      <c r="Z488">
        <v>-118.46361090000001</v>
      </c>
      <c r="AA488">
        <v>1.0943220599278025</v>
      </c>
    </row>
    <row r="489" spans="1:27" x14ac:dyDescent="0.3">
      <c r="A489" t="s">
        <v>17</v>
      </c>
      <c r="B489" t="s">
        <v>362</v>
      </c>
      <c r="C489" t="s">
        <v>256</v>
      </c>
      <c r="D489" t="s">
        <v>20</v>
      </c>
      <c r="E489">
        <v>90291</v>
      </c>
      <c r="F489">
        <v>4995000</v>
      </c>
      <c r="G489" t="str" cm="1">
        <f t="array" ref="G489">IF(OR(VLOOKUP($C489,Price_LookUp_tbl,11,FALSE)&gt;$F489,VLOOKUP($C489,Price_LookUp_tbl,12,FALSE)&lt;$F489),"Yes","No")</f>
        <v>No</v>
      </c>
      <c r="H489">
        <f t="shared" si="63"/>
        <v>0.48619570654218902</v>
      </c>
      <c r="I489">
        <v>4</v>
      </c>
      <c r="J489" t="str">
        <f t="shared" si="64"/>
        <v>No</v>
      </c>
      <c r="K489">
        <f t="shared" si="65"/>
        <v>0.38368480993273696</v>
      </c>
      <c r="L489">
        <v>5</v>
      </c>
      <c r="M489" t="str">
        <f t="shared" si="66"/>
        <v>No</v>
      </c>
      <c r="N489">
        <f t="shared" si="67"/>
        <v>1.0745083758704126</v>
      </c>
      <c r="O489">
        <v>3900</v>
      </c>
      <c r="P489" t="str">
        <f t="shared" si="68"/>
        <v>No</v>
      </c>
      <c r="Q489">
        <f t="shared" si="69"/>
        <v>0.59886865776110432</v>
      </c>
      <c r="R489">
        <v>3315</v>
      </c>
      <c r="S489">
        <v>2023</v>
      </c>
      <c r="T489" t="str">
        <f t="shared" si="70"/>
        <v>No</v>
      </c>
      <c r="U489">
        <f t="shared" si="71"/>
        <v>1.2412850101424469</v>
      </c>
      <c r="V489">
        <v>68</v>
      </c>
      <c r="W489">
        <v>1281</v>
      </c>
      <c r="X489" t="s">
        <v>21</v>
      </c>
      <c r="Y489">
        <v>33.995733600000001</v>
      </c>
      <c r="Z489">
        <v>-118.4625427</v>
      </c>
      <c r="AA489">
        <v>1.1765870544240276</v>
      </c>
    </row>
    <row r="490" spans="1:27" x14ac:dyDescent="0.3">
      <c r="A490" t="s">
        <v>17</v>
      </c>
      <c r="B490" t="s">
        <v>363</v>
      </c>
      <c r="C490" t="s">
        <v>256</v>
      </c>
      <c r="D490" t="s">
        <v>20</v>
      </c>
      <c r="E490">
        <v>90291</v>
      </c>
      <c r="F490">
        <v>1799000</v>
      </c>
      <c r="G490" t="str" cm="1">
        <f t="array" ref="G490">IF(OR(VLOOKUP($C490,Price_LookUp_tbl,11,FALSE)&gt;$F490,VLOOKUP($C490,Price_LookUp_tbl,12,FALSE)&lt;$F490),"Yes","No")</f>
        <v>No</v>
      </c>
      <c r="H490">
        <f t="shared" si="63"/>
        <v>-0.54081892241681684</v>
      </c>
      <c r="I490">
        <v>2</v>
      </c>
      <c r="J490" t="str">
        <f t="shared" si="64"/>
        <v>No</v>
      </c>
      <c r="K490">
        <f t="shared" si="65"/>
        <v>-1.1975616794870274</v>
      </c>
      <c r="L490">
        <v>2</v>
      </c>
      <c r="M490" t="str">
        <f t="shared" si="66"/>
        <v>No</v>
      </c>
      <c r="N490">
        <f t="shared" si="67"/>
        <v>-0.85252203008619531</v>
      </c>
      <c r="O490">
        <v>843</v>
      </c>
      <c r="P490" t="str">
        <f t="shared" si="68"/>
        <v>No</v>
      </c>
      <c r="Q490">
        <f t="shared" si="69"/>
        <v>-1.0382584706777491</v>
      </c>
      <c r="R490">
        <v>2513</v>
      </c>
      <c r="S490">
        <v>1911</v>
      </c>
      <c r="T490" t="str">
        <f t="shared" si="70"/>
        <v>No</v>
      </c>
      <c r="U490">
        <f t="shared" si="71"/>
        <v>-1.672454129091608</v>
      </c>
      <c r="V490">
        <v>140</v>
      </c>
      <c r="W490">
        <v>2134</v>
      </c>
      <c r="X490" t="s">
        <v>21</v>
      </c>
      <c r="Y490">
        <v>33.995910700000003</v>
      </c>
      <c r="Z490">
        <v>-118.4613679</v>
      </c>
      <c r="AA490">
        <v>1.2405387790806721</v>
      </c>
    </row>
    <row r="491" spans="1:27" x14ac:dyDescent="0.3">
      <c r="A491" t="s">
        <v>17</v>
      </c>
      <c r="B491" t="s">
        <v>364</v>
      </c>
      <c r="C491" t="s">
        <v>256</v>
      </c>
      <c r="D491" t="s">
        <v>20</v>
      </c>
      <c r="E491">
        <v>90291</v>
      </c>
      <c r="F491">
        <v>4295000</v>
      </c>
      <c r="G491" t="str" cm="1">
        <f t="array" ref="G491">IF(OR(VLOOKUP($C491,Price_LookUp_tbl,11,FALSE)&gt;$F491,VLOOKUP($C491,Price_LookUp_tbl,12,FALSE)&lt;$F491),"Yes","No")</f>
        <v>No</v>
      </c>
      <c r="H491">
        <f t="shared" si="63"/>
        <v>0.26125508067507264</v>
      </c>
      <c r="I491">
        <v>4</v>
      </c>
      <c r="J491" t="str">
        <f t="shared" si="64"/>
        <v>No</v>
      </c>
      <c r="K491">
        <f t="shared" si="65"/>
        <v>0.38368480993273696</v>
      </c>
      <c r="L491">
        <v>4</v>
      </c>
      <c r="M491" t="str">
        <f t="shared" si="66"/>
        <v>No</v>
      </c>
      <c r="N491">
        <f t="shared" si="67"/>
        <v>0.43216490721820988</v>
      </c>
      <c r="O491">
        <v>3374</v>
      </c>
      <c r="P491" t="str">
        <f t="shared" si="68"/>
        <v>No</v>
      </c>
      <c r="Q491">
        <f t="shared" si="69"/>
        <v>0.31717782702546909</v>
      </c>
      <c r="R491">
        <v>4375</v>
      </c>
      <c r="S491">
        <v>1922</v>
      </c>
      <c r="T491" t="str">
        <f t="shared" si="70"/>
        <v>No</v>
      </c>
      <c r="U491">
        <f t="shared" si="71"/>
        <v>-1.3862833207739778</v>
      </c>
      <c r="V491">
        <v>12</v>
      </c>
      <c r="W491">
        <v>1273</v>
      </c>
      <c r="X491" t="s">
        <v>21</v>
      </c>
      <c r="Y491">
        <v>33.996288399999997</v>
      </c>
      <c r="Z491">
        <v>-118.4611907</v>
      </c>
      <c r="AA491">
        <v>1.2463474345796446</v>
      </c>
    </row>
    <row r="492" spans="1:27" x14ac:dyDescent="0.3">
      <c r="A492" t="s">
        <v>17</v>
      </c>
      <c r="B492" t="s">
        <v>365</v>
      </c>
      <c r="C492" t="s">
        <v>256</v>
      </c>
      <c r="D492" t="s">
        <v>20</v>
      </c>
      <c r="E492">
        <v>90291</v>
      </c>
      <c r="F492">
        <v>2295000</v>
      </c>
      <c r="G492" t="str" cm="1">
        <f t="array" ref="G492">IF(OR(VLOOKUP($C492,Price_LookUp_tbl,11,FALSE)&gt;$F492,VLOOKUP($C492,Price_LookUp_tbl,12,FALSE)&lt;$F492),"Yes","No")</f>
        <v>No</v>
      </c>
      <c r="H492">
        <f t="shared" si="63"/>
        <v>-0.38143242180240289</v>
      </c>
      <c r="I492">
        <v>4</v>
      </c>
      <c r="J492" t="str">
        <f t="shared" si="64"/>
        <v>No</v>
      </c>
      <c r="K492">
        <f t="shared" si="65"/>
        <v>0.38368480993273696</v>
      </c>
      <c r="L492">
        <v>3</v>
      </c>
      <c r="M492" t="str">
        <f t="shared" si="66"/>
        <v>No</v>
      </c>
      <c r="N492">
        <f t="shared" si="67"/>
        <v>-0.21017856143399274</v>
      </c>
      <c r="O492">
        <v>2052</v>
      </c>
      <c r="P492" t="str">
        <f t="shared" si="68"/>
        <v>No</v>
      </c>
      <c r="Q492">
        <f t="shared" si="69"/>
        <v>-0.3907979871047777</v>
      </c>
      <c r="R492">
        <v>4809</v>
      </c>
      <c r="S492">
        <v>1962</v>
      </c>
      <c r="T492" t="str">
        <f t="shared" si="70"/>
        <v>No</v>
      </c>
      <c r="U492">
        <f t="shared" si="71"/>
        <v>-0.34566219961895805</v>
      </c>
      <c r="V492">
        <v>37</v>
      </c>
      <c r="W492">
        <v>1118</v>
      </c>
      <c r="X492" t="s">
        <v>21</v>
      </c>
      <c r="Y492">
        <v>33.999725300000001</v>
      </c>
      <c r="Z492">
        <v>-118.4629927</v>
      </c>
      <c r="AA492">
        <v>1.1300430397056109</v>
      </c>
    </row>
    <row r="493" spans="1:27" x14ac:dyDescent="0.3">
      <c r="A493" t="s">
        <v>17</v>
      </c>
      <c r="B493" t="s">
        <v>366</v>
      </c>
      <c r="C493" t="s">
        <v>256</v>
      </c>
      <c r="D493" t="s">
        <v>20</v>
      </c>
      <c r="E493">
        <v>90291</v>
      </c>
      <c r="F493">
        <v>1645000</v>
      </c>
      <c r="G493" t="str" cm="1">
        <f t="array" ref="G493">IF(OR(VLOOKUP($C493,Price_LookUp_tbl,11,FALSE)&gt;$F493,VLOOKUP($C493,Price_LookUp_tbl,12,FALSE)&lt;$F493),"Yes","No")</f>
        <v>No</v>
      </c>
      <c r="H493">
        <f t="shared" si="63"/>
        <v>-0.59030586010758246</v>
      </c>
      <c r="I493">
        <v>2</v>
      </c>
      <c r="J493" t="str">
        <f t="shared" si="64"/>
        <v>No</v>
      </c>
      <c r="K493">
        <f t="shared" si="65"/>
        <v>-1.1975616794870274</v>
      </c>
      <c r="L493">
        <v>1</v>
      </c>
      <c r="M493" t="str">
        <f t="shared" si="66"/>
        <v>No</v>
      </c>
      <c r="N493">
        <f t="shared" si="67"/>
        <v>-1.494865498738398</v>
      </c>
      <c r="O493">
        <v>864</v>
      </c>
      <c r="P493" t="str">
        <f t="shared" si="68"/>
        <v>No</v>
      </c>
      <c r="Q493">
        <f t="shared" si="69"/>
        <v>-1.0270122588042734</v>
      </c>
      <c r="R493">
        <v>4250</v>
      </c>
      <c r="S493">
        <v>1923</v>
      </c>
      <c r="T493" t="str">
        <f t="shared" si="70"/>
        <v>No</v>
      </c>
      <c r="U493">
        <f t="shared" si="71"/>
        <v>-1.3602677927451021</v>
      </c>
      <c r="V493">
        <v>26</v>
      </c>
      <c r="W493">
        <v>1904</v>
      </c>
      <c r="X493" t="s">
        <v>21</v>
      </c>
      <c r="Y493">
        <v>33.9966005</v>
      </c>
      <c r="Z493">
        <v>-118.46091180000001</v>
      </c>
      <c r="AA493">
        <v>1.259122217903127</v>
      </c>
    </row>
    <row r="494" spans="1:27" x14ac:dyDescent="0.3">
      <c r="A494" t="s">
        <v>17</v>
      </c>
      <c r="B494" t="s">
        <v>367</v>
      </c>
      <c r="C494" t="s">
        <v>256</v>
      </c>
      <c r="D494" t="s">
        <v>20</v>
      </c>
      <c r="E494">
        <v>90291</v>
      </c>
      <c r="F494">
        <v>3495000</v>
      </c>
      <c r="G494" t="str" cm="1">
        <f t="array" ref="G494">IF(OR(VLOOKUP($C494,Price_LookUp_tbl,11,FALSE)&gt;$F494,VLOOKUP($C494,Price_LookUp_tbl,12,FALSE)&lt;$F494),"Yes","No")</f>
        <v>No</v>
      </c>
      <c r="H494">
        <f t="shared" si="63"/>
        <v>4.1800796840824059E-3</v>
      </c>
      <c r="I494">
        <v>4</v>
      </c>
      <c r="J494" t="str">
        <f t="shared" si="64"/>
        <v>No</v>
      </c>
      <c r="K494">
        <f t="shared" si="65"/>
        <v>0.38368480993273696</v>
      </c>
      <c r="L494">
        <v>3.5</v>
      </c>
      <c r="M494" t="str">
        <f t="shared" si="66"/>
        <v>No</v>
      </c>
      <c r="N494">
        <f t="shared" si="67"/>
        <v>0.11099317289210857</v>
      </c>
      <c r="O494">
        <v>2556</v>
      </c>
      <c r="P494" t="str">
        <f t="shared" si="68"/>
        <v>No</v>
      </c>
      <c r="Q494">
        <f t="shared" si="69"/>
        <v>-0.12088890214135532</v>
      </c>
      <c r="R494">
        <v>3594</v>
      </c>
      <c r="S494">
        <v>2018</v>
      </c>
      <c r="T494" t="str">
        <f t="shared" si="70"/>
        <v>No</v>
      </c>
      <c r="U494">
        <f t="shared" si="71"/>
        <v>1.1112073699980693</v>
      </c>
      <c r="V494">
        <v>18</v>
      </c>
      <c r="W494">
        <v>1367</v>
      </c>
      <c r="X494" t="s">
        <v>21</v>
      </c>
      <c r="Y494">
        <v>33.995020500000003</v>
      </c>
      <c r="Z494">
        <v>-118.4566384</v>
      </c>
      <c r="AA494">
        <v>1.518089014956463</v>
      </c>
    </row>
    <row r="495" spans="1:27" x14ac:dyDescent="0.3">
      <c r="A495" t="s">
        <v>17</v>
      </c>
      <c r="B495" t="s">
        <v>369</v>
      </c>
      <c r="C495" t="s">
        <v>256</v>
      </c>
      <c r="D495" t="s">
        <v>20</v>
      </c>
      <c r="E495">
        <v>90291</v>
      </c>
      <c r="F495">
        <v>1675000</v>
      </c>
      <c r="G495" t="str" cm="1">
        <f t="array" ref="G495">IF(OR(VLOOKUP($C495,Price_LookUp_tbl,11,FALSE)&gt;$F495,VLOOKUP($C495,Price_LookUp_tbl,12,FALSE)&lt;$F495),"Yes","No")</f>
        <v>No</v>
      </c>
      <c r="H495">
        <f t="shared" si="63"/>
        <v>-0.58066554757042033</v>
      </c>
      <c r="I495">
        <v>2</v>
      </c>
      <c r="J495" t="str">
        <f t="shared" si="64"/>
        <v>No</v>
      </c>
      <c r="K495">
        <f t="shared" si="65"/>
        <v>-1.1975616794870274</v>
      </c>
      <c r="L495">
        <v>1</v>
      </c>
      <c r="M495" t="str">
        <f t="shared" si="66"/>
        <v>No</v>
      </c>
      <c r="N495">
        <f t="shared" si="67"/>
        <v>-1.494865498738398</v>
      </c>
      <c r="O495">
        <v>1296</v>
      </c>
      <c r="P495" t="str">
        <f t="shared" si="68"/>
        <v>No</v>
      </c>
      <c r="Q495">
        <f t="shared" si="69"/>
        <v>-0.79566161454991124</v>
      </c>
      <c r="R495">
        <v>3600</v>
      </c>
      <c r="S495">
        <v>1920</v>
      </c>
      <c r="T495" t="str">
        <f t="shared" si="70"/>
        <v>No</v>
      </c>
      <c r="U495">
        <f t="shared" si="71"/>
        <v>-1.4383143768317286</v>
      </c>
      <c r="V495">
        <v>235</v>
      </c>
      <c r="W495">
        <v>1292</v>
      </c>
      <c r="X495" t="s">
        <v>21</v>
      </c>
      <c r="Y495">
        <v>33.995919399999998</v>
      </c>
      <c r="Z495">
        <v>-118.45730090000001</v>
      </c>
      <c r="AA495">
        <v>1.4705060077028924</v>
      </c>
    </row>
    <row r="496" spans="1:27" x14ac:dyDescent="0.3">
      <c r="A496" t="s">
        <v>17</v>
      </c>
      <c r="B496" t="s">
        <v>370</v>
      </c>
      <c r="C496" t="s">
        <v>256</v>
      </c>
      <c r="D496" t="s">
        <v>20</v>
      </c>
      <c r="E496">
        <v>90291</v>
      </c>
      <c r="F496">
        <v>3750000</v>
      </c>
      <c r="G496" t="str" cm="1">
        <f t="array" ref="G496">IF(OR(VLOOKUP($C496,Price_LookUp_tbl,11,FALSE)&gt;$F496,VLOOKUP($C496,Price_LookUp_tbl,12,FALSE)&lt;$F496),"Yes","No")</f>
        <v>No</v>
      </c>
      <c r="H496">
        <f t="shared" si="63"/>
        <v>8.612273624996053E-2</v>
      </c>
      <c r="I496">
        <v>5</v>
      </c>
      <c r="J496" t="str">
        <f t="shared" si="64"/>
        <v>No</v>
      </c>
      <c r="K496">
        <f t="shared" si="65"/>
        <v>1.174308054642619</v>
      </c>
      <c r="L496">
        <v>4.5</v>
      </c>
      <c r="M496" t="str">
        <f t="shared" si="66"/>
        <v>No</v>
      </c>
      <c r="N496">
        <f t="shared" si="67"/>
        <v>0.75333664154431113</v>
      </c>
      <c r="O496">
        <v>3996</v>
      </c>
      <c r="P496" t="str">
        <f t="shared" si="68"/>
        <v>No</v>
      </c>
      <c r="Q496">
        <f t="shared" si="69"/>
        <v>0.65027991203985147</v>
      </c>
      <c r="R496">
        <v>6576</v>
      </c>
      <c r="S496">
        <v>1960</v>
      </c>
      <c r="T496" t="str">
        <f t="shared" si="70"/>
        <v>No</v>
      </c>
      <c r="U496">
        <f t="shared" si="71"/>
        <v>-0.39769325567670905</v>
      </c>
      <c r="V496">
        <v>35</v>
      </c>
      <c r="W496">
        <v>938</v>
      </c>
      <c r="X496" t="s">
        <v>21</v>
      </c>
      <c r="Y496">
        <v>34.001449899999997</v>
      </c>
      <c r="Z496">
        <v>-118.46356230000001</v>
      </c>
      <c r="AA496">
        <v>1.1092833022203812</v>
      </c>
    </row>
    <row r="497" spans="1:27" x14ac:dyDescent="0.3">
      <c r="A497" t="s">
        <v>17</v>
      </c>
      <c r="B497" t="s">
        <v>371</v>
      </c>
      <c r="C497" t="s">
        <v>256</v>
      </c>
      <c r="D497" t="s">
        <v>20</v>
      </c>
      <c r="E497">
        <v>90291</v>
      </c>
      <c r="F497">
        <v>3498000</v>
      </c>
      <c r="G497" t="str" cm="1">
        <f t="array" ref="G497">IF(OR(VLOOKUP($C497,Price_LookUp_tbl,11,FALSE)&gt;$F497,VLOOKUP($C497,Price_LookUp_tbl,12,FALSE)&lt;$F497),"Yes","No")</f>
        <v>No</v>
      </c>
      <c r="H497">
        <f t="shared" si="63"/>
        <v>5.1441109377986186E-3</v>
      </c>
      <c r="I497">
        <v>4</v>
      </c>
      <c r="J497" t="str">
        <f t="shared" si="64"/>
        <v>No</v>
      </c>
      <c r="K497">
        <f t="shared" si="65"/>
        <v>0.38368480993273696</v>
      </c>
      <c r="L497">
        <v>4.5</v>
      </c>
      <c r="M497" t="str">
        <f t="shared" si="66"/>
        <v>No</v>
      </c>
      <c r="N497">
        <f t="shared" si="67"/>
        <v>0.75333664154431113</v>
      </c>
      <c r="O497">
        <v>3387</v>
      </c>
      <c r="P497" t="str">
        <f t="shared" si="68"/>
        <v>No</v>
      </c>
      <c r="Q497">
        <f t="shared" si="69"/>
        <v>0.32413976770904945</v>
      </c>
      <c r="R497">
        <v>4810</v>
      </c>
      <c r="S497">
        <v>2023</v>
      </c>
      <c r="T497" t="str">
        <f t="shared" si="70"/>
        <v>No</v>
      </c>
      <c r="U497">
        <f t="shared" si="71"/>
        <v>1.2412850101424469</v>
      </c>
      <c r="V497">
        <v>41</v>
      </c>
      <c r="W497">
        <v>1033</v>
      </c>
      <c r="X497" t="s">
        <v>21</v>
      </c>
      <c r="Y497">
        <v>34.000902199999999</v>
      </c>
      <c r="Z497">
        <v>-118.4622646</v>
      </c>
      <c r="AA497">
        <v>1.177987948600167</v>
      </c>
    </row>
    <row r="498" spans="1:27" x14ac:dyDescent="0.3">
      <c r="A498" t="s">
        <v>17</v>
      </c>
      <c r="B498" t="s">
        <v>372</v>
      </c>
      <c r="C498" t="s">
        <v>256</v>
      </c>
      <c r="D498" t="s">
        <v>20</v>
      </c>
      <c r="E498">
        <v>90292</v>
      </c>
      <c r="F498">
        <v>5000000</v>
      </c>
      <c r="G498" t="str" cm="1">
        <f t="array" ref="G498">IF(OR(VLOOKUP($C498,Price_LookUp_tbl,11,FALSE)&gt;$F498,VLOOKUP($C498,Price_LookUp_tbl,12,FALSE)&lt;$F498),"Yes","No")</f>
        <v>No</v>
      </c>
      <c r="H498">
        <f t="shared" si="63"/>
        <v>0.48780242529838275</v>
      </c>
      <c r="I498">
        <v>4</v>
      </c>
      <c r="J498" t="str">
        <f t="shared" si="64"/>
        <v>No</v>
      </c>
      <c r="K498">
        <f t="shared" si="65"/>
        <v>0.38368480993273696</v>
      </c>
      <c r="L498">
        <v>5</v>
      </c>
      <c r="M498" t="str">
        <f t="shared" si="66"/>
        <v>No</v>
      </c>
      <c r="N498">
        <f t="shared" si="67"/>
        <v>1.0745083758704126</v>
      </c>
      <c r="O498">
        <v>5400</v>
      </c>
      <c r="P498" t="str">
        <f t="shared" si="68"/>
        <v>No</v>
      </c>
      <c r="Q498">
        <f t="shared" si="69"/>
        <v>1.402169505866528</v>
      </c>
      <c r="R498">
        <v>3865</v>
      </c>
      <c r="S498">
        <v>1991</v>
      </c>
      <c r="T498" t="str">
        <f t="shared" si="70"/>
        <v>No</v>
      </c>
      <c r="U498">
        <f t="shared" si="71"/>
        <v>0.40878811321843117</v>
      </c>
      <c r="V498">
        <v>28</v>
      </c>
      <c r="W498">
        <v>926</v>
      </c>
      <c r="X498" t="s">
        <v>21</v>
      </c>
      <c r="Y498">
        <v>33.9665453</v>
      </c>
      <c r="Z498">
        <v>-118.45553200000001</v>
      </c>
      <c r="AA498">
        <v>1.3375049289763821</v>
      </c>
    </row>
    <row r="499" spans="1:27" x14ac:dyDescent="0.3">
      <c r="A499" t="s">
        <v>17</v>
      </c>
      <c r="B499" t="s">
        <v>373</v>
      </c>
      <c r="C499" t="s">
        <v>256</v>
      </c>
      <c r="D499" t="s">
        <v>20</v>
      </c>
      <c r="E499">
        <v>90292</v>
      </c>
      <c r="F499">
        <v>2395000</v>
      </c>
      <c r="G499" t="str" cm="1">
        <f t="array" ref="G499">IF(OR(VLOOKUP($C499,Price_LookUp_tbl,11,FALSE)&gt;$F499,VLOOKUP($C499,Price_LookUp_tbl,12,FALSE)&lt;$F499),"Yes","No")</f>
        <v>No</v>
      </c>
      <c r="H499">
        <f t="shared" si="63"/>
        <v>-0.34929804667852915</v>
      </c>
      <c r="I499">
        <v>3</v>
      </c>
      <c r="J499" t="str">
        <f t="shared" si="64"/>
        <v>No</v>
      </c>
      <c r="K499">
        <f t="shared" si="65"/>
        <v>-0.4069384347771452</v>
      </c>
      <c r="L499">
        <v>2.5</v>
      </c>
      <c r="M499" t="str">
        <f t="shared" si="66"/>
        <v>No</v>
      </c>
      <c r="N499">
        <f t="shared" si="67"/>
        <v>-0.53135029576009407</v>
      </c>
      <c r="O499">
        <v>2001</v>
      </c>
      <c r="P499" t="str">
        <f t="shared" si="68"/>
        <v>No</v>
      </c>
      <c r="Q499">
        <f t="shared" si="69"/>
        <v>-0.41811021594036207</v>
      </c>
      <c r="R499">
        <v>3000</v>
      </c>
      <c r="S499">
        <v>1967</v>
      </c>
      <c r="T499" t="str">
        <f t="shared" si="70"/>
        <v>No</v>
      </c>
      <c r="U499">
        <f t="shared" si="71"/>
        <v>-0.21558455947458061</v>
      </c>
      <c r="V499">
        <v>32</v>
      </c>
      <c r="W499">
        <v>1197</v>
      </c>
      <c r="X499" t="s">
        <v>21</v>
      </c>
      <c r="Y499">
        <v>33.9867773</v>
      </c>
      <c r="Z499">
        <v>-118.4522556</v>
      </c>
      <c r="AA499">
        <v>1.9378589900749754</v>
      </c>
    </row>
    <row r="500" spans="1:27" x14ac:dyDescent="0.3">
      <c r="A500" t="s">
        <v>17</v>
      </c>
      <c r="B500" t="s">
        <v>374</v>
      </c>
      <c r="C500" t="s">
        <v>256</v>
      </c>
      <c r="D500" t="s">
        <v>20</v>
      </c>
      <c r="E500">
        <v>90292</v>
      </c>
      <c r="F500">
        <v>2595000</v>
      </c>
      <c r="G500" t="str" cm="1">
        <f t="array" ref="G500">IF(OR(VLOOKUP($C500,Price_LookUp_tbl,11,FALSE)&gt;$F500,VLOOKUP($C500,Price_LookUp_tbl,12,FALSE)&lt;$F500),"Yes","No")</f>
        <v>No</v>
      </c>
      <c r="H500">
        <f t="shared" si="63"/>
        <v>-0.28502929643078156</v>
      </c>
      <c r="I500">
        <v>3</v>
      </c>
      <c r="J500" t="str">
        <f t="shared" si="64"/>
        <v>No</v>
      </c>
      <c r="K500">
        <f t="shared" si="65"/>
        <v>-0.4069384347771452</v>
      </c>
      <c r="L500">
        <v>3</v>
      </c>
      <c r="M500" t="str">
        <f t="shared" si="66"/>
        <v>No</v>
      </c>
      <c r="N500">
        <f t="shared" si="67"/>
        <v>-0.21017856143399274</v>
      </c>
      <c r="O500">
        <v>2898</v>
      </c>
      <c r="P500" t="str">
        <f t="shared" si="68"/>
        <v>No</v>
      </c>
      <c r="Q500">
        <f t="shared" si="69"/>
        <v>6.2263691226681288E-2</v>
      </c>
      <c r="R500">
        <v>3811</v>
      </c>
      <c r="S500">
        <v>1977</v>
      </c>
      <c r="T500" t="str">
        <f t="shared" si="70"/>
        <v>No</v>
      </c>
      <c r="U500">
        <f t="shared" si="71"/>
        <v>4.4570720814174306E-2</v>
      </c>
      <c r="V500">
        <v>3</v>
      </c>
      <c r="W500">
        <v>895</v>
      </c>
      <c r="X500" t="s">
        <v>21</v>
      </c>
      <c r="Y500">
        <v>33.986420000000003</v>
      </c>
      <c r="Z500">
        <v>-118.451106</v>
      </c>
      <c r="AA500">
        <v>2.0079086697718496</v>
      </c>
    </row>
    <row r="501" spans="1:27" x14ac:dyDescent="0.3">
      <c r="A501" t="s">
        <v>17</v>
      </c>
      <c r="B501" t="s">
        <v>375</v>
      </c>
      <c r="C501" t="s">
        <v>256</v>
      </c>
      <c r="D501" t="s">
        <v>20</v>
      </c>
      <c r="E501">
        <v>90293</v>
      </c>
      <c r="F501">
        <v>2188888</v>
      </c>
      <c r="G501" t="str" cm="1">
        <f t="array" ref="G501">IF(OR(VLOOKUP($C501,Price_LookUp_tbl,11,FALSE)&gt;$F501,VLOOKUP($C501,Price_LookUp_tbl,12,FALSE)&lt;$F501),"Yes","No")</f>
        <v>No</v>
      </c>
      <c r="H501">
        <f t="shared" si="63"/>
        <v>-0.41553084993384787</v>
      </c>
      <c r="I501">
        <v>3</v>
      </c>
      <c r="J501" t="str">
        <f t="shared" si="64"/>
        <v>No</v>
      </c>
      <c r="K501">
        <f t="shared" si="65"/>
        <v>-0.4069384347771452</v>
      </c>
      <c r="L501">
        <v>2</v>
      </c>
      <c r="M501" t="str">
        <f t="shared" si="66"/>
        <v>No</v>
      </c>
      <c r="N501">
        <f t="shared" si="67"/>
        <v>-0.85252203008619531</v>
      </c>
      <c r="O501">
        <v>2008</v>
      </c>
      <c r="P501" t="str">
        <f t="shared" si="68"/>
        <v>No</v>
      </c>
      <c r="Q501">
        <f t="shared" si="69"/>
        <v>-0.41436147864920347</v>
      </c>
      <c r="R501">
        <v>2133</v>
      </c>
      <c r="S501">
        <v>1978</v>
      </c>
      <c r="T501" t="str">
        <f t="shared" si="70"/>
        <v>No</v>
      </c>
      <c r="U501">
        <f t="shared" si="71"/>
        <v>7.0586248843049801E-2</v>
      </c>
      <c r="V501">
        <v>8</v>
      </c>
      <c r="W501">
        <v>1090</v>
      </c>
      <c r="X501" t="s">
        <v>21</v>
      </c>
      <c r="Y501">
        <v>33.959837899999997</v>
      </c>
      <c r="Z501">
        <v>-118.4487908</v>
      </c>
      <c r="AA501">
        <v>0.75838752486678729</v>
      </c>
    </row>
    <row r="502" spans="1:27" x14ac:dyDescent="0.3">
      <c r="A502" t="s">
        <v>17</v>
      </c>
      <c r="B502" t="s">
        <v>378</v>
      </c>
      <c r="C502" t="s">
        <v>379</v>
      </c>
      <c r="D502" t="s">
        <v>20</v>
      </c>
      <c r="E502">
        <v>90045</v>
      </c>
      <c r="F502">
        <v>1574000</v>
      </c>
      <c r="G502" t="str" cm="1">
        <f t="array" ref="G502">IF(OR(VLOOKUP($C502,Price_LookUp_tbl,11,FALSE)&gt;$F502,VLOOKUP($C502,Price_LookUp_tbl,12,FALSE)&lt;$F502),"Yes","No")</f>
        <v>No</v>
      </c>
      <c r="H502">
        <f t="shared" si="63"/>
        <v>0.2236615459413592</v>
      </c>
      <c r="I502">
        <v>4</v>
      </c>
      <c r="J502" t="str">
        <f t="shared" si="64"/>
        <v>No</v>
      </c>
      <c r="K502">
        <f t="shared" si="65"/>
        <v>0.42949016933517276</v>
      </c>
      <c r="L502">
        <v>3</v>
      </c>
      <c r="M502" t="str">
        <f t="shared" si="66"/>
        <v>No</v>
      </c>
      <c r="N502">
        <f t="shared" si="67"/>
        <v>0.56285975523693677</v>
      </c>
      <c r="O502">
        <v>1706</v>
      </c>
      <c r="P502" t="str">
        <f t="shared" si="68"/>
        <v>No</v>
      </c>
      <c r="Q502">
        <f t="shared" si="69"/>
        <v>-0.1317320696432116</v>
      </c>
      <c r="R502">
        <v>5434</v>
      </c>
      <c r="S502">
        <v>1950</v>
      </c>
      <c r="T502" t="str">
        <f t="shared" si="70"/>
        <v>No</v>
      </c>
      <c r="U502">
        <f t="shared" si="71"/>
        <v>0.15169681990779715</v>
      </c>
      <c r="V502">
        <v>17</v>
      </c>
      <c r="W502">
        <v>923</v>
      </c>
      <c r="X502" t="s">
        <v>21</v>
      </c>
      <c r="Y502">
        <v>33.967725600000001</v>
      </c>
      <c r="Z502">
        <v>-118.37452</v>
      </c>
      <c r="AA502">
        <v>4.216797276133657</v>
      </c>
    </row>
    <row r="503" spans="1:27" x14ac:dyDescent="0.3">
      <c r="A503" t="s">
        <v>17</v>
      </c>
      <c r="B503" t="s">
        <v>380</v>
      </c>
      <c r="C503" t="s">
        <v>379</v>
      </c>
      <c r="D503" t="s">
        <v>20</v>
      </c>
      <c r="E503">
        <v>90045</v>
      </c>
      <c r="F503">
        <v>1399000</v>
      </c>
      <c r="G503" t="str" cm="1">
        <f t="array" ref="G503">IF(OR(VLOOKUP($C503,Price_LookUp_tbl,11,FALSE)&gt;$F503,VLOOKUP($C503,Price_LookUp_tbl,12,FALSE)&lt;$F503),"Yes","No")</f>
        <v>No</v>
      </c>
      <c r="H503">
        <f t="shared" si="63"/>
        <v>-0.13652885740918652</v>
      </c>
      <c r="I503">
        <v>2</v>
      </c>
      <c r="J503" t="str">
        <f t="shared" si="64"/>
        <v>No</v>
      </c>
      <c r="K503">
        <f t="shared" si="65"/>
        <v>-1.1166744402714497</v>
      </c>
      <c r="L503">
        <v>2</v>
      </c>
      <c r="M503" t="str">
        <f t="shared" si="66"/>
        <v>No</v>
      </c>
      <c r="N503">
        <f t="shared" si="67"/>
        <v>-0.31813812252522516</v>
      </c>
      <c r="O503">
        <v>1450</v>
      </c>
      <c r="P503" t="str">
        <f t="shared" si="68"/>
        <v>No</v>
      </c>
      <c r="Q503">
        <f t="shared" si="69"/>
        <v>-0.38861796761863215</v>
      </c>
      <c r="R503">
        <v>7540</v>
      </c>
      <c r="S503">
        <v>1954</v>
      </c>
      <c r="T503" t="str">
        <f t="shared" si="70"/>
        <v>No</v>
      </c>
      <c r="U503">
        <f t="shared" si="71"/>
        <v>0.79417746892912444</v>
      </c>
      <c r="V503">
        <v>28</v>
      </c>
      <c r="W503">
        <v>965</v>
      </c>
      <c r="X503" t="s">
        <v>21</v>
      </c>
      <c r="Y503">
        <v>33.971815599999999</v>
      </c>
      <c r="Z503">
        <v>-118.38616330000001</v>
      </c>
      <c r="AA503">
        <v>3.6950856778920249</v>
      </c>
    </row>
    <row r="504" spans="1:27" x14ac:dyDescent="0.3">
      <c r="A504" t="s">
        <v>17</v>
      </c>
      <c r="B504" t="s">
        <v>381</v>
      </c>
      <c r="C504" t="s">
        <v>379</v>
      </c>
      <c r="D504" t="s">
        <v>20</v>
      </c>
      <c r="E504">
        <v>90045</v>
      </c>
      <c r="F504">
        <v>1295000</v>
      </c>
      <c r="G504" t="str" cm="1">
        <f t="array" ref="G504">IF(OR(VLOOKUP($C504,Price_LookUp_tbl,11,FALSE)&gt;$F504,VLOOKUP($C504,Price_LookUp_tbl,12,FALSE)&lt;$F504),"Yes","No")</f>
        <v>No</v>
      </c>
      <c r="H504">
        <f t="shared" si="63"/>
        <v>-0.35058486854322513</v>
      </c>
      <c r="I504">
        <v>3</v>
      </c>
      <c r="J504" t="str">
        <f t="shared" si="64"/>
        <v>No</v>
      </c>
      <c r="K504">
        <f t="shared" si="65"/>
        <v>-0.34359213546813844</v>
      </c>
      <c r="L504">
        <v>1.5</v>
      </c>
      <c r="M504" t="str">
        <f t="shared" si="66"/>
        <v>No</v>
      </c>
      <c r="N504">
        <f t="shared" si="67"/>
        <v>-0.75863706140630616</v>
      </c>
      <c r="O504">
        <v>1345</v>
      </c>
      <c r="P504" t="str">
        <f t="shared" si="68"/>
        <v>No</v>
      </c>
      <c r="Q504">
        <f t="shared" si="69"/>
        <v>-0.49398132421011326</v>
      </c>
      <c r="R504">
        <v>6041</v>
      </c>
      <c r="S504">
        <v>1950</v>
      </c>
      <c r="T504" t="str">
        <f t="shared" si="70"/>
        <v>No</v>
      </c>
      <c r="U504">
        <f t="shared" si="71"/>
        <v>0.15169681990779715</v>
      </c>
      <c r="V504">
        <v>66</v>
      </c>
      <c r="W504">
        <v>963</v>
      </c>
      <c r="X504" t="s">
        <v>21</v>
      </c>
      <c r="Y504">
        <v>33.961438299999998</v>
      </c>
      <c r="Z504">
        <v>-118.39835050000001</v>
      </c>
      <c r="AA504">
        <v>2.7836871350581163</v>
      </c>
    </row>
    <row r="505" spans="1:27" x14ac:dyDescent="0.3">
      <c r="A505" t="s">
        <v>17</v>
      </c>
      <c r="B505" t="s">
        <v>382</v>
      </c>
      <c r="C505" t="s">
        <v>379</v>
      </c>
      <c r="D505" t="s">
        <v>20</v>
      </c>
      <c r="E505">
        <v>90045</v>
      </c>
      <c r="F505">
        <v>1194999</v>
      </c>
      <c r="G505" t="str" cm="1">
        <f t="array" ref="G505">IF(OR(VLOOKUP($C505,Price_LookUp_tbl,11,FALSE)&gt;$F505,VLOOKUP($C505,Price_LookUp_tbl,12,FALSE)&lt;$F505),"Yes","No")</f>
        <v>No</v>
      </c>
      <c r="H505">
        <f t="shared" si="63"/>
        <v>-0.55641001440298465</v>
      </c>
      <c r="I505">
        <v>4</v>
      </c>
      <c r="J505" t="str">
        <f t="shared" si="64"/>
        <v>No</v>
      </c>
      <c r="K505">
        <f t="shared" si="65"/>
        <v>0.42949016933517276</v>
      </c>
      <c r="L505">
        <v>1.5</v>
      </c>
      <c r="M505" t="str">
        <f t="shared" si="66"/>
        <v>No</v>
      </c>
      <c r="N505">
        <f t="shared" si="67"/>
        <v>-0.75863706140630616</v>
      </c>
      <c r="O505">
        <v>1081</v>
      </c>
      <c r="P505" t="str">
        <f t="shared" si="68"/>
        <v>No</v>
      </c>
      <c r="Q505">
        <f t="shared" si="69"/>
        <v>-0.75889490649726565</v>
      </c>
      <c r="R505">
        <v>5251</v>
      </c>
      <c r="S505">
        <v>1944</v>
      </c>
      <c r="T505" t="str">
        <f t="shared" si="70"/>
        <v>No</v>
      </c>
      <c r="U505">
        <f t="shared" si="71"/>
        <v>-0.81202415362419378</v>
      </c>
      <c r="V505">
        <v>39</v>
      </c>
      <c r="W505">
        <v>1105</v>
      </c>
      <c r="X505" t="s">
        <v>21</v>
      </c>
      <c r="Y505">
        <v>33.958333799999998</v>
      </c>
      <c r="Z505">
        <v>-118.39988</v>
      </c>
      <c r="AA505">
        <v>2.6420128996849535</v>
      </c>
    </row>
    <row r="506" spans="1:27" x14ac:dyDescent="0.3">
      <c r="A506" t="s">
        <v>17</v>
      </c>
      <c r="B506" t="s">
        <v>383</v>
      </c>
      <c r="C506" t="s">
        <v>379</v>
      </c>
      <c r="D506" t="s">
        <v>20</v>
      </c>
      <c r="E506">
        <v>90045</v>
      </c>
      <c r="F506">
        <v>1350000</v>
      </c>
      <c r="G506" t="str" cm="1">
        <f t="array" ref="G506">IF(OR(VLOOKUP($C506,Price_LookUp_tbl,11,FALSE)&gt;$F506,VLOOKUP($C506,Price_LookUp_tbl,12,FALSE)&lt;$F506),"Yes","No")</f>
        <v>No</v>
      </c>
      <c r="H506">
        <f t="shared" si="63"/>
        <v>-0.23738217034733933</v>
      </c>
      <c r="I506">
        <v>3</v>
      </c>
      <c r="J506" t="str">
        <f t="shared" si="64"/>
        <v>No</v>
      </c>
      <c r="K506">
        <f t="shared" si="65"/>
        <v>-0.34359213546813844</v>
      </c>
      <c r="L506">
        <v>2</v>
      </c>
      <c r="M506" t="str">
        <f t="shared" si="66"/>
        <v>No</v>
      </c>
      <c r="N506">
        <f t="shared" si="67"/>
        <v>-0.31813812252522516</v>
      </c>
      <c r="O506">
        <v>1585</v>
      </c>
      <c r="P506" t="str">
        <f t="shared" si="68"/>
        <v>No</v>
      </c>
      <c r="Q506">
        <f t="shared" si="69"/>
        <v>-0.25315079485815645</v>
      </c>
      <c r="R506">
        <v>6365</v>
      </c>
      <c r="S506">
        <v>1944</v>
      </c>
      <c r="T506" t="str">
        <f t="shared" si="70"/>
        <v>No</v>
      </c>
      <c r="U506">
        <f t="shared" si="71"/>
        <v>-0.81202415362419378</v>
      </c>
      <c r="V506">
        <v>4</v>
      </c>
      <c r="W506">
        <v>852</v>
      </c>
      <c r="X506" t="s">
        <v>21</v>
      </c>
      <c r="Y506">
        <v>33.958659400000002</v>
      </c>
      <c r="Z506">
        <v>-118.4008153</v>
      </c>
      <c r="AA506">
        <v>2.5953694381344006</v>
      </c>
    </row>
    <row r="507" spans="1:27" x14ac:dyDescent="0.3">
      <c r="A507" t="s">
        <v>17</v>
      </c>
      <c r="B507" t="s">
        <v>384</v>
      </c>
      <c r="C507" t="s">
        <v>379</v>
      </c>
      <c r="D507" t="s">
        <v>20</v>
      </c>
      <c r="E507">
        <v>90045</v>
      </c>
      <c r="F507">
        <v>1299999</v>
      </c>
      <c r="G507" t="str" cm="1">
        <f t="array" ref="G507">IF(OR(VLOOKUP($C507,Price_LookUp_tbl,11,FALSE)&gt;$F507,VLOOKUP($C507,Price_LookUp_tbl,12,FALSE)&lt;$F507),"Yes","No")</f>
        <v>No</v>
      </c>
      <c r="H507">
        <f t="shared" si="63"/>
        <v>-0.34029577239265724</v>
      </c>
      <c r="I507">
        <v>3</v>
      </c>
      <c r="J507" t="str">
        <f t="shared" si="64"/>
        <v>No</v>
      </c>
      <c r="K507">
        <f t="shared" si="65"/>
        <v>-0.34359213546813844</v>
      </c>
      <c r="L507">
        <v>2</v>
      </c>
      <c r="M507" t="str">
        <f t="shared" si="66"/>
        <v>No</v>
      </c>
      <c r="N507">
        <f t="shared" si="67"/>
        <v>-0.31813812252522516</v>
      </c>
      <c r="O507">
        <v>1628</v>
      </c>
      <c r="P507" t="str">
        <f t="shared" si="68"/>
        <v>No</v>
      </c>
      <c r="Q507">
        <f t="shared" si="69"/>
        <v>-0.21000199168259756</v>
      </c>
      <c r="R507">
        <v>5784</v>
      </c>
      <c r="S507">
        <v>1950</v>
      </c>
      <c r="T507" t="str">
        <f t="shared" si="70"/>
        <v>No</v>
      </c>
      <c r="U507">
        <f t="shared" si="71"/>
        <v>0.15169681990779715</v>
      </c>
      <c r="V507">
        <v>59</v>
      </c>
      <c r="W507">
        <v>799</v>
      </c>
      <c r="X507" t="s">
        <v>21</v>
      </c>
      <c r="Y507">
        <v>33.965462199999997</v>
      </c>
      <c r="Z507">
        <v>-118.42015000000001</v>
      </c>
      <c r="AA507">
        <v>1.7920785173640237</v>
      </c>
    </row>
    <row r="508" spans="1:27" x14ac:dyDescent="0.3">
      <c r="A508" t="s">
        <v>17</v>
      </c>
      <c r="B508" t="s">
        <v>385</v>
      </c>
      <c r="C508" t="s">
        <v>379</v>
      </c>
      <c r="D508" t="s">
        <v>20</v>
      </c>
      <c r="E508">
        <v>90045</v>
      </c>
      <c r="F508">
        <v>1499999</v>
      </c>
      <c r="G508" t="str" cm="1">
        <f t="array" ref="G508">IF(OR(VLOOKUP($C508,Price_LookUp_tbl,11,FALSE)&gt;$F508,VLOOKUP($C508,Price_LookUp_tbl,12,FALSE)&lt;$F508),"Yes","No")</f>
        <v>No</v>
      </c>
      <c r="H508">
        <f t="shared" si="63"/>
        <v>7.1350402865109297E-2</v>
      </c>
      <c r="I508">
        <v>5</v>
      </c>
      <c r="J508" t="str">
        <f t="shared" si="64"/>
        <v>No</v>
      </c>
      <c r="K508">
        <f t="shared" si="65"/>
        <v>1.202572474138484</v>
      </c>
      <c r="L508">
        <v>2</v>
      </c>
      <c r="M508" t="str">
        <f t="shared" si="66"/>
        <v>No</v>
      </c>
      <c r="N508">
        <f t="shared" si="67"/>
        <v>-0.31813812252522516</v>
      </c>
      <c r="O508">
        <v>2187</v>
      </c>
      <c r="P508" t="str">
        <f t="shared" si="68"/>
        <v>No</v>
      </c>
      <c r="Q508">
        <f t="shared" si="69"/>
        <v>0.35093244959966846</v>
      </c>
      <c r="R508">
        <v>7797</v>
      </c>
      <c r="S508">
        <v>1952</v>
      </c>
      <c r="T508" t="str">
        <f t="shared" si="70"/>
        <v>No</v>
      </c>
      <c r="U508">
        <f t="shared" si="71"/>
        <v>0.4729371444184608</v>
      </c>
      <c r="V508">
        <v>53</v>
      </c>
      <c r="W508">
        <v>686</v>
      </c>
      <c r="X508" t="s">
        <v>21</v>
      </c>
      <c r="Y508">
        <v>33.954101399999999</v>
      </c>
      <c r="Z508">
        <v>-118.42202</v>
      </c>
      <c r="AA508">
        <v>1.3399255890640214</v>
      </c>
    </row>
    <row r="509" spans="1:27" x14ac:dyDescent="0.3">
      <c r="A509" t="s">
        <v>17</v>
      </c>
      <c r="B509" t="s">
        <v>386</v>
      </c>
      <c r="C509" t="s">
        <v>379</v>
      </c>
      <c r="D509" t="s">
        <v>20</v>
      </c>
      <c r="E509">
        <v>90045</v>
      </c>
      <c r="F509">
        <v>1699000</v>
      </c>
      <c r="G509" t="str" cm="1">
        <f t="array" ref="G509">IF(OR(VLOOKUP($C509,Price_LookUp_tbl,11,FALSE)&gt;$F509,VLOOKUP($C509,Price_LookUp_tbl,12,FALSE)&lt;$F509),"Yes","No")</f>
        <v>No</v>
      </c>
      <c r="H509">
        <f t="shared" si="63"/>
        <v>0.48094040547746331</v>
      </c>
      <c r="I509">
        <v>4</v>
      </c>
      <c r="J509" t="str">
        <f t="shared" si="64"/>
        <v>No</v>
      </c>
      <c r="K509">
        <f t="shared" si="65"/>
        <v>0.42949016933517276</v>
      </c>
      <c r="L509">
        <v>3</v>
      </c>
      <c r="M509" t="str">
        <f t="shared" si="66"/>
        <v>No</v>
      </c>
      <c r="N509">
        <f t="shared" si="67"/>
        <v>0.56285975523693677</v>
      </c>
      <c r="O509">
        <v>1867</v>
      </c>
      <c r="P509" t="str">
        <f t="shared" si="68"/>
        <v>No</v>
      </c>
      <c r="Q509">
        <f t="shared" si="69"/>
        <v>2.9825077130392744E-2</v>
      </c>
      <c r="R509">
        <v>5821</v>
      </c>
      <c r="S509">
        <v>1951</v>
      </c>
      <c r="T509" t="str">
        <f t="shared" si="70"/>
        <v>No</v>
      </c>
      <c r="U509">
        <f t="shared" si="71"/>
        <v>0.31231698216312898</v>
      </c>
      <c r="V509">
        <v>371</v>
      </c>
      <c r="W509">
        <v>910</v>
      </c>
      <c r="X509" t="s">
        <v>21</v>
      </c>
      <c r="Y509">
        <v>33.9582239</v>
      </c>
      <c r="Z509">
        <v>-118.42458999999999</v>
      </c>
      <c r="AA509">
        <v>1.3039451249380951</v>
      </c>
    </row>
    <row r="510" spans="1:27" x14ac:dyDescent="0.3">
      <c r="A510" t="s">
        <v>17</v>
      </c>
      <c r="B510" t="s">
        <v>388</v>
      </c>
      <c r="C510" t="s">
        <v>379</v>
      </c>
      <c r="D510" t="s">
        <v>20</v>
      </c>
      <c r="E510">
        <v>90045</v>
      </c>
      <c r="F510">
        <v>1695000</v>
      </c>
      <c r="G510" t="str" cm="1">
        <f t="array" ref="G510">IF(OR(VLOOKUP($C510,Price_LookUp_tbl,11,FALSE)&gt;$F510,VLOOKUP($C510,Price_LookUp_tbl,12,FALSE)&lt;$F510),"Yes","No")</f>
        <v>No</v>
      </c>
      <c r="H510">
        <f t="shared" si="63"/>
        <v>0.472707481972308</v>
      </c>
      <c r="I510">
        <v>3</v>
      </c>
      <c r="J510" t="str">
        <f t="shared" si="64"/>
        <v>No</v>
      </c>
      <c r="K510">
        <f t="shared" si="65"/>
        <v>-0.34359213546813844</v>
      </c>
      <c r="L510">
        <v>3</v>
      </c>
      <c r="M510" t="str">
        <f t="shared" si="66"/>
        <v>No</v>
      </c>
      <c r="N510">
        <f t="shared" si="67"/>
        <v>0.56285975523693677</v>
      </c>
      <c r="O510">
        <v>1837</v>
      </c>
      <c r="P510" t="str">
        <f t="shared" si="68"/>
        <v>No</v>
      </c>
      <c r="Q510">
        <f t="shared" si="69"/>
        <v>-2.7873903860185252E-4</v>
      </c>
      <c r="R510">
        <v>9756</v>
      </c>
      <c r="S510">
        <v>1950</v>
      </c>
      <c r="T510" t="str">
        <f t="shared" si="70"/>
        <v>No</v>
      </c>
      <c r="U510">
        <f t="shared" si="71"/>
        <v>0.15169681990779715</v>
      </c>
      <c r="V510">
        <v>19</v>
      </c>
      <c r="W510">
        <v>923</v>
      </c>
      <c r="X510" t="s">
        <v>21</v>
      </c>
      <c r="Y510">
        <v>33.972588000000002</v>
      </c>
      <c r="Z510">
        <v>-118.3838804</v>
      </c>
      <c r="AA510">
        <v>3.8362345899699308</v>
      </c>
    </row>
    <row r="511" spans="1:27" x14ac:dyDescent="0.3">
      <c r="A511" t="s">
        <v>17</v>
      </c>
      <c r="B511" t="s">
        <v>389</v>
      </c>
      <c r="C511" t="s">
        <v>379</v>
      </c>
      <c r="D511" t="s">
        <v>20</v>
      </c>
      <c r="E511">
        <v>90045</v>
      </c>
      <c r="F511">
        <v>1650000</v>
      </c>
      <c r="G511" t="str" cm="1">
        <f t="array" ref="G511">IF(OR(VLOOKUP($C511,Price_LookUp_tbl,11,FALSE)&gt;$F511,VLOOKUP($C511,Price_LookUp_tbl,12,FALSE)&lt;$F511),"Yes","No")</f>
        <v>No</v>
      </c>
      <c r="H511">
        <f t="shared" si="63"/>
        <v>0.3800870925393105</v>
      </c>
      <c r="I511">
        <v>3</v>
      </c>
      <c r="J511" t="str">
        <f t="shared" si="64"/>
        <v>No</v>
      </c>
      <c r="K511">
        <f t="shared" si="65"/>
        <v>-0.34359213546813844</v>
      </c>
      <c r="L511">
        <v>2.5</v>
      </c>
      <c r="M511" t="str">
        <f t="shared" si="66"/>
        <v>No</v>
      </c>
      <c r="N511">
        <f t="shared" si="67"/>
        <v>0.12236081635585579</v>
      </c>
      <c r="O511">
        <v>2409</v>
      </c>
      <c r="P511" t="str">
        <f t="shared" si="68"/>
        <v>No</v>
      </c>
      <c r="Q511">
        <f t="shared" si="69"/>
        <v>0.57370068925022843</v>
      </c>
      <c r="R511">
        <v>5770</v>
      </c>
      <c r="S511">
        <v>1950</v>
      </c>
      <c r="T511" t="str">
        <f t="shared" si="70"/>
        <v>No</v>
      </c>
      <c r="U511">
        <f t="shared" si="71"/>
        <v>0.15169681990779715</v>
      </c>
      <c r="V511">
        <v>20</v>
      </c>
      <c r="W511">
        <v>685</v>
      </c>
      <c r="X511" t="s">
        <v>21</v>
      </c>
      <c r="Y511">
        <v>33.965987499999997</v>
      </c>
      <c r="Z511">
        <v>-118.37443</v>
      </c>
      <c r="AA511">
        <v>4.1873027289140907</v>
      </c>
    </row>
    <row r="512" spans="1:27" x14ac:dyDescent="0.3">
      <c r="A512" t="s">
        <v>17</v>
      </c>
      <c r="B512" t="s">
        <v>390</v>
      </c>
      <c r="C512" t="s">
        <v>379</v>
      </c>
      <c r="D512" t="s">
        <v>20</v>
      </c>
      <c r="E512">
        <v>90045</v>
      </c>
      <c r="F512">
        <v>1250000</v>
      </c>
      <c r="G512" t="str" cm="1">
        <f t="array" ref="G512">IF(OR(VLOOKUP($C512,Price_LookUp_tbl,11,FALSE)&gt;$F512,VLOOKUP($C512,Price_LookUp_tbl,12,FALSE)&lt;$F512),"Yes","No")</f>
        <v>No</v>
      </c>
      <c r="H512">
        <f t="shared" si="63"/>
        <v>-0.44320525797622257</v>
      </c>
      <c r="I512">
        <v>3</v>
      </c>
      <c r="J512" t="str">
        <f t="shared" si="64"/>
        <v>No</v>
      </c>
      <c r="K512">
        <f t="shared" si="65"/>
        <v>-0.34359213546813844</v>
      </c>
      <c r="L512">
        <v>2</v>
      </c>
      <c r="M512" t="str">
        <f t="shared" si="66"/>
        <v>No</v>
      </c>
      <c r="N512">
        <f t="shared" si="67"/>
        <v>-0.31813812252522516</v>
      </c>
      <c r="O512">
        <v>1446</v>
      </c>
      <c r="P512" t="str">
        <f t="shared" si="68"/>
        <v>No</v>
      </c>
      <c r="Q512">
        <f t="shared" si="69"/>
        <v>-0.39263180977449813</v>
      </c>
      <c r="R512">
        <v>6654</v>
      </c>
      <c r="S512">
        <v>1942</v>
      </c>
      <c r="T512" t="str">
        <f t="shared" si="70"/>
        <v>No</v>
      </c>
      <c r="U512">
        <f t="shared" si="71"/>
        <v>-1.1332644781348573</v>
      </c>
      <c r="V512">
        <v>29</v>
      </c>
      <c r="W512">
        <v>864</v>
      </c>
      <c r="X512" t="s">
        <v>21</v>
      </c>
      <c r="Y512">
        <v>33.966355700000001</v>
      </c>
      <c r="Z512">
        <v>-118.39266000000001</v>
      </c>
      <c r="AA512">
        <v>3.2044220369915397</v>
      </c>
    </row>
    <row r="513" spans="1:27" x14ac:dyDescent="0.3">
      <c r="A513" t="s">
        <v>17</v>
      </c>
      <c r="B513" t="s">
        <v>392</v>
      </c>
      <c r="C513" t="s">
        <v>379</v>
      </c>
      <c r="D513" t="s">
        <v>20</v>
      </c>
      <c r="E513">
        <v>90045</v>
      </c>
      <c r="F513">
        <v>1749999</v>
      </c>
      <c r="G513" t="str" cm="1">
        <f t="array" ref="G513">IF(OR(VLOOKUP($C513,Price_LookUp_tbl,11,FALSE)&gt;$F513,VLOOKUP($C513,Price_LookUp_tbl,12,FALSE)&lt;$F513),"Yes","No")</f>
        <v>No</v>
      </c>
      <c r="H513">
        <f t="shared" si="63"/>
        <v>0.58590812193731745</v>
      </c>
      <c r="I513">
        <v>4</v>
      </c>
      <c r="J513" t="str">
        <f t="shared" si="64"/>
        <v>No</v>
      </c>
      <c r="K513">
        <f t="shared" si="65"/>
        <v>0.42949016933517276</v>
      </c>
      <c r="L513">
        <v>2.5</v>
      </c>
      <c r="M513" t="str">
        <f t="shared" si="66"/>
        <v>No</v>
      </c>
      <c r="N513">
        <f t="shared" si="67"/>
        <v>0.12236081635585579</v>
      </c>
      <c r="O513">
        <v>2099</v>
      </c>
      <c r="P513" t="str">
        <f t="shared" si="68"/>
        <v>No</v>
      </c>
      <c r="Q513">
        <f t="shared" si="69"/>
        <v>0.26262792217061764</v>
      </c>
      <c r="R513">
        <v>5549</v>
      </c>
      <c r="S513">
        <v>1946</v>
      </c>
      <c r="T513" t="str">
        <f t="shared" si="70"/>
        <v>No</v>
      </c>
      <c r="U513">
        <f t="shared" si="71"/>
        <v>-0.49078382911353008</v>
      </c>
      <c r="V513">
        <v>20</v>
      </c>
      <c r="W513">
        <v>834</v>
      </c>
      <c r="X513" t="s">
        <v>21</v>
      </c>
      <c r="Y513">
        <v>33.964013799999996</v>
      </c>
      <c r="Z513">
        <v>-118.3789558</v>
      </c>
      <c r="AA513">
        <v>3.9009984881924966</v>
      </c>
    </row>
    <row r="514" spans="1:27" x14ac:dyDescent="0.3">
      <c r="A514" t="s">
        <v>17</v>
      </c>
      <c r="B514" t="s">
        <v>393</v>
      </c>
      <c r="C514" t="s">
        <v>379</v>
      </c>
      <c r="D514" t="s">
        <v>20</v>
      </c>
      <c r="E514">
        <v>90045</v>
      </c>
      <c r="F514">
        <v>925000</v>
      </c>
      <c r="G514" t="str" cm="1">
        <f t="array" ref="G514">IF(OR(VLOOKUP($C514,Price_LookUp_tbl,11,FALSE)&gt;$F514,VLOOKUP($C514,Price_LookUp_tbl,12,FALSE)&lt;$F514),"Yes","No")</f>
        <v>No</v>
      </c>
      <c r="H514">
        <f t="shared" ref="H514:H577" si="72">STANDARDIZE($F514,VLOOKUP($C514,Price_LookUp_tbl,2,FALSE),VLOOKUP($C514,Price_LookUp_tbl,3,FALSE))</f>
        <v>-1.1121302927700931</v>
      </c>
      <c r="I514">
        <v>2</v>
      </c>
      <c r="J514" t="str">
        <f t="shared" ref="J514:J577" si="73">IF(OR(VLOOKUP($C514,Beds_LookUp_tbl,11,FALSE)&gt;$I514,VLOOKUP($C514,Beds_LookUp_tbl,12,FALSE)&lt;$I514),"Yes","No")</f>
        <v>No</v>
      </c>
      <c r="K514">
        <f t="shared" ref="K514:K577" si="74">STANDARDIZE($I514,VLOOKUP($C514,Beds_LookUp_tbl,2,FALSE),VLOOKUP($C514,Beds_LookUp_tbl,3,FALSE))</f>
        <v>-1.1166744402714497</v>
      </c>
      <c r="L514">
        <v>1</v>
      </c>
      <c r="M514" t="str">
        <f t="shared" ref="M514:M577" si="75">IF(OR(VLOOKUP($C514,Baths_LookUp_tbl,11,FALSE)&gt;$L514,VLOOKUP($C514,Baths_LookUp_tbl,12,FALSE)&lt;$L514),"Yes","No")</f>
        <v>No</v>
      </c>
      <c r="N514">
        <f t="shared" ref="N514:N577" si="76">STANDARDIZE($L514,VLOOKUP($C514,Baths_LookUp_tbl,2,FALSE),VLOOKUP($C514,Baths_LookUp_tbl,3,FALSE))</f>
        <v>-1.1991360002873872</v>
      </c>
      <c r="O514">
        <v>696</v>
      </c>
      <c r="P514" t="str">
        <f t="shared" ref="P514:P577" si="77">IF(OR(VLOOKUP($C514,Square_Feet_LookUp_tbl,11,FALSE)&gt;$O514,VLOOKUP($C514,Square_Feet_LookUp_tbl,12,FALSE)&lt;$O514),"Yes","No")</f>
        <v>No</v>
      </c>
      <c r="Q514">
        <f t="shared" ref="Q514:Q577" si="78">STANDARDIZE($O514,VLOOKUP($C514,Square_Feet_LookUp_tbl,2,FALSE),VLOOKUP($C514,Square_Feet_LookUp_tbl,3,FALSE))</f>
        <v>-1.1452272139993631</v>
      </c>
      <c r="R514">
        <v>5553</v>
      </c>
      <c r="S514">
        <v>1946</v>
      </c>
      <c r="T514" t="str">
        <f t="shared" ref="T514:T577" si="79">IF(OR(VLOOKUP($C514,Year_Built_LookUp_tbl,11,FALSE)&gt;$S514,VLOOKUP($C514,Year_Built_LookUp_tbl,12,FALSE)&lt;$S514),"Yes","No")</f>
        <v>No</v>
      </c>
      <c r="U514">
        <f t="shared" ref="U514:U577" si="80">STANDARDIZE($S514,VLOOKUP($C514,Year_Built_LookUp_tbl,2,FALSE),VLOOKUP($C514,Year_Built_LookUp_tbl,3,FALSE))</f>
        <v>-0.49078382911353008</v>
      </c>
      <c r="V514">
        <v>61</v>
      </c>
      <c r="W514">
        <v>1329</v>
      </c>
      <c r="X514" t="s">
        <v>21</v>
      </c>
      <c r="Y514">
        <v>33.963843099999998</v>
      </c>
      <c r="Z514">
        <v>-118.37899659999999</v>
      </c>
      <c r="AA514">
        <v>3.8957052386173601</v>
      </c>
    </row>
    <row r="515" spans="1:27" x14ac:dyDescent="0.3">
      <c r="A515" t="s">
        <v>17</v>
      </c>
      <c r="B515" t="s">
        <v>394</v>
      </c>
      <c r="C515" t="s">
        <v>379</v>
      </c>
      <c r="D515" t="s">
        <v>20</v>
      </c>
      <c r="E515">
        <v>90045</v>
      </c>
      <c r="F515">
        <v>1690000</v>
      </c>
      <c r="G515" t="str" cm="1">
        <f t="array" ref="G515">IF(OR(VLOOKUP($C515,Price_LookUp_tbl,11,FALSE)&gt;$F515,VLOOKUP($C515,Price_LookUp_tbl,12,FALSE)&lt;$F515),"Yes","No")</f>
        <v>No</v>
      </c>
      <c r="H515">
        <f t="shared" si="72"/>
        <v>0.46241632759086382</v>
      </c>
      <c r="I515">
        <v>3</v>
      </c>
      <c r="J515" t="str">
        <f t="shared" si="73"/>
        <v>No</v>
      </c>
      <c r="K515">
        <f t="shared" si="74"/>
        <v>-0.34359213546813844</v>
      </c>
      <c r="L515">
        <v>3</v>
      </c>
      <c r="M515" t="str">
        <f t="shared" si="75"/>
        <v>No</v>
      </c>
      <c r="N515">
        <f t="shared" si="76"/>
        <v>0.56285975523693677</v>
      </c>
      <c r="O515">
        <v>1582</v>
      </c>
      <c r="P515" t="str">
        <f t="shared" si="77"/>
        <v>No</v>
      </c>
      <c r="Q515">
        <f t="shared" si="78"/>
        <v>-0.25616117647505593</v>
      </c>
      <c r="R515">
        <v>6001</v>
      </c>
      <c r="S515">
        <v>1941</v>
      </c>
      <c r="T515" t="str">
        <f t="shared" si="79"/>
        <v>No</v>
      </c>
      <c r="U515">
        <f t="shared" si="80"/>
        <v>-1.2938846403901891</v>
      </c>
      <c r="V515">
        <v>11</v>
      </c>
      <c r="W515">
        <v>1068</v>
      </c>
      <c r="X515" t="s">
        <v>21</v>
      </c>
      <c r="Y515">
        <v>33.961010799999997</v>
      </c>
      <c r="Z515">
        <v>-118.3937645</v>
      </c>
      <c r="AA515">
        <v>3.0275843617972389</v>
      </c>
    </row>
    <row r="516" spans="1:27" x14ac:dyDescent="0.3">
      <c r="A516" t="s">
        <v>17</v>
      </c>
      <c r="B516" t="s">
        <v>395</v>
      </c>
      <c r="C516" t="s">
        <v>379</v>
      </c>
      <c r="D516" t="s">
        <v>20</v>
      </c>
      <c r="E516">
        <v>90045</v>
      </c>
      <c r="F516">
        <v>1115000</v>
      </c>
      <c r="G516" t="str" cm="1">
        <f t="array" ref="G516">IF(OR(VLOOKUP($C516,Price_LookUp_tbl,11,FALSE)&gt;$F516,VLOOKUP($C516,Price_LookUp_tbl,12,FALSE)&lt;$F516),"Yes","No")</f>
        <v>No</v>
      </c>
      <c r="H516">
        <f t="shared" si="72"/>
        <v>-0.721066426275215</v>
      </c>
      <c r="I516">
        <v>3</v>
      </c>
      <c r="J516" t="str">
        <f t="shared" si="73"/>
        <v>No</v>
      </c>
      <c r="K516">
        <f t="shared" si="74"/>
        <v>-0.34359213546813844</v>
      </c>
      <c r="L516">
        <v>1</v>
      </c>
      <c r="M516" t="str">
        <f t="shared" si="75"/>
        <v>No</v>
      </c>
      <c r="N516">
        <f t="shared" si="76"/>
        <v>-1.1991360002873872</v>
      </c>
      <c r="O516">
        <v>1149</v>
      </c>
      <c r="P516" t="str">
        <f t="shared" si="77"/>
        <v>No</v>
      </c>
      <c r="Q516">
        <f t="shared" si="78"/>
        <v>-0.69065958984754461</v>
      </c>
      <c r="R516">
        <v>5697</v>
      </c>
      <c r="S516">
        <v>1942</v>
      </c>
      <c r="T516" t="str">
        <f t="shared" si="79"/>
        <v>No</v>
      </c>
      <c r="U516">
        <f t="shared" si="80"/>
        <v>-1.1332644781348573</v>
      </c>
      <c r="V516">
        <v>28</v>
      </c>
      <c r="W516">
        <v>970</v>
      </c>
      <c r="X516" t="s">
        <v>21</v>
      </c>
      <c r="Y516">
        <v>33.955799399999997</v>
      </c>
      <c r="Z516">
        <v>-118.3917778</v>
      </c>
      <c r="AA516">
        <v>3.0653724123541197</v>
      </c>
    </row>
    <row r="517" spans="1:27" x14ac:dyDescent="0.3">
      <c r="A517" t="s">
        <v>396</v>
      </c>
      <c r="B517" t="s">
        <v>400</v>
      </c>
      <c r="C517" t="s">
        <v>19</v>
      </c>
      <c r="D517" t="s">
        <v>20</v>
      </c>
      <c r="E517">
        <v>90230</v>
      </c>
      <c r="F517">
        <v>585000</v>
      </c>
      <c r="G517" t="str" cm="1">
        <f t="array" ref="G517">IF(OR(VLOOKUP($C517,Price_LookUp_tbl,11,FALSE)&gt;$F517,VLOOKUP($C517,Price_LookUp_tbl,12,FALSE)&lt;$F517),"Yes","No")</f>
        <v>No</v>
      </c>
      <c r="H517">
        <f t="shared" si="72"/>
        <v>-0.91598230278726334</v>
      </c>
      <c r="I517">
        <v>2</v>
      </c>
      <c r="J517" t="str">
        <f t="shared" si="73"/>
        <v>No</v>
      </c>
      <c r="K517">
        <f t="shared" si="74"/>
        <v>-0.58572311084996287</v>
      </c>
      <c r="L517">
        <v>2</v>
      </c>
      <c r="M517" t="str">
        <f t="shared" si="75"/>
        <v>No</v>
      </c>
      <c r="N517">
        <f t="shared" si="76"/>
        <v>-0.10304652765194991</v>
      </c>
      <c r="O517">
        <v>916</v>
      </c>
      <c r="P517" t="str">
        <f t="shared" si="77"/>
        <v>No</v>
      </c>
      <c r="Q517">
        <f t="shared" si="78"/>
        <v>-0.90367126747883564</v>
      </c>
      <c r="S517">
        <v>1973</v>
      </c>
      <c r="T517" t="str">
        <f t="shared" si="79"/>
        <v>No</v>
      </c>
      <c r="U517">
        <f t="shared" si="80"/>
        <v>0.22387434240296072</v>
      </c>
      <c r="V517">
        <v>4</v>
      </c>
      <c r="W517">
        <v>639</v>
      </c>
      <c r="X517" t="s">
        <v>401</v>
      </c>
      <c r="Y517">
        <v>34.005313999999998</v>
      </c>
      <c r="Z517">
        <v>-118.391912</v>
      </c>
      <c r="AA517">
        <v>4.9067151464544887</v>
      </c>
    </row>
    <row r="518" spans="1:27" x14ac:dyDescent="0.3">
      <c r="A518" t="s">
        <v>396</v>
      </c>
      <c r="B518" t="s">
        <v>404</v>
      </c>
      <c r="C518" t="s">
        <v>19</v>
      </c>
      <c r="D518" t="s">
        <v>20</v>
      </c>
      <c r="E518">
        <v>90230</v>
      </c>
      <c r="F518">
        <v>835000</v>
      </c>
      <c r="G518" t="str" cm="1">
        <f t="array" ref="G518">IF(OR(VLOOKUP($C518,Price_LookUp_tbl,11,FALSE)&gt;$F518,VLOOKUP($C518,Price_LookUp_tbl,12,FALSE)&lt;$F518),"Yes","No")</f>
        <v>No</v>
      </c>
      <c r="H518">
        <f t="shared" si="72"/>
        <v>-0.4572795579941239</v>
      </c>
      <c r="I518">
        <v>3</v>
      </c>
      <c r="J518" t="str">
        <f t="shared" si="73"/>
        <v>No</v>
      </c>
      <c r="K518">
        <f t="shared" si="74"/>
        <v>0.4148872035187236</v>
      </c>
      <c r="L518">
        <v>2</v>
      </c>
      <c r="M518" t="str">
        <f t="shared" si="75"/>
        <v>No</v>
      </c>
      <c r="N518">
        <f t="shared" si="76"/>
        <v>-0.10304652765194991</v>
      </c>
      <c r="O518">
        <v>1130</v>
      </c>
      <c r="P518" t="str">
        <f t="shared" si="77"/>
        <v>No</v>
      </c>
      <c r="Q518">
        <f t="shared" si="78"/>
        <v>-0.50565853213124756</v>
      </c>
      <c r="S518">
        <v>1975</v>
      </c>
      <c r="T518" t="str">
        <f t="shared" si="79"/>
        <v>No</v>
      </c>
      <c r="U518">
        <f t="shared" si="80"/>
        <v>0.32817943374979563</v>
      </c>
      <c r="V518">
        <v>45</v>
      </c>
      <c r="W518">
        <v>739</v>
      </c>
      <c r="X518" t="s">
        <v>405</v>
      </c>
      <c r="Y518">
        <v>34.004193999999998</v>
      </c>
      <c r="Z518">
        <v>-118.39251849999999</v>
      </c>
      <c r="AA518">
        <v>4.824411295497022</v>
      </c>
    </row>
    <row r="519" spans="1:27" x14ac:dyDescent="0.3">
      <c r="A519" t="s">
        <v>396</v>
      </c>
      <c r="B519" t="s">
        <v>414</v>
      </c>
      <c r="C519" t="s">
        <v>19</v>
      </c>
      <c r="D519" t="s">
        <v>20</v>
      </c>
      <c r="E519">
        <v>90230</v>
      </c>
      <c r="F519">
        <v>1189000</v>
      </c>
      <c r="G519" t="str" cm="1">
        <f t="array" ref="G519">IF(OR(VLOOKUP($C519,Price_LookUp_tbl,11,FALSE)&gt;$F519,VLOOKUP($C519,Price_LookUp_tbl,12,FALSE)&lt;$F519),"Yes","No")</f>
        <v>No</v>
      </c>
      <c r="H519">
        <f t="shared" si="72"/>
        <v>0.19224352863296162</v>
      </c>
      <c r="I519">
        <v>3</v>
      </c>
      <c r="J519" t="str">
        <f t="shared" si="73"/>
        <v>No</v>
      </c>
      <c r="K519">
        <f t="shared" si="74"/>
        <v>0.4148872035187236</v>
      </c>
      <c r="L519">
        <v>3</v>
      </c>
      <c r="M519" t="str">
        <f t="shared" si="75"/>
        <v>No</v>
      </c>
      <c r="N519">
        <f t="shared" si="76"/>
        <v>1.1040699391280338</v>
      </c>
      <c r="O519">
        <v>1743</v>
      </c>
      <c r="P519" t="str">
        <f t="shared" si="77"/>
        <v>No</v>
      </c>
      <c r="Q519">
        <f t="shared" si="78"/>
        <v>0.6344433686541332</v>
      </c>
      <c r="S519">
        <v>1973</v>
      </c>
      <c r="T519" t="str">
        <f t="shared" si="79"/>
        <v>No</v>
      </c>
      <c r="U519">
        <f t="shared" si="80"/>
        <v>0.22387434240296072</v>
      </c>
      <c r="V519">
        <v>5</v>
      </c>
      <c r="W519">
        <v>682</v>
      </c>
      <c r="X519" t="s">
        <v>409</v>
      </c>
      <c r="Y519">
        <v>34.008737000000004</v>
      </c>
      <c r="Z519">
        <v>-118.387861</v>
      </c>
      <c r="AA519">
        <v>5.2361312208845128</v>
      </c>
    </row>
    <row r="520" spans="1:27" x14ac:dyDescent="0.3">
      <c r="A520" t="s">
        <v>396</v>
      </c>
      <c r="B520" t="s">
        <v>415</v>
      </c>
      <c r="C520" t="s">
        <v>19</v>
      </c>
      <c r="D520" t="s">
        <v>20</v>
      </c>
      <c r="E520">
        <v>90230</v>
      </c>
      <c r="F520">
        <v>649500</v>
      </c>
      <c r="G520" t="str" cm="1">
        <f t="array" ref="G520">IF(OR(VLOOKUP($C520,Price_LookUp_tbl,11,FALSE)&gt;$F520,VLOOKUP($C520,Price_LookUp_tbl,12,FALSE)&lt;$F520),"Yes","No")</f>
        <v>No</v>
      </c>
      <c r="H520">
        <f t="shared" si="72"/>
        <v>-0.79763699463063331</v>
      </c>
      <c r="I520">
        <v>2</v>
      </c>
      <c r="J520" t="str">
        <f t="shared" si="73"/>
        <v>No</v>
      </c>
      <c r="K520">
        <f t="shared" si="74"/>
        <v>-0.58572311084996287</v>
      </c>
      <c r="L520">
        <v>2</v>
      </c>
      <c r="M520" t="str">
        <f t="shared" si="75"/>
        <v>No</v>
      </c>
      <c r="N520">
        <f t="shared" si="76"/>
        <v>-0.10304652765194991</v>
      </c>
      <c r="O520">
        <v>1073</v>
      </c>
      <c r="P520" t="str">
        <f t="shared" si="77"/>
        <v>No</v>
      </c>
      <c r="Q520">
        <f t="shared" si="78"/>
        <v>-0.61167127005093225</v>
      </c>
      <c r="S520">
        <v>1967</v>
      </c>
      <c r="T520" t="str">
        <f t="shared" si="79"/>
        <v>No</v>
      </c>
      <c r="U520">
        <f t="shared" si="80"/>
        <v>-8.9040931637544021E-2</v>
      </c>
      <c r="V520">
        <v>11</v>
      </c>
      <c r="W520">
        <v>605</v>
      </c>
      <c r="X520" t="s">
        <v>416</v>
      </c>
      <c r="Y520">
        <v>33.9855929</v>
      </c>
      <c r="Z520">
        <v>-118.3820717</v>
      </c>
      <c r="AA520">
        <v>4.3743741957647648</v>
      </c>
    </row>
    <row r="521" spans="1:27" x14ac:dyDescent="0.3">
      <c r="A521" t="s">
        <v>396</v>
      </c>
      <c r="B521" t="s">
        <v>417</v>
      </c>
      <c r="C521" t="s">
        <v>19</v>
      </c>
      <c r="D521" t="s">
        <v>20</v>
      </c>
      <c r="E521">
        <v>90230</v>
      </c>
      <c r="F521">
        <v>930000</v>
      </c>
      <c r="G521" t="str" cm="1">
        <f t="array" ref="G521">IF(OR(VLOOKUP($C521,Price_LookUp_tbl,11,FALSE)&gt;$F521,VLOOKUP($C521,Price_LookUp_tbl,12,FALSE)&lt;$F521),"Yes","No")</f>
        <v>No</v>
      </c>
      <c r="H521">
        <f t="shared" si="72"/>
        <v>-0.2829725149727309</v>
      </c>
      <c r="I521">
        <v>2</v>
      </c>
      <c r="J521" t="str">
        <f t="shared" si="73"/>
        <v>No</v>
      </c>
      <c r="K521">
        <f t="shared" si="74"/>
        <v>-0.58572311084996287</v>
      </c>
      <c r="L521">
        <v>2</v>
      </c>
      <c r="M521" t="str">
        <f t="shared" si="75"/>
        <v>No</v>
      </c>
      <c r="N521">
        <f t="shared" si="76"/>
        <v>-0.10304652765194991</v>
      </c>
      <c r="O521">
        <v>1222</v>
      </c>
      <c r="P521" t="str">
        <f t="shared" si="77"/>
        <v>No</v>
      </c>
      <c r="Q521">
        <f t="shared" si="78"/>
        <v>-0.33455025338368632</v>
      </c>
      <c r="S521">
        <v>1984</v>
      </c>
      <c r="T521" t="str">
        <f t="shared" si="79"/>
        <v>No</v>
      </c>
      <c r="U521">
        <f t="shared" si="80"/>
        <v>0.79755234481055282</v>
      </c>
      <c r="V521">
        <v>24</v>
      </c>
      <c r="W521">
        <v>761</v>
      </c>
      <c r="X521" t="s">
        <v>418</v>
      </c>
      <c r="Y521">
        <v>33.988647399999998</v>
      </c>
      <c r="Z521">
        <v>-118.3803204</v>
      </c>
      <c r="AA521">
        <v>4.5787898429186393</v>
      </c>
    </row>
    <row r="522" spans="1:27" x14ac:dyDescent="0.3">
      <c r="A522" t="s">
        <v>396</v>
      </c>
      <c r="B522" t="s">
        <v>421</v>
      </c>
      <c r="C522" t="s">
        <v>19</v>
      </c>
      <c r="D522" t="s">
        <v>20</v>
      </c>
      <c r="E522">
        <v>90230</v>
      </c>
      <c r="F522">
        <v>548000</v>
      </c>
      <c r="G522" t="str" cm="1">
        <f t="array" ref="G522">IF(OR(VLOOKUP($C522,Price_LookUp_tbl,11,FALSE)&gt;$F522,VLOOKUP($C522,Price_LookUp_tbl,12,FALSE)&lt;$F522),"Yes","No")</f>
        <v>No</v>
      </c>
      <c r="H522">
        <f t="shared" si="72"/>
        <v>-0.98387030901664796</v>
      </c>
      <c r="I522">
        <v>1</v>
      </c>
      <c r="J522" t="str">
        <f t="shared" si="73"/>
        <v>No</v>
      </c>
      <c r="K522">
        <f t="shared" si="74"/>
        <v>-1.5863334252186494</v>
      </c>
      <c r="L522">
        <v>1.5</v>
      </c>
      <c r="M522" t="str">
        <f t="shared" si="75"/>
        <v>No</v>
      </c>
      <c r="N522">
        <f t="shared" si="76"/>
        <v>-0.7066047610419417</v>
      </c>
      <c r="O522">
        <v>886</v>
      </c>
      <c r="P522" t="str">
        <f t="shared" si="77"/>
        <v>No</v>
      </c>
      <c r="Q522">
        <f t="shared" si="78"/>
        <v>-0.95946744533130124</v>
      </c>
      <c r="S522">
        <v>1968</v>
      </c>
      <c r="T522" t="str">
        <f t="shared" si="79"/>
        <v>No</v>
      </c>
      <c r="U522">
        <f t="shared" si="80"/>
        <v>-3.6888385964126566E-2</v>
      </c>
      <c r="V522">
        <v>43</v>
      </c>
      <c r="W522">
        <v>619</v>
      </c>
      <c r="X522" t="s">
        <v>422</v>
      </c>
      <c r="Y522">
        <v>33.985770100000003</v>
      </c>
      <c r="Z522">
        <v>-118.38248249999999</v>
      </c>
      <c r="AA522">
        <v>4.3621196139684271</v>
      </c>
    </row>
    <row r="523" spans="1:27" x14ac:dyDescent="0.3">
      <c r="A523" t="s">
        <v>396</v>
      </c>
      <c r="B523" t="s">
        <v>423</v>
      </c>
      <c r="C523" t="s">
        <v>19</v>
      </c>
      <c r="D523" t="s">
        <v>20</v>
      </c>
      <c r="E523">
        <v>90230</v>
      </c>
      <c r="F523">
        <v>644000</v>
      </c>
      <c r="G523" t="str" cm="1">
        <f t="array" ref="G523">IF(OR(VLOOKUP($C523,Price_LookUp_tbl,11,FALSE)&gt;$F523,VLOOKUP($C523,Price_LookUp_tbl,12,FALSE)&lt;$F523),"Yes","No")</f>
        <v>No</v>
      </c>
      <c r="H523">
        <f t="shared" si="72"/>
        <v>-0.80772845501608248</v>
      </c>
      <c r="I523">
        <v>2</v>
      </c>
      <c r="J523" t="str">
        <f t="shared" si="73"/>
        <v>No</v>
      </c>
      <c r="K523">
        <f t="shared" si="74"/>
        <v>-0.58572311084996287</v>
      </c>
      <c r="L523">
        <v>2</v>
      </c>
      <c r="M523" t="str">
        <f t="shared" si="75"/>
        <v>No</v>
      </c>
      <c r="N523">
        <f t="shared" si="76"/>
        <v>-0.10304652765194991</v>
      </c>
      <c r="O523">
        <v>1326</v>
      </c>
      <c r="P523" t="str">
        <f t="shared" si="77"/>
        <v>No</v>
      </c>
      <c r="Q523">
        <f t="shared" si="78"/>
        <v>-0.14112350349513886</v>
      </c>
      <c r="S523">
        <v>1970</v>
      </c>
      <c r="T523" t="str">
        <f t="shared" si="79"/>
        <v>No</v>
      </c>
      <c r="U523">
        <f t="shared" si="80"/>
        <v>6.7416705382708345E-2</v>
      </c>
      <c r="V523">
        <v>44</v>
      </c>
      <c r="W523">
        <v>486</v>
      </c>
      <c r="X523" t="s">
        <v>424</v>
      </c>
      <c r="Y523">
        <v>33.982887699999999</v>
      </c>
      <c r="Z523">
        <v>-118.39029429999999</v>
      </c>
      <c r="AA523">
        <v>3.8826764464112919</v>
      </c>
    </row>
    <row r="524" spans="1:27" x14ac:dyDescent="0.3">
      <c r="A524" t="s">
        <v>396</v>
      </c>
      <c r="B524" t="s">
        <v>425</v>
      </c>
      <c r="C524" t="s">
        <v>19</v>
      </c>
      <c r="D524" t="s">
        <v>20</v>
      </c>
      <c r="E524">
        <v>90230</v>
      </c>
      <c r="F524">
        <v>975000</v>
      </c>
      <c r="G524" t="str" cm="1">
        <f t="array" ref="G524">IF(OR(VLOOKUP($C524,Price_LookUp_tbl,11,FALSE)&gt;$F524,VLOOKUP($C524,Price_LookUp_tbl,12,FALSE)&lt;$F524),"Yes","No")</f>
        <v>No</v>
      </c>
      <c r="H524">
        <f t="shared" si="72"/>
        <v>-0.20040602090996579</v>
      </c>
      <c r="I524">
        <v>2</v>
      </c>
      <c r="J524" t="str">
        <f t="shared" si="73"/>
        <v>No</v>
      </c>
      <c r="K524">
        <f t="shared" si="74"/>
        <v>-0.58572311084996287</v>
      </c>
      <c r="L524">
        <v>2.5</v>
      </c>
      <c r="M524" t="str">
        <f t="shared" si="75"/>
        <v>No</v>
      </c>
      <c r="N524">
        <f t="shared" si="76"/>
        <v>0.50051170573804193</v>
      </c>
      <c r="O524">
        <v>1767</v>
      </c>
      <c r="P524" t="str">
        <f t="shared" si="77"/>
        <v>No</v>
      </c>
      <c r="Q524">
        <f t="shared" si="78"/>
        <v>0.67908031093610577</v>
      </c>
      <c r="S524">
        <v>1970</v>
      </c>
      <c r="T524" t="str">
        <f t="shared" si="79"/>
        <v>No</v>
      </c>
      <c r="U524">
        <f t="shared" si="80"/>
        <v>6.7416705382708345E-2</v>
      </c>
      <c r="V524">
        <v>14</v>
      </c>
      <c r="W524">
        <v>552</v>
      </c>
      <c r="X524" t="s">
        <v>426</v>
      </c>
      <c r="Y524">
        <v>33.986319000000002</v>
      </c>
      <c r="Z524">
        <v>-118.3822086</v>
      </c>
      <c r="AA524">
        <v>4.3968453330824184</v>
      </c>
    </row>
    <row r="525" spans="1:27" x14ac:dyDescent="0.3">
      <c r="A525" t="s">
        <v>396</v>
      </c>
      <c r="B525" t="s">
        <v>429</v>
      </c>
      <c r="C525" t="s">
        <v>19</v>
      </c>
      <c r="D525" t="s">
        <v>20</v>
      </c>
      <c r="E525">
        <v>90230</v>
      </c>
      <c r="F525">
        <v>690000</v>
      </c>
      <c r="G525" t="str" cm="1">
        <f t="array" ref="G525">IF(OR(VLOOKUP($C525,Price_LookUp_tbl,11,FALSE)&gt;$F525,VLOOKUP($C525,Price_LookUp_tbl,12,FALSE)&lt;$F525),"Yes","No")</f>
        <v>No</v>
      </c>
      <c r="H525">
        <f t="shared" si="72"/>
        <v>-0.72332714997414482</v>
      </c>
      <c r="I525">
        <v>3</v>
      </c>
      <c r="J525" t="str">
        <f t="shared" si="73"/>
        <v>No</v>
      </c>
      <c r="K525">
        <f t="shared" si="74"/>
        <v>0.4148872035187236</v>
      </c>
      <c r="L525">
        <v>2</v>
      </c>
      <c r="M525" t="str">
        <f t="shared" si="75"/>
        <v>No</v>
      </c>
      <c r="N525">
        <f t="shared" si="76"/>
        <v>-0.10304652765194991</v>
      </c>
      <c r="O525">
        <v>1281</v>
      </c>
      <c r="P525" t="str">
        <f t="shared" si="77"/>
        <v>No</v>
      </c>
      <c r="Q525">
        <f t="shared" si="78"/>
        <v>-0.22481777027383729</v>
      </c>
      <c r="S525">
        <v>1971</v>
      </c>
      <c r="T525" t="str">
        <f t="shared" si="79"/>
        <v>No</v>
      </c>
      <c r="U525">
        <f t="shared" si="80"/>
        <v>0.11956925105612581</v>
      </c>
      <c r="V525">
        <v>17</v>
      </c>
      <c r="W525">
        <v>539</v>
      </c>
      <c r="X525" t="s">
        <v>430</v>
      </c>
      <c r="Y525">
        <v>33.983028099999999</v>
      </c>
      <c r="Z525">
        <v>-118.3827436</v>
      </c>
      <c r="AA525">
        <v>4.2433042467881341</v>
      </c>
    </row>
    <row r="526" spans="1:27" x14ac:dyDescent="0.3">
      <c r="A526" t="s">
        <v>396</v>
      </c>
      <c r="B526" t="s">
        <v>431</v>
      </c>
      <c r="C526" t="s">
        <v>19</v>
      </c>
      <c r="D526" t="s">
        <v>20</v>
      </c>
      <c r="E526">
        <v>90230</v>
      </c>
      <c r="F526">
        <v>720000</v>
      </c>
      <c r="G526" t="str" cm="1">
        <f t="array" ref="G526">IF(OR(VLOOKUP($C526,Price_LookUp_tbl,11,FALSE)&gt;$F526,VLOOKUP($C526,Price_LookUp_tbl,12,FALSE)&lt;$F526),"Yes","No")</f>
        <v>No</v>
      </c>
      <c r="H526">
        <f t="shared" si="72"/>
        <v>-0.66828282059896804</v>
      </c>
      <c r="I526">
        <v>2</v>
      </c>
      <c r="J526" t="str">
        <f t="shared" si="73"/>
        <v>No</v>
      </c>
      <c r="K526">
        <f t="shared" si="74"/>
        <v>-0.58572311084996287</v>
      </c>
      <c r="L526">
        <v>2</v>
      </c>
      <c r="M526" t="str">
        <f t="shared" si="75"/>
        <v>No</v>
      </c>
      <c r="N526">
        <f t="shared" si="76"/>
        <v>-0.10304652765194991</v>
      </c>
      <c r="O526">
        <v>1150</v>
      </c>
      <c r="P526" t="str">
        <f t="shared" si="77"/>
        <v>No</v>
      </c>
      <c r="Q526">
        <f t="shared" si="78"/>
        <v>-0.46846108022960381</v>
      </c>
      <c r="S526">
        <v>1967</v>
      </c>
      <c r="T526" t="str">
        <f t="shared" si="79"/>
        <v>No</v>
      </c>
      <c r="U526">
        <f t="shared" si="80"/>
        <v>-8.9040931637544021E-2</v>
      </c>
      <c r="V526">
        <v>16</v>
      </c>
      <c r="W526">
        <v>626</v>
      </c>
      <c r="X526" t="s">
        <v>432</v>
      </c>
      <c r="Y526">
        <v>33.983396399999997</v>
      </c>
      <c r="Z526">
        <v>-118.38394940000001</v>
      </c>
      <c r="AA526">
        <v>4.1998301048579307</v>
      </c>
    </row>
    <row r="527" spans="1:27" x14ac:dyDescent="0.3">
      <c r="A527" t="s">
        <v>396</v>
      </c>
      <c r="B527" t="s">
        <v>433</v>
      </c>
      <c r="C527" t="s">
        <v>19</v>
      </c>
      <c r="D527" t="s">
        <v>20</v>
      </c>
      <c r="E527">
        <v>90230</v>
      </c>
      <c r="F527">
        <v>599999</v>
      </c>
      <c r="G527" t="str" cm="1">
        <f t="array" ref="G527">IF(OR(VLOOKUP($C527,Price_LookUp_tbl,11,FALSE)&gt;$F527,VLOOKUP($C527,Price_LookUp_tbl,12,FALSE)&lt;$F527),"Yes","No")</f>
        <v>No</v>
      </c>
      <c r="H527">
        <f t="shared" si="72"/>
        <v>-0.88846197291065421</v>
      </c>
      <c r="I527">
        <v>2</v>
      </c>
      <c r="J527" t="str">
        <f t="shared" si="73"/>
        <v>No</v>
      </c>
      <c r="K527">
        <f t="shared" si="74"/>
        <v>-0.58572311084996287</v>
      </c>
      <c r="L527">
        <v>2</v>
      </c>
      <c r="M527" t="str">
        <f t="shared" si="75"/>
        <v>No</v>
      </c>
      <c r="N527">
        <f t="shared" si="76"/>
        <v>-0.10304652765194991</v>
      </c>
      <c r="O527">
        <v>1036</v>
      </c>
      <c r="P527" t="str">
        <f t="shared" si="77"/>
        <v>No</v>
      </c>
      <c r="Q527">
        <f t="shared" si="78"/>
        <v>-0.68048655606897313</v>
      </c>
      <c r="S527">
        <v>1969</v>
      </c>
      <c r="T527" t="str">
        <f t="shared" si="79"/>
        <v>No</v>
      </c>
      <c r="U527">
        <f t="shared" si="80"/>
        <v>1.5264159709290891E-2</v>
      </c>
      <c r="V527">
        <v>7</v>
      </c>
      <c r="W527">
        <v>579</v>
      </c>
      <c r="X527" t="s">
        <v>434</v>
      </c>
      <c r="Y527">
        <v>33.983184799999997</v>
      </c>
      <c r="Z527">
        <v>-118.38335600000001</v>
      </c>
      <c r="AA527">
        <v>4.219960007426633</v>
      </c>
    </row>
    <row r="528" spans="1:27" x14ac:dyDescent="0.3">
      <c r="A528" t="s">
        <v>396</v>
      </c>
      <c r="B528" t="s">
        <v>436</v>
      </c>
      <c r="C528" t="s">
        <v>19</v>
      </c>
      <c r="D528" t="s">
        <v>20</v>
      </c>
      <c r="E528">
        <v>90230</v>
      </c>
      <c r="F528">
        <v>614000</v>
      </c>
      <c r="G528" t="str" cm="1">
        <f t="array" ref="G528">IF(OR(VLOOKUP($C528,Price_LookUp_tbl,11,FALSE)&gt;$F528,VLOOKUP($C528,Price_LookUp_tbl,12,FALSE)&lt;$F528),"Yes","No")</f>
        <v>No</v>
      </c>
      <c r="H528">
        <f t="shared" si="72"/>
        <v>-0.86277278439125915</v>
      </c>
      <c r="I528">
        <v>2</v>
      </c>
      <c r="J528" t="str">
        <f t="shared" si="73"/>
        <v>No</v>
      </c>
      <c r="K528">
        <f t="shared" si="74"/>
        <v>-0.58572311084996287</v>
      </c>
      <c r="L528">
        <v>2</v>
      </c>
      <c r="M528" t="str">
        <f t="shared" si="75"/>
        <v>No</v>
      </c>
      <c r="N528">
        <f t="shared" si="76"/>
        <v>-0.10304652765194991</v>
      </c>
      <c r="O528">
        <v>1347</v>
      </c>
      <c r="P528" t="str">
        <f t="shared" si="77"/>
        <v>No</v>
      </c>
      <c r="Q528">
        <f t="shared" si="78"/>
        <v>-0.10206617899841293</v>
      </c>
      <c r="S528">
        <v>1970</v>
      </c>
      <c r="T528" t="str">
        <f t="shared" si="79"/>
        <v>No</v>
      </c>
      <c r="U528">
        <f t="shared" si="80"/>
        <v>6.7416705382708345E-2</v>
      </c>
      <c r="V528">
        <v>7</v>
      </c>
      <c r="W528">
        <v>456</v>
      </c>
      <c r="X528" t="s">
        <v>437</v>
      </c>
      <c r="Y528">
        <v>33.980637399999999</v>
      </c>
      <c r="Z528">
        <v>-118.38575419999999</v>
      </c>
      <c r="AA528">
        <v>4.0087620431880406</v>
      </c>
    </row>
    <row r="529" spans="1:27" x14ac:dyDescent="0.3">
      <c r="A529" t="s">
        <v>396</v>
      </c>
      <c r="B529" t="s">
        <v>438</v>
      </c>
      <c r="C529" t="s">
        <v>19</v>
      </c>
      <c r="D529" t="s">
        <v>20</v>
      </c>
      <c r="E529">
        <v>90230</v>
      </c>
      <c r="F529">
        <v>899000</v>
      </c>
      <c r="G529" t="str" cm="1">
        <f t="array" ref="G529">IF(OR(VLOOKUP($C529,Price_LookUp_tbl,11,FALSE)&gt;$F529,VLOOKUP($C529,Price_LookUp_tbl,12,FALSE)&lt;$F529),"Yes","No")</f>
        <v>No</v>
      </c>
      <c r="H529">
        <f t="shared" si="72"/>
        <v>-0.33985165532708017</v>
      </c>
      <c r="I529">
        <v>3</v>
      </c>
      <c r="J529" t="str">
        <f t="shared" si="73"/>
        <v>No</v>
      </c>
      <c r="K529">
        <f t="shared" si="74"/>
        <v>0.4148872035187236</v>
      </c>
      <c r="L529">
        <v>3</v>
      </c>
      <c r="M529" t="str">
        <f t="shared" si="75"/>
        <v>No</v>
      </c>
      <c r="N529">
        <f t="shared" si="76"/>
        <v>1.1040699391280338</v>
      </c>
      <c r="O529">
        <v>1469</v>
      </c>
      <c r="P529" t="str">
        <f t="shared" si="77"/>
        <v>No</v>
      </c>
      <c r="Q529">
        <f t="shared" si="78"/>
        <v>0.12483827760161392</v>
      </c>
      <c r="S529">
        <v>1970</v>
      </c>
      <c r="T529" t="str">
        <f t="shared" si="79"/>
        <v>No</v>
      </c>
      <c r="U529">
        <f t="shared" si="80"/>
        <v>6.7416705382708345E-2</v>
      </c>
      <c r="V529">
        <v>17</v>
      </c>
      <c r="W529">
        <v>612</v>
      </c>
      <c r="X529" t="s">
        <v>439</v>
      </c>
      <c r="Y529">
        <v>33.9804928</v>
      </c>
      <c r="Z529">
        <v>-118.38622359999999</v>
      </c>
      <c r="AA529">
        <v>3.9807211425000926</v>
      </c>
    </row>
    <row r="530" spans="1:27" x14ac:dyDescent="0.3">
      <c r="A530" t="s">
        <v>396</v>
      </c>
      <c r="B530" t="s">
        <v>440</v>
      </c>
      <c r="C530" t="s">
        <v>19</v>
      </c>
      <c r="D530" t="s">
        <v>20</v>
      </c>
      <c r="E530">
        <v>90230</v>
      </c>
      <c r="F530">
        <v>589000</v>
      </c>
      <c r="G530" t="str" cm="1">
        <f t="array" ref="G530">IF(OR(VLOOKUP($C530,Price_LookUp_tbl,11,FALSE)&gt;$F530,VLOOKUP($C530,Price_LookUp_tbl,12,FALSE)&lt;$F530),"Yes","No")</f>
        <v>No</v>
      </c>
      <c r="H530">
        <f t="shared" si="72"/>
        <v>-0.90864305887057317</v>
      </c>
      <c r="I530">
        <v>2</v>
      </c>
      <c r="J530" t="str">
        <f t="shared" si="73"/>
        <v>No</v>
      </c>
      <c r="K530">
        <f t="shared" si="74"/>
        <v>-0.58572311084996287</v>
      </c>
      <c r="L530">
        <v>2</v>
      </c>
      <c r="M530" t="str">
        <f t="shared" si="75"/>
        <v>No</v>
      </c>
      <c r="N530">
        <f t="shared" si="76"/>
        <v>-0.10304652765194991</v>
      </c>
      <c r="O530">
        <v>972</v>
      </c>
      <c r="P530" t="str">
        <f t="shared" si="77"/>
        <v>No</v>
      </c>
      <c r="Q530">
        <f t="shared" si="78"/>
        <v>-0.7995184021542332</v>
      </c>
      <c r="S530">
        <v>1970</v>
      </c>
      <c r="T530" t="str">
        <f t="shared" si="79"/>
        <v>No</v>
      </c>
      <c r="U530">
        <f t="shared" si="80"/>
        <v>6.7416705382708345E-2</v>
      </c>
      <c r="V530">
        <v>4</v>
      </c>
      <c r="W530">
        <v>606</v>
      </c>
      <c r="X530" t="s">
        <v>441</v>
      </c>
      <c r="Y530">
        <v>33.980804200000001</v>
      </c>
      <c r="Z530">
        <v>-118.42184114538637</v>
      </c>
      <c r="AA530">
        <v>2.5347170474820064</v>
      </c>
    </row>
    <row r="531" spans="1:27" x14ac:dyDescent="0.3">
      <c r="A531" t="s">
        <v>396</v>
      </c>
      <c r="B531" t="s">
        <v>442</v>
      </c>
      <c r="C531" t="s">
        <v>19</v>
      </c>
      <c r="D531" t="s">
        <v>20</v>
      </c>
      <c r="E531">
        <v>90230</v>
      </c>
      <c r="F531">
        <v>735000</v>
      </c>
      <c r="G531" t="str" cm="1">
        <f t="array" ref="G531">IF(OR(VLOOKUP($C531,Price_LookUp_tbl,11,FALSE)&gt;$F531,VLOOKUP($C531,Price_LookUp_tbl,12,FALSE)&lt;$F531),"Yes","No")</f>
        <v>No</v>
      </c>
      <c r="H531">
        <f t="shared" si="72"/>
        <v>-0.64076065591137965</v>
      </c>
      <c r="I531">
        <v>2</v>
      </c>
      <c r="J531" t="str">
        <f t="shared" si="73"/>
        <v>No</v>
      </c>
      <c r="K531">
        <f t="shared" si="74"/>
        <v>-0.58572311084996287</v>
      </c>
      <c r="L531">
        <v>2</v>
      </c>
      <c r="M531" t="str">
        <f t="shared" si="75"/>
        <v>No</v>
      </c>
      <c r="N531">
        <f t="shared" si="76"/>
        <v>-0.10304652765194991</v>
      </c>
      <c r="O531">
        <v>1116</v>
      </c>
      <c r="P531" t="str">
        <f t="shared" si="77"/>
        <v>No</v>
      </c>
      <c r="Q531">
        <f t="shared" si="78"/>
        <v>-0.53169674846239823</v>
      </c>
      <c r="S531">
        <v>1972</v>
      </c>
      <c r="T531" t="str">
        <f t="shared" si="79"/>
        <v>No</v>
      </c>
      <c r="U531">
        <f t="shared" si="80"/>
        <v>0.17172179672954327</v>
      </c>
      <c r="V531">
        <v>24</v>
      </c>
      <c r="W531">
        <v>659</v>
      </c>
      <c r="X531" t="s">
        <v>443</v>
      </c>
      <c r="Y531">
        <v>34.008307799999997</v>
      </c>
      <c r="Z531">
        <v>-118.39060600000001</v>
      </c>
      <c r="AA531">
        <v>5.1161569107537019</v>
      </c>
    </row>
    <row r="532" spans="1:27" x14ac:dyDescent="0.3">
      <c r="A532" t="s">
        <v>396</v>
      </c>
      <c r="B532" t="s">
        <v>444</v>
      </c>
      <c r="C532" t="s">
        <v>19</v>
      </c>
      <c r="D532" t="s">
        <v>20</v>
      </c>
      <c r="E532">
        <v>90230</v>
      </c>
      <c r="F532">
        <v>1249000</v>
      </c>
      <c r="G532" t="str" cm="1">
        <f t="array" ref="G532">IF(OR(VLOOKUP($C532,Price_LookUp_tbl,11,FALSE)&gt;$F532,VLOOKUP($C532,Price_LookUp_tbl,12,FALSE)&lt;$F532),"Yes","No")</f>
        <v>No</v>
      </c>
      <c r="H532">
        <f t="shared" si="72"/>
        <v>0.30233218738331508</v>
      </c>
      <c r="I532">
        <v>4</v>
      </c>
      <c r="J532" t="str">
        <f t="shared" si="73"/>
        <v>No</v>
      </c>
      <c r="K532">
        <f t="shared" si="74"/>
        <v>1.4154975178874101</v>
      </c>
      <c r="L532">
        <v>3</v>
      </c>
      <c r="M532" t="str">
        <f t="shared" si="75"/>
        <v>No</v>
      </c>
      <c r="N532">
        <f t="shared" si="76"/>
        <v>1.1040699391280338</v>
      </c>
      <c r="O532">
        <v>2049</v>
      </c>
      <c r="P532" t="str">
        <f t="shared" si="77"/>
        <v>No</v>
      </c>
      <c r="Q532">
        <f t="shared" si="78"/>
        <v>1.2035643827492826</v>
      </c>
      <c r="S532">
        <v>1997</v>
      </c>
      <c r="T532" t="str">
        <f t="shared" si="79"/>
        <v>No</v>
      </c>
      <c r="U532">
        <f t="shared" si="80"/>
        <v>1.4755354385649797</v>
      </c>
      <c r="V532">
        <v>11</v>
      </c>
      <c r="W532">
        <v>610</v>
      </c>
      <c r="X532" t="s">
        <v>445</v>
      </c>
      <c r="Y532">
        <v>33.990074</v>
      </c>
      <c r="Z532">
        <v>-118.392076</v>
      </c>
      <c r="AA532">
        <v>4.122219073815117</v>
      </c>
    </row>
    <row r="533" spans="1:27" x14ac:dyDescent="0.3">
      <c r="A533" t="s">
        <v>396</v>
      </c>
      <c r="B533" t="s">
        <v>450</v>
      </c>
      <c r="C533" t="s">
        <v>36</v>
      </c>
      <c r="D533" t="s">
        <v>20</v>
      </c>
      <c r="E533">
        <v>90245</v>
      </c>
      <c r="F533">
        <v>1195000</v>
      </c>
      <c r="G533" t="str" cm="1">
        <f t="array" ref="G533">IF(OR(VLOOKUP($C533,Price_LookUp_tbl,11,FALSE)&gt;$F533,VLOOKUP($C533,Price_LookUp_tbl,12,FALSE)&lt;$F533),"Yes","No")</f>
        <v>No</v>
      </c>
      <c r="H533">
        <f t="shared" si="72"/>
        <v>-0.41140345985561355</v>
      </c>
      <c r="I533">
        <v>3</v>
      </c>
      <c r="J533" t="str">
        <f t="shared" si="73"/>
        <v>No</v>
      </c>
      <c r="K533">
        <f t="shared" si="74"/>
        <v>0.25873180855923095</v>
      </c>
      <c r="L533">
        <v>2.5</v>
      </c>
      <c r="M533" t="str">
        <f t="shared" si="75"/>
        <v>No</v>
      </c>
      <c r="N533">
        <f t="shared" si="76"/>
        <v>0.4940321817555709</v>
      </c>
      <c r="O533">
        <v>1840</v>
      </c>
      <c r="P533" t="str">
        <f t="shared" si="77"/>
        <v>No</v>
      </c>
      <c r="Q533">
        <f t="shared" si="78"/>
        <v>-0.25148659718632738</v>
      </c>
      <c r="S533">
        <v>2008</v>
      </c>
      <c r="T533" t="str">
        <f t="shared" si="79"/>
        <v>No</v>
      </c>
      <c r="U533">
        <f t="shared" si="80"/>
        <v>1.2060315448104573</v>
      </c>
      <c r="V533">
        <v>9</v>
      </c>
      <c r="W533">
        <v>649</v>
      </c>
      <c r="X533" t="s">
        <v>451</v>
      </c>
      <c r="Y533">
        <v>33.918489700000002</v>
      </c>
      <c r="Z533">
        <v>-118.4103558</v>
      </c>
      <c r="AA533">
        <v>1.2252332969775528</v>
      </c>
    </row>
    <row r="534" spans="1:27" x14ac:dyDescent="0.3">
      <c r="A534" t="s">
        <v>396</v>
      </c>
      <c r="B534" t="s">
        <v>452</v>
      </c>
      <c r="C534" t="s">
        <v>36</v>
      </c>
      <c r="D534" t="s">
        <v>20</v>
      </c>
      <c r="E534">
        <v>90245</v>
      </c>
      <c r="F534">
        <v>765000</v>
      </c>
      <c r="G534" t="str" cm="1">
        <f t="array" ref="G534">IF(OR(VLOOKUP($C534,Price_LookUp_tbl,11,FALSE)&gt;$F534,VLOOKUP($C534,Price_LookUp_tbl,12,FALSE)&lt;$F534),"Yes","No")</f>
        <v>No</v>
      </c>
      <c r="H534">
        <f t="shared" si="72"/>
        <v>-0.99756478436825047</v>
      </c>
      <c r="I534">
        <v>2</v>
      </c>
      <c r="J534" t="str">
        <f t="shared" si="73"/>
        <v>No</v>
      </c>
      <c r="K534">
        <f t="shared" si="74"/>
        <v>-0.60370755330487269</v>
      </c>
      <c r="L534">
        <v>2</v>
      </c>
      <c r="M534" t="str">
        <f t="shared" si="75"/>
        <v>No</v>
      </c>
      <c r="N534">
        <f t="shared" si="76"/>
        <v>-0.12350804543889286</v>
      </c>
      <c r="O534">
        <v>1315</v>
      </c>
      <c r="P534" t="str">
        <f t="shared" si="77"/>
        <v>No</v>
      </c>
      <c r="Q534">
        <f t="shared" si="78"/>
        <v>-0.42119156315396472</v>
      </c>
      <c r="S534">
        <v>1979</v>
      </c>
      <c r="T534" t="str">
        <f t="shared" si="79"/>
        <v>No</v>
      </c>
      <c r="U534">
        <f t="shared" si="80"/>
        <v>0.1743231436451721</v>
      </c>
      <c r="V534">
        <v>3</v>
      </c>
      <c r="W534">
        <v>582</v>
      </c>
      <c r="X534" t="s">
        <v>453</v>
      </c>
      <c r="Y534">
        <v>33.926210500000003</v>
      </c>
      <c r="Z534">
        <v>-118.41380150000001</v>
      </c>
      <c r="AA534">
        <v>1.5661729223060343</v>
      </c>
    </row>
    <row r="535" spans="1:27" x14ac:dyDescent="0.3">
      <c r="A535" t="s">
        <v>396</v>
      </c>
      <c r="B535" t="s">
        <v>454</v>
      </c>
      <c r="C535" t="s">
        <v>36</v>
      </c>
      <c r="D535" t="s">
        <v>20</v>
      </c>
      <c r="E535">
        <v>90245</v>
      </c>
      <c r="F535">
        <v>585000</v>
      </c>
      <c r="G535" t="str" cm="1">
        <f t="array" ref="G535">IF(OR(VLOOKUP($C535,Price_LookUp_tbl,11,FALSE)&gt;$F535,VLOOKUP($C535,Price_LookUp_tbl,12,FALSE)&lt;$F535),"Yes","No")</f>
        <v>No</v>
      </c>
      <c r="H535">
        <f t="shared" si="72"/>
        <v>-1.2429346411409823</v>
      </c>
      <c r="I535">
        <v>2</v>
      </c>
      <c r="J535" t="str">
        <f t="shared" si="73"/>
        <v>No</v>
      </c>
      <c r="K535">
        <f t="shared" si="74"/>
        <v>-0.60370755330487269</v>
      </c>
      <c r="L535">
        <v>1.5</v>
      </c>
      <c r="M535" t="str">
        <f t="shared" si="75"/>
        <v>No</v>
      </c>
      <c r="N535">
        <f t="shared" si="76"/>
        <v>-0.7410482726333566</v>
      </c>
      <c r="O535">
        <v>1180</v>
      </c>
      <c r="P535" t="str">
        <f t="shared" si="77"/>
        <v>No</v>
      </c>
      <c r="Q535">
        <f t="shared" si="78"/>
        <v>-0.46482998297421435</v>
      </c>
      <c r="S535">
        <v>1966</v>
      </c>
      <c r="T535" t="str">
        <f t="shared" si="79"/>
        <v>No</v>
      </c>
      <c r="U535">
        <f t="shared" si="80"/>
        <v>-0.28816682929099019</v>
      </c>
      <c r="V535">
        <v>23</v>
      </c>
      <c r="W535">
        <v>496</v>
      </c>
      <c r="X535" t="s">
        <v>455</v>
      </c>
      <c r="Y535">
        <v>33.921518736412025</v>
      </c>
      <c r="Z535">
        <v>-118.42059279557736</v>
      </c>
      <c r="AA535">
        <v>1.1340779384595581</v>
      </c>
    </row>
    <row r="536" spans="1:27" x14ac:dyDescent="0.3">
      <c r="A536" t="s">
        <v>396</v>
      </c>
      <c r="B536" t="s">
        <v>456</v>
      </c>
      <c r="C536" t="s">
        <v>36</v>
      </c>
      <c r="D536" t="s">
        <v>20</v>
      </c>
      <c r="E536">
        <v>90245</v>
      </c>
      <c r="F536">
        <v>725000</v>
      </c>
      <c r="G536" t="str" cm="1">
        <f t="array" ref="G536">IF(OR(VLOOKUP($C536,Price_LookUp_tbl,11,FALSE)&gt;$F536,VLOOKUP($C536,Price_LookUp_tbl,12,FALSE)&lt;$F536),"Yes","No")</f>
        <v>No</v>
      </c>
      <c r="H536">
        <f t="shared" si="72"/>
        <v>-1.0520914192066353</v>
      </c>
      <c r="I536">
        <v>2</v>
      </c>
      <c r="J536" t="str">
        <f t="shared" si="73"/>
        <v>No</v>
      </c>
      <c r="K536">
        <f t="shared" si="74"/>
        <v>-0.60370755330487269</v>
      </c>
      <c r="L536">
        <v>2</v>
      </c>
      <c r="M536" t="str">
        <f t="shared" si="75"/>
        <v>No</v>
      </c>
      <c r="N536">
        <f t="shared" si="76"/>
        <v>-0.12350804543889286</v>
      </c>
      <c r="O536">
        <v>1176</v>
      </c>
      <c r="P536" t="str">
        <f t="shared" si="77"/>
        <v>No</v>
      </c>
      <c r="Q536">
        <f t="shared" si="78"/>
        <v>-0.46612297319111062</v>
      </c>
      <c r="S536">
        <v>1981</v>
      </c>
      <c r="T536" t="str">
        <f t="shared" si="79"/>
        <v>No</v>
      </c>
      <c r="U536">
        <f t="shared" si="80"/>
        <v>0.24547544717381245</v>
      </c>
      <c r="V536">
        <v>26</v>
      </c>
      <c r="W536">
        <v>616</v>
      </c>
      <c r="X536" t="s">
        <v>457</v>
      </c>
      <c r="Y536">
        <v>33.930409599999997</v>
      </c>
      <c r="Z536">
        <v>-118.4192996</v>
      </c>
      <c r="AA536">
        <v>1.7508934012615349</v>
      </c>
    </row>
    <row r="537" spans="1:27" x14ac:dyDescent="0.3">
      <c r="A537" t="s">
        <v>396</v>
      </c>
      <c r="B537" t="s">
        <v>458</v>
      </c>
      <c r="C537" t="s">
        <v>43</v>
      </c>
      <c r="D537" t="s">
        <v>20</v>
      </c>
      <c r="E537">
        <v>90301</v>
      </c>
      <c r="F537">
        <v>495000</v>
      </c>
      <c r="G537" t="str" cm="1">
        <f t="array" ref="G537">IF(OR(VLOOKUP($C537,Price_LookUp_tbl,11,FALSE)&gt;$F537,VLOOKUP($C537,Price_LookUp_tbl,12,FALSE)&lt;$F537),"Yes","No")</f>
        <v>No</v>
      </c>
      <c r="H537">
        <f t="shared" si="72"/>
        <v>-0.78392369656912031</v>
      </c>
      <c r="I537">
        <v>2</v>
      </c>
      <c r="J537" t="str">
        <f t="shared" si="73"/>
        <v>No</v>
      </c>
      <c r="K537">
        <f t="shared" si="74"/>
        <v>-0.50112881116957253</v>
      </c>
      <c r="L537">
        <v>2</v>
      </c>
      <c r="M537" t="str">
        <f t="shared" si="75"/>
        <v>No</v>
      </c>
      <c r="N537">
        <f t="shared" si="76"/>
        <v>-0.32465650237178256</v>
      </c>
      <c r="O537">
        <v>1011</v>
      </c>
      <c r="P537" t="str">
        <f t="shared" si="77"/>
        <v>No</v>
      </c>
      <c r="Q537">
        <f t="shared" si="78"/>
        <v>-0.70252660282974544</v>
      </c>
      <c r="S537">
        <v>1982</v>
      </c>
      <c r="T537" t="str">
        <f t="shared" si="79"/>
        <v>No</v>
      </c>
      <c r="U537">
        <f t="shared" si="80"/>
        <v>0.5817660288534936</v>
      </c>
      <c r="V537">
        <v>32</v>
      </c>
      <c r="W537">
        <v>490</v>
      </c>
      <c r="X537" t="s">
        <v>407</v>
      </c>
      <c r="Y537">
        <v>33.957647100000003</v>
      </c>
      <c r="Z537">
        <v>-118.35767730000001</v>
      </c>
      <c r="AA537">
        <v>5.020224544739059</v>
      </c>
    </row>
    <row r="538" spans="1:27" x14ac:dyDescent="0.3">
      <c r="A538" t="s">
        <v>396</v>
      </c>
      <c r="B538" t="s">
        <v>459</v>
      </c>
      <c r="C538" t="s">
        <v>43</v>
      </c>
      <c r="D538" t="s">
        <v>20</v>
      </c>
      <c r="E538">
        <v>90301</v>
      </c>
      <c r="F538">
        <v>699000</v>
      </c>
      <c r="G538" t="str" cm="1">
        <f t="array" ref="G538">IF(OR(VLOOKUP($C538,Price_LookUp_tbl,11,FALSE)&gt;$F538,VLOOKUP($C538,Price_LookUp_tbl,12,FALSE)&lt;$F538),"Yes","No")</f>
        <v>No</v>
      </c>
      <c r="H538">
        <f t="shared" si="72"/>
        <v>0.36937462402317439</v>
      </c>
      <c r="I538">
        <v>3</v>
      </c>
      <c r="J538" t="str">
        <f t="shared" si="73"/>
        <v>No</v>
      </c>
      <c r="K538">
        <f t="shared" si="74"/>
        <v>5.0112881116957206E-2</v>
      </c>
      <c r="L538">
        <v>3</v>
      </c>
      <c r="M538" t="str">
        <f t="shared" si="75"/>
        <v>No</v>
      </c>
      <c r="N538">
        <f t="shared" si="76"/>
        <v>1.460954260673023</v>
      </c>
      <c r="O538">
        <v>1550</v>
      </c>
      <c r="P538" t="str">
        <f t="shared" si="77"/>
        <v>No</v>
      </c>
      <c r="Q538">
        <f t="shared" si="78"/>
        <v>1.9287306480720603</v>
      </c>
      <c r="S538">
        <v>2007</v>
      </c>
      <c r="T538" t="str">
        <f t="shared" si="79"/>
        <v>No</v>
      </c>
      <c r="U538">
        <f t="shared" si="80"/>
        <v>1.6343032521081742</v>
      </c>
      <c r="V538">
        <v>17</v>
      </c>
      <c r="W538">
        <v>451</v>
      </c>
      <c r="X538" t="s">
        <v>422</v>
      </c>
      <c r="Y538">
        <v>33.964615600000002</v>
      </c>
      <c r="Z538">
        <v>-118.362471</v>
      </c>
      <c r="AA538">
        <v>4.8286768278228589</v>
      </c>
    </row>
    <row r="539" spans="1:27" x14ac:dyDescent="0.3">
      <c r="A539" t="s">
        <v>396</v>
      </c>
      <c r="B539" t="s">
        <v>461</v>
      </c>
      <c r="C539" t="s">
        <v>43</v>
      </c>
      <c r="D539" t="s">
        <v>20</v>
      </c>
      <c r="E539">
        <v>90301</v>
      </c>
      <c r="F539">
        <v>850000</v>
      </c>
      <c r="G539" t="str" cm="1">
        <f t="array" ref="G539">IF(OR(VLOOKUP($C539,Price_LookUp_tbl,11,FALSE)&gt;$F539,VLOOKUP($C539,Price_LookUp_tbl,12,FALSE)&lt;$F539),"Yes","No")</f>
        <v>No</v>
      </c>
      <c r="H539">
        <f t="shared" si="72"/>
        <v>1.2230415181870788</v>
      </c>
      <c r="I539">
        <v>2</v>
      </c>
      <c r="J539" t="str">
        <f t="shared" si="73"/>
        <v>No</v>
      </c>
      <c r="K539">
        <f t="shared" si="74"/>
        <v>-0.50112881116957253</v>
      </c>
      <c r="L539">
        <v>2</v>
      </c>
      <c r="M539" t="str">
        <f t="shared" si="75"/>
        <v>No</v>
      </c>
      <c r="N539">
        <f t="shared" si="76"/>
        <v>-0.32465650237178256</v>
      </c>
      <c r="O539">
        <v>1252</v>
      </c>
      <c r="P539" t="str">
        <f t="shared" si="77"/>
        <v>No</v>
      </c>
      <c r="Q539">
        <f t="shared" si="78"/>
        <v>0.47397246482764821</v>
      </c>
      <c r="S539">
        <v>1949</v>
      </c>
      <c r="T539" t="str">
        <f t="shared" si="79"/>
        <v>No</v>
      </c>
      <c r="U539">
        <f t="shared" si="80"/>
        <v>-0.80758310584268489</v>
      </c>
      <c r="V539">
        <v>30</v>
      </c>
      <c r="W539">
        <v>679</v>
      </c>
      <c r="X539" t="s">
        <v>407</v>
      </c>
      <c r="Y539">
        <v>33.952898099999999</v>
      </c>
      <c r="Z539">
        <v>-118.3665797</v>
      </c>
      <c r="AA539">
        <v>4.4841729133478783</v>
      </c>
    </row>
    <row r="540" spans="1:27" x14ac:dyDescent="0.3">
      <c r="A540" t="s">
        <v>396</v>
      </c>
      <c r="B540" t="s">
        <v>462</v>
      </c>
      <c r="C540" t="s">
        <v>43</v>
      </c>
      <c r="D540" t="s">
        <v>20</v>
      </c>
      <c r="E540">
        <v>90302</v>
      </c>
      <c r="F540">
        <v>436000</v>
      </c>
      <c r="G540" t="str" cm="1">
        <f t="array" ref="G540">IF(OR(VLOOKUP($C540,Price_LookUp_tbl,11,FALSE)&gt;$F540,VLOOKUP($C540,Price_LookUp_tbl,12,FALSE)&lt;$F540),"Yes","No")</f>
        <v>No</v>
      </c>
      <c r="H540">
        <f t="shared" si="72"/>
        <v>-1.1174756618384605</v>
      </c>
      <c r="I540">
        <v>2</v>
      </c>
      <c r="J540" t="str">
        <f t="shared" si="73"/>
        <v>No</v>
      </c>
      <c r="K540">
        <f t="shared" si="74"/>
        <v>-0.50112881116957253</v>
      </c>
      <c r="L540">
        <v>2</v>
      </c>
      <c r="M540" t="str">
        <f t="shared" si="75"/>
        <v>No</v>
      </c>
      <c r="N540">
        <f t="shared" si="76"/>
        <v>-0.32465650237178256</v>
      </c>
      <c r="O540">
        <v>976</v>
      </c>
      <c r="P540" t="str">
        <f t="shared" si="77"/>
        <v>No</v>
      </c>
      <c r="Q540">
        <f t="shared" si="78"/>
        <v>-0.87338746327791472</v>
      </c>
      <c r="S540">
        <v>1961</v>
      </c>
      <c r="T540" t="str">
        <f t="shared" si="79"/>
        <v>No</v>
      </c>
      <c r="U540">
        <f t="shared" si="80"/>
        <v>-0.30236523868043813</v>
      </c>
      <c r="V540">
        <v>5</v>
      </c>
      <c r="W540">
        <v>447</v>
      </c>
      <c r="X540" t="s">
        <v>463</v>
      </c>
      <c r="Y540">
        <v>33.975440200000001</v>
      </c>
      <c r="Z540">
        <v>-118.36837800000001</v>
      </c>
      <c r="AA540">
        <v>4.7296313317003813</v>
      </c>
    </row>
    <row r="541" spans="1:27" x14ac:dyDescent="0.3">
      <c r="A541" t="s">
        <v>396</v>
      </c>
      <c r="B541" t="s">
        <v>464</v>
      </c>
      <c r="C541" t="s">
        <v>43</v>
      </c>
      <c r="D541" t="s">
        <v>20</v>
      </c>
      <c r="E541">
        <v>90302</v>
      </c>
      <c r="F541">
        <v>470000</v>
      </c>
      <c r="G541" t="str" cm="1">
        <f t="array" ref="G541">IF(OR(VLOOKUP($C541,Price_LookUp_tbl,11,FALSE)&gt;$F541,VLOOKUP($C541,Price_LookUp_tbl,12,FALSE)&lt;$F541),"Yes","No")</f>
        <v>No</v>
      </c>
      <c r="H541">
        <f t="shared" si="72"/>
        <v>-0.92525927507307804</v>
      </c>
      <c r="I541">
        <v>2</v>
      </c>
      <c r="J541" t="str">
        <f t="shared" si="73"/>
        <v>No</v>
      </c>
      <c r="K541">
        <f t="shared" si="74"/>
        <v>-0.50112881116957253</v>
      </c>
      <c r="L541">
        <v>2</v>
      </c>
      <c r="M541" t="str">
        <f t="shared" si="75"/>
        <v>No</v>
      </c>
      <c r="N541">
        <f t="shared" si="76"/>
        <v>-0.32465650237178256</v>
      </c>
      <c r="O541">
        <v>1019</v>
      </c>
      <c r="P541" t="str">
        <f t="shared" si="77"/>
        <v>No</v>
      </c>
      <c r="Q541">
        <f t="shared" si="78"/>
        <v>-0.66347269187016389</v>
      </c>
      <c r="S541">
        <v>1990</v>
      </c>
      <c r="T541" t="str">
        <f t="shared" si="79"/>
        <v>No</v>
      </c>
      <c r="U541">
        <f t="shared" si="80"/>
        <v>0.9185779402949914</v>
      </c>
      <c r="V541">
        <v>7</v>
      </c>
      <c r="W541">
        <v>461</v>
      </c>
      <c r="X541" t="s">
        <v>465</v>
      </c>
      <c r="Y541">
        <v>33.970249699999997</v>
      </c>
      <c r="Z541">
        <v>-118.3650732</v>
      </c>
      <c r="AA541">
        <v>4.7855388991183681</v>
      </c>
    </row>
    <row r="542" spans="1:27" x14ac:dyDescent="0.3">
      <c r="A542" t="s">
        <v>396</v>
      </c>
      <c r="B542" t="s">
        <v>466</v>
      </c>
      <c r="C542" t="s">
        <v>43</v>
      </c>
      <c r="D542" t="s">
        <v>20</v>
      </c>
      <c r="E542">
        <v>90302</v>
      </c>
      <c r="F542">
        <v>575000</v>
      </c>
      <c r="G542" t="str" cm="1">
        <f t="array" ref="G542">IF(OR(VLOOKUP($C542,Price_LookUp_tbl,11,FALSE)&gt;$F542,VLOOKUP($C542,Price_LookUp_tbl,12,FALSE)&lt;$F542),"Yes","No")</f>
        <v>No</v>
      </c>
      <c r="H542">
        <f t="shared" si="72"/>
        <v>-0.33164984535645575</v>
      </c>
      <c r="I542">
        <v>2</v>
      </c>
      <c r="J542" t="str">
        <f t="shared" si="73"/>
        <v>No</v>
      </c>
      <c r="K542">
        <f t="shared" si="74"/>
        <v>-0.50112881116957253</v>
      </c>
      <c r="L542">
        <v>2.5</v>
      </c>
      <c r="M542" t="str">
        <f t="shared" si="75"/>
        <v>No</v>
      </c>
      <c r="N542">
        <f t="shared" si="76"/>
        <v>0.56814887915062029</v>
      </c>
      <c r="O542">
        <v>1148</v>
      </c>
      <c r="P542" t="str">
        <f t="shared" si="77"/>
        <v>No</v>
      </c>
      <c r="Q542">
        <f t="shared" si="78"/>
        <v>-3.3728377646911729E-2</v>
      </c>
      <c r="S542">
        <v>1983</v>
      </c>
      <c r="T542" t="str">
        <f t="shared" si="79"/>
        <v>No</v>
      </c>
      <c r="U542">
        <f t="shared" si="80"/>
        <v>0.62386751778368077</v>
      </c>
      <c r="V542">
        <v>56</v>
      </c>
      <c r="W542">
        <v>501</v>
      </c>
      <c r="X542" t="s">
        <v>467</v>
      </c>
      <c r="Y542">
        <v>33.969578800000001</v>
      </c>
      <c r="Z542">
        <v>-118.36815470000001</v>
      </c>
      <c r="AA542">
        <v>4.6031955423803828</v>
      </c>
    </row>
    <row r="543" spans="1:27" x14ac:dyDescent="0.3">
      <c r="A543" t="s">
        <v>396</v>
      </c>
      <c r="B543" t="s">
        <v>468</v>
      </c>
      <c r="C543" t="s">
        <v>43</v>
      </c>
      <c r="D543" t="s">
        <v>20</v>
      </c>
      <c r="E543">
        <v>90302</v>
      </c>
      <c r="F543">
        <v>531300</v>
      </c>
      <c r="G543" t="str" cm="1">
        <f t="array" ref="G543">IF(OR(VLOOKUP($C543,Price_LookUp_tbl,11,FALSE)&gt;$F543,VLOOKUP($C543,Price_LookUp_tbl,12,FALSE)&lt;$F543),"Yes","No")</f>
        <v>No</v>
      </c>
      <c r="H543">
        <f t="shared" si="72"/>
        <v>-0.57870443658137383</v>
      </c>
      <c r="I543">
        <v>2</v>
      </c>
      <c r="J543" t="str">
        <f t="shared" si="73"/>
        <v>No</v>
      </c>
      <c r="K543">
        <f t="shared" si="74"/>
        <v>-0.50112881116957253</v>
      </c>
      <c r="L543">
        <v>2.5</v>
      </c>
      <c r="M543" t="str">
        <f t="shared" si="75"/>
        <v>No</v>
      </c>
      <c r="N543">
        <f t="shared" si="76"/>
        <v>0.56814887915062029</v>
      </c>
      <c r="O543">
        <v>1034</v>
      </c>
      <c r="P543" t="str">
        <f t="shared" si="77"/>
        <v>No</v>
      </c>
      <c r="Q543">
        <f t="shared" si="78"/>
        <v>-0.59024660882094859</v>
      </c>
      <c r="S543">
        <v>1990</v>
      </c>
      <c r="T543" t="str">
        <f t="shared" si="79"/>
        <v>No</v>
      </c>
      <c r="U543">
        <f t="shared" si="80"/>
        <v>0.9185779402949914</v>
      </c>
      <c r="V543">
        <v>17</v>
      </c>
      <c r="W543">
        <v>514</v>
      </c>
      <c r="X543" t="s">
        <v>469</v>
      </c>
      <c r="Y543">
        <v>33.969738399999997</v>
      </c>
      <c r="Z543">
        <v>-118.3667454</v>
      </c>
      <c r="AA543">
        <v>4.6835278626840955</v>
      </c>
    </row>
    <row r="544" spans="1:27" x14ac:dyDescent="0.3">
      <c r="A544" t="s">
        <v>396</v>
      </c>
      <c r="B544" t="s">
        <v>470</v>
      </c>
      <c r="C544" t="s">
        <v>43</v>
      </c>
      <c r="D544" t="s">
        <v>20</v>
      </c>
      <c r="E544">
        <v>90302</v>
      </c>
      <c r="F544">
        <v>439999</v>
      </c>
      <c r="G544" t="str" cm="1">
        <f t="array" ref="G544">IF(OR(VLOOKUP($C544,Price_LookUp_tbl,11,FALSE)&gt;$F544,VLOOKUP($C544,Price_LookUp_tbl,12,FALSE)&lt;$F544),"Yes","No")</f>
        <v>No</v>
      </c>
      <c r="H544">
        <f t="shared" si="72"/>
        <v>-1.0948676227009675</v>
      </c>
      <c r="I544">
        <v>2</v>
      </c>
      <c r="J544" t="str">
        <f t="shared" si="73"/>
        <v>No</v>
      </c>
      <c r="K544">
        <f t="shared" si="74"/>
        <v>-0.50112881116957253</v>
      </c>
      <c r="L544">
        <v>2</v>
      </c>
      <c r="M544" t="str">
        <f t="shared" si="75"/>
        <v>No</v>
      </c>
      <c r="N544">
        <f t="shared" si="76"/>
        <v>-0.32465650237178256</v>
      </c>
      <c r="O544">
        <v>957</v>
      </c>
      <c r="P544" t="str">
        <f t="shared" si="77"/>
        <v>No</v>
      </c>
      <c r="Q544">
        <f t="shared" si="78"/>
        <v>-0.96614050180692079</v>
      </c>
      <c r="S544">
        <v>1964</v>
      </c>
      <c r="T544" t="str">
        <f t="shared" si="79"/>
        <v>No</v>
      </c>
      <c r="U544">
        <f t="shared" si="80"/>
        <v>-0.17606077188987646</v>
      </c>
      <c r="V544">
        <v>39</v>
      </c>
      <c r="W544">
        <v>460</v>
      </c>
      <c r="X544" t="s">
        <v>471</v>
      </c>
      <c r="Y544">
        <v>33.972904800000002</v>
      </c>
      <c r="Z544">
        <v>-118.36664140000001</v>
      </c>
      <c r="AA544">
        <v>4.75928563835211</v>
      </c>
    </row>
    <row r="545" spans="1:27" x14ac:dyDescent="0.3">
      <c r="A545" t="s">
        <v>396</v>
      </c>
      <c r="B545" t="s">
        <v>472</v>
      </c>
      <c r="C545" t="s">
        <v>46</v>
      </c>
      <c r="D545" t="s">
        <v>20</v>
      </c>
      <c r="E545">
        <v>90016</v>
      </c>
      <c r="F545">
        <v>549000</v>
      </c>
      <c r="G545" t="str" cm="1">
        <f t="array" ref="G545">IF(OR(VLOOKUP($C545,Price_LookUp_tbl,11,FALSE)&gt;$F545,VLOOKUP($C545,Price_LookUp_tbl,12,FALSE)&lt;$F545),"Yes","No")</f>
        <v>No</v>
      </c>
      <c r="H545">
        <f t="shared" si="72"/>
        <v>-1.4304427643360427</v>
      </c>
      <c r="I545">
        <v>2</v>
      </c>
      <c r="J545" t="str">
        <f t="shared" si="73"/>
        <v>No</v>
      </c>
      <c r="K545">
        <f t="shared" si="74"/>
        <v>-1.3206886107455651</v>
      </c>
      <c r="L545">
        <v>1.5</v>
      </c>
      <c r="M545" t="str">
        <f t="shared" si="75"/>
        <v>No</v>
      </c>
      <c r="N545">
        <f t="shared" si="76"/>
        <v>-1.0388917336582124</v>
      </c>
      <c r="O545">
        <v>900</v>
      </c>
      <c r="P545" t="str">
        <f t="shared" si="77"/>
        <v>No</v>
      </c>
      <c r="Q545">
        <f t="shared" si="78"/>
        <v>-1.2102945852618836</v>
      </c>
      <c r="S545">
        <v>1949</v>
      </c>
      <c r="T545" t="str">
        <f t="shared" si="79"/>
        <v>No</v>
      </c>
      <c r="U545">
        <f t="shared" si="80"/>
        <v>-0.53888069204932276</v>
      </c>
      <c r="V545">
        <v>18</v>
      </c>
      <c r="W545">
        <v>610</v>
      </c>
      <c r="X545" t="s">
        <v>399</v>
      </c>
      <c r="Y545">
        <v>34.020111999999997</v>
      </c>
      <c r="Z545">
        <v>-118.37502600000001</v>
      </c>
      <c r="AA545">
        <v>6.3094358665330201</v>
      </c>
    </row>
    <row r="546" spans="1:27" x14ac:dyDescent="0.3">
      <c r="A546" t="s">
        <v>396</v>
      </c>
      <c r="B546" t="s">
        <v>473</v>
      </c>
      <c r="C546" t="s">
        <v>46</v>
      </c>
      <c r="D546" t="s">
        <v>20</v>
      </c>
      <c r="E546">
        <v>90016</v>
      </c>
      <c r="F546">
        <v>499900</v>
      </c>
      <c r="G546" t="str" cm="1">
        <f t="array" ref="G546">IF(OR(VLOOKUP($C546,Price_LookUp_tbl,11,FALSE)&gt;$F546,VLOOKUP($C546,Price_LookUp_tbl,12,FALSE)&lt;$F546),"Yes","No")</f>
        <v>No</v>
      </c>
      <c r="H546">
        <f t="shared" si="72"/>
        <v>-1.4887556842504233</v>
      </c>
      <c r="I546">
        <v>2</v>
      </c>
      <c r="J546" t="str">
        <f t="shared" si="73"/>
        <v>No</v>
      </c>
      <c r="K546">
        <f t="shared" si="74"/>
        <v>-1.3206886107455651</v>
      </c>
      <c r="L546">
        <v>1</v>
      </c>
      <c r="M546" t="str">
        <f t="shared" si="75"/>
        <v>No</v>
      </c>
      <c r="N546">
        <f t="shared" si="76"/>
        <v>-1.4624874702986146</v>
      </c>
      <c r="O546">
        <v>900</v>
      </c>
      <c r="P546" t="str">
        <f t="shared" si="77"/>
        <v>No</v>
      </c>
      <c r="Q546">
        <f t="shared" si="78"/>
        <v>-1.2102945852618836</v>
      </c>
      <c r="S546">
        <v>1949</v>
      </c>
      <c r="T546" t="str">
        <f t="shared" si="79"/>
        <v>No</v>
      </c>
      <c r="U546">
        <f t="shared" si="80"/>
        <v>-0.53888069204932276</v>
      </c>
      <c r="V546">
        <v>54</v>
      </c>
      <c r="W546">
        <v>555</v>
      </c>
      <c r="X546" t="s">
        <v>399</v>
      </c>
      <c r="Y546">
        <v>34.021975111019159</v>
      </c>
      <c r="Z546">
        <v>-118.373408</v>
      </c>
      <c r="AA546">
        <v>6.4581249015291675</v>
      </c>
    </row>
    <row r="547" spans="1:27" x14ac:dyDescent="0.3">
      <c r="A547" t="s">
        <v>396</v>
      </c>
      <c r="B547" t="s">
        <v>474</v>
      </c>
      <c r="C547" t="s">
        <v>46</v>
      </c>
      <c r="D547" t="s">
        <v>20</v>
      </c>
      <c r="E547">
        <v>90016</v>
      </c>
      <c r="F547">
        <v>540000</v>
      </c>
      <c r="G547" t="str" cm="1">
        <f t="array" ref="G547">IF(OR(VLOOKUP($C547,Price_LookUp_tbl,11,FALSE)&gt;$F547,VLOOKUP($C547,Price_LookUp_tbl,12,FALSE)&lt;$F547),"Yes","No")</f>
        <v>No</v>
      </c>
      <c r="H547">
        <f t="shared" si="72"/>
        <v>-1.4411314869272733</v>
      </c>
      <c r="I547">
        <v>2</v>
      </c>
      <c r="J547" t="str">
        <f t="shared" si="73"/>
        <v>No</v>
      </c>
      <c r="K547">
        <f t="shared" si="74"/>
        <v>-1.3206886107455651</v>
      </c>
      <c r="L547">
        <v>1.5</v>
      </c>
      <c r="M547" t="str">
        <f t="shared" si="75"/>
        <v>No</v>
      </c>
      <c r="N547">
        <f t="shared" si="76"/>
        <v>-1.0388917336582124</v>
      </c>
      <c r="O547">
        <v>906</v>
      </c>
      <c r="P547" t="str">
        <f t="shared" si="77"/>
        <v>No</v>
      </c>
      <c r="Q547">
        <f t="shared" si="78"/>
        <v>-1.2037631898503469</v>
      </c>
      <c r="S547">
        <v>1949</v>
      </c>
      <c r="T547" t="str">
        <f t="shared" si="79"/>
        <v>No</v>
      </c>
      <c r="U547">
        <f t="shared" si="80"/>
        <v>-0.53888069204932276</v>
      </c>
      <c r="V547">
        <v>24</v>
      </c>
      <c r="W547">
        <v>596</v>
      </c>
      <c r="X547" t="s">
        <v>399</v>
      </c>
      <c r="Y547">
        <v>33.97531135016979</v>
      </c>
      <c r="Z547">
        <v>-118.37438</v>
      </c>
      <c r="AA547">
        <v>4.4098428694028557</v>
      </c>
    </row>
    <row r="548" spans="1:27" x14ac:dyDescent="0.3">
      <c r="A548" t="s">
        <v>396</v>
      </c>
      <c r="B548" t="s">
        <v>475</v>
      </c>
      <c r="C548" t="s">
        <v>46</v>
      </c>
      <c r="D548" t="s">
        <v>20</v>
      </c>
      <c r="E548">
        <v>90034</v>
      </c>
      <c r="F548">
        <v>695000</v>
      </c>
      <c r="G548" t="str" cm="1">
        <f t="array" ref="G548">IF(OR(VLOOKUP($C548,Price_LookUp_tbl,11,FALSE)&gt;$F548,VLOOKUP($C548,Price_LookUp_tbl,12,FALSE)&lt;$F548),"Yes","No")</f>
        <v>No</v>
      </c>
      <c r="H548">
        <f t="shared" si="72"/>
        <v>-1.257047931189412</v>
      </c>
      <c r="I548">
        <v>2</v>
      </c>
      <c r="J548" t="str">
        <f t="shared" si="73"/>
        <v>No</v>
      </c>
      <c r="K548">
        <f t="shared" si="74"/>
        <v>-1.3206886107455651</v>
      </c>
      <c r="L548">
        <v>2</v>
      </c>
      <c r="M548" t="str">
        <f t="shared" si="75"/>
        <v>No</v>
      </c>
      <c r="N548">
        <f t="shared" si="76"/>
        <v>-0.61529599701781024</v>
      </c>
      <c r="O548">
        <v>1261</v>
      </c>
      <c r="P548" t="str">
        <f t="shared" si="77"/>
        <v>No</v>
      </c>
      <c r="Q548">
        <f t="shared" si="78"/>
        <v>-0.81732229466775952</v>
      </c>
      <c r="S548">
        <v>1961</v>
      </c>
      <c r="T548" t="str">
        <f t="shared" si="79"/>
        <v>No</v>
      </c>
      <c r="U548">
        <f t="shared" si="80"/>
        <v>-8.8030891678285053E-2</v>
      </c>
      <c r="V548">
        <v>18</v>
      </c>
      <c r="W548">
        <v>551</v>
      </c>
      <c r="X548" t="s">
        <v>476</v>
      </c>
      <c r="Y548">
        <v>34.023908900000002</v>
      </c>
      <c r="Z548">
        <v>-118.42550110000001</v>
      </c>
      <c r="AA548">
        <v>3.700758926263362</v>
      </c>
    </row>
    <row r="549" spans="1:27" x14ac:dyDescent="0.3">
      <c r="A549" t="s">
        <v>396</v>
      </c>
      <c r="B549" t="s">
        <v>477</v>
      </c>
      <c r="C549" t="s">
        <v>46</v>
      </c>
      <c r="D549" t="s">
        <v>20</v>
      </c>
      <c r="E549">
        <v>90034</v>
      </c>
      <c r="F549">
        <v>799000</v>
      </c>
      <c r="G549" t="str" cm="1">
        <f t="array" ref="G549">IF(OR(VLOOKUP($C549,Price_LookUp_tbl,11,FALSE)&gt;$F549,VLOOKUP($C549,Price_LookUp_tbl,12,FALSE)&lt;$F549),"Yes","No")</f>
        <v>No</v>
      </c>
      <c r="H549">
        <f t="shared" si="72"/>
        <v>-1.1335338034685245</v>
      </c>
      <c r="I549">
        <v>2</v>
      </c>
      <c r="J549" t="str">
        <f t="shared" si="73"/>
        <v>No</v>
      </c>
      <c r="K549">
        <f t="shared" si="74"/>
        <v>-1.3206886107455651</v>
      </c>
      <c r="L549">
        <v>2</v>
      </c>
      <c r="M549" t="str">
        <f t="shared" si="75"/>
        <v>No</v>
      </c>
      <c r="N549">
        <f t="shared" si="76"/>
        <v>-0.61529599701781024</v>
      </c>
      <c r="O549">
        <v>1120</v>
      </c>
      <c r="P549" t="str">
        <f t="shared" si="77"/>
        <v>No</v>
      </c>
      <c r="Q549">
        <f t="shared" si="78"/>
        <v>-0.9708100868388716</v>
      </c>
      <c r="S549">
        <v>2008</v>
      </c>
      <c r="T549" t="str">
        <f t="shared" si="79"/>
        <v>No</v>
      </c>
      <c r="U549">
        <f t="shared" si="80"/>
        <v>1.6777974931082791</v>
      </c>
      <c r="V549">
        <v>31</v>
      </c>
      <c r="W549">
        <v>713</v>
      </c>
      <c r="X549" t="s">
        <v>478</v>
      </c>
      <c r="Y549">
        <v>34.025345999999999</v>
      </c>
      <c r="Z549">
        <v>-118.40430689999999</v>
      </c>
      <c r="AA549">
        <v>4.845070250902622</v>
      </c>
    </row>
    <row r="550" spans="1:27" x14ac:dyDescent="0.3">
      <c r="A550" t="s">
        <v>396</v>
      </c>
      <c r="B550" t="s">
        <v>479</v>
      </c>
      <c r="C550" t="s">
        <v>46</v>
      </c>
      <c r="D550" t="s">
        <v>20</v>
      </c>
      <c r="E550">
        <v>90045</v>
      </c>
      <c r="F550">
        <v>599500</v>
      </c>
      <c r="G550" t="str" cm="1">
        <f t="array" ref="G550">IF(OR(VLOOKUP($C550,Price_LookUp_tbl,11,FALSE)&gt;$F550,VLOOKUP($C550,Price_LookUp_tbl,12,FALSE)&lt;$F550),"Yes","No")</f>
        <v>No</v>
      </c>
      <c r="H550">
        <f t="shared" si="72"/>
        <v>-1.370467154240804</v>
      </c>
      <c r="I550">
        <v>2</v>
      </c>
      <c r="J550" t="str">
        <f t="shared" si="73"/>
        <v>No</v>
      </c>
      <c r="K550">
        <f t="shared" si="74"/>
        <v>-1.3206886107455651</v>
      </c>
      <c r="L550">
        <v>2</v>
      </c>
      <c r="M550" t="str">
        <f t="shared" si="75"/>
        <v>No</v>
      </c>
      <c r="N550">
        <f t="shared" si="76"/>
        <v>-0.61529599701781024</v>
      </c>
      <c r="O550">
        <v>1007</v>
      </c>
      <c r="P550" t="str">
        <f t="shared" si="77"/>
        <v>No</v>
      </c>
      <c r="Q550">
        <f t="shared" si="78"/>
        <v>-1.0938180337561458</v>
      </c>
      <c r="S550">
        <v>1979</v>
      </c>
      <c r="T550" t="str">
        <f t="shared" si="79"/>
        <v>No</v>
      </c>
      <c r="U550">
        <f t="shared" si="80"/>
        <v>0.58824380887827143</v>
      </c>
      <c r="V550">
        <v>35</v>
      </c>
      <c r="W550">
        <v>595</v>
      </c>
      <c r="X550" t="s">
        <v>430</v>
      </c>
      <c r="Y550">
        <v>33.972531699999998</v>
      </c>
      <c r="Z550">
        <v>-118.3768283</v>
      </c>
      <c r="AA550">
        <v>4.2053663822824383</v>
      </c>
    </row>
    <row r="551" spans="1:27" x14ac:dyDescent="0.3">
      <c r="A551" t="s">
        <v>396</v>
      </c>
      <c r="B551" t="s">
        <v>480</v>
      </c>
      <c r="C551" t="s">
        <v>46</v>
      </c>
      <c r="D551" t="s">
        <v>20</v>
      </c>
      <c r="E551">
        <v>90045</v>
      </c>
      <c r="F551">
        <v>549000</v>
      </c>
      <c r="G551" t="str" cm="1">
        <f t="array" ref="G551">IF(OR(VLOOKUP($C551,Price_LookUp_tbl,11,FALSE)&gt;$F551,VLOOKUP($C551,Price_LookUp_tbl,12,FALSE)&lt;$F551),"Yes","No")</f>
        <v>No</v>
      </c>
      <c r="H551">
        <f t="shared" si="72"/>
        <v>-1.4304427643360427</v>
      </c>
      <c r="I551">
        <v>2</v>
      </c>
      <c r="J551" t="str">
        <f t="shared" si="73"/>
        <v>No</v>
      </c>
      <c r="K551">
        <f t="shared" si="74"/>
        <v>-1.3206886107455651</v>
      </c>
      <c r="L551">
        <v>2</v>
      </c>
      <c r="M551" t="str">
        <f t="shared" si="75"/>
        <v>No</v>
      </c>
      <c r="N551">
        <f t="shared" si="76"/>
        <v>-0.61529599701781024</v>
      </c>
      <c r="O551">
        <v>1098</v>
      </c>
      <c r="P551" t="str">
        <f t="shared" si="77"/>
        <v>No</v>
      </c>
      <c r="Q551">
        <f t="shared" si="78"/>
        <v>-0.99475853668117287</v>
      </c>
      <c r="S551">
        <v>1979</v>
      </c>
      <c r="T551" t="str">
        <f t="shared" si="79"/>
        <v>No</v>
      </c>
      <c r="U551">
        <f t="shared" si="80"/>
        <v>0.58824380887827143</v>
      </c>
      <c r="V551">
        <v>61</v>
      </c>
      <c r="W551">
        <v>500</v>
      </c>
      <c r="X551" t="s">
        <v>430</v>
      </c>
      <c r="Y551">
        <v>33.972531699999998</v>
      </c>
      <c r="Z551">
        <v>-118.37683</v>
      </c>
      <c r="AA551">
        <v>4.2052762658249385</v>
      </c>
    </row>
    <row r="552" spans="1:27" x14ac:dyDescent="0.3">
      <c r="A552" t="s">
        <v>396</v>
      </c>
      <c r="B552" t="s">
        <v>481</v>
      </c>
      <c r="C552" t="s">
        <v>46</v>
      </c>
      <c r="D552" t="s">
        <v>20</v>
      </c>
      <c r="E552">
        <v>90045</v>
      </c>
      <c r="F552">
        <v>714900</v>
      </c>
      <c r="G552" t="str" cm="1">
        <f t="array" ref="G552">IF(OR(VLOOKUP($C552,Price_LookUp_tbl,11,FALSE)&gt;$F552,VLOOKUP($C552,Price_LookUp_tbl,12,FALSE)&lt;$F552),"Yes","No")</f>
        <v>No</v>
      </c>
      <c r="H552">
        <f t="shared" si="72"/>
        <v>-1.2334139779043576</v>
      </c>
      <c r="I552">
        <v>2</v>
      </c>
      <c r="J552" t="str">
        <f t="shared" si="73"/>
        <v>No</v>
      </c>
      <c r="K552">
        <f t="shared" si="74"/>
        <v>-1.3206886107455651</v>
      </c>
      <c r="L552">
        <v>2</v>
      </c>
      <c r="M552" t="str">
        <f t="shared" si="75"/>
        <v>No</v>
      </c>
      <c r="N552">
        <f t="shared" si="76"/>
        <v>-0.61529599701781024</v>
      </c>
      <c r="O552">
        <v>1130</v>
      </c>
      <c r="P552" t="str">
        <f t="shared" si="77"/>
        <v>No</v>
      </c>
      <c r="Q552">
        <f t="shared" si="78"/>
        <v>-0.95992442781964382</v>
      </c>
      <c r="S552">
        <v>2010</v>
      </c>
      <c r="T552" t="str">
        <f t="shared" si="79"/>
        <v>No</v>
      </c>
      <c r="U552">
        <f t="shared" si="80"/>
        <v>1.7529391265034522</v>
      </c>
      <c r="V552">
        <v>7</v>
      </c>
      <c r="W552">
        <v>633</v>
      </c>
      <c r="X552" t="s">
        <v>455</v>
      </c>
      <c r="Y552">
        <v>33.974972399999999</v>
      </c>
      <c r="Z552">
        <v>-118.37714819999999</v>
      </c>
      <c r="AA552">
        <v>4.2555770503660924</v>
      </c>
    </row>
    <row r="553" spans="1:27" x14ac:dyDescent="0.3">
      <c r="A553" t="s">
        <v>396</v>
      </c>
      <c r="B553" t="s">
        <v>482</v>
      </c>
      <c r="C553" t="s">
        <v>46</v>
      </c>
      <c r="D553" t="s">
        <v>20</v>
      </c>
      <c r="E553">
        <v>90045</v>
      </c>
      <c r="F553">
        <v>749000</v>
      </c>
      <c r="G553" t="str" cm="1">
        <f t="array" ref="G553">IF(OR(VLOOKUP($C553,Price_LookUp_tbl,11,FALSE)&gt;$F553,VLOOKUP($C553,Price_LookUp_tbl,12,FALSE)&lt;$F553),"Yes","No")</f>
        <v>No</v>
      </c>
      <c r="H553">
        <f t="shared" si="72"/>
        <v>-1.1929155956420281</v>
      </c>
      <c r="I553">
        <v>2</v>
      </c>
      <c r="J553" t="str">
        <f t="shared" si="73"/>
        <v>No</v>
      </c>
      <c r="K553">
        <f t="shared" si="74"/>
        <v>-1.3206886107455651</v>
      </c>
      <c r="L553">
        <v>2</v>
      </c>
      <c r="M553" t="str">
        <f t="shared" si="75"/>
        <v>No</v>
      </c>
      <c r="N553">
        <f t="shared" si="76"/>
        <v>-0.61529599701781024</v>
      </c>
      <c r="O553">
        <v>1140</v>
      </c>
      <c r="P553" t="str">
        <f t="shared" si="77"/>
        <v>No</v>
      </c>
      <c r="Q553">
        <f t="shared" si="78"/>
        <v>-0.94903876880041604</v>
      </c>
      <c r="S553">
        <v>2010</v>
      </c>
      <c r="T553" t="str">
        <f t="shared" si="79"/>
        <v>No</v>
      </c>
      <c r="U553">
        <f t="shared" si="80"/>
        <v>1.7529391265034522</v>
      </c>
      <c r="V553">
        <v>64</v>
      </c>
      <c r="W553">
        <v>657</v>
      </c>
      <c r="X553" t="s">
        <v>441</v>
      </c>
      <c r="Y553">
        <v>33.974972800000003</v>
      </c>
      <c r="Z553">
        <v>-118.37715</v>
      </c>
      <c r="AA553">
        <v>4.2554946743467301</v>
      </c>
    </row>
    <row r="554" spans="1:27" x14ac:dyDescent="0.3">
      <c r="A554" t="s">
        <v>396</v>
      </c>
      <c r="B554" t="s">
        <v>483</v>
      </c>
      <c r="C554" t="s">
        <v>46</v>
      </c>
      <c r="D554" t="s">
        <v>20</v>
      </c>
      <c r="E554">
        <v>90045</v>
      </c>
      <c r="F554">
        <v>1095000</v>
      </c>
      <c r="G554" t="str" cm="1">
        <f t="array" ref="G554">IF(OR(VLOOKUP($C554,Price_LookUp_tbl,11,FALSE)&gt;$F554,VLOOKUP($C554,Price_LookUp_tbl,12,FALSE)&lt;$F554),"Yes","No")</f>
        <v>No</v>
      </c>
      <c r="H554">
        <f t="shared" si="72"/>
        <v>-0.781993593801383</v>
      </c>
      <c r="I554">
        <v>2</v>
      </c>
      <c r="J554" t="str">
        <f t="shared" si="73"/>
        <v>No</v>
      </c>
      <c r="K554">
        <f t="shared" si="74"/>
        <v>-1.3206886107455651</v>
      </c>
      <c r="L554">
        <v>2.5</v>
      </c>
      <c r="M554" t="str">
        <f t="shared" si="75"/>
        <v>No</v>
      </c>
      <c r="N554">
        <f t="shared" si="76"/>
        <v>-0.19170026037740812</v>
      </c>
      <c r="O554">
        <v>1676</v>
      </c>
      <c r="P554" t="str">
        <f t="shared" si="77"/>
        <v>No</v>
      </c>
      <c r="Q554">
        <f t="shared" si="78"/>
        <v>-0.36556744536980529</v>
      </c>
      <c r="S554">
        <v>1987</v>
      </c>
      <c r="T554" t="str">
        <f t="shared" si="79"/>
        <v>No</v>
      </c>
      <c r="U554">
        <f t="shared" si="80"/>
        <v>0.88881034245896318</v>
      </c>
      <c r="V554">
        <v>11</v>
      </c>
      <c r="W554">
        <v>653</v>
      </c>
      <c r="X554" t="s">
        <v>422</v>
      </c>
      <c r="Y554">
        <v>33.969753099999998</v>
      </c>
      <c r="Z554">
        <v>-118.40485</v>
      </c>
      <c r="AA554">
        <v>2.682143832115484</v>
      </c>
    </row>
    <row r="555" spans="1:27" x14ac:dyDescent="0.3">
      <c r="A555" t="s">
        <v>396</v>
      </c>
      <c r="B555" t="s">
        <v>484</v>
      </c>
      <c r="C555" t="s">
        <v>46</v>
      </c>
      <c r="D555" t="s">
        <v>20</v>
      </c>
      <c r="E555">
        <v>90045</v>
      </c>
      <c r="F555">
        <v>990000</v>
      </c>
      <c r="G555" t="str" cm="1">
        <f t="array" ref="G555">IF(OR(VLOOKUP($C555,Price_LookUp_tbl,11,FALSE)&gt;$F555,VLOOKUP($C555,Price_LookUp_tbl,12,FALSE)&lt;$F555),"Yes","No")</f>
        <v>No</v>
      </c>
      <c r="H555">
        <f t="shared" si="72"/>
        <v>-0.90669535736574058</v>
      </c>
      <c r="I555">
        <v>4</v>
      </c>
      <c r="J555" t="str">
        <f t="shared" si="73"/>
        <v>No</v>
      </c>
      <c r="K555">
        <f t="shared" si="74"/>
        <v>0.52558016141915342</v>
      </c>
      <c r="L555">
        <v>4</v>
      </c>
      <c r="M555" t="str">
        <f t="shared" si="75"/>
        <v>No</v>
      </c>
      <c r="N555">
        <f t="shared" si="76"/>
        <v>1.0790869495437982</v>
      </c>
      <c r="O555">
        <v>1490</v>
      </c>
      <c r="P555" t="str">
        <f t="shared" si="77"/>
        <v>No</v>
      </c>
      <c r="Q555">
        <f t="shared" si="78"/>
        <v>-0.56804070312744259</v>
      </c>
      <c r="S555">
        <v>2007</v>
      </c>
      <c r="T555" t="str">
        <f t="shared" si="79"/>
        <v>No</v>
      </c>
      <c r="U555">
        <f t="shared" si="80"/>
        <v>1.6402266764106928</v>
      </c>
      <c r="V555">
        <v>81</v>
      </c>
      <c r="W555">
        <v>664</v>
      </c>
      <c r="X555" t="s">
        <v>416</v>
      </c>
      <c r="Y555">
        <v>33.959638499999997</v>
      </c>
      <c r="Z555">
        <v>-118.38377</v>
      </c>
      <c r="AA555">
        <v>3.5631498910789352</v>
      </c>
    </row>
    <row r="556" spans="1:27" x14ac:dyDescent="0.3">
      <c r="A556" t="s">
        <v>396</v>
      </c>
      <c r="B556" t="s">
        <v>485</v>
      </c>
      <c r="C556" t="s">
        <v>46</v>
      </c>
      <c r="D556" t="s">
        <v>20</v>
      </c>
      <c r="E556">
        <v>90045</v>
      </c>
      <c r="F556">
        <v>635000</v>
      </c>
      <c r="G556" t="str" cm="1">
        <f t="array" ref="G556">IF(OR(VLOOKUP($C556,Price_LookUp_tbl,11,FALSE)&gt;$F556,VLOOKUP($C556,Price_LookUp_tbl,12,FALSE)&lt;$F556),"Yes","No")</f>
        <v>No</v>
      </c>
      <c r="H556">
        <f t="shared" si="72"/>
        <v>-1.3283060817976164</v>
      </c>
      <c r="I556">
        <v>3</v>
      </c>
      <c r="J556" t="str">
        <f t="shared" si="73"/>
        <v>No</v>
      </c>
      <c r="K556">
        <f t="shared" si="74"/>
        <v>-0.39755422466320584</v>
      </c>
      <c r="L556">
        <v>2</v>
      </c>
      <c r="M556" t="str">
        <f t="shared" si="75"/>
        <v>No</v>
      </c>
      <c r="N556">
        <f t="shared" si="76"/>
        <v>-0.61529599701781024</v>
      </c>
      <c r="O556">
        <v>1167</v>
      </c>
      <c r="P556" t="str">
        <f t="shared" si="77"/>
        <v>No</v>
      </c>
      <c r="Q556">
        <f t="shared" si="78"/>
        <v>-0.91964748944850094</v>
      </c>
      <c r="S556">
        <v>1968</v>
      </c>
      <c r="T556" t="str">
        <f t="shared" si="79"/>
        <v>No</v>
      </c>
      <c r="U556">
        <f t="shared" si="80"/>
        <v>0.17496482520482026</v>
      </c>
      <c r="V556">
        <v>6</v>
      </c>
      <c r="W556">
        <v>544</v>
      </c>
      <c r="X556" t="s">
        <v>486</v>
      </c>
      <c r="Y556">
        <v>33.958466399999999</v>
      </c>
      <c r="Z556">
        <v>-118.38386</v>
      </c>
      <c r="AA556">
        <v>3.5429041321694026</v>
      </c>
    </row>
    <row r="557" spans="1:27" x14ac:dyDescent="0.3">
      <c r="A557" t="s">
        <v>396</v>
      </c>
      <c r="B557" t="s">
        <v>489</v>
      </c>
      <c r="C557" t="s">
        <v>46</v>
      </c>
      <c r="D557" t="s">
        <v>20</v>
      </c>
      <c r="E557">
        <v>90056</v>
      </c>
      <c r="F557">
        <v>600000</v>
      </c>
      <c r="G557" t="str" cm="1">
        <f t="array" ref="G557">IF(OR(VLOOKUP($C557,Price_LookUp_tbl,11,FALSE)&gt;$F557,VLOOKUP($C557,Price_LookUp_tbl,12,FALSE)&lt;$F557),"Yes","No")</f>
        <v>No</v>
      </c>
      <c r="H557">
        <f t="shared" si="72"/>
        <v>-1.3698733363190689</v>
      </c>
      <c r="I557">
        <v>2</v>
      </c>
      <c r="J557" t="str">
        <f t="shared" si="73"/>
        <v>No</v>
      </c>
      <c r="K557">
        <f t="shared" si="74"/>
        <v>-1.3206886107455651</v>
      </c>
      <c r="L557">
        <v>2</v>
      </c>
      <c r="M557" t="str">
        <f t="shared" si="75"/>
        <v>No</v>
      </c>
      <c r="N557">
        <f t="shared" si="76"/>
        <v>-0.61529599701781024</v>
      </c>
      <c r="O557">
        <v>1304</v>
      </c>
      <c r="P557" t="str">
        <f t="shared" si="77"/>
        <v>No</v>
      </c>
      <c r="Q557">
        <f t="shared" si="78"/>
        <v>-0.77051396088507984</v>
      </c>
      <c r="S557">
        <v>1970</v>
      </c>
      <c r="T557" t="str">
        <f t="shared" si="79"/>
        <v>No</v>
      </c>
      <c r="U557">
        <f t="shared" si="80"/>
        <v>0.2501064585999932</v>
      </c>
      <c r="V557">
        <v>20</v>
      </c>
      <c r="W557">
        <v>460</v>
      </c>
      <c r="X557" t="s">
        <v>447</v>
      </c>
      <c r="Y557">
        <v>33.978832599999997</v>
      </c>
      <c r="Z557">
        <v>-118.37500230000001</v>
      </c>
      <c r="AA557">
        <v>4.4822228141300346</v>
      </c>
    </row>
    <row r="558" spans="1:27" x14ac:dyDescent="0.3">
      <c r="A558" t="s">
        <v>396</v>
      </c>
      <c r="B558" t="s">
        <v>490</v>
      </c>
      <c r="C558" t="s">
        <v>46</v>
      </c>
      <c r="D558" t="s">
        <v>20</v>
      </c>
      <c r="E558">
        <v>90066</v>
      </c>
      <c r="F558">
        <v>949000</v>
      </c>
      <c r="G558" t="str" cm="1">
        <f t="array" ref="G558">IF(OR(VLOOKUP($C558,Price_LookUp_tbl,11,FALSE)&gt;$F558,VLOOKUP($C558,Price_LookUp_tbl,12,FALSE)&lt;$F558),"Yes","No")</f>
        <v>No</v>
      </c>
      <c r="H558">
        <f t="shared" si="72"/>
        <v>-0.95538842694801362</v>
      </c>
      <c r="I558">
        <v>3</v>
      </c>
      <c r="J558" t="str">
        <f t="shared" si="73"/>
        <v>No</v>
      </c>
      <c r="K558">
        <f t="shared" si="74"/>
        <v>-0.39755422466320584</v>
      </c>
      <c r="L558">
        <v>2</v>
      </c>
      <c r="M558" t="str">
        <f t="shared" si="75"/>
        <v>No</v>
      </c>
      <c r="N558">
        <f t="shared" si="76"/>
        <v>-0.61529599701781024</v>
      </c>
      <c r="O558">
        <v>1330</v>
      </c>
      <c r="P558" t="str">
        <f t="shared" si="77"/>
        <v>No</v>
      </c>
      <c r="Q558">
        <f t="shared" si="78"/>
        <v>-0.7422112474350876</v>
      </c>
      <c r="S558">
        <v>2006</v>
      </c>
      <c r="T558" t="str">
        <f t="shared" si="79"/>
        <v>No</v>
      </c>
      <c r="U558">
        <f t="shared" si="80"/>
        <v>1.6026558597131062</v>
      </c>
      <c r="V558">
        <v>11</v>
      </c>
      <c r="W558">
        <v>714</v>
      </c>
      <c r="X558" t="s">
        <v>455</v>
      </c>
      <c r="Y558">
        <v>34.002904999999998</v>
      </c>
      <c r="Z558">
        <v>-118.43328409999999</v>
      </c>
      <c r="AA558">
        <v>2.8435639265739043</v>
      </c>
    </row>
    <row r="559" spans="1:27" x14ac:dyDescent="0.3">
      <c r="A559" t="s">
        <v>396</v>
      </c>
      <c r="B559" t="s">
        <v>491</v>
      </c>
      <c r="C559" t="s">
        <v>46</v>
      </c>
      <c r="D559" t="s">
        <v>20</v>
      </c>
      <c r="E559">
        <v>90066</v>
      </c>
      <c r="F559">
        <v>995000</v>
      </c>
      <c r="G559" t="str" cm="1">
        <f t="array" ref="G559">IF(OR(VLOOKUP($C559,Price_LookUp_tbl,11,FALSE)&gt;$F559,VLOOKUP($C559,Price_LookUp_tbl,12,FALSE)&lt;$F559),"Yes","No")</f>
        <v>No</v>
      </c>
      <c r="H559">
        <f t="shared" si="72"/>
        <v>-0.90075717814839029</v>
      </c>
      <c r="I559">
        <v>2</v>
      </c>
      <c r="J559" t="str">
        <f t="shared" si="73"/>
        <v>No</v>
      </c>
      <c r="K559">
        <f t="shared" si="74"/>
        <v>-1.3206886107455651</v>
      </c>
      <c r="L559">
        <v>3</v>
      </c>
      <c r="M559" t="str">
        <f t="shared" si="75"/>
        <v>No</v>
      </c>
      <c r="N559">
        <f t="shared" si="76"/>
        <v>0.231895476262994</v>
      </c>
      <c r="O559">
        <v>1305</v>
      </c>
      <c r="P559" t="str">
        <f t="shared" si="77"/>
        <v>No</v>
      </c>
      <c r="Q559">
        <f t="shared" si="78"/>
        <v>-0.7694253949831571</v>
      </c>
      <c r="S559">
        <v>1981</v>
      </c>
      <c r="T559" t="str">
        <f t="shared" si="79"/>
        <v>No</v>
      </c>
      <c r="U559">
        <f t="shared" si="80"/>
        <v>0.66338544227344443</v>
      </c>
      <c r="V559">
        <v>2</v>
      </c>
      <c r="W559">
        <v>762</v>
      </c>
      <c r="X559" t="s">
        <v>492</v>
      </c>
      <c r="Y559">
        <v>34.001828600000003</v>
      </c>
      <c r="Z559">
        <v>-118.43532</v>
      </c>
      <c r="AA559">
        <v>2.7211543179376774</v>
      </c>
    </row>
    <row r="560" spans="1:27" x14ac:dyDescent="0.3">
      <c r="A560" t="s">
        <v>396</v>
      </c>
      <c r="B560" t="s">
        <v>493</v>
      </c>
      <c r="C560" t="s">
        <v>46</v>
      </c>
      <c r="D560" t="s">
        <v>20</v>
      </c>
      <c r="E560">
        <v>90066</v>
      </c>
      <c r="F560">
        <v>750000</v>
      </c>
      <c r="G560" t="str" cm="1">
        <f t="array" ref="G560">IF(OR(VLOOKUP($C560,Price_LookUp_tbl,11,FALSE)&gt;$F560,VLOOKUP($C560,Price_LookUp_tbl,12,FALSE)&lt;$F560),"Yes","No")</f>
        <v>No</v>
      </c>
      <c r="H560">
        <f t="shared" si="72"/>
        <v>-1.1917279597985582</v>
      </c>
      <c r="I560">
        <v>2</v>
      </c>
      <c r="J560" t="str">
        <f t="shared" si="73"/>
        <v>No</v>
      </c>
      <c r="K560">
        <f t="shared" si="74"/>
        <v>-1.3206886107455651</v>
      </c>
      <c r="L560">
        <v>2</v>
      </c>
      <c r="M560" t="str">
        <f t="shared" si="75"/>
        <v>No</v>
      </c>
      <c r="N560">
        <f t="shared" si="76"/>
        <v>-0.61529599701781024</v>
      </c>
      <c r="O560">
        <v>1022</v>
      </c>
      <c r="P560" t="str">
        <f t="shared" si="77"/>
        <v>No</v>
      </c>
      <c r="Q560">
        <f t="shared" si="78"/>
        <v>-1.0774895452273041</v>
      </c>
      <c r="S560">
        <v>1980</v>
      </c>
      <c r="T560" t="str">
        <f t="shared" si="79"/>
        <v>No</v>
      </c>
      <c r="U560">
        <f t="shared" si="80"/>
        <v>0.62581462557585787</v>
      </c>
      <c r="V560">
        <v>30</v>
      </c>
      <c r="W560">
        <v>734</v>
      </c>
      <c r="X560" t="s">
        <v>494</v>
      </c>
      <c r="Y560">
        <v>33.999314499999997</v>
      </c>
      <c r="Z560">
        <v>-118.4357244</v>
      </c>
      <c r="AA560">
        <v>2.691087903310148</v>
      </c>
    </row>
    <row r="561" spans="1:27" x14ac:dyDescent="0.3">
      <c r="A561" t="s">
        <v>396</v>
      </c>
      <c r="B561" t="s">
        <v>495</v>
      </c>
      <c r="C561" t="s">
        <v>46</v>
      </c>
      <c r="D561" t="s">
        <v>20</v>
      </c>
      <c r="E561">
        <v>90066</v>
      </c>
      <c r="F561">
        <v>849000</v>
      </c>
      <c r="G561" t="str" cm="1">
        <f t="array" ref="G561">IF(OR(VLOOKUP($C561,Price_LookUp_tbl,11,FALSE)&gt;$F561,VLOOKUP($C561,Price_LookUp_tbl,12,FALSE)&lt;$F561),"Yes","No")</f>
        <v>No</v>
      </c>
      <c r="H561">
        <f t="shared" si="72"/>
        <v>-1.0741520112950209</v>
      </c>
      <c r="I561">
        <v>2</v>
      </c>
      <c r="J561" t="str">
        <f t="shared" si="73"/>
        <v>No</v>
      </c>
      <c r="K561">
        <f t="shared" si="74"/>
        <v>-1.3206886107455651</v>
      </c>
      <c r="L561">
        <v>2.5</v>
      </c>
      <c r="M561" t="str">
        <f t="shared" si="75"/>
        <v>No</v>
      </c>
      <c r="N561">
        <f t="shared" si="76"/>
        <v>-0.19170026037740812</v>
      </c>
      <c r="O561">
        <v>1606</v>
      </c>
      <c r="P561" t="str">
        <f t="shared" si="77"/>
        <v>No</v>
      </c>
      <c r="Q561">
        <f t="shared" si="78"/>
        <v>-0.44176705850439996</v>
      </c>
      <c r="S561">
        <v>1990</v>
      </c>
      <c r="T561" t="str">
        <f t="shared" si="79"/>
        <v>No</v>
      </c>
      <c r="U561">
        <f t="shared" si="80"/>
        <v>1.0015227925517227</v>
      </c>
      <c r="V561">
        <v>11</v>
      </c>
      <c r="W561">
        <v>529</v>
      </c>
      <c r="X561" t="s">
        <v>496</v>
      </c>
      <c r="Y561">
        <v>34.011448299999998</v>
      </c>
      <c r="Z561">
        <v>-118.4042199100184</v>
      </c>
      <c r="AA561">
        <v>4.5769657289966315</v>
      </c>
    </row>
    <row r="562" spans="1:27" x14ac:dyDescent="0.3">
      <c r="A562" t="s">
        <v>396</v>
      </c>
      <c r="B562" t="s">
        <v>497</v>
      </c>
      <c r="C562" t="s">
        <v>46</v>
      </c>
      <c r="D562" t="s">
        <v>20</v>
      </c>
      <c r="E562">
        <v>90066</v>
      </c>
      <c r="F562">
        <v>950000</v>
      </c>
      <c r="G562" t="str" cm="1">
        <f t="array" ref="G562">IF(OR(VLOOKUP($C562,Price_LookUp_tbl,11,FALSE)&gt;$F562,VLOOKUP($C562,Price_LookUp_tbl,12,FALSE)&lt;$F562),"Yes","No")</f>
        <v>No</v>
      </c>
      <c r="H562">
        <f t="shared" si="72"/>
        <v>-0.95420079110454359</v>
      </c>
      <c r="I562">
        <v>2</v>
      </c>
      <c r="J562" t="str">
        <f t="shared" si="73"/>
        <v>No</v>
      </c>
      <c r="K562">
        <f t="shared" si="74"/>
        <v>-1.3206886107455651</v>
      </c>
      <c r="L562">
        <v>2</v>
      </c>
      <c r="M562" t="str">
        <f t="shared" si="75"/>
        <v>No</v>
      </c>
      <c r="N562">
        <f t="shared" si="76"/>
        <v>-0.61529599701781024</v>
      </c>
      <c r="O562">
        <v>1140</v>
      </c>
      <c r="P562" t="str">
        <f t="shared" si="77"/>
        <v>No</v>
      </c>
      <c r="Q562">
        <f t="shared" si="78"/>
        <v>-0.94903876880041604</v>
      </c>
      <c r="S562">
        <v>1953</v>
      </c>
      <c r="T562" t="str">
        <f t="shared" si="79"/>
        <v>No</v>
      </c>
      <c r="U562">
        <f t="shared" si="80"/>
        <v>-0.38859742525897684</v>
      </c>
      <c r="V562">
        <v>17</v>
      </c>
      <c r="W562">
        <v>833</v>
      </c>
      <c r="X562" t="s">
        <v>498</v>
      </c>
      <c r="Y562">
        <v>33.992951300000001</v>
      </c>
      <c r="Z562">
        <v>-118.4238519</v>
      </c>
      <c r="AA562">
        <v>3.2377584096422183</v>
      </c>
    </row>
    <row r="563" spans="1:27" x14ac:dyDescent="0.3">
      <c r="A563" t="s">
        <v>396</v>
      </c>
      <c r="B563" t="s">
        <v>499</v>
      </c>
      <c r="C563" t="s">
        <v>46</v>
      </c>
      <c r="D563" t="s">
        <v>20</v>
      </c>
      <c r="E563">
        <v>90094</v>
      </c>
      <c r="F563">
        <v>2645000</v>
      </c>
      <c r="G563" t="str" cm="1">
        <f t="array" ref="G563">IF(OR(VLOOKUP($C563,Price_LookUp_tbl,11,FALSE)&gt;$F563,VLOOKUP($C563,Price_LookUp_tbl,12,FALSE)&lt;$F563),"Yes","No")</f>
        <v>No</v>
      </c>
      <c r="H563">
        <f t="shared" si="72"/>
        <v>1.0588419635772295</v>
      </c>
      <c r="I563">
        <v>4</v>
      </c>
      <c r="J563" t="str">
        <f t="shared" si="73"/>
        <v>No</v>
      </c>
      <c r="K563">
        <f t="shared" si="74"/>
        <v>0.52558016141915342</v>
      </c>
      <c r="L563">
        <v>3.5</v>
      </c>
      <c r="M563" t="str">
        <f t="shared" si="75"/>
        <v>No</v>
      </c>
      <c r="N563">
        <f t="shared" si="76"/>
        <v>0.65549121290339618</v>
      </c>
      <c r="O563">
        <v>2674</v>
      </c>
      <c r="P563" t="str">
        <f t="shared" si="77"/>
        <v>No</v>
      </c>
      <c r="Q563">
        <f t="shared" si="78"/>
        <v>0.72082132474913041</v>
      </c>
      <c r="S563">
        <v>2016</v>
      </c>
      <c r="T563" t="str">
        <f t="shared" si="79"/>
        <v>No</v>
      </c>
      <c r="U563">
        <f t="shared" si="80"/>
        <v>1.9783640266889708</v>
      </c>
      <c r="V563">
        <v>82</v>
      </c>
      <c r="W563">
        <v>989</v>
      </c>
      <c r="X563" t="s">
        <v>500</v>
      </c>
      <c r="Y563">
        <v>33.974886699999999</v>
      </c>
      <c r="Z563">
        <v>-118.4168856</v>
      </c>
      <c r="AA563">
        <v>2.3753610938778151</v>
      </c>
    </row>
    <row r="564" spans="1:27" x14ac:dyDescent="0.3">
      <c r="A564" t="s">
        <v>396</v>
      </c>
      <c r="B564" t="s">
        <v>501</v>
      </c>
      <c r="C564" t="s">
        <v>46</v>
      </c>
      <c r="D564" t="s">
        <v>20</v>
      </c>
      <c r="E564">
        <v>90094</v>
      </c>
      <c r="F564">
        <v>1299000</v>
      </c>
      <c r="G564" t="str" cm="1">
        <f t="array" ref="G564">IF(OR(VLOOKUP($C564,Price_LookUp_tbl,11,FALSE)&gt;$F564,VLOOKUP($C564,Price_LookUp_tbl,12,FALSE)&lt;$F564),"Yes","No")</f>
        <v>No</v>
      </c>
      <c r="H564">
        <f t="shared" si="72"/>
        <v>-0.53971588173348817</v>
      </c>
      <c r="I564">
        <v>3</v>
      </c>
      <c r="J564" t="str">
        <f t="shared" si="73"/>
        <v>No</v>
      </c>
      <c r="K564">
        <f t="shared" si="74"/>
        <v>-0.39755422466320584</v>
      </c>
      <c r="L564">
        <v>3</v>
      </c>
      <c r="M564" t="str">
        <f t="shared" si="75"/>
        <v>No</v>
      </c>
      <c r="N564">
        <f t="shared" si="76"/>
        <v>0.231895476262994</v>
      </c>
      <c r="O564">
        <v>1880</v>
      </c>
      <c r="P564" t="str">
        <f t="shared" si="77"/>
        <v>No</v>
      </c>
      <c r="Q564">
        <f t="shared" si="78"/>
        <v>-0.14350000137755792</v>
      </c>
      <c r="S564">
        <v>2004</v>
      </c>
      <c r="T564" t="str">
        <f t="shared" si="79"/>
        <v>No</v>
      </c>
      <c r="U564">
        <f t="shared" si="80"/>
        <v>1.5275142263179333</v>
      </c>
      <c r="V564">
        <v>62</v>
      </c>
      <c r="W564">
        <v>691</v>
      </c>
      <c r="X564" t="s">
        <v>502</v>
      </c>
      <c r="Y564">
        <v>33.9747074</v>
      </c>
      <c r="Z564">
        <v>-118.42329220000001</v>
      </c>
      <c r="AA564">
        <v>2.1361468261870806</v>
      </c>
    </row>
    <row r="565" spans="1:27" x14ac:dyDescent="0.3">
      <c r="A565" t="s">
        <v>396</v>
      </c>
      <c r="B565" t="s">
        <v>505</v>
      </c>
      <c r="C565" t="s">
        <v>162</v>
      </c>
      <c r="D565" t="s">
        <v>20</v>
      </c>
      <c r="E565">
        <v>90266</v>
      </c>
      <c r="F565">
        <v>2225000</v>
      </c>
      <c r="G565" t="str" cm="1">
        <f t="array" ref="G565">IF(OR(VLOOKUP($C565,Price_LookUp_tbl,11,FALSE)&gt;$F565,VLOOKUP($C565,Price_LookUp_tbl,12,FALSE)&lt;$F565),"Yes","No")</f>
        <v>No</v>
      </c>
      <c r="H565">
        <f t="shared" si="72"/>
        <v>-0.68971739194253734</v>
      </c>
      <c r="I565">
        <v>3</v>
      </c>
      <c r="J565" t="str">
        <f t="shared" si="73"/>
        <v>No</v>
      </c>
      <c r="K565">
        <f t="shared" si="74"/>
        <v>-0.73427772432403315</v>
      </c>
      <c r="L565">
        <v>3</v>
      </c>
      <c r="M565" t="str">
        <f t="shared" si="75"/>
        <v>No</v>
      </c>
      <c r="N565">
        <f t="shared" si="76"/>
        <v>-0.50330352895799435</v>
      </c>
      <c r="O565">
        <v>2122</v>
      </c>
      <c r="P565" t="str">
        <f t="shared" si="77"/>
        <v>No</v>
      </c>
      <c r="Q565">
        <f t="shared" si="78"/>
        <v>-0.67377283836608115</v>
      </c>
      <c r="S565">
        <v>2023</v>
      </c>
      <c r="T565" t="str">
        <f t="shared" si="79"/>
        <v>No</v>
      </c>
      <c r="U565">
        <f t="shared" si="80"/>
        <v>1.1402204361127679</v>
      </c>
      <c r="V565">
        <v>22</v>
      </c>
      <c r="W565">
        <v>1049</v>
      </c>
      <c r="X565" t="s">
        <v>506</v>
      </c>
      <c r="Y565">
        <v>33.889347999999998</v>
      </c>
      <c r="Z565">
        <v>-118.3889932</v>
      </c>
      <c r="AA565">
        <v>1.6287011824611479</v>
      </c>
    </row>
    <row r="566" spans="1:27" x14ac:dyDescent="0.3">
      <c r="A566" t="s">
        <v>396</v>
      </c>
      <c r="B566" t="s">
        <v>507</v>
      </c>
      <c r="C566" t="s">
        <v>162</v>
      </c>
      <c r="D566" t="s">
        <v>20</v>
      </c>
      <c r="E566">
        <v>90266</v>
      </c>
      <c r="F566">
        <v>1699000</v>
      </c>
      <c r="G566" t="str" cm="1">
        <f t="array" ref="G566">IF(OR(VLOOKUP($C566,Price_LookUp_tbl,11,FALSE)&gt;$F566,VLOOKUP($C566,Price_LookUp_tbl,12,FALSE)&lt;$F566),"Yes","No")</f>
        <v>No</v>
      </c>
      <c r="H566">
        <f t="shared" si="72"/>
        <v>-0.79662737691009677</v>
      </c>
      <c r="I566">
        <v>4</v>
      </c>
      <c r="J566" t="str">
        <f t="shared" si="73"/>
        <v>No</v>
      </c>
      <c r="K566">
        <f t="shared" si="74"/>
        <v>-0.18140979071534938</v>
      </c>
      <c r="L566">
        <v>2.5</v>
      </c>
      <c r="M566" t="str">
        <f t="shared" si="75"/>
        <v>No</v>
      </c>
      <c r="N566">
        <f t="shared" si="76"/>
        <v>-0.765185039960528</v>
      </c>
      <c r="O566">
        <v>2122</v>
      </c>
      <c r="P566" t="str">
        <f t="shared" si="77"/>
        <v>No</v>
      </c>
      <c r="Q566">
        <f t="shared" si="78"/>
        <v>-0.67377283836608115</v>
      </c>
      <c r="S566">
        <v>1990</v>
      </c>
      <c r="T566" t="str">
        <f t="shared" si="79"/>
        <v>No</v>
      </c>
      <c r="U566">
        <f t="shared" si="80"/>
        <v>1.9631529146660037E-2</v>
      </c>
      <c r="V566">
        <v>76</v>
      </c>
      <c r="W566">
        <v>801</v>
      </c>
      <c r="X566" t="s">
        <v>508</v>
      </c>
      <c r="Y566">
        <v>33.886746500000001</v>
      </c>
      <c r="Z566">
        <v>-118.379527</v>
      </c>
      <c r="AA566">
        <v>1.9713630709867391</v>
      </c>
    </row>
    <row r="567" spans="1:27" x14ac:dyDescent="0.3">
      <c r="A567" t="s">
        <v>396</v>
      </c>
      <c r="B567" t="s">
        <v>509</v>
      </c>
      <c r="C567" t="s">
        <v>162</v>
      </c>
      <c r="D567" t="s">
        <v>20</v>
      </c>
      <c r="E567">
        <v>90266</v>
      </c>
      <c r="F567">
        <v>4250000</v>
      </c>
      <c r="G567" t="str" cm="1">
        <f t="array" ref="G567">IF(OR(VLOOKUP($C567,Price_LookUp_tbl,11,FALSE)&gt;$F567,VLOOKUP($C567,Price_LookUp_tbl,12,FALSE)&lt;$F567),"Yes","No")</f>
        <v>No</v>
      </c>
      <c r="H567">
        <f t="shared" si="72"/>
        <v>-0.27813427490963294</v>
      </c>
      <c r="I567">
        <v>3</v>
      </c>
      <c r="J567" t="str">
        <f t="shared" si="73"/>
        <v>No</v>
      </c>
      <c r="K567">
        <f t="shared" si="74"/>
        <v>-0.73427772432403315</v>
      </c>
      <c r="L567">
        <v>3.5</v>
      </c>
      <c r="M567" t="str">
        <f t="shared" si="75"/>
        <v>No</v>
      </c>
      <c r="N567">
        <f t="shared" si="76"/>
        <v>-0.2414220179554607</v>
      </c>
      <c r="O567">
        <v>2016</v>
      </c>
      <c r="P567" t="str">
        <f t="shared" si="77"/>
        <v>No</v>
      </c>
      <c r="Q567">
        <f t="shared" si="78"/>
        <v>-0.72640055341881959</v>
      </c>
      <c r="S567">
        <v>2018</v>
      </c>
      <c r="T567" t="str">
        <f t="shared" si="79"/>
        <v>No</v>
      </c>
      <c r="U567">
        <f t="shared" si="80"/>
        <v>0.9704342380876001</v>
      </c>
      <c r="V567">
        <v>28</v>
      </c>
      <c r="W567">
        <v>2108</v>
      </c>
      <c r="X567" t="s">
        <v>510</v>
      </c>
      <c r="Y567">
        <v>33.8782231</v>
      </c>
      <c r="Z567">
        <v>-118.4067869</v>
      </c>
      <c r="AA567">
        <v>0.37810131494063626</v>
      </c>
    </row>
    <row r="568" spans="1:27" x14ac:dyDescent="0.3">
      <c r="A568" t="s">
        <v>396</v>
      </c>
      <c r="B568" t="s">
        <v>511</v>
      </c>
      <c r="C568" t="s">
        <v>162</v>
      </c>
      <c r="D568" t="s">
        <v>20</v>
      </c>
      <c r="E568">
        <v>90266</v>
      </c>
      <c r="F568">
        <v>3295000</v>
      </c>
      <c r="G568" t="str" cm="1">
        <f t="array" ref="G568">IF(OR(VLOOKUP($C568,Price_LookUp_tbl,11,FALSE)&gt;$F568,VLOOKUP($C568,Price_LookUp_tbl,12,FALSE)&lt;$F568),"Yes","No")</f>
        <v>No</v>
      </c>
      <c r="H568">
        <f t="shared" si="72"/>
        <v>-0.4722389054115706</v>
      </c>
      <c r="I568">
        <v>3</v>
      </c>
      <c r="J568" t="str">
        <f t="shared" si="73"/>
        <v>No</v>
      </c>
      <c r="K568">
        <f t="shared" si="74"/>
        <v>-0.73427772432403315</v>
      </c>
      <c r="L568">
        <v>3.5</v>
      </c>
      <c r="M568" t="str">
        <f t="shared" si="75"/>
        <v>No</v>
      </c>
      <c r="N568">
        <f t="shared" si="76"/>
        <v>-0.2414220179554607</v>
      </c>
      <c r="O568">
        <v>2500</v>
      </c>
      <c r="P568" t="str">
        <f t="shared" si="77"/>
        <v>No</v>
      </c>
      <c r="Q568">
        <f t="shared" si="78"/>
        <v>-0.48610042053650437</v>
      </c>
      <c r="S568">
        <v>2001</v>
      </c>
      <c r="T568" t="str">
        <f t="shared" si="79"/>
        <v>No</v>
      </c>
      <c r="U568">
        <f t="shared" si="80"/>
        <v>0.39316116480202934</v>
      </c>
      <c r="V568">
        <v>1</v>
      </c>
      <c r="W568">
        <v>1318</v>
      </c>
      <c r="X568" t="s">
        <v>506</v>
      </c>
      <c r="Y568">
        <v>33.880294999999997</v>
      </c>
      <c r="Z568">
        <v>-118.40777540000001</v>
      </c>
      <c r="AA568">
        <v>0.49177119804686531</v>
      </c>
    </row>
    <row r="569" spans="1:27" x14ac:dyDescent="0.3">
      <c r="A569" t="s">
        <v>396</v>
      </c>
      <c r="B569" t="s">
        <v>512</v>
      </c>
      <c r="C569" t="s">
        <v>162</v>
      </c>
      <c r="D569" t="s">
        <v>20</v>
      </c>
      <c r="E569">
        <v>90266</v>
      </c>
      <c r="F569">
        <v>4150000</v>
      </c>
      <c r="G569" t="str" cm="1">
        <f t="array" ref="G569">IF(OR(VLOOKUP($C569,Price_LookUp_tbl,11,FALSE)&gt;$F569,VLOOKUP($C569,Price_LookUp_tbl,12,FALSE)&lt;$F569),"Yes","No")</f>
        <v>No</v>
      </c>
      <c r="H569">
        <f t="shared" si="72"/>
        <v>-0.29845936710878873</v>
      </c>
      <c r="I569">
        <v>4</v>
      </c>
      <c r="J569" t="str">
        <f t="shared" si="73"/>
        <v>No</v>
      </c>
      <c r="K569">
        <f t="shared" si="74"/>
        <v>-0.18140979071534938</v>
      </c>
      <c r="L569">
        <v>3.5</v>
      </c>
      <c r="M569" t="str">
        <f t="shared" si="75"/>
        <v>No</v>
      </c>
      <c r="N569">
        <f t="shared" si="76"/>
        <v>-0.2414220179554607</v>
      </c>
      <c r="O569">
        <v>2678</v>
      </c>
      <c r="P569" t="str">
        <f t="shared" si="77"/>
        <v>No</v>
      </c>
      <c r="Q569">
        <f t="shared" si="78"/>
        <v>-0.39772557827813221</v>
      </c>
      <c r="S569">
        <v>2022</v>
      </c>
      <c r="T569" t="str">
        <f t="shared" si="79"/>
        <v>No</v>
      </c>
      <c r="U569">
        <f t="shared" si="80"/>
        <v>1.1062631965077343</v>
      </c>
      <c r="V569">
        <v>174</v>
      </c>
      <c r="W569">
        <v>1550</v>
      </c>
      <c r="X569" t="s">
        <v>513</v>
      </c>
      <c r="Y569">
        <v>33.894792799999998</v>
      </c>
      <c r="Z569">
        <v>-118.4137975</v>
      </c>
      <c r="AA569">
        <v>0.97612160644356982</v>
      </c>
    </row>
    <row r="570" spans="1:27" x14ac:dyDescent="0.3">
      <c r="A570" t="s">
        <v>396</v>
      </c>
      <c r="B570" t="s">
        <v>514</v>
      </c>
      <c r="C570" t="s">
        <v>162</v>
      </c>
      <c r="D570" t="s">
        <v>20</v>
      </c>
      <c r="E570">
        <v>90266</v>
      </c>
      <c r="F570">
        <v>1899000</v>
      </c>
      <c r="G570" t="str" cm="1">
        <f t="array" ref="G570">IF(OR(VLOOKUP($C570,Price_LookUp_tbl,11,FALSE)&gt;$F570,VLOOKUP($C570,Price_LookUp_tbl,12,FALSE)&lt;$F570),"Yes","No")</f>
        <v>No</v>
      </c>
      <c r="H570">
        <f t="shared" si="72"/>
        <v>-0.75597719251178519</v>
      </c>
      <c r="I570">
        <v>2</v>
      </c>
      <c r="J570" t="str">
        <f t="shared" si="73"/>
        <v>No</v>
      </c>
      <c r="K570">
        <f t="shared" si="74"/>
        <v>-1.287145657932717</v>
      </c>
      <c r="L570">
        <v>2</v>
      </c>
      <c r="M570" t="str">
        <f t="shared" si="75"/>
        <v>No</v>
      </c>
      <c r="N570">
        <f t="shared" si="76"/>
        <v>-1.0270665509630617</v>
      </c>
      <c r="O570">
        <v>907</v>
      </c>
      <c r="P570" t="str">
        <f t="shared" si="77"/>
        <v>No</v>
      </c>
      <c r="Q570">
        <f t="shared" si="78"/>
        <v>-1.2770056099611495</v>
      </c>
      <c r="S570">
        <v>1994</v>
      </c>
      <c r="T570" t="str">
        <f t="shared" si="79"/>
        <v>No</v>
      </c>
      <c r="U570">
        <f t="shared" si="80"/>
        <v>0.15546048756679434</v>
      </c>
      <c r="V570">
        <v>27</v>
      </c>
      <c r="W570">
        <v>2094</v>
      </c>
      <c r="X570" t="s">
        <v>506</v>
      </c>
      <c r="Y570">
        <v>33.8983749</v>
      </c>
      <c r="Z570">
        <v>-118.41766800000001</v>
      </c>
      <c r="AA570">
        <v>0.64374777692082685</v>
      </c>
    </row>
    <row r="571" spans="1:27" x14ac:dyDescent="0.3">
      <c r="A571" t="s">
        <v>396</v>
      </c>
      <c r="B571" t="s">
        <v>515</v>
      </c>
      <c r="C571" t="s">
        <v>162</v>
      </c>
      <c r="D571" t="s">
        <v>20</v>
      </c>
      <c r="E571">
        <v>90266</v>
      </c>
      <c r="F571">
        <v>6995000</v>
      </c>
      <c r="G571" t="str" cm="1">
        <f t="array" ref="G571">IF(OR(VLOOKUP($C571,Price_LookUp_tbl,11,FALSE)&gt;$F571,VLOOKUP($C571,Price_LookUp_tbl,12,FALSE)&lt;$F571),"Yes","No")</f>
        <v>No</v>
      </c>
      <c r="H571">
        <f t="shared" si="72"/>
        <v>0.27978950595719304</v>
      </c>
      <c r="I571">
        <v>3</v>
      </c>
      <c r="J571" t="str">
        <f t="shared" si="73"/>
        <v>No</v>
      </c>
      <c r="K571">
        <f t="shared" si="74"/>
        <v>-0.73427772432403315</v>
      </c>
      <c r="L571">
        <v>3.5</v>
      </c>
      <c r="M571" t="str">
        <f t="shared" si="75"/>
        <v>No</v>
      </c>
      <c r="N571">
        <f t="shared" si="76"/>
        <v>-0.2414220179554607</v>
      </c>
      <c r="O571">
        <v>2707</v>
      </c>
      <c r="P571" t="str">
        <f t="shared" si="77"/>
        <v>No</v>
      </c>
      <c r="Q571">
        <f t="shared" si="78"/>
        <v>-0.38332742982030754</v>
      </c>
      <c r="S571">
        <v>2023</v>
      </c>
      <c r="T571" t="str">
        <f t="shared" si="79"/>
        <v>No</v>
      </c>
      <c r="U571">
        <f t="shared" si="80"/>
        <v>1.1402204361127679</v>
      </c>
      <c r="V571">
        <v>30</v>
      </c>
      <c r="W571">
        <v>2584</v>
      </c>
      <c r="X571" t="s">
        <v>516</v>
      </c>
      <c r="Y571">
        <v>33.880221400000003</v>
      </c>
      <c r="Z571">
        <v>-118.40791710000001</v>
      </c>
      <c r="AA571">
        <v>0.48487470618376216</v>
      </c>
    </row>
    <row r="572" spans="1:27" x14ac:dyDescent="0.3">
      <c r="A572" t="s">
        <v>396</v>
      </c>
      <c r="B572" t="s">
        <v>517</v>
      </c>
      <c r="C572" t="s">
        <v>162</v>
      </c>
      <c r="D572" t="s">
        <v>20</v>
      </c>
      <c r="E572">
        <v>90266</v>
      </c>
      <c r="F572">
        <v>3650000</v>
      </c>
      <c r="G572" t="str" cm="1">
        <f t="array" ref="G572">IF(OR(VLOOKUP($C572,Price_LookUp_tbl,11,FALSE)&gt;$F572,VLOOKUP($C572,Price_LookUp_tbl,12,FALSE)&lt;$F572),"Yes","No")</f>
        <v>No</v>
      </c>
      <c r="H572">
        <f t="shared" si="72"/>
        <v>-0.40008482810456758</v>
      </c>
      <c r="I572">
        <v>4</v>
      </c>
      <c r="J572" t="str">
        <f t="shared" si="73"/>
        <v>No</v>
      </c>
      <c r="K572">
        <f t="shared" si="74"/>
        <v>-0.18140979071534938</v>
      </c>
      <c r="L572">
        <v>3.5</v>
      </c>
      <c r="M572" t="str">
        <f t="shared" si="75"/>
        <v>No</v>
      </c>
      <c r="N572">
        <f t="shared" si="76"/>
        <v>-0.2414220179554607</v>
      </c>
      <c r="O572">
        <v>2853</v>
      </c>
      <c r="P572" t="str">
        <f t="shared" si="77"/>
        <v>No</v>
      </c>
      <c r="Q572">
        <f t="shared" si="78"/>
        <v>-0.3108401996533281</v>
      </c>
      <c r="S572">
        <v>2003</v>
      </c>
      <c r="T572" t="str">
        <f t="shared" si="79"/>
        <v>No</v>
      </c>
      <c r="U572">
        <f t="shared" si="80"/>
        <v>0.4610756440120965</v>
      </c>
      <c r="V572">
        <v>16</v>
      </c>
      <c r="W572">
        <v>1279</v>
      </c>
      <c r="X572" t="s">
        <v>506</v>
      </c>
      <c r="Y572">
        <v>33.892757600000003</v>
      </c>
      <c r="Z572">
        <v>-118.4124223</v>
      </c>
      <c r="AA572">
        <v>1.1346131272001787</v>
      </c>
    </row>
    <row r="573" spans="1:27" x14ac:dyDescent="0.3">
      <c r="A573" t="s">
        <v>396</v>
      </c>
      <c r="B573" t="s">
        <v>518</v>
      </c>
      <c r="C573" t="s">
        <v>221</v>
      </c>
      <c r="D573" t="s">
        <v>20</v>
      </c>
      <c r="E573">
        <v>90292</v>
      </c>
      <c r="F573">
        <v>1199000</v>
      </c>
      <c r="G573" t="str" cm="1">
        <f t="array" ref="G573">IF(OR(VLOOKUP($C573,Price_LookUp_tbl,11,FALSE)&gt;$F573,VLOOKUP($C573,Price_LookUp_tbl,12,FALSE)&lt;$F573),"Yes","No")</f>
        <v>No</v>
      </c>
      <c r="H573">
        <f t="shared" si="72"/>
        <v>-0.45850978260396785</v>
      </c>
      <c r="I573">
        <v>2</v>
      </c>
      <c r="J573" t="str">
        <f t="shared" si="73"/>
        <v>No</v>
      </c>
      <c r="K573">
        <f t="shared" si="74"/>
        <v>-0.58028845747399715</v>
      </c>
      <c r="L573">
        <v>3</v>
      </c>
      <c r="M573" t="str">
        <f t="shared" si="75"/>
        <v>No</v>
      </c>
      <c r="N573">
        <f t="shared" si="76"/>
        <v>0.20704908027252902</v>
      </c>
      <c r="O573">
        <v>1912</v>
      </c>
      <c r="P573" t="str">
        <f t="shared" si="77"/>
        <v>No</v>
      </c>
      <c r="Q573">
        <f t="shared" si="78"/>
        <v>-0.19455530815228933</v>
      </c>
      <c r="S573">
        <v>1977</v>
      </c>
      <c r="T573" t="str">
        <f t="shared" si="79"/>
        <v>No</v>
      </c>
      <c r="U573">
        <f t="shared" si="80"/>
        <v>-0.73640801368166042</v>
      </c>
      <c r="V573">
        <v>17</v>
      </c>
      <c r="W573">
        <v>627</v>
      </c>
      <c r="X573" t="s">
        <v>519</v>
      </c>
      <c r="Y573">
        <v>33.987083200000001</v>
      </c>
      <c r="Z573">
        <v>-118.4347448</v>
      </c>
      <c r="AA573">
        <v>2.665582406667045</v>
      </c>
    </row>
    <row r="574" spans="1:27" x14ac:dyDescent="0.3">
      <c r="A574" t="s">
        <v>396</v>
      </c>
      <c r="B574" t="s">
        <v>520</v>
      </c>
      <c r="C574" t="s">
        <v>221</v>
      </c>
      <c r="D574" t="s">
        <v>20</v>
      </c>
      <c r="E574">
        <v>90292</v>
      </c>
      <c r="F574">
        <v>1249000</v>
      </c>
      <c r="G574" t="str" cm="1">
        <f t="array" ref="G574">IF(OR(VLOOKUP($C574,Price_LookUp_tbl,11,FALSE)&gt;$F574,VLOOKUP($C574,Price_LookUp_tbl,12,FALSE)&lt;$F574),"Yes","No")</f>
        <v>No</v>
      </c>
      <c r="H574">
        <f t="shared" si="72"/>
        <v>-0.40524205688629239</v>
      </c>
      <c r="I574">
        <v>2</v>
      </c>
      <c r="J574" t="str">
        <f t="shared" si="73"/>
        <v>No</v>
      </c>
      <c r="K574">
        <f t="shared" si="74"/>
        <v>-0.58028845747399715</v>
      </c>
      <c r="L574">
        <v>2.5</v>
      </c>
      <c r="M574" t="str">
        <f t="shared" si="75"/>
        <v>No</v>
      </c>
      <c r="N574">
        <f t="shared" si="76"/>
        <v>-0.23293021530659505</v>
      </c>
      <c r="O574">
        <v>1763</v>
      </c>
      <c r="P574" t="str">
        <f t="shared" si="77"/>
        <v>No</v>
      </c>
      <c r="Q574">
        <f t="shared" si="78"/>
        <v>-0.33835705765615537</v>
      </c>
      <c r="S574">
        <v>1967</v>
      </c>
      <c r="T574" t="str">
        <f t="shared" si="79"/>
        <v>No</v>
      </c>
      <c r="U574">
        <f t="shared" si="80"/>
        <v>-1.3325478342811043</v>
      </c>
      <c r="V574">
        <v>20</v>
      </c>
      <c r="W574">
        <v>708</v>
      </c>
      <c r="X574" t="s">
        <v>521</v>
      </c>
      <c r="Y574">
        <v>33.980403000000003</v>
      </c>
      <c r="Z574">
        <v>-118.43601200000001</v>
      </c>
      <c r="AA574">
        <v>2.1993311351206124</v>
      </c>
    </row>
    <row r="575" spans="1:27" x14ac:dyDescent="0.3">
      <c r="A575" t="s">
        <v>396</v>
      </c>
      <c r="B575" t="s">
        <v>522</v>
      </c>
      <c r="C575" t="s">
        <v>221</v>
      </c>
      <c r="D575" t="s">
        <v>20</v>
      </c>
      <c r="E575">
        <v>90292</v>
      </c>
      <c r="F575">
        <v>1575000</v>
      </c>
      <c r="G575" t="str" cm="1">
        <f t="array" ref="G575">IF(OR(VLOOKUP($C575,Price_LookUp_tbl,11,FALSE)&gt;$F575,VLOOKUP($C575,Price_LookUp_tbl,12,FALSE)&lt;$F575),"Yes","No")</f>
        <v>No</v>
      </c>
      <c r="H575">
        <f t="shared" si="72"/>
        <v>-5.7936485207048138E-2</v>
      </c>
      <c r="I575">
        <v>2</v>
      </c>
      <c r="J575" t="str">
        <f t="shared" si="73"/>
        <v>No</v>
      </c>
      <c r="K575">
        <f t="shared" si="74"/>
        <v>-0.58028845747399715</v>
      </c>
      <c r="L575">
        <v>2.5</v>
      </c>
      <c r="M575" t="str">
        <f t="shared" si="75"/>
        <v>No</v>
      </c>
      <c r="N575">
        <f t="shared" si="76"/>
        <v>-0.23293021530659505</v>
      </c>
      <c r="O575">
        <v>1860</v>
      </c>
      <c r="P575" t="str">
        <f t="shared" si="77"/>
        <v>No</v>
      </c>
      <c r="Q575">
        <f t="shared" si="78"/>
        <v>-0.2447411536167258</v>
      </c>
      <c r="S575">
        <v>1999</v>
      </c>
      <c r="T575" t="str">
        <f t="shared" si="79"/>
        <v>No</v>
      </c>
      <c r="U575">
        <f t="shared" si="80"/>
        <v>0.57509959163711621</v>
      </c>
      <c r="V575">
        <v>16</v>
      </c>
      <c r="W575">
        <v>847</v>
      </c>
      <c r="X575" t="s">
        <v>523</v>
      </c>
      <c r="Y575">
        <v>33.984652599999997</v>
      </c>
      <c r="Z575">
        <v>-118.4441621</v>
      </c>
      <c r="AA575">
        <v>2.4201978842679006</v>
      </c>
    </row>
    <row r="576" spans="1:27" x14ac:dyDescent="0.3">
      <c r="A576" t="s">
        <v>396</v>
      </c>
      <c r="B576" t="s">
        <v>524</v>
      </c>
      <c r="C576" t="s">
        <v>221</v>
      </c>
      <c r="D576" t="s">
        <v>20</v>
      </c>
      <c r="E576">
        <v>90292</v>
      </c>
      <c r="F576">
        <v>1349000</v>
      </c>
      <c r="G576" t="str" cm="1">
        <f t="array" ref="G576">IF(OR(VLOOKUP($C576,Price_LookUp_tbl,11,FALSE)&gt;$F576,VLOOKUP($C576,Price_LookUp_tbl,12,FALSE)&lt;$F576),"Yes","No")</f>
        <v>No</v>
      </c>
      <c r="H576">
        <f t="shared" si="72"/>
        <v>-0.29870660545094135</v>
      </c>
      <c r="I576">
        <v>2</v>
      </c>
      <c r="J576" t="str">
        <f t="shared" si="73"/>
        <v>No</v>
      </c>
      <c r="K576">
        <f t="shared" si="74"/>
        <v>-0.58028845747399715</v>
      </c>
      <c r="L576">
        <v>2</v>
      </c>
      <c r="M576" t="str">
        <f t="shared" si="75"/>
        <v>No</v>
      </c>
      <c r="N576">
        <f t="shared" si="76"/>
        <v>-0.67290951088571915</v>
      </c>
      <c r="O576">
        <v>1714</v>
      </c>
      <c r="P576" t="str">
        <f t="shared" si="77"/>
        <v>No</v>
      </c>
      <c r="Q576">
        <f t="shared" si="78"/>
        <v>-0.38564756588225901</v>
      </c>
      <c r="S576">
        <v>2006</v>
      </c>
      <c r="T576" t="str">
        <f t="shared" si="79"/>
        <v>No</v>
      </c>
      <c r="U576">
        <f t="shared" si="80"/>
        <v>0.99239746605672696</v>
      </c>
      <c r="V576">
        <v>27</v>
      </c>
      <c r="W576">
        <v>787</v>
      </c>
      <c r="X576" t="s">
        <v>525</v>
      </c>
      <c r="Y576">
        <v>33.984335999999999</v>
      </c>
      <c r="Z576">
        <v>-118.4432348</v>
      </c>
      <c r="AA576">
        <v>2.4154530857152703</v>
      </c>
    </row>
    <row r="577" spans="1:27" x14ac:dyDescent="0.3">
      <c r="A577" t="s">
        <v>396</v>
      </c>
      <c r="B577" t="s">
        <v>526</v>
      </c>
      <c r="C577" t="s">
        <v>221</v>
      </c>
      <c r="D577" t="s">
        <v>20</v>
      </c>
      <c r="E577">
        <v>90292</v>
      </c>
      <c r="F577">
        <v>1295000</v>
      </c>
      <c r="G577" t="str" cm="1">
        <f t="array" ref="G577">IF(OR(VLOOKUP($C577,Price_LookUp_tbl,11,FALSE)&gt;$F577,VLOOKUP($C577,Price_LookUp_tbl,12,FALSE)&lt;$F577),"Yes","No")</f>
        <v>No</v>
      </c>
      <c r="H577">
        <f t="shared" si="72"/>
        <v>-0.35623574922603091</v>
      </c>
      <c r="I577">
        <v>2</v>
      </c>
      <c r="J577" t="str">
        <f t="shared" si="73"/>
        <v>No</v>
      </c>
      <c r="K577">
        <f t="shared" si="74"/>
        <v>-0.58028845747399715</v>
      </c>
      <c r="L577">
        <v>2.5</v>
      </c>
      <c r="M577" t="str">
        <f t="shared" si="75"/>
        <v>No</v>
      </c>
      <c r="N577">
        <f t="shared" si="76"/>
        <v>-0.23293021530659505</v>
      </c>
      <c r="O577">
        <v>1748</v>
      </c>
      <c r="P577" t="str">
        <f t="shared" si="77"/>
        <v>No</v>
      </c>
      <c r="Q577">
        <f t="shared" si="78"/>
        <v>-0.35283374384781974</v>
      </c>
      <c r="S577">
        <v>2003</v>
      </c>
      <c r="T577" t="str">
        <f t="shared" si="79"/>
        <v>No</v>
      </c>
      <c r="U577">
        <f t="shared" si="80"/>
        <v>0.81355551987689378</v>
      </c>
      <c r="V577">
        <v>18</v>
      </c>
      <c r="W577">
        <v>741</v>
      </c>
      <c r="X577" t="s">
        <v>527</v>
      </c>
      <c r="Y577">
        <v>33.9845477</v>
      </c>
      <c r="Z577">
        <v>-118.44520300000001</v>
      </c>
      <c r="AA577">
        <v>2.3689709097943195</v>
      </c>
    </row>
    <row r="578" spans="1:27" x14ac:dyDescent="0.3">
      <c r="A578" t="s">
        <v>396</v>
      </c>
      <c r="B578" t="s">
        <v>528</v>
      </c>
      <c r="C578" t="s">
        <v>221</v>
      </c>
      <c r="D578" t="s">
        <v>20</v>
      </c>
      <c r="E578">
        <v>90292</v>
      </c>
      <c r="F578">
        <v>1599000</v>
      </c>
      <c r="G578" t="str" cm="1">
        <f t="array" ref="G578">IF(OR(VLOOKUP($C578,Price_LookUp_tbl,11,FALSE)&gt;$F578,VLOOKUP($C578,Price_LookUp_tbl,12,FALSE)&lt;$F578),"Yes","No")</f>
        <v>No</v>
      </c>
      <c r="H578">
        <f t="shared" ref="H578:H641" si="81">STANDARDIZE($F578,VLOOKUP($C578,Price_LookUp_tbl,2,FALSE),VLOOKUP($C578,Price_LookUp_tbl,3,FALSE))</f>
        <v>-3.2367976862563902E-2</v>
      </c>
      <c r="I578">
        <v>2</v>
      </c>
      <c r="J578" t="str">
        <f t="shared" ref="J578:J641" si="82">IF(OR(VLOOKUP($C578,Beds_LookUp_tbl,11,FALSE)&gt;$I578,VLOOKUP($C578,Beds_LookUp_tbl,12,FALSE)&lt;$I578),"Yes","No")</f>
        <v>No</v>
      </c>
      <c r="K578">
        <f t="shared" ref="K578:K641" si="83">STANDARDIZE($I578,VLOOKUP($C578,Beds_LookUp_tbl,2,FALSE),VLOOKUP($C578,Beds_LookUp_tbl,3,FALSE))</f>
        <v>-0.58028845747399715</v>
      </c>
      <c r="L578">
        <v>2</v>
      </c>
      <c r="M578" t="str">
        <f t="shared" ref="M578:M641" si="84">IF(OR(VLOOKUP($C578,Baths_LookUp_tbl,11,FALSE)&gt;$L578,VLOOKUP($C578,Baths_LookUp_tbl,12,FALSE)&lt;$L578),"Yes","No")</f>
        <v>No</v>
      </c>
      <c r="N578">
        <f t="shared" ref="N578:N641" si="85">STANDARDIZE($L578,VLOOKUP($C578,Baths_LookUp_tbl,2,FALSE),VLOOKUP($C578,Baths_LookUp_tbl,3,FALSE))</f>
        <v>-0.67290951088571915</v>
      </c>
      <c r="O578">
        <v>1227</v>
      </c>
      <c r="P578" t="str">
        <f t="shared" ref="P578:P641" si="86">IF(OR(VLOOKUP($C578,Square_Feet_LookUp_tbl,11,FALSE)&gt;$O578,VLOOKUP($C578,Square_Feet_LookUp_tbl,12,FALSE)&lt;$O578),"Yes","No")</f>
        <v>No</v>
      </c>
      <c r="Q578">
        <f t="shared" ref="Q578:Q641" si="87">STANDARDIZE($O578,VLOOKUP($C578,Square_Feet_LookUp_tbl,2,FALSE),VLOOKUP($C578,Square_Feet_LookUp_tbl,3,FALSE))</f>
        <v>-0.85565731090496222</v>
      </c>
      <c r="S578">
        <v>2003</v>
      </c>
      <c r="T578" t="str">
        <f t="shared" ref="T578:T641" si="88">IF(OR(VLOOKUP($C578,Year_Built_LookUp_tbl,11,FALSE)&gt;$S578,VLOOKUP($C578,Year_Built_LookUp_tbl,12,FALSE)&lt;$S578),"Yes","No")</f>
        <v>No</v>
      </c>
      <c r="U578">
        <f t="shared" ref="U578:U641" si="89">STANDARDIZE($S578,VLOOKUP($C578,Year_Built_LookUp_tbl,2,FALSE),VLOOKUP($C578,Year_Built_LookUp_tbl,3,FALSE))</f>
        <v>0.81355551987689378</v>
      </c>
      <c r="V578">
        <v>18</v>
      </c>
      <c r="W578">
        <v>1303</v>
      </c>
      <c r="X578" t="s">
        <v>529</v>
      </c>
      <c r="Y578">
        <v>33.9848602</v>
      </c>
      <c r="Z578">
        <v>-118.44528409999999</v>
      </c>
      <c r="AA578">
        <v>2.3557176599241334</v>
      </c>
    </row>
    <row r="579" spans="1:27" x14ac:dyDescent="0.3">
      <c r="A579" t="s">
        <v>396</v>
      </c>
      <c r="B579" t="s">
        <v>530</v>
      </c>
      <c r="C579" t="s">
        <v>221</v>
      </c>
      <c r="D579" t="s">
        <v>20</v>
      </c>
      <c r="E579">
        <v>90292</v>
      </c>
      <c r="F579">
        <v>1725000</v>
      </c>
      <c r="G579" t="str" cm="1">
        <f t="array" ref="G579">IF(OR(VLOOKUP($C579,Price_LookUp_tbl,11,FALSE)&gt;$F579,VLOOKUP($C579,Price_LookUp_tbl,12,FALSE)&lt;$F579),"Yes","No")</f>
        <v>No</v>
      </c>
      <c r="H579">
        <f t="shared" si="81"/>
        <v>0.10186669194597835</v>
      </c>
      <c r="I579">
        <v>2</v>
      </c>
      <c r="J579" t="str">
        <f t="shared" si="82"/>
        <v>No</v>
      </c>
      <c r="K579">
        <f t="shared" si="83"/>
        <v>-0.58028845747399715</v>
      </c>
      <c r="L579">
        <v>2.5</v>
      </c>
      <c r="M579" t="str">
        <f t="shared" si="84"/>
        <v>No</v>
      </c>
      <c r="N579">
        <f t="shared" si="85"/>
        <v>-0.23293021530659505</v>
      </c>
      <c r="O579">
        <v>1630</v>
      </c>
      <c r="P579" t="str">
        <f t="shared" si="86"/>
        <v>No</v>
      </c>
      <c r="Q579">
        <f t="shared" si="87"/>
        <v>-0.46671700855557946</v>
      </c>
      <c r="S579">
        <v>2003</v>
      </c>
      <c r="T579" t="str">
        <f t="shared" si="88"/>
        <v>No</v>
      </c>
      <c r="U579">
        <f t="shared" si="89"/>
        <v>0.81355551987689378</v>
      </c>
      <c r="V579">
        <v>66</v>
      </c>
      <c r="W579">
        <v>1058</v>
      </c>
      <c r="X579" t="s">
        <v>531</v>
      </c>
      <c r="Y579">
        <v>33.9848602</v>
      </c>
      <c r="Z579">
        <v>-118.44528409999999</v>
      </c>
      <c r="AA579">
        <v>2.3557176599241334</v>
      </c>
    </row>
    <row r="580" spans="1:27" x14ac:dyDescent="0.3">
      <c r="A580" t="s">
        <v>396</v>
      </c>
      <c r="B580" t="s">
        <v>532</v>
      </c>
      <c r="C580" t="s">
        <v>221</v>
      </c>
      <c r="D580" t="s">
        <v>20</v>
      </c>
      <c r="E580">
        <v>90292</v>
      </c>
      <c r="F580">
        <v>2298000</v>
      </c>
      <c r="G580" t="str" cm="1">
        <f t="array" ref="G580">IF(OR(VLOOKUP($C580,Price_LookUp_tbl,11,FALSE)&gt;$F580,VLOOKUP($C580,Price_LookUp_tbl,12,FALSE)&lt;$F580),"Yes","No")</f>
        <v>No</v>
      </c>
      <c r="H580">
        <f t="shared" si="81"/>
        <v>0.71231482867053952</v>
      </c>
      <c r="I580">
        <v>3</v>
      </c>
      <c r="J580" t="str">
        <f t="shared" si="82"/>
        <v>No</v>
      </c>
      <c r="K580">
        <f t="shared" si="83"/>
        <v>0.58028845747399715</v>
      </c>
      <c r="L580">
        <v>3.5</v>
      </c>
      <c r="M580" t="str">
        <f t="shared" si="84"/>
        <v>No</v>
      </c>
      <c r="N580">
        <f t="shared" si="85"/>
        <v>0.64702837585165307</v>
      </c>
      <c r="O580">
        <v>2099</v>
      </c>
      <c r="P580" t="str">
        <f t="shared" si="86"/>
        <v>No</v>
      </c>
      <c r="Q580">
        <f t="shared" si="87"/>
        <v>-1.4079286962873507E-2</v>
      </c>
      <c r="S580">
        <v>2003</v>
      </c>
      <c r="T580" t="str">
        <f t="shared" si="88"/>
        <v>No</v>
      </c>
      <c r="U580">
        <f t="shared" si="89"/>
        <v>0.81355551987689378</v>
      </c>
      <c r="V580">
        <v>62</v>
      </c>
      <c r="W580">
        <v>1095</v>
      </c>
      <c r="X580" t="s">
        <v>533</v>
      </c>
      <c r="Y580">
        <v>33.9848602</v>
      </c>
      <c r="Z580">
        <v>-118.44528409999999</v>
      </c>
      <c r="AA580">
        <v>2.3557176599241334</v>
      </c>
    </row>
    <row r="581" spans="1:27" x14ac:dyDescent="0.3">
      <c r="A581" t="s">
        <v>396</v>
      </c>
      <c r="B581" t="s">
        <v>536</v>
      </c>
      <c r="C581" t="s">
        <v>221</v>
      </c>
      <c r="D581" t="s">
        <v>20</v>
      </c>
      <c r="E581">
        <v>90292</v>
      </c>
      <c r="F581">
        <v>1248000</v>
      </c>
      <c r="G581" t="str" cm="1">
        <f t="array" ref="G581">IF(OR(VLOOKUP($C581,Price_LookUp_tbl,11,FALSE)&gt;$F581,VLOOKUP($C581,Price_LookUp_tbl,12,FALSE)&lt;$F581),"Yes","No")</f>
        <v>No</v>
      </c>
      <c r="H581">
        <f t="shared" si="81"/>
        <v>-0.40630741140064586</v>
      </c>
      <c r="I581">
        <v>2</v>
      </c>
      <c r="J581" t="str">
        <f t="shared" si="82"/>
        <v>No</v>
      </c>
      <c r="K581">
        <f t="shared" si="83"/>
        <v>-0.58028845747399715</v>
      </c>
      <c r="L581">
        <v>2</v>
      </c>
      <c r="M581" t="str">
        <f t="shared" si="84"/>
        <v>No</v>
      </c>
      <c r="N581">
        <f t="shared" si="85"/>
        <v>-0.67290951088571915</v>
      </c>
      <c r="O581">
        <v>1613</v>
      </c>
      <c r="P581" t="str">
        <f t="shared" si="86"/>
        <v>No</v>
      </c>
      <c r="Q581">
        <f t="shared" si="87"/>
        <v>-0.4831239195727991</v>
      </c>
      <c r="S581">
        <v>1979</v>
      </c>
      <c r="T581" t="str">
        <f t="shared" si="88"/>
        <v>No</v>
      </c>
      <c r="U581">
        <f t="shared" si="89"/>
        <v>-0.61718004956177164</v>
      </c>
      <c r="V581">
        <v>12</v>
      </c>
      <c r="W581">
        <v>774</v>
      </c>
      <c r="X581" t="s">
        <v>537</v>
      </c>
      <c r="Y581">
        <v>33.973178300000001</v>
      </c>
      <c r="Z581">
        <v>-118.45761779999999</v>
      </c>
      <c r="AA581">
        <v>1.8021122409564247</v>
      </c>
    </row>
    <row r="582" spans="1:27" x14ac:dyDescent="0.3">
      <c r="A582" t="s">
        <v>396</v>
      </c>
      <c r="B582" t="s">
        <v>538</v>
      </c>
      <c r="C582" t="s">
        <v>221</v>
      </c>
      <c r="D582" t="s">
        <v>20</v>
      </c>
      <c r="E582">
        <v>90292</v>
      </c>
      <c r="F582">
        <v>1395000</v>
      </c>
      <c r="G582" t="str" cm="1">
        <f t="array" ref="G582">IF(OR(VLOOKUP($C582,Price_LookUp_tbl,11,FALSE)&gt;$F582,VLOOKUP($C582,Price_LookUp_tbl,12,FALSE)&lt;$F582),"Yes","No")</f>
        <v>No</v>
      </c>
      <c r="H582">
        <f t="shared" si="81"/>
        <v>-0.24970029779067993</v>
      </c>
      <c r="I582">
        <v>2</v>
      </c>
      <c r="J582" t="str">
        <f t="shared" si="82"/>
        <v>No</v>
      </c>
      <c r="K582">
        <f t="shared" si="83"/>
        <v>-0.58028845747399715</v>
      </c>
      <c r="L582">
        <v>2.5</v>
      </c>
      <c r="M582" t="str">
        <f t="shared" si="84"/>
        <v>No</v>
      </c>
      <c r="N582">
        <f t="shared" si="85"/>
        <v>-0.23293021530659505</v>
      </c>
      <c r="O582">
        <v>1550</v>
      </c>
      <c r="P582" t="str">
        <f t="shared" si="86"/>
        <v>No</v>
      </c>
      <c r="Q582">
        <f t="shared" si="87"/>
        <v>-0.54392600157778948</v>
      </c>
      <c r="S582">
        <v>2010</v>
      </c>
      <c r="T582" t="str">
        <f t="shared" si="88"/>
        <v>No</v>
      </c>
      <c r="U582">
        <f t="shared" si="89"/>
        <v>1.2308533942965045</v>
      </c>
      <c r="V582">
        <v>33</v>
      </c>
      <c r="W582">
        <v>900</v>
      </c>
      <c r="X582" t="s">
        <v>539</v>
      </c>
      <c r="Y582">
        <v>33.980590599999999</v>
      </c>
      <c r="Z582">
        <v>-118.463722</v>
      </c>
      <c r="AA582">
        <v>1.6733998777824957</v>
      </c>
    </row>
    <row r="583" spans="1:27" x14ac:dyDescent="0.3">
      <c r="A583" t="s">
        <v>396</v>
      </c>
      <c r="B583" t="s">
        <v>540</v>
      </c>
      <c r="C583" t="s">
        <v>221</v>
      </c>
      <c r="D583" t="s">
        <v>20</v>
      </c>
      <c r="E583">
        <v>90292</v>
      </c>
      <c r="F583">
        <v>1350000</v>
      </c>
      <c r="G583" t="str" cm="1">
        <f t="array" ref="G583">IF(OR(VLOOKUP($C583,Price_LookUp_tbl,11,FALSE)&gt;$F583,VLOOKUP($C583,Price_LookUp_tbl,12,FALSE)&lt;$F583),"Yes","No")</f>
        <v>No</v>
      </c>
      <c r="H583">
        <f t="shared" si="81"/>
        <v>-0.29764125093658789</v>
      </c>
      <c r="I583">
        <v>2</v>
      </c>
      <c r="J583" t="str">
        <f t="shared" si="82"/>
        <v>No</v>
      </c>
      <c r="K583">
        <f t="shared" si="83"/>
        <v>-0.58028845747399715</v>
      </c>
      <c r="L583">
        <v>2</v>
      </c>
      <c r="M583" t="str">
        <f t="shared" si="84"/>
        <v>No</v>
      </c>
      <c r="N583">
        <f t="shared" si="85"/>
        <v>-0.67290951088571915</v>
      </c>
      <c r="O583">
        <v>1524</v>
      </c>
      <c r="P583" t="str">
        <f t="shared" si="86"/>
        <v>No</v>
      </c>
      <c r="Q583">
        <f t="shared" si="87"/>
        <v>-0.56901892431000767</v>
      </c>
      <c r="S583">
        <v>2011</v>
      </c>
      <c r="T583" t="str">
        <f t="shared" si="88"/>
        <v>No</v>
      </c>
      <c r="U583">
        <f t="shared" si="89"/>
        <v>1.2904673763564489</v>
      </c>
      <c r="V583">
        <v>53</v>
      </c>
      <c r="W583">
        <v>886</v>
      </c>
      <c r="X583" t="s">
        <v>541</v>
      </c>
      <c r="Y583">
        <v>33.990562300000001</v>
      </c>
      <c r="Z583">
        <v>-118.4425111</v>
      </c>
      <c r="AA583">
        <v>2.3750152651100631</v>
      </c>
    </row>
    <row r="584" spans="1:27" x14ac:dyDescent="0.3">
      <c r="A584" t="s">
        <v>396</v>
      </c>
      <c r="B584" t="s">
        <v>542</v>
      </c>
      <c r="C584" t="s">
        <v>221</v>
      </c>
      <c r="D584" t="s">
        <v>20</v>
      </c>
      <c r="E584">
        <v>90292</v>
      </c>
      <c r="F584">
        <v>1997000</v>
      </c>
      <c r="G584" t="str" cm="1">
        <f t="array" ref="G584">IF(OR(VLOOKUP($C584,Price_LookUp_tbl,11,FALSE)&gt;$F584,VLOOKUP($C584,Price_LookUp_tbl,12,FALSE)&lt;$F584),"Yes","No")</f>
        <v>No</v>
      </c>
      <c r="H584">
        <f t="shared" si="81"/>
        <v>0.39164311985013306</v>
      </c>
      <c r="I584">
        <v>2</v>
      </c>
      <c r="J584" t="str">
        <f t="shared" si="82"/>
        <v>No</v>
      </c>
      <c r="K584">
        <f t="shared" si="83"/>
        <v>-0.58028845747399715</v>
      </c>
      <c r="L584">
        <v>3</v>
      </c>
      <c r="M584" t="str">
        <f t="shared" si="84"/>
        <v>No</v>
      </c>
      <c r="N584">
        <f t="shared" si="85"/>
        <v>0.20704908027252902</v>
      </c>
      <c r="O584">
        <v>1886</v>
      </c>
      <c r="P584" t="str">
        <f t="shared" si="86"/>
        <v>No</v>
      </c>
      <c r="Q584">
        <f t="shared" si="87"/>
        <v>-0.21964823088450755</v>
      </c>
      <c r="S584">
        <v>1973</v>
      </c>
      <c r="T584" t="str">
        <f t="shared" si="88"/>
        <v>No</v>
      </c>
      <c r="U584">
        <f t="shared" si="89"/>
        <v>-0.97486394192143799</v>
      </c>
      <c r="V584">
        <v>10</v>
      </c>
      <c r="W584">
        <v>1059</v>
      </c>
      <c r="X584" t="s">
        <v>543</v>
      </c>
      <c r="Y584">
        <v>33.973938199999999</v>
      </c>
      <c r="Z584">
        <v>-118.4613186</v>
      </c>
      <c r="AA584">
        <v>1.9447164831493864</v>
      </c>
    </row>
    <row r="585" spans="1:27" x14ac:dyDescent="0.3">
      <c r="A585" t="s">
        <v>396</v>
      </c>
      <c r="B585" t="s">
        <v>544</v>
      </c>
      <c r="C585" t="s">
        <v>221</v>
      </c>
      <c r="D585" t="s">
        <v>20</v>
      </c>
      <c r="E585">
        <v>90292</v>
      </c>
      <c r="F585">
        <v>1175000</v>
      </c>
      <c r="G585" t="str" cm="1">
        <f t="array" ref="G585">IF(OR(VLOOKUP($C585,Price_LookUp_tbl,11,FALSE)&gt;$F585,VLOOKUP($C585,Price_LookUp_tbl,12,FALSE)&lt;$F585),"Yes","No")</f>
        <v>No</v>
      </c>
      <c r="H585">
        <f t="shared" si="81"/>
        <v>-0.48407829094845212</v>
      </c>
      <c r="I585">
        <v>2</v>
      </c>
      <c r="J585" t="str">
        <f t="shared" si="82"/>
        <v>No</v>
      </c>
      <c r="K585">
        <f t="shared" si="83"/>
        <v>-0.58028845747399715</v>
      </c>
      <c r="L585">
        <v>2</v>
      </c>
      <c r="M585" t="str">
        <f t="shared" si="84"/>
        <v>No</v>
      </c>
      <c r="N585">
        <f t="shared" si="85"/>
        <v>-0.67290951088571915</v>
      </c>
      <c r="O585">
        <v>1610</v>
      </c>
      <c r="P585" t="str">
        <f t="shared" si="86"/>
        <v>No</v>
      </c>
      <c r="Q585">
        <f t="shared" si="87"/>
        <v>-0.48601925681113195</v>
      </c>
      <c r="S585">
        <v>2006</v>
      </c>
      <c r="T585" t="str">
        <f t="shared" si="88"/>
        <v>No</v>
      </c>
      <c r="U585">
        <f t="shared" si="89"/>
        <v>0.99239746605672696</v>
      </c>
      <c r="V585">
        <v>42</v>
      </c>
      <c r="W585">
        <v>730</v>
      </c>
      <c r="X585" t="s">
        <v>545</v>
      </c>
      <c r="Y585">
        <v>33.989022499999997</v>
      </c>
      <c r="Z585">
        <v>-118.44305230000001</v>
      </c>
      <c r="AA585">
        <v>2.3736830263649829</v>
      </c>
    </row>
    <row r="586" spans="1:27" x14ac:dyDescent="0.3">
      <c r="A586" t="s">
        <v>396</v>
      </c>
      <c r="B586" t="s">
        <v>546</v>
      </c>
      <c r="C586" t="s">
        <v>221</v>
      </c>
      <c r="D586" t="s">
        <v>20</v>
      </c>
      <c r="E586">
        <v>90292</v>
      </c>
      <c r="F586">
        <v>1099000</v>
      </c>
      <c r="G586" t="str" cm="1">
        <f t="array" ref="G586">IF(OR(VLOOKUP($C586,Price_LookUp_tbl,11,FALSE)&gt;$F586,VLOOKUP($C586,Price_LookUp_tbl,12,FALSE)&lt;$F586),"Yes","No")</f>
        <v>No</v>
      </c>
      <c r="H586">
        <f t="shared" si="81"/>
        <v>-0.56504523403931883</v>
      </c>
      <c r="I586">
        <v>2</v>
      </c>
      <c r="J586" t="str">
        <f t="shared" si="82"/>
        <v>No</v>
      </c>
      <c r="K586">
        <f t="shared" si="83"/>
        <v>-0.58028845747399715</v>
      </c>
      <c r="L586">
        <v>2</v>
      </c>
      <c r="M586" t="str">
        <f t="shared" si="84"/>
        <v>No</v>
      </c>
      <c r="N586">
        <f t="shared" si="85"/>
        <v>-0.67290951088571915</v>
      </c>
      <c r="O586">
        <v>1740</v>
      </c>
      <c r="P586" t="str">
        <f t="shared" si="86"/>
        <v>No</v>
      </c>
      <c r="Q586">
        <f t="shared" si="87"/>
        <v>-0.36055464315004077</v>
      </c>
      <c r="S586">
        <v>2008</v>
      </c>
      <c r="T586" t="str">
        <f t="shared" si="88"/>
        <v>No</v>
      </c>
      <c r="U586">
        <f t="shared" si="89"/>
        <v>1.1116254301766157</v>
      </c>
      <c r="V586">
        <v>12</v>
      </c>
      <c r="W586">
        <v>632</v>
      </c>
      <c r="X586" t="s">
        <v>547</v>
      </c>
      <c r="Y586">
        <v>33.987985100000003</v>
      </c>
      <c r="Z586">
        <v>-118.46182629816349</v>
      </c>
      <c r="AA586">
        <v>1.4174941414802771</v>
      </c>
    </row>
    <row r="587" spans="1:27" x14ac:dyDescent="0.3">
      <c r="A587" t="s">
        <v>396</v>
      </c>
      <c r="B587" t="s">
        <v>548</v>
      </c>
      <c r="C587" t="s">
        <v>221</v>
      </c>
      <c r="D587" t="s">
        <v>20</v>
      </c>
      <c r="E587">
        <v>90292</v>
      </c>
      <c r="F587">
        <v>989000</v>
      </c>
      <c r="G587" t="str" cm="1">
        <f t="array" ref="G587">IF(OR(VLOOKUP($C587,Price_LookUp_tbl,11,FALSE)&gt;$F587,VLOOKUP($C587,Price_LookUp_tbl,12,FALSE)&lt;$F587),"Yes","No")</f>
        <v>No</v>
      </c>
      <c r="H587">
        <f t="shared" si="81"/>
        <v>-0.68223423061820498</v>
      </c>
      <c r="I587">
        <v>1</v>
      </c>
      <c r="J587" t="str">
        <f t="shared" si="82"/>
        <v>No</v>
      </c>
      <c r="K587">
        <f t="shared" si="83"/>
        <v>-1.7408653724219916</v>
      </c>
      <c r="L587">
        <v>2</v>
      </c>
      <c r="M587" t="str">
        <f t="shared" si="84"/>
        <v>No</v>
      </c>
      <c r="N587">
        <f t="shared" si="85"/>
        <v>-0.67290951088571915</v>
      </c>
      <c r="O587">
        <v>1200</v>
      </c>
      <c r="P587" t="str">
        <f t="shared" si="86"/>
        <v>No</v>
      </c>
      <c r="Q587">
        <f t="shared" si="87"/>
        <v>-0.88171534604995805</v>
      </c>
      <c r="S587">
        <v>2008</v>
      </c>
      <c r="T587" t="str">
        <f t="shared" si="88"/>
        <v>No</v>
      </c>
      <c r="U587">
        <f t="shared" si="89"/>
        <v>1.1116254301766157</v>
      </c>
      <c r="V587">
        <v>32</v>
      </c>
      <c r="W587">
        <v>824</v>
      </c>
      <c r="X587" t="s">
        <v>549</v>
      </c>
      <c r="Y587">
        <v>33.987985100000003</v>
      </c>
      <c r="Z587">
        <v>-118.4419489</v>
      </c>
      <c r="AA587">
        <v>2.4555171838373107</v>
      </c>
    </row>
    <row r="588" spans="1:27" x14ac:dyDescent="0.3">
      <c r="A588" t="s">
        <v>396</v>
      </c>
      <c r="B588" t="s">
        <v>550</v>
      </c>
      <c r="C588" t="s">
        <v>221</v>
      </c>
      <c r="D588" t="s">
        <v>20</v>
      </c>
      <c r="E588">
        <v>90292</v>
      </c>
      <c r="F588">
        <v>1169000</v>
      </c>
      <c r="G588" t="str" cm="1">
        <f t="array" ref="G588">IF(OR(VLOOKUP($C588,Price_LookUp_tbl,11,FALSE)&gt;$F588,VLOOKUP($C588,Price_LookUp_tbl,12,FALSE)&lt;$F588),"Yes","No")</f>
        <v>No</v>
      </c>
      <c r="H588">
        <f t="shared" si="81"/>
        <v>-0.49047041803457314</v>
      </c>
      <c r="I588">
        <v>2</v>
      </c>
      <c r="J588" t="str">
        <f t="shared" si="82"/>
        <v>No</v>
      </c>
      <c r="K588">
        <f t="shared" si="83"/>
        <v>-0.58028845747399715</v>
      </c>
      <c r="L588">
        <v>2</v>
      </c>
      <c r="M588" t="str">
        <f t="shared" si="84"/>
        <v>No</v>
      </c>
      <c r="N588">
        <f t="shared" si="85"/>
        <v>-0.67290951088571915</v>
      </c>
      <c r="O588">
        <v>1640</v>
      </c>
      <c r="P588" t="str">
        <f t="shared" si="86"/>
        <v>No</v>
      </c>
      <c r="Q588">
        <f t="shared" si="87"/>
        <v>-0.45706588442780322</v>
      </c>
      <c r="S588">
        <v>2008</v>
      </c>
      <c r="T588" t="str">
        <f t="shared" si="88"/>
        <v>No</v>
      </c>
      <c r="U588">
        <f t="shared" si="89"/>
        <v>1.1116254301766157</v>
      </c>
      <c r="V588">
        <v>12</v>
      </c>
      <c r="W588">
        <v>713</v>
      </c>
      <c r="X588" t="s">
        <v>547</v>
      </c>
      <c r="Y588">
        <v>33.987985100000003</v>
      </c>
      <c r="Z588">
        <v>-118.4419489</v>
      </c>
      <c r="AA588">
        <v>2.4555171838373107</v>
      </c>
    </row>
    <row r="589" spans="1:27" x14ac:dyDescent="0.3">
      <c r="A589" t="s">
        <v>396</v>
      </c>
      <c r="B589" t="s">
        <v>551</v>
      </c>
      <c r="C589" t="s">
        <v>221</v>
      </c>
      <c r="D589" t="s">
        <v>20</v>
      </c>
      <c r="E589">
        <v>90292</v>
      </c>
      <c r="F589">
        <v>915000</v>
      </c>
      <c r="G589" t="str" cm="1">
        <f t="array" ref="G589">IF(OR(VLOOKUP($C589,Price_LookUp_tbl,11,FALSE)&gt;$F589,VLOOKUP($C589,Price_LookUp_tbl,12,FALSE)&lt;$F589),"Yes","No")</f>
        <v>No</v>
      </c>
      <c r="H589">
        <f t="shared" si="81"/>
        <v>-0.76107046468036466</v>
      </c>
      <c r="I589">
        <v>3</v>
      </c>
      <c r="J589" t="str">
        <f t="shared" si="82"/>
        <v>No</v>
      </c>
      <c r="K589">
        <f t="shared" si="83"/>
        <v>0.58028845747399715</v>
      </c>
      <c r="L589">
        <v>2</v>
      </c>
      <c r="M589" t="str">
        <f t="shared" si="84"/>
        <v>No</v>
      </c>
      <c r="N589">
        <f t="shared" si="85"/>
        <v>-0.67290951088571915</v>
      </c>
      <c r="O589">
        <v>1722</v>
      </c>
      <c r="P589" t="str">
        <f t="shared" si="86"/>
        <v>No</v>
      </c>
      <c r="Q589">
        <f t="shared" si="87"/>
        <v>-0.37792666658003798</v>
      </c>
      <c r="S589">
        <v>1972</v>
      </c>
      <c r="T589" t="str">
        <f t="shared" si="88"/>
        <v>No</v>
      </c>
      <c r="U589">
        <f t="shared" si="89"/>
        <v>-1.0344779239813824</v>
      </c>
      <c r="V589">
        <v>47</v>
      </c>
      <c r="W589">
        <v>531</v>
      </c>
      <c r="X589" t="s">
        <v>552</v>
      </c>
      <c r="Y589">
        <v>33.984493800000003</v>
      </c>
      <c r="Z589">
        <v>-118.453924</v>
      </c>
      <c r="AA589">
        <v>1.9293792011277446</v>
      </c>
    </row>
    <row r="590" spans="1:27" x14ac:dyDescent="0.3">
      <c r="A590" t="s">
        <v>396</v>
      </c>
      <c r="B590" t="s">
        <v>553</v>
      </c>
      <c r="C590" t="s">
        <v>221</v>
      </c>
      <c r="D590" t="s">
        <v>20</v>
      </c>
      <c r="E590">
        <v>90292</v>
      </c>
      <c r="F590">
        <v>685000</v>
      </c>
      <c r="G590" t="str" cm="1">
        <f t="array" ref="G590">IF(OR(VLOOKUP($C590,Price_LookUp_tbl,11,FALSE)&gt;$F590,VLOOKUP($C590,Price_LookUp_tbl,12,FALSE)&lt;$F590),"Yes","No")</f>
        <v>No</v>
      </c>
      <c r="H590">
        <f t="shared" si="81"/>
        <v>-1.0061020029816719</v>
      </c>
      <c r="I590">
        <v>3</v>
      </c>
      <c r="J590" t="str">
        <f t="shared" si="82"/>
        <v>No</v>
      </c>
      <c r="K590">
        <f t="shared" si="83"/>
        <v>0.58028845747399715</v>
      </c>
      <c r="L590">
        <v>3.5</v>
      </c>
      <c r="M590" t="str">
        <f t="shared" si="84"/>
        <v>No</v>
      </c>
      <c r="N590">
        <f t="shared" si="85"/>
        <v>0.64702837585165307</v>
      </c>
      <c r="O590">
        <v>1722</v>
      </c>
      <c r="P590" t="str">
        <f t="shared" si="86"/>
        <v>No</v>
      </c>
      <c r="Q590">
        <f t="shared" si="87"/>
        <v>-0.37792666658003798</v>
      </c>
      <c r="S590">
        <v>1972</v>
      </c>
      <c r="T590" t="str">
        <f t="shared" si="88"/>
        <v>No</v>
      </c>
      <c r="U590">
        <f t="shared" si="89"/>
        <v>-1.0344779239813824</v>
      </c>
      <c r="V590">
        <v>27</v>
      </c>
      <c r="W590">
        <v>398</v>
      </c>
      <c r="X590" t="s">
        <v>552</v>
      </c>
      <c r="Y590">
        <v>33.983831899999998</v>
      </c>
      <c r="Z590">
        <v>-118.4543228</v>
      </c>
      <c r="AA590">
        <v>1.9342939560147341</v>
      </c>
    </row>
    <row r="591" spans="1:27" x14ac:dyDescent="0.3">
      <c r="A591" t="s">
        <v>396</v>
      </c>
      <c r="B591" t="s">
        <v>554</v>
      </c>
      <c r="C591" t="s">
        <v>221</v>
      </c>
      <c r="D591" t="s">
        <v>20</v>
      </c>
      <c r="E591">
        <v>90292</v>
      </c>
      <c r="F591">
        <v>858000</v>
      </c>
      <c r="G591" t="str" cm="1">
        <f t="array" ref="G591">IF(OR(VLOOKUP($C591,Price_LookUp_tbl,11,FALSE)&gt;$F591,VLOOKUP($C591,Price_LookUp_tbl,12,FALSE)&lt;$F591),"Yes","No")</f>
        <v>No</v>
      </c>
      <c r="H591">
        <f t="shared" si="81"/>
        <v>-0.82179567199851478</v>
      </c>
      <c r="I591">
        <v>3</v>
      </c>
      <c r="J591" t="str">
        <f t="shared" si="82"/>
        <v>No</v>
      </c>
      <c r="K591">
        <f t="shared" si="83"/>
        <v>0.58028845747399715</v>
      </c>
      <c r="L591">
        <v>2</v>
      </c>
      <c r="M591" t="str">
        <f t="shared" si="84"/>
        <v>No</v>
      </c>
      <c r="N591">
        <f t="shared" si="85"/>
        <v>-0.67290951088571915</v>
      </c>
      <c r="O591">
        <v>1800</v>
      </c>
      <c r="P591" t="str">
        <f t="shared" si="86"/>
        <v>No</v>
      </c>
      <c r="Q591">
        <f t="shared" si="87"/>
        <v>-0.3026478983833833</v>
      </c>
      <c r="S591">
        <v>1972</v>
      </c>
      <c r="T591" t="str">
        <f t="shared" si="88"/>
        <v>No</v>
      </c>
      <c r="U591">
        <f t="shared" si="89"/>
        <v>-1.0344779239813824</v>
      </c>
      <c r="V591">
        <v>31</v>
      </c>
      <c r="W591">
        <v>477</v>
      </c>
      <c r="X591" t="s">
        <v>555</v>
      </c>
      <c r="Y591">
        <v>33.985001199999999</v>
      </c>
      <c r="Z591">
        <v>-118.4539456</v>
      </c>
      <c r="AA591">
        <v>1.9103282379569231</v>
      </c>
    </row>
    <row r="592" spans="1:27" x14ac:dyDescent="0.3">
      <c r="A592" t="s">
        <v>396</v>
      </c>
      <c r="B592" t="s">
        <v>556</v>
      </c>
      <c r="C592" t="s">
        <v>221</v>
      </c>
      <c r="D592" t="s">
        <v>20</v>
      </c>
      <c r="E592">
        <v>90292</v>
      </c>
      <c r="F592">
        <v>679000</v>
      </c>
      <c r="G592" t="str" cm="1">
        <f t="array" ref="G592">IF(OR(VLOOKUP($C592,Price_LookUp_tbl,11,FALSE)&gt;$F592,VLOOKUP($C592,Price_LookUp_tbl,12,FALSE)&lt;$F592),"Yes","No")</f>
        <v>No</v>
      </c>
      <c r="H592">
        <f t="shared" si="81"/>
        <v>-1.012494130067793</v>
      </c>
      <c r="I592">
        <v>2</v>
      </c>
      <c r="J592" t="str">
        <f t="shared" si="82"/>
        <v>No</v>
      </c>
      <c r="K592">
        <f t="shared" si="83"/>
        <v>-0.58028845747399715</v>
      </c>
      <c r="L592">
        <v>2</v>
      </c>
      <c r="M592" t="str">
        <f t="shared" si="84"/>
        <v>No</v>
      </c>
      <c r="N592">
        <f t="shared" si="85"/>
        <v>-0.67290951088571915</v>
      </c>
      <c r="O592">
        <v>1422</v>
      </c>
      <c r="P592" t="str">
        <f t="shared" si="86"/>
        <v>No</v>
      </c>
      <c r="Q592">
        <f t="shared" si="87"/>
        <v>-0.66746039041332539</v>
      </c>
      <c r="S592">
        <v>1972</v>
      </c>
      <c r="T592" t="str">
        <f t="shared" si="88"/>
        <v>No</v>
      </c>
      <c r="U592">
        <f t="shared" si="89"/>
        <v>-1.0344779239813824</v>
      </c>
      <c r="V592">
        <v>55</v>
      </c>
      <c r="W592">
        <v>477</v>
      </c>
      <c r="X592" t="s">
        <v>557</v>
      </c>
      <c r="Y592">
        <v>33.984196500000003</v>
      </c>
      <c r="Z592">
        <v>-118.4520636</v>
      </c>
      <c r="AA592">
        <v>2.0314766628108014</v>
      </c>
    </row>
    <row r="593" spans="1:27" x14ac:dyDescent="0.3">
      <c r="A593" t="s">
        <v>396</v>
      </c>
      <c r="B593" t="s">
        <v>558</v>
      </c>
      <c r="C593" t="s">
        <v>221</v>
      </c>
      <c r="D593" t="s">
        <v>20</v>
      </c>
      <c r="E593">
        <v>90292</v>
      </c>
      <c r="F593">
        <v>749000</v>
      </c>
      <c r="G593" t="str" cm="1">
        <f t="array" ref="G593">IF(OR(VLOOKUP($C593,Price_LookUp_tbl,11,FALSE)&gt;$F593,VLOOKUP($C593,Price_LookUp_tbl,12,FALSE)&lt;$F593),"Yes","No")</f>
        <v>No</v>
      </c>
      <c r="H593">
        <f t="shared" si="81"/>
        <v>-0.93791931406304729</v>
      </c>
      <c r="I593">
        <v>3</v>
      </c>
      <c r="J593" t="str">
        <f t="shared" si="82"/>
        <v>No</v>
      </c>
      <c r="K593">
        <f t="shared" si="83"/>
        <v>0.58028845747399715</v>
      </c>
      <c r="L593">
        <v>2</v>
      </c>
      <c r="M593" t="str">
        <f t="shared" si="84"/>
        <v>No</v>
      </c>
      <c r="N593">
        <f t="shared" si="85"/>
        <v>-0.67290951088571915</v>
      </c>
      <c r="O593">
        <v>1722</v>
      </c>
      <c r="P593" t="str">
        <f t="shared" si="86"/>
        <v>No</v>
      </c>
      <c r="Q593">
        <f t="shared" si="87"/>
        <v>-0.37792666658003798</v>
      </c>
      <c r="S593">
        <v>1972</v>
      </c>
      <c r="T593" t="str">
        <f t="shared" si="88"/>
        <v>No</v>
      </c>
      <c r="U593">
        <f t="shared" si="89"/>
        <v>-1.0344779239813824</v>
      </c>
      <c r="V593">
        <v>47</v>
      </c>
      <c r="W593">
        <v>435</v>
      </c>
      <c r="X593" t="s">
        <v>559</v>
      </c>
      <c r="Y593">
        <v>33.984318999999999</v>
      </c>
      <c r="Z593">
        <v>-118.4536265</v>
      </c>
      <c r="AA593">
        <v>1.9502193140967969</v>
      </c>
    </row>
    <row r="594" spans="1:27" x14ac:dyDescent="0.3">
      <c r="A594" t="s">
        <v>396</v>
      </c>
      <c r="B594" t="s">
        <v>560</v>
      </c>
      <c r="C594" t="s">
        <v>221</v>
      </c>
      <c r="D594" t="s">
        <v>20</v>
      </c>
      <c r="E594">
        <v>90292</v>
      </c>
      <c r="F594">
        <v>589000</v>
      </c>
      <c r="G594" t="str" cm="1">
        <f t="array" ref="G594">IF(OR(VLOOKUP($C594,Price_LookUp_tbl,11,FALSE)&gt;$F594,VLOOKUP($C594,Price_LookUp_tbl,12,FALSE)&lt;$F594),"Yes","No")</f>
        <v>No</v>
      </c>
      <c r="H594">
        <f t="shared" si="81"/>
        <v>-1.1083760363596089</v>
      </c>
      <c r="I594">
        <v>2</v>
      </c>
      <c r="J594" t="str">
        <f t="shared" si="82"/>
        <v>No</v>
      </c>
      <c r="K594">
        <f t="shared" si="83"/>
        <v>-0.58028845747399715</v>
      </c>
      <c r="L594">
        <v>2</v>
      </c>
      <c r="M594" t="str">
        <f t="shared" si="84"/>
        <v>No</v>
      </c>
      <c r="N594">
        <f t="shared" si="85"/>
        <v>-0.67290951088571915</v>
      </c>
      <c r="O594">
        <v>1422</v>
      </c>
      <c r="P594" t="str">
        <f t="shared" si="86"/>
        <v>No</v>
      </c>
      <c r="Q594">
        <f t="shared" si="87"/>
        <v>-0.66746039041332539</v>
      </c>
      <c r="S594">
        <v>1972</v>
      </c>
      <c r="T594" t="str">
        <f t="shared" si="88"/>
        <v>No</v>
      </c>
      <c r="U594">
        <f t="shared" si="89"/>
        <v>-1.0344779239813824</v>
      </c>
      <c r="V594">
        <v>14</v>
      </c>
      <c r="W594">
        <v>414</v>
      </c>
      <c r="X594" t="s">
        <v>557</v>
      </c>
      <c r="Y594">
        <v>33.984318999999999</v>
      </c>
      <c r="Z594">
        <v>-118.4536265</v>
      </c>
      <c r="AA594">
        <v>1.9502193140967969</v>
      </c>
    </row>
    <row r="595" spans="1:27" x14ac:dyDescent="0.3">
      <c r="A595" t="s">
        <v>396</v>
      </c>
      <c r="B595" t="s">
        <v>561</v>
      </c>
      <c r="C595" t="s">
        <v>221</v>
      </c>
      <c r="D595" t="s">
        <v>20</v>
      </c>
      <c r="E595">
        <v>90292</v>
      </c>
      <c r="F595">
        <v>1099000</v>
      </c>
      <c r="G595" t="str" cm="1">
        <f t="array" ref="G595">IF(OR(VLOOKUP($C595,Price_LookUp_tbl,11,FALSE)&gt;$F595,VLOOKUP($C595,Price_LookUp_tbl,12,FALSE)&lt;$F595),"Yes","No")</f>
        <v>No</v>
      </c>
      <c r="H595">
        <f t="shared" si="81"/>
        <v>-0.56504523403931883</v>
      </c>
      <c r="I595">
        <v>2</v>
      </c>
      <c r="J595" t="str">
        <f t="shared" si="82"/>
        <v>No</v>
      </c>
      <c r="K595">
        <f t="shared" si="83"/>
        <v>-0.58028845747399715</v>
      </c>
      <c r="L595">
        <v>2</v>
      </c>
      <c r="M595" t="str">
        <f t="shared" si="84"/>
        <v>No</v>
      </c>
      <c r="N595">
        <f t="shared" si="85"/>
        <v>-0.67290951088571915</v>
      </c>
      <c r="O595">
        <v>1929</v>
      </c>
      <c r="P595" t="str">
        <f t="shared" si="86"/>
        <v>No</v>
      </c>
      <c r="Q595">
        <f t="shared" si="87"/>
        <v>-0.17814839713506969</v>
      </c>
      <c r="S595">
        <v>1981</v>
      </c>
      <c r="T595" t="str">
        <f t="shared" si="88"/>
        <v>No</v>
      </c>
      <c r="U595">
        <f t="shared" si="89"/>
        <v>-0.49795208544188285</v>
      </c>
      <c r="V595">
        <v>17</v>
      </c>
      <c r="W595">
        <v>570</v>
      </c>
      <c r="X595" t="s">
        <v>562</v>
      </c>
      <c r="Y595">
        <v>33.987614999999998</v>
      </c>
      <c r="Z595">
        <v>-118.436088</v>
      </c>
      <c r="AA595">
        <v>2.686287078861882</v>
      </c>
    </row>
    <row r="596" spans="1:27" x14ac:dyDescent="0.3">
      <c r="A596" t="s">
        <v>396</v>
      </c>
      <c r="B596" t="s">
        <v>563</v>
      </c>
      <c r="C596" t="s">
        <v>221</v>
      </c>
      <c r="D596" t="s">
        <v>20</v>
      </c>
      <c r="E596">
        <v>90292</v>
      </c>
      <c r="F596">
        <v>975000</v>
      </c>
      <c r="G596" t="str" cm="1">
        <f t="array" ref="G596">IF(OR(VLOOKUP($C596,Price_LookUp_tbl,11,FALSE)&gt;$F596,VLOOKUP($C596,Price_LookUp_tbl,12,FALSE)&lt;$F596),"Yes","No")</f>
        <v>No</v>
      </c>
      <c r="H596">
        <f t="shared" si="81"/>
        <v>-0.69714919381915408</v>
      </c>
      <c r="I596">
        <v>2</v>
      </c>
      <c r="J596" t="str">
        <f t="shared" si="82"/>
        <v>No</v>
      </c>
      <c r="K596">
        <f t="shared" si="83"/>
        <v>-0.58028845747399715</v>
      </c>
      <c r="L596">
        <v>2.5</v>
      </c>
      <c r="M596" t="str">
        <f t="shared" si="84"/>
        <v>No</v>
      </c>
      <c r="N596">
        <f t="shared" si="85"/>
        <v>-0.23293021530659505</v>
      </c>
      <c r="O596">
        <v>1547</v>
      </c>
      <c r="P596" t="str">
        <f t="shared" si="86"/>
        <v>No</v>
      </c>
      <c r="Q596">
        <f t="shared" si="87"/>
        <v>-0.54682133881612227</v>
      </c>
      <c r="S596">
        <v>1974</v>
      </c>
      <c r="T596" t="str">
        <f t="shared" si="88"/>
        <v>No</v>
      </c>
      <c r="U596">
        <f t="shared" si="89"/>
        <v>-0.9152499598614936</v>
      </c>
      <c r="V596">
        <v>18</v>
      </c>
      <c r="W596">
        <v>630</v>
      </c>
      <c r="X596" t="s">
        <v>564</v>
      </c>
      <c r="Y596">
        <v>33.986013399999997</v>
      </c>
      <c r="Z596">
        <v>-118.43798719999999</v>
      </c>
      <c r="AA596">
        <v>2.5589772130095678</v>
      </c>
    </row>
    <row r="597" spans="1:27" x14ac:dyDescent="0.3">
      <c r="A597" t="s">
        <v>396</v>
      </c>
      <c r="B597" t="s">
        <v>565</v>
      </c>
      <c r="C597" t="s">
        <v>221</v>
      </c>
      <c r="D597" t="s">
        <v>20</v>
      </c>
      <c r="E597">
        <v>90292</v>
      </c>
      <c r="F597">
        <v>1089000</v>
      </c>
      <c r="G597" t="str" cm="1">
        <f t="array" ref="G597">IF(OR(VLOOKUP($C597,Price_LookUp_tbl,11,FALSE)&gt;$F597,VLOOKUP($C597,Price_LookUp_tbl,12,FALSE)&lt;$F597),"Yes","No")</f>
        <v>No</v>
      </c>
      <c r="H597">
        <f t="shared" si="81"/>
        <v>-0.57569877918285395</v>
      </c>
      <c r="I597">
        <v>2</v>
      </c>
      <c r="J597" t="str">
        <f t="shared" si="82"/>
        <v>No</v>
      </c>
      <c r="K597">
        <f t="shared" si="83"/>
        <v>-0.58028845747399715</v>
      </c>
      <c r="L597">
        <v>2.5</v>
      </c>
      <c r="M597" t="str">
        <f t="shared" si="84"/>
        <v>No</v>
      </c>
      <c r="N597">
        <f t="shared" si="85"/>
        <v>-0.23293021530659505</v>
      </c>
      <c r="O597">
        <v>1582</v>
      </c>
      <c r="P597" t="str">
        <f t="shared" si="86"/>
        <v>No</v>
      </c>
      <c r="Q597">
        <f t="shared" si="87"/>
        <v>-0.51304240436890547</v>
      </c>
      <c r="S597">
        <v>1966</v>
      </c>
      <c r="T597" t="str">
        <f t="shared" si="88"/>
        <v>No</v>
      </c>
      <c r="U597">
        <f t="shared" si="89"/>
        <v>-1.3921618163410487</v>
      </c>
      <c r="V597">
        <v>56</v>
      </c>
      <c r="W597">
        <v>688</v>
      </c>
      <c r="X597" t="s">
        <v>566</v>
      </c>
      <c r="Y597">
        <v>33.981724800000002</v>
      </c>
      <c r="Z597">
        <v>-118.43767250000001</v>
      </c>
      <c r="AA597">
        <v>2.2695829457565728</v>
      </c>
    </row>
    <row r="598" spans="1:27" x14ac:dyDescent="0.3">
      <c r="A598" t="s">
        <v>396</v>
      </c>
      <c r="B598" t="s">
        <v>567</v>
      </c>
      <c r="C598" t="s">
        <v>221</v>
      </c>
      <c r="D598" t="s">
        <v>20</v>
      </c>
      <c r="E598">
        <v>90292</v>
      </c>
      <c r="F598">
        <v>1250000</v>
      </c>
      <c r="G598" t="str" cm="1">
        <f t="array" ref="G598">IF(OR(VLOOKUP($C598,Price_LookUp_tbl,11,FALSE)&gt;$F598,VLOOKUP($C598,Price_LookUp_tbl,12,FALSE)&lt;$F598),"Yes","No")</f>
        <v>No</v>
      </c>
      <c r="H598">
        <f t="shared" si="81"/>
        <v>-0.40417670237193887</v>
      </c>
      <c r="I598">
        <v>2</v>
      </c>
      <c r="J598" t="str">
        <f t="shared" si="82"/>
        <v>No</v>
      </c>
      <c r="K598">
        <f t="shared" si="83"/>
        <v>-0.58028845747399715</v>
      </c>
      <c r="L598">
        <v>2.5</v>
      </c>
      <c r="M598" t="str">
        <f t="shared" si="84"/>
        <v>No</v>
      </c>
      <c r="N598">
        <f t="shared" si="85"/>
        <v>-0.23293021530659505</v>
      </c>
      <c r="O598">
        <v>1932</v>
      </c>
      <c r="P598" t="str">
        <f t="shared" si="86"/>
        <v>No</v>
      </c>
      <c r="Q598">
        <f t="shared" si="87"/>
        <v>-0.17525305989673681</v>
      </c>
      <c r="S598">
        <v>1968</v>
      </c>
      <c r="T598" t="str">
        <f t="shared" si="88"/>
        <v>No</v>
      </c>
      <c r="U598">
        <f t="shared" si="89"/>
        <v>-1.27293385222116</v>
      </c>
      <c r="V598">
        <v>56</v>
      </c>
      <c r="W598">
        <v>647</v>
      </c>
      <c r="X598" t="s">
        <v>568</v>
      </c>
      <c r="Y598">
        <v>33.981302100000001</v>
      </c>
      <c r="Z598">
        <v>-118.4326681</v>
      </c>
      <c r="AA598">
        <v>2.3096829870057856</v>
      </c>
    </row>
    <row r="599" spans="1:27" x14ac:dyDescent="0.3">
      <c r="A599" t="s">
        <v>396</v>
      </c>
      <c r="B599" t="s">
        <v>569</v>
      </c>
      <c r="C599" t="s">
        <v>229</v>
      </c>
      <c r="D599" t="s">
        <v>20</v>
      </c>
      <c r="E599">
        <v>90293</v>
      </c>
      <c r="F599">
        <v>1269000</v>
      </c>
      <c r="G599" t="str" cm="1">
        <f t="array" ref="G599">IF(OR(VLOOKUP($C599,Price_LookUp_tbl,11,FALSE)&gt;$F599,VLOOKUP($C599,Price_LookUp_tbl,12,FALSE)&lt;$F599),"Yes","No")</f>
        <v>No</v>
      </c>
      <c r="H599">
        <f t="shared" si="81"/>
        <v>-0.17739494188499622</v>
      </c>
      <c r="I599">
        <v>2</v>
      </c>
      <c r="J599" t="str">
        <f t="shared" si="82"/>
        <v>No</v>
      </c>
      <c r="K599">
        <f t="shared" si="83"/>
        <v>-0.46611002667406076</v>
      </c>
      <c r="L599">
        <v>2</v>
      </c>
      <c r="M599" t="str">
        <f t="shared" si="84"/>
        <v>No</v>
      </c>
      <c r="N599">
        <f t="shared" si="85"/>
        <v>-0.22537604586525639</v>
      </c>
      <c r="O599">
        <v>1395</v>
      </c>
      <c r="P599" t="str">
        <f t="shared" si="86"/>
        <v>No</v>
      </c>
      <c r="Q599">
        <f t="shared" si="87"/>
        <v>-0.3029257977411115</v>
      </c>
      <c r="S599">
        <v>1989</v>
      </c>
      <c r="T599" t="str">
        <f t="shared" si="88"/>
        <v>No</v>
      </c>
      <c r="U599">
        <f t="shared" si="89"/>
        <v>0.94709701854198003</v>
      </c>
      <c r="V599">
        <v>24</v>
      </c>
      <c r="W599">
        <v>910</v>
      </c>
      <c r="X599" t="s">
        <v>570</v>
      </c>
      <c r="Y599">
        <v>33.962234700000003</v>
      </c>
      <c r="Z599">
        <v>-118.45264400000001</v>
      </c>
      <c r="AA599">
        <v>0.99689491152823528</v>
      </c>
    </row>
    <row r="600" spans="1:27" x14ac:dyDescent="0.3">
      <c r="A600" t="s">
        <v>396</v>
      </c>
      <c r="B600" t="s">
        <v>571</v>
      </c>
      <c r="C600" t="s">
        <v>229</v>
      </c>
      <c r="D600" t="s">
        <v>20</v>
      </c>
      <c r="E600">
        <v>90293</v>
      </c>
      <c r="F600">
        <v>1049000</v>
      </c>
      <c r="G600" t="str" cm="1">
        <f t="array" ref="G600">IF(OR(VLOOKUP($C600,Price_LookUp_tbl,11,FALSE)&gt;$F600,VLOOKUP($C600,Price_LookUp_tbl,12,FALSE)&lt;$F600),"Yes","No")</f>
        <v>No</v>
      </c>
      <c r="H600">
        <f t="shared" si="81"/>
        <v>-0.36539498725708058</v>
      </c>
      <c r="I600">
        <v>2</v>
      </c>
      <c r="J600" t="str">
        <f t="shared" si="82"/>
        <v>No</v>
      </c>
      <c r="K600">
        <f t="shared" si="83"/>
        <v>-0.46611002667406076</v>
      </c>
      <c r="L600">
        <v>2</v>
      </c>
      <c r="M600" t="str">
        <f t="shared" si="84"/>
        <v>No</v>
      </c>
      <c r="N600">
        <f t="shared" si="85"/>
        <v>-0.22537604586525639</v>
      </c>
      <c r="O600">
        <v>1162</v>
      </c>
      <c r="P600" t="str">
        <f t="shared" si="86"/>
        <v>No</v>
      </c>
      <c r="Q600">
        <f t="shared" si="87"/>
        <v>-0.46816726132497538</v>
      </c>
      <c r="S600">
        <v>1969</v>
      </c>
      <c r="T600" t="str">
        <f t="shared" si="88"/>
        <v>No</v>
      </c>
      <c r="U600">
        <f t="shared" si="89"/>
        <v>-0.40392929611761347</v>
      </c>
      <c r="V600">
        <v>79</v>
      </c>
      <c r="W600">
        <v>903</v>
      </c>
      <c r="X600" t="s">
        <v>572</v>
      </c>
      <c r="Y600">
        <v>33.961151899999997</v>
      </c>
      <c r="Z600">
        <v>-118.4519574</v>
      </c>
      <c r="AA600">
        <v>0.91236401539590739</v>
      </c>
    </row>
    <row r="601" spans="1:27" x14ac:dyDescent="0.3">
      <c r="A601" t="s">
        <v>396</v>
      </c>
      <c r="B601" t="s">
        <v>573</v>
      </c>
      <c r="C601" t="s">
        <v>229</v>
      </c>
      <c r="D601" t="s">
        <v>20</v>
      </c>
      <c r="E601">
        <v>90293</v>
      </c>
      <c r="F601">
        <v>1050000</v>
      </c>
      <c r="G601" t="str" cm="1">
        <f t="array" ref="G601">IF(OR(VLOOKUP($C601,Price_LookUp_tbl,11,FALSE)&gt;$F601,VLOOKUP($C601,Price_LookUp_tbl,12,FALSE)&lt;$F601),"Yes","No")</f>
        <v>No</v>
      </c>
      <c r="H601">
        <f t="shared" si="81"/>
        <v>-0.36454044159629839</v>
      </c>
      <c r="I601">
        <v>3</v>
      </c>
      <c r="J601" t="str">
        <f t="shared" si="82"/>
        <v>No</v>
      </c>
      <c r="K601">
        <f t="shared" si="83"/>
        <v>0.4123281005193612</v>
      </c>
      <c r="L601">
        <v>2</v>
      </c>
      <c r="M601" t="str">
        <f t="shared" si="84"/>
        <v>No</v>
      </c>
      <c r="N601">
        <f t="shared" si="85"/>
        <v>-0.22537604586525639</v>
      </c>
      <c r="O601">
        <v>1737</v>
      </c>
      <c r="P601" t="str">
        <f t="shared" si="86"/>
        <v>No</v>
      </c>
      <c r="Q601">
        <f t="shared" si="87"/>
        <v>-6.0382533596555987E-2</v>
      </c>
      <c r="S601">
        <v>1975</v>
      </c>
      <c r="T601" t="str">
        <f t="shared" si="88"/>
        <v>No</v>
      </c>
      <c r="U601">
        <f t="shared" si="89"/>
        <v>1.3785982802645778E-3</v>
      </c>
      <c r="V601">
        <v>55</v>
      </c>
      <c r="W601">
        <v>604</v>
      </c>
      <c r="X601" t="s">
        <v>543</v>
      </c>
      <c r="Y601">
        <v>33.959519399999998</v>
      </c>
      <c r="Z601">
        <v>-118.44907240000001</v>
      </c>
      <c r="AA601">
        <v>0.7427785446918016</v>
      </c>
    </row>
    <row r="602" spans="1:27" x14ac:dyDescent="0.3">
      <c r="A602" t="s">
        <v>396</v>
      </c>
      <c r="B602" t="s">
        <v>574</v>
      </c>
      <c r="C602" t="s">
        <v>229</v>
      </c>
      <c r="D602" t="s">
        <v>20</v>
      </c>
      <c r="E602">
        <v>90293</v>
      </c>
      <c r="F602">
        <v>625000</v>
      </c>
      <c r="G602" t="str" cm="1">
        <f t="array" ref="G602">IF(OR(VLOOKUP($C602,Price_LookUp_tbl,11,FALSE)&gt;$F602,VLOOKUP($C602,Price_LookUp_tbl,12,FALSE)&lt;$F602),"Yes","No")</f>
        <v>No</v>
      </c>
      <c r="H602">
        <f t="shared" si="81"/>
        <v>-0.7277223474287341</v>
      </c>
      <c r="I602">
        <v>2</v>
      </c>
      <c r="J602" t="str">
        <f t="shared" si="82"/>
        <v>No</v>
      </c>
      <c r="K602">
        <f t="shared" si="83"/>
        <v>-0.46611002667406076</v>
      </c>
      <c r="L602">
        <v>2</v>
      </c>
      <c r="M602" t="str">
        <f t="shared" si="84"/>
        <v>No</v>
      </c>
      <c r="N602">
        <f t="shared" si="85"/>
        <v>-0.22537604586525639</v>
      </c>
      <c r="O602">
        <v>1048</v>
      </c>
      <c r="P602" t="str">
        <f t="shared" si="86"/>
        <v>No</v>
      </c>
      <c r="Q602">
        <f t="shared" si="87"/>
        <v>-0.54901501603982727</v>
      </c>
      <c r="S602">
        <v>1971</v>
      </c>
      <c r="T602" t="str">
        <f t="shared" si="88"/>
        <v>No</v>
      </c>
      <c r="U602">
        <f t="shared" si="89"/>
        <v>-0.26882666465165411</v>
      </c>
      <c r="V602">
        <v>3</v>
      </c>
      <c r="W602">
        <v>596</v>
      </c>
      <c r="X602" t="s">
        <v>428</v>
      </c>
      <c r="Y602">
        <v>33.9579278</v>
      </c>
      <c r="Z602">
        <v>-118.4329298</v>
      </c>
      <c r="AA602">
        <v>0.89572586401741061</v>
      </c>
    </row>
    <row r="603" spans="1:27" x14ac:dyDescent="0.3">
      <c r="A603" t="s">
        <v>396</v>
      </c>
      <c r="B603" t="s">
        <v>575</v>
      </c>
      <c r="C603" t="s">
        <v>229</v>
      </c>
      <c r="D603" t="s">
        <v>20</v>
      </c>
      <c r="E603">
        <v>90293</v>
      </c>
      <c r="F603">
        <v>679000</v>
      </c>
      <c r="G603" t="str" cm="1">
        <f t="array" ref="G603">IF(OR(VLOOKUP($C603,Price_LookUp_tbl,11,FALSE)&gt;$F603,VLOOKUP($C603,Price_LookUp_tbl,12,FALSE)&lt;$F603),"Yes","No")</f>
        <v>No</v>
      </c>
      <c r="H603">
        <f t="shared" si="81"/>
        <v>-0.68157688174649522</v>
      </c>
      <c r="I603">
        <v>2</v>
      </c>
      <c r="J603" t="str">
        <f t="shared" si="82"/>
        <v>No</v>
      </c>
      <c r="K603">
        <f t="shared" si="83"/>
        <v>-0.46611002667406076</v>
      </c>
      <c r="L603">
        <v>2</v>
      </c>
      <c r="M603" t="str">
        <f t="shared" si="84"/>
        <v>No</v>
      </c>
      <c r="N603">
        <f t="shared" si="85"/>
        <v>-0.22537604586525639</v>
      </c>
      <c r="O603">
        <v>1048</v>
      </c>
      <c r="P603" t="str">
        <f t="shared" si="86"/>
        <v>No</v>
      </c>
      <c r="Q603">
        <f t="shared" si="87"/>
        <v>-0.54901501603982727</v>
      </c>
      <c r="S603">
        <v>1971</v>
      </c>
      <c r="T603" t="str">
        <f t="shared" si="88"/>
        <v>No</v>
      </c>
      <c r="U603">
        <f t="shared" si="89"/>
        <v>-0.26882666465165411</v>
      </c>
      <c r="V603">
        <v>21</v>
      </c>
      <c r="W603">
        <v>648</v>
      </c>
      <c r="X603" t="s">
        <v>576</v>
      </c>
      <c r="Y603">
        <v>33.957737000000002</v>
      </c>
      <c r="Z603">
        <v>-118.43176800000001</v>
      </c>
      <c r="AA603">
        <v>0.93874471531287584</v>
      </c>
    </row>
    <row r="604" spans="1:27" x14ac:dyDescent="0.3">
      <c r="A604" t="s">
        <v>396</v>
      </c>
      <c r="B604" t="s">
        <v>577</v>
      </c>
      <c r="C604" t="s">
        <v>229</v>
      </c>
      <c r="D604" t="s">
        <v>20</v>
      </c>
      <c r="E604">
        <v>90293</v>
      </c>
      <c r="F604">
        <v>750000</v>
      </c>
      <c r="G604" t="str" cm="1">
        <f t="array" ref="G604">IF(OR(VLOOKUP($C604,Price_LookUp_tbl,11,FALSE)&gt;$F604,VLOOKUP($C604,Price_LookUp_tbl,12,FALSE)&lt;$F604),"Yes","No")</f>
        <v>No</v>
      </c>
      <c r="H604">
        <f t="shared" si="81"/>
        <v>-0.62090413983095893</v>
      </c>
      <c r="I604">
        <v>3</v>
      </c>
      <c r="J604" t="str">
        <f t="shared" si="82"/>
        <v>No</v>
      </c>
      <c r="K604">
        <f t="shared" si="83"/>
        <v>0.4123281005193612</v>
      </c>
      <c r="L604">
        <v>2</v>
      </c>
      <c r="M604" t="str">
        <f t="shared" si="84"/>
        <v>No</v>
      </c>
      <c r="N604">
        <f t="shared" si="85"/>
        <v>-0.22537604586525639</v>
      </c>
      <c r="O604">
        <v>1262</v>
      </c>
      <c r="P604" t="str">
        <f t="shared" si="86"/>
        <v>No</v>
      </c>
      <c r="Q604">
        <f t="shared" si="87"/>
        <v>-0.397248178241772</v>
      </c>
      <c r="S604">
        <v>1971</v>
      </c>
      <c r="T604" t="str">
        <f t="shared" si="88"/>
        <v>No</v>
      </c>
      <c r="U604">
        <f t="shared" si="89"/>
        <v>-0.26882666465165411</v>
      </c>
      <c r="V604">
        <v>45</v>
      </c>
      <c r="W604">
        <v>594</v>
      </c>
      <c r="X604" t="s">
        <v>576</v>
      </c>
      <c r="Y604">
        <v>33.957007300000001</v>
      </c>
      <c r="Z604">
        <v>-118.4317757</v>
      </c>
      <c r="AA604">
        <v>0.90831899155927864</v>
      </c>
    </row>
    <row r="605" spans="1:27" x14ac:dyDescent="0.3">
      <c r="A605" t="s">
        <v>396</v>
      </c>
      <c r="B605" t="s">
        <v>579</v>
      </c>
      <c r="C605" t="s">
        <v>229</v>
      </c>
      <c r="D605" t="s">
        <v>20</v>
      </c>
      <c r="E605">
        <v>90293</v>
      </c>
      <c r="F605">
        <v>699000</v>
      </c>
      <c r="G605" t="str" cm="1">
        <f t="array" ref="G605">IF(OR(VLOOKUP($C605,Price_LookUp_tbl,11,FALSE)&gt;$F605,VLOOKUP($C605,Price_LookUp_tbl,12,FALSE)&lt;$F605),"Yes","No")</f>
        <v>No</v>
      </c>
      <c r="H605">
        <f t="shared" si="81"/>
        <v>-0.66448596853085118</v>
      </c>
      <c r="I605">
        <v>2</v>
      </c>
      <c r="J605" t="str">
        <f t="shared" si="82"/>
        <v>No</v>
      </c>
      <c r="K605">
        <f t="shared" si="83"/>
        <v>-0.46611002667406076</v>
      </c>
      <c r="L605">
        <v>2</v>
      </c>
      <c r="M605" t="str">
        <f t="shared" si="84"/>
        <v>No</v>
      </c>
      <c r="N605">
        <f t="shared" si="85"/>
        <v>-0.22537604586525639</v>
      </c>
      <c r="O605">
        <v>1048</v>
      </c>
      <c r="P605" t="str">
        <f t="shared" si="86"/>
        <v>No</v>
      </c>
      <c r="Q605">
        <f t="shared" si="87"/>
        <v>-0.54901501603982727</v>
      </c>
      <c r="S605">
        <v>1971</v>
      </c>
      <c r="T605" t="str">
        <f t="shared" si="88"/>
        <v>No</v>
      </c>
      <c r="U605">
        <f t="shared" si="89"/>
        <v>-0.26882666465165411</v>
      </c>
      <c r="V605">
        <v>12</v>
      </c>
      <c r="W605">
        <v>667</v>
      </c>
      <c r="X605" t="s">
        <v>580</v>
      </c>
      <c r="Y605">
        <v>33.957007300000001</v>
      </c>
      <c r="Z605">
        <v>-118.4317757</v>
      </c>
      <c r="AA605">
        <v>0.90831899155927864</v>
      </c>
    </row>
    <row r="606" spans="1:27" x14ac:dyDescent="0.3">
      <c r="A606" t="s">
        <v>396</v>
      </c>
      <c r="B606" t="s">
        <v>581</v>
      </c>
      <c r="C606" t="s">
        <v>229</v>
      </c>
      <c r="D606" t="s">
        <v>20</v>
      </c>
      <c r="E606">
        <v>90293</v>
      </c>
      <c r="F606">
        <v>750000</v>
      </c>
      <c r="G606" t="str" cm="1">
        <f t="array" ref="G606">IF(OR(VLOOKUP($C606,Price_LookUp_tbl,11,FALSE)&gt;$F606,VLOOKUP($C606,Price_LookUp_tbl,12,FALSE)&lt;$F606),"Yes","No")</f>
        <v>No</v>
      </c>
      <c r="H606">
        <f t="shared" si="81"/>
        <v>-0.62090413983095893</v>
      </c>
      <c r="I606">
        <v>3</v>
      </c>
      <c r="J606" t="str">
        <f t="shared" si="82"/>
        <v>No</v>
      </c>
      <c r="K606">
        <f t="shared" si="83"/>
        <v>0.4123281005193612</v>
      </c>
      <c r="L606">
        <v>2</v>
      </c>
      <c r="M606" t="str">
        <f t="shared" si="84"/>
        <v>No</v>
      </c>
      <c r="N606">
        <f t="shared" si="85"/>
        <v>-0.22537604586525639</v>
      </c>
      <c r="O606">
        <v>1262</v>
      </c>
      <c r="P606" t="str">
        <f t="shared" si="86"/>
        <v>No</v>
      </c>
      <c r="Q606">
        <f t="shared" si="87"/>
        <v>-0.397248178241772</v>
      </c>
      <c r="S606">
        <v>1971</v>
      </c>
      <c r="T606" t="str">
        <f t="shared" si="88"/>
        <v>No</v>
      </c>
      <c r="U606">
        <f t="shared" si="89"/>
        <v>-0.26882666465165411</v>
      </c>
      <c r="V606">
        <v>66</v>
      </c>
      <c r="W606">
        <v>594</v>
      </c>
      <c r="X606" t="s">
        <v>428</v>
      </c>
      <c r="Y606">
        <v>33.957007300000001</v>
      </c>
      <c r="Z606">
        <v>-118.4317757</v>
      </c>
      <c r="AA606">
        <v>0.90831899155927864</v>
      </c>
    </row>
    <row r="607" spans="1:27" x14ac:dyDescent="0.3">
      <c r="A607" t="s">
        <v>396</v>
      </c>
      <c r="B607" t="s">
        <v>582</v>
      </c>
      <c r="C607" t="s">
        <v>229</v>
      </c>
      <c r="D607" t="s">
        <v>20</v>
      </c>
      <c r="E607">
        <v>90293</v>
      </c>
      <c r="F607">
        <v>924000</v>
      </c>
      <c r="G607" t="str" cm="1">
        <f t="array" ref="G607">IF(OR(VLOOKUP($C607,Price_LookUp_tbl,11,FALSE)&gt;$F607,VLOOKUP($C607,Price_LookUp_tbl,12,FALSE)&lt;$F607),"Yes","No")</f>
        <v>No</v>
      </c>
      <c r="H607">
        <f t="shared" si="81"/>
        <v>-0.4722131948548558</v>
      </c>
      <c r="I607">
        <v>4</v>
      </c>
      <c r="J607" t="str">
        <f t="shared" si="82"/>
        <v>No</v>
      </c>
      <c r="K607">
        <f t="shared" si="83"/>
        <v>1.2907662277127832</v>
      </c>
      <c r="L607">
        <v>2.5</v>
      </c>
      <c r="M607" t="str">
        <f t="shared" si="84"/>
        <v>No</v>
      </c>
      <c r="N607">
        <f t="shared" si="85"/>
        <v>0.25477292141289865</v>
      </c>
      <c r="O607">
        <v>1428</v>
      </c>
      <c r="P607" t="str">
        <f t="shared" si="86"/>
        <v>No</v>
      </c>
      <c r="Q607">
        <f t="shared" si="87"/>
        <v>-0.27952250032365439</v>
      </c>
      <c r="S607">
        <v>1970</v>
      </c>
      <c r="T607" t="str">
        <f t="shared" si="88"/>
        <v>No</v>
      </c>
      <c r="U607">
        <f t="shared" si="89"/>
        <v>-0.33637798038463379</v>
      </c>
      <c r="V607">
        <v>83</v>
      </c>
      <c r="W607">
        <v>647</v>
      </c>
      <c r="X607" t="s">
        <v>583</v>
      </c>
      <c r="Y607">
        <v>33.958034599999998</v>
      </c>
      <c r="Z607">
        <v>-118.4346953</v>
      </c>
      <c r="AA607">
        <v>0.82751739588907047</v>
      </c>
    </row>
    <row r="608" spans="1:27" x14ac:dyDescent="0.3">
      <c r="A608" t="s">
        <v>396</v>
      </c>
      <c r="B608" t="s">
        <v>590</v>
      </c>
      <c r="C608" t="s">
        <v>229</v>
      </c>
      <c r="D608" t="s">
        <v>20</v>
      </c>
      <c r="E608">
        <v>90293</v>
      </c>
      <c r="F608">
        <v>849000</v>
      </c>
      <c r="G608" t="str" cm="1">
        <f t="array" ref="G608">IF(OR(VLOOKUP($C608,Price_LookUp_tbl,11,FALSE)&gt;$F608,VLOOKUP($C608,Price_LookUp_tbl,12,FALSE)&lt;$F608),"Yes","No")</f>
        <v>No</v>
      </c>
      <c r="H608">
        <f t="shared" si="81"/>
        <v>-0.53630411941352096</v>
      </c>
      <c r="I608">
        <v>3</v>
      </c>
      <c r="J608" t="str">
        <f t="shared" si="82"/>
        <v>No</v>
      </c>
      <c r="K608">
        <f t="shared" si="83"/>
        <v>0.4123281005193612</v>
      </c>
      <c r="L608">
        <v>2.5</v>
      </c>
      <c r="M608" t="str">
        <f t="shared" si="84"/>
        <v>No</v>
      </c>
      <c r="N608">
        <f t="shared" si="85"/>
        <v>0.25477292141289865</v>
      </c>
      <c r="O608">
        <v>1414</v>
      </c>
      <c r="P608" t="str">
        <f t="shared" si="86"/>
        <v>No</v>
      </c>
      <c r="Q608">
        <f t="shared" si="87"/>
        <v>-0.2894511719553029</v>
      </c>
      <c r="S608">
        <v>1979</v>
      </c>
      <c r="T608" t="str">
        <f t="shared" si="88"/>
        <v>No</v>
      </c>
      <c r="U608">
        <f t="shared" si="89"/>
        <v>0.27158386121218325</v>
      </c>
      <c r="V608">
        <v>21</v>
      </c>
      <c r="W608">
        <v>600</v>
      </c>
      <c r="X608" t="s">
        <v>591</v>
      </c>
      <c r="Y608">
        <v>33.954397399999998</v>
      </c>
      <c r="Z608">
        <v>-118.4365451</v>
      </c>
      <c r="AA608">
        <v>0.58113110418420999</v>
      </c>
    </row>
    <row r="609" spans="1:27" x14ac:dyDescent="0.3">
      <c r="A609" t="s">
        <v>396</v>
      </c>
      <c r="B609" t="s">
        <v>592</v>
      </c>
      <c r="C609" t="s">
        <v>229</v>
      </c>
      <c r="D609" t="s">
        <v>20</v>
      </c>
      <c r="E609">
        <v>90293</v>
      </c>
      <c r="F609">
        <v>950000</v>
      </c>
      <c r="G609" t="str" cm="1">
        <f t="array" ref="G609">IF(OR(VLOOKUP($C609,Price_LookUp_tbl,11,FALSE)&gt;$F609,VLOOKUP($C609,Price_LookUp_tbl,12,FALSE)&lt;$F609),"Yes","No")</f>
        <v>No</v>
      </c>
      <c r="H609">
        <f t="shared" si="81"/>
        <v>-0.44999500767451855</v>
      </c>
      <c r="I609">
        <v>2</v>
      </c>
      <c r="J609" t="str">
        <f t="shared" si="82"/>
        <v>No</v>
      </c>
      <c r="K609">
        <f t="shared" si="83"/>
        <v>-0.46611002667406076</v>
      </c>
      <c r="L609">
        <v>2.5</v>
      </c>
      <c r="M609" t="str">
        <f t="shared" si="84"/>
        <v>No</v>
      </c>
      <c r="N609">
        <f t="shared" si="85"/>
        <v>0.25477292141289865</v>
      </c>
      <c r="O609">
        <v>1274</v>
      </c>
      <c r="P609" t="str">
        <f t="shared" si="86"/>
        <v>No</v>
      </c>
      <c r="Q609">
        <f t="shared" si="87"/>
        <v>-0.38873788827178762</v>
      </c>
      <c r="S609">
        <v>1979</v>
      </c>
      <c r="T609" t="str">
        <f t="shared" si="88"/>
        <v>No</v>
      </c>
      <c r="U609">
        <f t="shared" si="89"/>
        <v>0.27158386121218325</v>
      </c>
      <c r="V609">
        <v>16</v>
      </c>
      <c r="W609">
        <v>746</v>
      </c>
      <c r="X609" t="s">
        <v>593</v>
      </c>
      <c r="Y609">
        <v>33.955203599999997</v>
      </c>
      <c r="Z609">
        <v>-118.4373483</v>
      </c>
      <c r="AA609">
        <v>0.58169537293558249</v>
      </c>
    </row>
    <row r="610" spans="1:27" x14ac:dyDescent="0.3">
      <c r="A610" t="s">
        <v>396</v>
      </c>
      <c r="B610" t="s">
        <v>594</v>
      </c>
      <c r="C610" t="s">
        <v>229</v>
      </c>
      <c r="D610" t="s">
        <v>20</v>
      </c>
      <c r="E610">
        <v>90293</v>
      </c>
      <c r="F610">
        <v>785000</v>
      </c>
      <c r="G610" t="str" cm="1">
        <f t="array" ref="G610">IF(OR(VLOOKUP($C610,Price_LookUp_tbl,11,FALSE)&gt;$F610,VLOOKUP($C610,Price_LookUp_tbl,12,FALSE)&lt;$F610),"Yes","No")</f>
        <v>No</v>
      </c>
      <c r="H610">
        <f t="shared" si="81"/>
        <v>-0.59099504170358186</v>
      </c>
      <c r="I610">
        <v>2</v>
      </c>
      <c r="J610" t="str">
        <f t="shared" si="82"/>
        <v>No</v>
      </c>
      <c r="K610">
        <f t="shared" si="83"/>
        <v>-0.46611002667406076</v>
      </c>
      <c r="L610">
        <v>2</v>
      </c>
      <c r="M610" t="str">
        <f t="shared" si="84"/>
        <v>No</v>
      </c>
      <c r="N610">
        <f t="shared" si="85"/>
        <v>-0.22537604586525639</v>
      </c>
      <c r="O610">
        <v>1301</v>
      </c>
      <c r="P610" t="str">
        <f t="shared" si="86"/>
        <v>No</v>
      </c>
      <c r="Q610">
        <f t="shared" si="87"/>
        <v>-0.3695897358393227</v>
      </c>
      <c r="S610">
        <v>1981</v>
      </c>
      <c r="T610" t="str">
        <f t="shared" si="88"/>
        <v>No</v>
      </c>
      <c r="U610">
        <f t="shared" si="89"/>
        <v>0.40668649267814261</v>
      </c>
      <c r="V610">
        <v>27</v>
      </c>
      <c r="W610">
        <v>603</v>
      </c>
      <c r="X610" t="s">
        <v>595</v>
      </c>
      <c r="Y610">
        <v>33.953695400000001</v>
      </c>
      <c r="Z610">
        <v>-118.4376118</v>
      </c>
      <c r="AA610">
        <v>0.50314113044255349</v>
      </c>
    </row>
    <row r="611" spans="1:27" x14ac:dyDescent="0.3">
      <c r="A611" t="s">
        <v>396</v>
      </c>
      <c r="B611" t="s">
        <v>598</v>
      </c>
      <c r="C611" t="s">
        <v>229</v>
      </c>
      <c r="D611" t="s">
        <v>20</v>
      </c>
      <c r="E611">
        <v>90293</v>
      </c>
      <c r="F611">
        <v>825000</v>
      </c>
      <c r="G611" t="str" cm="1">
        <f t="array" ref="G611">IF(OR(VLOOKUP($C611,Price_LookUp_tbl,11,FALSE)&gt;$F611,VLOOKUP($C611,Price_LookUp_tbl,12,FALSE)&lt;$F611),"Yes","No")</f>
        <v>No</v>
      </c>
      <c r="H611">
        <f t="shared" si="81"/>
        <v>-0.55681321527229377</v>
      </c>
      <c r="I611">
        <v>2</v>
      </c>
      <c r="J611" t="str">
        <f t="shared" si="82"/>
        <v>No</v>
      </c>
      <c r="K611">
        <f t="shared" si="83"/>
        <v>-0.46611002667406076</v>
      </c>
      <c r="L611">
        <v>2.5</v>
      </c>
      <c r="M611" t="str">
        <f t="shared" si="84"/>
        <v>No</v>
      </c>
      <c r="N611">
        <f t="shared" si="85"/>
        <v>0.25477292141289865</v>
      </c>
      <c r="O611">
        <v>1116</v>
      </c>
      <c r="P611" t="str">
        <f t="shared" si="86"/>
        <v>No</v>
      </c>
      <c r="Q611">
        <f t="shared" si="87"/>
        <v>-0.50079003954324897</v>
      </c>
      <c r="S611">
        <v>1986</v>
      </c>
      <c r="T611" t="str">
        <f t="shared" si="88"/>
        <v>No</v>
      </c>
      <c r="U611">
        <f t="shared" si="89"/>
        <v>0.744443071343041</v>
      </c>
      <c r="V611">
        <v>24</v>
      </c>
      <c r="W611">
        <v>739</v>
      </c>
      <c r="X611" t="s">
        <v>599</v>
      </c>
      <c r="Y611">
        <v>33.958332900000002</v>
      </c>
      <c r="Z611">
        <v>-118.435427</v>
      </c>
      <c r="AA611">
        <v>0.81453444032790667</v>
      </c>
    </row>
    <row r="612" spans="1:27" x14ac:dyDescent="0.3">
      <c r="A612" t="s">
        <v>396</v>
      </c>
      <c r="B612" t="s">
        <v>600</v>
      </c>
      <c r="C612" t="s">
        <v>229</v>
      </c>
      <c r="D612" t="s">
        <v>20</v>
      </c>
      <c r="E612">
        <v>90293</v>
      </c>
      <c r="F612">
        <v>925000</v>
      </c>
      <c r="G612" t="str" cm="1">
        <f t="array" ref="G612">IF(OR(VLOOKUP($C612,Price_LookUp_tbl,11,FALSE)&gt;$F612,VLOOKUP($C612,Price_LookUp_tbl,12,FALSE)&lt;$F612),"Yes","No")</f>
        <v>No</v>
      </c>
      <c r="H612">
        <f t="shared" si="81"/>
        <v>-0.47135864919407361</v>
      </c>
      <c r="I612">
        <v>2</v>
      </c>
      <c r="J612" t="str">
        <f t="shared" si="82"/>
        <v>No</v>
      </c>
      <c r="K612">
        <f t="shared" si="83"/>
        <v>-0.46611002667406076</v>
      </c>
      <c r="L612">
        <v>2</v>
      </c>
      <c r="M612" t="str">
        <f t="shared" si="84"/>
        <v>No</v>
      </c>
      <c r="N612">
        <f t="shared" si="85"/>
        <v>-0.22537604586525639</v>
      </c>
      <c r="O612">
        <v>1367</v>
      </c>
      <c r="P612" t="str">
        <f t="shared" si="86"/>
        <v>No</v>
      </c>
      <c r="Q612">
        <f t="shared" si="87"/>
        <v>-0.32278314100440847</v>
      </c>
      <c r="S612">
        <v>1984</v>
      </c>
      <c r="T612" t="str">
        <f t="shared" si="88"/>
        <v>No</v>
      </c>
      <c r="U612">
        <f t="shared" si="89"/>
        <v>0.60934043987708164</v>
      </c>
      <c r="V612">
        <v>132</v>
      </c>
      <c r="W612">
        <v>677</v>
      </c>
      <c r="X612" t="s">
        <v>601</v>
      </c>
      <c r="Y612">
        <v>33.957863500000002</v>
      </c>
      <c r="Z612">
        <v>-118.4377506</v>
      </c>
      <c r="AA612">
        <v>0.70756667152820429</v>
      </c>
    </row>
    <row r="613" spans="1:27" x14ac:dyDescent="0.3">
      <c r="A613" t="s">
        <v>396</v>
      </c>
      <c r="B613" t="s">
        <v>602</v>
      </c>
      <c r="C613" t="s">
        <v>229</v>
      </c>
      <c r="D613" t="s">
        <v>20</v>
      </c>
      <c r="E613">
        <v>90293</v>
      </c>
      <c r="F613">
        <v>629000</v>
      </c>
      <c r="G613" t="str" cm="1">
        <f t="array" ref="G613">IF(OR(VLOOKUP($C613,Price_LookUp_tbl,11,FALSE)&gt;$F613,VLOOKUP($C613,Price_LookUp_tbl,12,FALSE)&lt;$F613),"Yes","No")</f>
        <v>No</v>
      </c>
      <c r="H613">
        <f t="shared" si="81"/>
        <v>-0.72430416478560533</v>
      </c>
      <c r="I613">
        <v>2</v>
      </c>
      <c r="J613" t="str">
        <f t="shared" si="82"/>
        <v>No</v>
      </c>
      <c r="K613">
        <f t="shared" si="83"/>
        <v>-0.46611002667406076</v>
      </c>
      <c r="L613">
        <v>2</v>
      </c>
      <c r="M613" t="str">
        <f t="shared" si="84"/>
        <v>No</v>
      </c>
      <c r="N613">
        <f t="shared" si="85"/>
        <v>-0.22537604586525639</v>
      </c>
      <c r="O613">
        <v>1048</v>
      </c>
      <c r="P613" t="str">
        <f t="shared" si="86"/>
        <v>No</v>
      </c>
      <c r="Q613">
        <f t="shared" si="87"/>
        <v>-0.54901501603982727</v>
      </c>
      <c r="S613">
        <v>1971</v>
      </c>
      <c r="T613" t="str">
        <f t="shared" si="88"/>
        <v>No</v>
      </c>
      <c r="U613">
        <f t="shared" si="89"/>
        <v>-0.26882666465165411</v>
      </c>
      <c r="V613">
        <v>2</v>
      </c>
      <c r="W613">
        <v>600</v>
      </c>
      <c r="X613" t="s">
        <v>428</v>
      </c>
      <c r="Y613">
        <v>33.957201699999999</v>
      </c>
      <c r="Z613">
        <v>-118.43259639999999</v>
      </c>
      <c r="AA613">
        <v>0.87855930664444015</v>
      </c>
    </row>
    <row r="614" spans="1:27" x14ac:dyDescent="0.3">
      <c r="A614" t="s">
        <v>396</v>
      </c>
      <c r="B614" t="s">
        <v>607</v>
      </c>
      <c r="C614" t="s">
        <v>229</v>
      </c>
      <c r="D614" t="s">
        <v>20</v>
      </c>
      <c r="E614">
        <v>90293</v>
      </c>
      <c r="F614">
        <v>899000</v>
      </c>
      <c r="G614" t="str" cm="1">
        <f t="array" ref="G614">IF(OR(VLOOKUP($C614,Price_LookUp_tbl,11,FALSE)&gt;$F614,VLOOKUP($C614,Price_LookUp_tbl,12,FALSE)&lt;$F614),"Yes","No")</f>
        <v>No</v>
      </c>
      <c r="H614">
        <f t="shared" si="81"/>
        <v>-0.49357683637441085</v>
      </c>
      <c r="I614">
        <v>2</v>
      </c>
      <c r="J614" t="str">
        <f t="shared" si="82"/>
        <v>No</v>
      </c>
      <c r="K614">
        <f t="shared" si="83"/>
        <v>-0.46611002667406076</v>
      </c>
      <c r="L614">
        <v>2.5</v>
      </c>
      <c r="M614" t="str">
        <f t="shared" si="84"/>
        <v>No</v>
      </c>
      <c r="N614">
        <f t="shared" si="85"/>
        <v>0.25477292141289865</v>
      </c>
      <c r="O614">
        <v>1338</v>
      </c>
      <c r="P614" t="str">
        <f t="shared" si="86"/>
        <v>No</v>
      </c>
      <c r="Q614">
        <f t="shared" si="87"/>
        <v>-0.34334967509853742</v>
      </c>
      <c r="S614">
        <v>1983</v>
      </c>
      <c r="T614" t="str">
        <f t="shared" si="88"/>
        <v>No</v>
      </c>
      <c r="U614">
        <f t="shared" si="89"/>
        <v>0.54178912414410196</v>
      </c>
      <c r="V614">
        <v>1</v>
      </c>
      <c r="W614">
        <v>672</v>
      </c>
      <c r="X614" t="s">
        <v>608</v>
      </c>
      <c r="Y614">
        <v>33.955280899999998</v>
      </c>
      <c r="Z614">
        <v>-118.4353807</v>
      </c>
      <c r="AA614">
        <v>0.67114990097406824</v>
      </c>
    </row>
    <row r="615" spans="1:27" x14ac:dyDescent="0.3">
      <c r="A615" t="s">
        <v>396</v>
      </c>
      <c r="B615" t="s">
        <v>611</v>
      </c>
      <c r="C615" t="s">
        <v>229</v>
      </c>
      <c r="D615" t="s">
        <v>20</v>
      </c>
      <c r="E615">
        <v>90293</v>
      </c>
      <c r="F615">
        <v>979000</v>
      </c>
      <c r="G615" t="str" cm="1">
        <f t="array" ref="G615">IF(OR(VLOOKUP($C615,Price_LookUp_tbl,11,FALSE)&gt;$F615,VLOOKUP($C615,Price_LookUp_tbl,12,FALSE)&lt;$F615),"Yes","No")</f>
        <v>No</v>
      </c>
      <c r="H615">
        <f t="shared" si="81"/>
        <v>-0.42521318351183474</v>
      </c>
      <c r="I615">
        <v>2</v>
      </c>
      <c r="J615" t="str">
        <f t="shared" si="82"/>
        <v>No</v>
      </c>
      <c r="K615">
        <f t="shared" si="83"/>
        <v>-0.46611002667406076</v>
      </c>
      <c r="L615">
        <v>2.5</v>
      </c>
      <c r="M615" t="str">
        <f t="shared" si="84"/>
        <v>No</v>
      </c>
      <c r="N615">
        <f t="shared" si="85"/>
        <v>0.25477292141289865</v>
      </c>
      <c r="O615">
        <v>1603</v>
      </c>
      <c r="P615" t="str">
        <f t="shared" si="86"/>
        <v>No</v>
      </c>
      <c r="Q615">
        <f t="shared" si="87"/>
        <v>-0.1554141049280485</v>
      </c>
      <c r="S615">
        <v>1981</v>
      </c>
      <c r="T615" t="str">
        <f t="shared" si="88"/>
        <v>No</v>
      </c>
      <c r="U615">
        <f t="shared" si="89"/>
        <v>0.40668649267814261</v>
      </c>
      <c r="V615">
        <v>8</v>
      </c>
      <c r="W615">
        <v>611</v>
      </c>
      <c r="X615" t="s">
        <v>612</v>
      </c>
      <c r="Y615">
        <v>33.953263700000001</v>
      </c>
      <c r="Z615">
        <v>-118.4396311</v>
      </c>
      <c r="AA615">
        <v>0.39456961820237213</v>
      </c>
    </row>
    <row r="616" spans="1:27" x14ac:dyDescent="0.3">
      <c r="A616" t="s">
        <v>396</v>
      </c>
      <c r="B616" t="s">
        <v>613</v>
      </c>
      <c r="C616" t="s">
        <v>229</v>
      </c>
      <c r="D616" t="s">
        <v>20</v>
      </c>
      <c r="E616">
        <v>90293</v>
      </c>
      <c r="F616">
        <v>899999</v>
      </c>
      <c r="G616" t="str" cm="1">
        <f t="array" ref="G616">IF(OR(VLOOKUP($C616,Price_LookUp_tbl,11,FALSE)&gt;$F616,VLOOKUP($C616,Price_LookUp_tbl,12,FALSE)&lt;$F616),"Yes","No")</f>
        <v>No</v>
      </c>
      <c r="H616">
        <f t="shared" si="81"/>
        <v>-0.49272314525928945</v>
      </c>
      <c r="I616">
        <v>2</v>
      </c>
      <c r="J616" t="str">
        <f t="shared" si="82"/>
        <v>No</v>
      </c>
      <c r="K616">
        <f t="shared" si="83"/>
        <v>-0.46611002667406076</v>
      </c>
      <c r="L616">
        <v>2</v>
      </c>
      <c r="M616" t="str">
        <f t="shared" si="84"/>
        <v>No</v>
      </c>
      <c r="N616">
        <f t="shared" si="85"/>
        <v>-0.22537604586525639</v>
      </c>
      <c r="O616">
        <v>1407</v>
      </c>
      <c r="P616" t="str">
        <f t="shared" si="86"/>
        <v>No</v>
      </c>
      <c r="Q616">
        <f t="shared" si="87"/>
        <v>-0.29441550777112713</v>
      </c>
      <c r="S616">
        <v>1981</v>
      </c>
      <c r="T616" t="str">
        <f t="shared" si="88"/>
        <v>No</v>
      </c>
      <c r="U616">
        <f t="shared" si="89"/>
        <v>0.40668649267814261</v>
      </c>
      <c r="V616">
        <v>55</v>
      </c>
      <c r="W616">
        <v>640</v>
      </c>
      <c r="X616" t="s">
        <v>576</v>
      </c>
      <c r="Y616">
        <v>33.953263700000001</v>
      </c>
      <c r="Z616">
        <v>-118.4396311</v>
      </c>
      <c r="AA616">
        <v>0.39456961820237213</v>
      </c>
    </row>
    <row r="617" spans="1:27" x14ac:dyDescent="0.3">
      <c r="A617" t="s">
        <v>396</v>
      </c>
      <c r="B617" t="s">
        <v>616</v>
      </c>
      <c r="C617" t="s">
        <v>250</v>
      </c>
      <c r="D617" t="s">
        <v>20</v>
      </c>
      <c r="E617">
        <v>90094</v>
      </c>
      <c r="F617">
        <v>1299000</v>
      </c>
      <c r="G617" t="str" cm="1">
        <f t="array" ref="G617">IF(OR(VLOOKUP($C617,Price_LookUp_tbl,11,FALSE)&gt;$F617,VLOOKUP($C617,Price_LookUp_tbl,12,FALSE)&lt;$F617),"Yes","No")</f>
        <v>No</v>
      </c>
      <c r="H617">
        <f t="shared" si="81"/>
        <v>-0.25785328524478651</v>
      </c>
      <c r="I617">
        <v>3</v>
      </c>
      <c r="J617" t="str">
        <f t="shared" si="82"/>
        <v>No</v>
      </c>
      <c r="K617">
        <f t="shared" si="83"/>
        <v>0.38118673482976317</v>
      </c>
      <c r="L617">
        <v>2.5</v>
      </c>
      <c r="M617" t="str">
        <f t="shared" si="84"/>
        <v>No</v>
      </c>
      <c r="N617">
        <f t="shared" si="85"/>
        <v>-0.10051422749286934</v>
      </c>
      <c r="O617">
        <v>1860</v>
      </c>
      <c r="P617" t="str">
        <f t="shared" si="86"/>
        <v>No</v>
      </c>
      <c r="Q617">
        <f t="shared" si="87"/>
        <v>7.1802239123389192E-2</v>
      </c>
      <c r="S617">
        <v>2004</v>
      </c>
      <c r="T617" t="str">
        <f t="shared" si="88"/>
        <v>No</v>
      </c>
      <c r="U617">
        <f t="shared" si="89"/>
        <v>-0.48210728383820084</v>
      </c>
      <c r="V617">
        <v>25</v>
      </c>
      <c r="W617">
        <v>698</v>
      </c>
      <c r="X617" t="s">
        <v>502</v>
      </c>
      <c r="Y617">
        <v>33.9747074</v>
      </c>
      <c r="Z617">
        <v>-118.42329220000001</v>
      </c>
      <c r="AA617">
        <v>2.1361468261870806</v>
      </c>
    </row>
    <row r="618" spans="1:27" x14ac:dyDescent="0.3">
      <c r="A618" t="s">
        <v>396</v>
      </c>
      <c r="B618" t="s">
        <v>617</v>
      </c>
      <c r="C618" t="s">
        <v>250</v>
      </c>
      <c r="D618" t="s">
        <v>20</v>
      </c>
      <c r="E618">
        <v>90094</v>
      </c>
      <c r="F618">
        <v>879000</v>
      </c>
      <c r="G618" t="str" cm="1">
        <f t="array" ref="G618">IF(OR(VLOOKUP($C618,Price_LookUp_tbl,11,FALSE)&gt;$F618,VLOOKUP($C618,Price_LookUp_tbl,12,FALSE)&lt;$F618),"Yes","No")</f>
        <v>No</v>
      </c>
      <c r="H618">
        <f t="shared" si="81"/>
        <v>-0.76572592033804598</v>
      </c>
      <c r="I618">
        <v>2</v>
      </c>
      <c r="J618" t="str">
        <f t="shared" si="82"/>
        <v>No</v>
      </c>
      <c r="K618">
        <f t="shared" si="83"/>
        <v>-0.58910677200963413</v>
      </c>
      <c r="L618">
        <v>2</v>
      </c>
      <c r="M618" t="str">
        <f t="shared" si="84"/>
        <v>No</v>
      </c>
      <c r="N618">
        <f t="shared" si="85"/>
        <v>-0.56958062245959262</v>
      </c>
      <c r="O618">
        <v>1090</v>
      </c>
      <c r="P618" t="str">
        <f t="shared" si="86"/>
        <v>No</v>
      </c>
      <c r="Q618">
        <f t="shared" si="87"/>
        <v>-0.81890908164776643</v>
      </c>
      <c r="S618">
        <v>2004</v>
      </c>
      <c r="T618" t="str">
        <f t="shared" si="88"/>
        <v>No</v>
      </c>
      <c r="U618">
        <f t="shared" si="89"/>
        <v>-0.48210728383820084</v>
      </c>
      <c r="V618">
        <v>11</v>
      </c>
      <c r="W618">
        <v>806</v>
      </c>
      <c r="X618" t="s">
        <v>618</v>
      </c>
      <c r="Y618">
        <v>33.974703499999997</v>
      </c>
      <c r="Z618">
        <v>-118.4232785</v>
      </c>
      <c r="AA618">
        <v>2.1363773355677065</v>
      </c>
    </row>
    <row r="619" spans="1:27" x14ac:dyDescent="0.3">
      <c r="A619" t="s">
        <v>396</v>
      </c>
      <c r="B619" t="s">
        <v>619</v>
      </c>
      <c r="C619" t="s">
        <v>250</v>
      </c>
      <c r="D619" t="s">
        <v>20</v>
      </c>
      <c r="E619">
        <v>90094</v>
      </c>
      <c r="F619">
        <v>1409999</v>
      </c>
      <c r="G619" t="str" cm="1">
        <f t="array" ref="G619">IF(OR(VLOOKUP($C619,Price_LookUp_tbl,11,FALSE)&gt;$F619,VLOOKUP($C619,Price_LookUp_tbl,12,FALSE)&lt;$F619),"Yes","No")</f>
        <v>No</v>
      </c>
      <c r="H619">
        <f t="shared" si="81"/>
        <v>-0.12363101233355625</v>
      </c>
      <c r="I619">
        <v>3</v>
      </c>
      <c r="J619" t="str">
        <f t="shared" si="82"/>
        <v>No</v>
      </c>
      <c r="K619">
        <f t="shared" si="83"/>
        <v>0.38118673482976317</v>
      </c>
      <c r="L619">
        <v>2</v>
      </c>
      <c r="M619" t="str">
        <f t="shared" si="84"/>
        <v>No</v>
      </c>
      <c r="N619">
        <f t="shared" si="85"/>
        <v>-0.56958062245959262</v>
      </c>
      <c r="O619">
        <v>1440</v>
      </c>
      <c r="P619" t="str">
        <f t="shared" si="86"/>
        <v>No</v>
      </c>
      <c r="Q619">
        <f t="shared" si="87"/>
        <v>-0.41404029947905929</v>
      </c>
      <c r="S619">
        <v>2005</v>
      </c>
      <c r="T619" t="str">
        <f t="shared" si="88"/>
        <v>No</v>
      </c>
      <c r="U619">
        <f t="shared" si="89"/>
        <v>-0.17531173957754659</v>
      </c>
      <c r="V619">
        <v>71</v>
      </c>
      <c r="W619">
        <v>979</v>
      </c>
      <c r="X619" t="s">
        <v>620</v>
      </c>
      <c r="Y619">
        <v>33.972587099999998</v>
      </c>
      <c r="Z619">
        <v>-118.4229277</v>
      </c>
      <c r="AA619">
        <v>2.0307464128221322</v>
      </c>
    </row>
    <row r="620" spans="1:27" x14ac:dyDescent="0.3">
      <c r="A620" t="s">
        <v>396</v>
      </c>
      <c r="B620" t="s">
        <v>621</v>
      </c>
      <c r="C620" t="s">
        <v>250</v>
      </c>
      <c r="D620" t="s">
        <v>20</v>
      </c>
      <c r="E620">
        <v>90094</v>
      </c>
      <c r="F620">
        <v>999000</v>
      </c>
      <c r="G620" t="str" cm="1">
        <f t="array" ref="G620">IF(OR(VLOOKUP($C620,Price_LookUp_tbl,11,FALSE)&gt;$F620,VLOOKUP($C620,Price_LookUp_tbl,12,FALSE)&lt;$F620),"Yes","No")</f>
        <v>No</v>
      </c>
      <c r="H620">
        <f t="shared" si="81"/>
        <v>-0.62061945316854328</v>
      </c>
      <c r="I620">
        <v>2</v>
      </c>
      <c r="J620" t="str">
        <f t="shared" si="82"/>
        <v>No</v>
      </c>
      <c r="K620">
        <f t="shared" si="83"/>
        <v>-0.58910677200963413</v>
      </c>
      <c r="L620">
        <v>2</v>
      </c>
      <c r="M620" t="str">
        <f t="shared" si="84"/>
        <v>No</v>
      </c>
      <c r="N620">
        <f t="shared" si="85"/>
        <v>-0.56958062245959262</v>
      </c>
      <c r="O620">
        <v>1060</v>
      </c>
      <c r="P620" t="str">
        <f t="shared" si="86"/>
        <v>No</v>
      </c>
      <c r="Q620">
        <f t="shared" si="87"/>
        <v>-0.85361212011936982</v>
      </c>
      <c r="S620">
        <v>2005</v>
      </c>
      <c r="T620" t="str">
        <f t="shared" si="88"/>
        <v>No</v>
      </c>
      <c r="U620">
        <f t="shared" si="89"/>
        <v>-0.17531173957754659</v>
      </c>
      <c r="V620">
        <v>21</v>
      </c>
      <c r="W620">
        <v>942</v>
      </c>
      <c r="X620" t="s">
        <v>622</v>
      </c>
      <c r="Y620">
        <v>33.972587099999998</v>
      </c>
      <c r="Z620">
        <v>-118.4229277</v>
      </c>
      <c r="AA620">
        <v>2.0307464128221322</v>
      </c>
    </row>
    <row r="621" spans="1:27" x14ac:dyDescent="0.3">
      <c r="A621" t="s">
        <v>396</v>
      </c>
      <c r="B621" t="s">
        <v>623</v>
      </c>
      <c r="C621" t="s">
        <v>250</v>
      </c>
      <c r="D621" t="s">
        <v>20</v>
      </c>
      <c r="E621">
        <v>90094</v>
      </c>
      <c r="F621">
        <v>955000</v>
      </c>
      <c r="G621" t="str" cm="1">
        <f t="array" ref="G621">IF(OR(VLOOKUP($C621,Price_LookUp_tbl,11,FALSE)&gt;$F621,VLOOKUP($C621,Price_LookUp_tbl,12,FALSE)&lt;$F621),"Yes","No")</f>
        <v>No</v>
      </c>
      <c r="H621">
        <f t="shared" si="81"/>
        <v>-0.67382515779736096</v>
      </c>
      <c r="I621">
        <v>2</v>
      </c>
      <c r="J621" t="str">
        <f t="shared" si="82"/>
        <v>No</v>
      </c>
      <c r="K621">
        <f t="shared" si="83"/>
        <v>-0.58910677200963413</v>
      </c>
      <c r="L621">
        <v>2</v>
      </c>
      <c r="M621" t="str">
        <f t="shared" si="84"/>
        <v>No</v>
      </c>
      <c r="N621">
        <f t="shared" si="85"/>
        <v>-0.56958062245959262</v>
      </c>
      <c r="O621">
        <v>1304</v>
      </c>
      <c r="P621" t="str">
        <f t="shared" si="86"/>
        <v>No</v>
      </c>
      <c r="Q621">
        <f t="shared" si="87"/>
        <v>-0.57136074055032837</v>
      </c>
      <c r="S621">
        <v>2004</v>
      </c>
      <c r="T621" t="str">
        <f t="shared" si="88"/>
        <v>No</v>
      </c>
      <c r="U621">
        <f t="shared" si="89"/>
        <v>-0.48210728383820084</v>
      </c>
      <c r="V621">
        <v>52</v>
      </c>
      <c r="W621">
        <v>732</v>
      </c>
      <c r="X621" t="s">
        <v>624</v>
      </c>
      <c r="Y621">
        <v>33.972071</v>
      </c>
      <c r="Z621">
        <v>-118.424012</v>
      </c>
      <c r="AA621">
        <v>1.9646174287365992</v>
      </c>
    </row>
    <row r="622" spans="1:27" x14ac:dyDescent="0.3">
      <c r="A622" t="s">
        <v>396</v>
      </c>
      <c r="B622" t="s">
        <v>625</v>
      </c>
      <c r="C622" t="s">
        <v>250</v>
      </c>
      <c r="D622" t="s">
        <v>20</v>
      </c>
      <c r="E622">
        <v>90094</v>
      </c>
      <c r="F622">
        <v>1349000</v>
      </c>
      <c r="G622" t="str" cm="1">
        <f t="array" ref="G622">IF(OR(VLOOKUP($C622,Price_LookUp_tbl,11,FALSE)&gt;$F622,VLOOKUP($C622,Price_LookUp_tbl,12,FALSE)&lt;$F622),"Yes","No")</f>
        <v>No</v>
      </c>
      <c r="H622">
        <f t="shared" si="81"/>
        <v>-0.19739225725749371</v>
      </c>
      <c r="I622">
        <v>2</v>
      </c>
      <c r="J622" t="str">
        <f t="shared" si="82"/>
        <v>No</v>
      </c>
      <c r="K622">
        <f t="shared" si="83"/>
        <v>-0.58910677200963413</v>
      </c>
      <c r="L622">
        <v>3</v>
      </c>
      <c r="M622" t="str">
        <f t="shared" si="84"/>
        <v>No</v>
      </c>
      <c r="N622">
        <f t="shared" si="85"/>
        <v>0.368552167473854</v>
      </c>
      <c r="O622">
        <v>1810</v>
      </c>
      <c r="P622" t="str">
        <f t="shared" si="86"/>
        <v>No</v>
      </c>
      <c r="Q622">
        <f t="shared" si="87"/>
        <v>1.3963841670716745E-2</v>
      </c>
      <c r="S622">
        <v>2004</v>
      </c>
      <c r="T622" t="str">
        <f t="shared" si="88"/>
        <v>No</v>
      </c>
      <c r="U622">
        <f t="shared" si="89"/>
        <v>-0.48210728383820084</v>
      </c>
      <c r="V622">
        <v>23</v>
      </c>
      <c r="W622">
        <v>745</v>
      </c>
      <c r="X622" t="s">
        <v>626</v>
      </c>
      <c r="Y622">
        <v>33.972071</v>
      </c>
      <c r="Z622">
        <v>-118.424012</v>
      </c>
      <c r="AA622">
        <v>1.9646174287365992</v>
      </c>
    </row>
    <row r="623" spans="1:27" x14ac:dyDescent="0.3">
      <c r="A623" t="s">
        <v>396</v>
      </c>
      <c r="B623" t="s">
        <v>627</v>
      </c>
      <c r="C623" t="s">
        <v>250</v>
      </c>
      <c r="D623" t="s">
        <v>20</v>
      </c>
      <c r="E623">
        <v>90094</v>
      </c>
      <c r="F623">
        <v>985000</v>
      </c>
      <c r="G623" t="str" cm="1">
        <f t="array" ref="G623">IF(OR(VLOOKUP($C623,Price_LookUp_tbl,11,FALSE)&gt;$F623,VLOOKUP($C623,Price_LookUp_tbl,12,FALSE)&lt;$F623),"Yes","No")</f>
        <v>No</v>
      </c>
      <c r="H623">
        <f t="shared" si="81"/>
        <v>-0.63754854100498526</v>
      </c>
      <c r="I623">
        <v>2</v>
      </c>
      <c r="J623" t="str">
        <f t="shared" si="82"/>
        <v>No</v>
      </c>
      <c r="K623">
        <f t="shared" si="83"/>
        <v>-0.58910677200963413</v>
      </c>
      <c r="L623">
        <v>1.5</v>
      </c>
      <c r="M623" t="str">
        <f t="shared" si="84"/>
        <v>No</v>
      </c>
      <c r="N623">
        <f t="shared" si="85"/>
        <v>-1.038647017426316</v>
      </c>
      <c r="O623">
        <v>1230</v>
      </c>
      <c r="P623" t="str">
        <f t="shared" si="86"/>
        <v>No</v>
      </c>
      <c r="Q623">
        <f t="shared" si="87"/>
        <v>-0.65696156878028356</v>
      </c>
      <c r="S623">
        <v>2007</v>
      </c>
      <c r="T623" t="str">
        <f t="shared" si="88"/>
        <v>No</v>
      </c>
      <c r="U623">
        <f t="shared" si="89"/>
        <v>0.43827934894376186</v>
      </c>
      <c r="V623">
        <v>18</v>
      </c>
      <c r="W623">
        <v>801</v>
      </c>
      <c r="X623" t="s">
        <v>626</v>
      </c>
      <c r="Y623">
        <v>33.972746800000003</v>
      </c>
      <c r="Z623">
        <v>-118.4242055</v>
      </c>
      <c r="AA623">
        <v>1.9954992773060654</v>
      </c>
    </row>
    <row r="624" spans="1:27" x14ac:dyDescent="0.3">
      <c r="A624" t="s">
        <v>396</v>
      </c>
      <c r="B624" t="s">
        <v>628</v>
      </c>
      <c r="C624" t="s">
        <v>250</v>
      </c>
      <c r="D624" t="s">
        <v>20</v>
      </c>
      <c r="E624">
        <v>90094</v>
      </c>
      <c r="F624">
        <v>1098000</v>
      </c>
      <c r="G624" t="str" cm="1">
        <f t="array" ref="G624">IF(OR(VLOOKUP($C624,Price_LookUp_tbl,11,FALSE)&gt;$F624,VLOOKUP($C624,Price_LookUp_tbl,12,FALSE)&lt;$F624),"Yes","No")</f>
        <v>No</v>
      </c>
      <c r="H624">
        <f t="shared" si="81"/>
        <v>-0.5009066177537036</v>
      </c>
      <c r="I624">
        <v>2</v>
      </c>
      <c r="J624" t="str">
        <f t="shared" si="82"/>
        <v>No</v>
      </c>
      <c r="K624">
        <f t="shared" si="83"/>
        <v>-0.58910677200963413</v>
      </c>
      <c r="L624">
        <v>2</v>
      </c>
      <c r="M624" t="str">
        <f t="shared" si="84"/>
        <v>No</v>
      </c>
      <c r="N624">
        <f t="shared" si="85"/>
        <v>-0.56958062245959262</v>
      </c>
      <c r="O624">
        <v>1160</v>
      </c>
      <c r="P624" t="str">
        <f t="shared" si="86"/>
        <v>No</v>
      </c>
      <c r="Q624">
        <f t="shared" si="87"/>
        <v>-0.73793532521402494</v>
      </c>
      <c r="S624">
        <v>2007</v>
      </c>
      <c r="T624" t="str">
        <f t="shared" si="88"/>
        <v>No</v>
      </c>
      <c r="U624">
        <f t="shared" si="89"/>
        <v>0.43827934894376186</v>
      </c>
      <c r="V624">
        <v>35</v>
      </c>
      <c r="W624">
        <v>947</v>
      </c>
      <c r="X624" t="s">
        <v>629</v>
      </c>
      <c r="Y624">
        <v>33.972666599999997</v>
      </c>
      <c r="Z624">
        <v>-118.42484450000001</v>
      </c>
      <c r="AA624">
        <v>1.9696402713264487</v>
      </c>
    </row>
    <row r="625" spans="1:27" x14ac:dyDescent="0.3">
      <c r="A625" t="s">
        <v>396</v>
      </c>
      <c r="B625" t="s">
        <v>630</v>
      </c>
      <c r="C625" t="s">
        <v>250</v>
      </c>
      <c r="D625" t="s">
        <v>20</v>
      </c>
      <c r="E625">
        <v>90094</v>
      </c>
      <c r="F625">
        <v>990000</v>
      </c>
      <c r="G625" t="str" cm="1">
        <f t="array" ref="G625">IF(OR(VLOOKUP($C625,Price_LookUp_tbl,11,FALSE)&gt;$F625,VLOOKUP($C625,Price_LookUp_tbl,12,FALSE)&lt;$F625),"Yes","No")</f>
        <v>No</v>
      </c>
      <c r="H625">
        <f t="shared" si="81"/>
        <v>-0.63150243820625596</v>
      </c>
      <c r="I625">
        <v>2</v>
      </c>
      <c r="J625" t="str">
        <f t="shared" si="82"/>
        <v>No</v>
      </c>
      <c r="K625">
        <f t="shared" si="83"/>
        <v>-0.58910677200963413</v>
      </c>
      <c r="L625">
        <v>3</v>
      </c>
      <c r="M625" t="str">
        <f t="shared" si="84"/>
        <v>No</v>
      </c>
      <c r="N625">
        <f t="shared" si="85"/>
        <v>0.368552167473854</v>
      </c>
      <c r="O625">
        <v>1170</v>
      </c>
      <c r="P625" t="str">
        <f t="shared" si="86"/>
        <v>No</v>
      </c>
      <c r="Q625">
        <f t="shared" si="87"/>
        <v>-0.72636764572349055</v>
      </c>
      <c r="S625">
        <v>2003</v>
      </c>
      <c r="T625" t="str">
        <f t="shared" si="88"/>
        <v>No</v>
      </c>
      <c r="U625">
        <f t="shared" si="89"/>
        <v>-0.78890282809885504</v>
      </c>
      <c r="V625">
        <v>4</v>
      </c>
      <c r="W625">
        <v>846</v>
      </c>
      <c r="X625" t="s">
        <v>631</v>
      </c>
      <c r="Y625">
        <v>33.971653600000003</v>
      </c>
      <c r="Z625">
        <v>-118.42551949999999</v>
      </c>
      <c r="AA625">
        <v>1.8901830165930833</v>
      </c>
    </row>
    <row r="626" spans="1:27" x14ac:dyDescent="0.3">
      <c r="A626" t="s">
        <v>396</v>
      </c>
      <c r="B626" t="s">
        <v>632</v>
      </c>
      <c r="C626" t="s">
        <v>250</v>
      </c>
      <c r="D626" t="s">
        <v>20</v>
      </c>
      <c r="E626">
        <v>90094</v>
      </c>
      <c r="F626">
        <v>1099900</v>
      </c>
      <c r="G626" t="str" cm="1">
        <f t="array" ref="G626">IF(OR(VLOOKUP($C626,Price_LookUp_tbl,11,FALSE)&gt;$F626,VLOOKUP($C626,Price_LookUp_tbl,12,FALSE)&lt;$F626),"Yes","No")</f>
        <v>No</v>
      </c>
      <c r="H626">
        <f t="shared" si="81"/>
        <v>-0.49860909869018644</v>
      </c>
      <c r="I626">
        <v>2</v>
      </c>
      <c r="J626" t="str">
        <f t="shared" si="82"/>
        <v>No</v>
      </c>
      <c r="K626">
        <f t="shared" si="83"/>
        <v>-0.58910677200963413</v>
      </c>
      <c r="L626">
        <v>2.5</v>
      </c>
      <c r="M626" t="str">
        <f t="shared" si="84"/>
        <v>No</v>
      </c>
      <c r="N626">
        <f t="shared" si="85"/>
        <v>-0.10051422749286934</v>
      </c>
      <c r="O626">
        <v>1174</v>
      </c>
      <c r="P626" t="str">
        <f t="shared" si="86"/>
        <v>No</v>
      </c>
      <c r="Q626">
        <f t="shared" si="87"/>
        <v>-0.72174057392727675</v>
      </c>
      <c r="S626">
        <v>2003</v>
      </c>
      <c r="T626" t="str">
        <f t="shared" si="88"/>
        <v>No</v>
      </c>
      <c r="U626">
        <f t="shared" si="89"/>
        <v>-0.78890282809885504</v>
      </c>
      <c r="V626">
        <v>15</v>
      </c>
      <c r="W626">
        <v>937</v>
      </c>
      <c r="X626" t="s">
        <v>633</v>
      </c>
      <c r="Y626">
        <v>33.971849300000002</v>
      </c>
      <c r="Z626">
        <v>-118.4252381</v>
      </c>
      <c r="AA626">
        <v>1.9105690351861657</v>
      </c>
    </row>
    <row r="627" spans="1:27" x14ac:dyDescent="0.3">
      <c r="A627" t="s">
        <v>396</v>
      </c>
      <c r="B627" t="s">
        <v>634</v>
      </c>
      <c r="C627" t="s">
        <v>250</v>
      </c>
      <c r="D627" t="s">
        <v>20</v>
      </c>
      <c r="E627">
        <v>90094</v>
      </c>
      <c r="F627">
        <v>724800</v>
      </c>
      <c r="G627" t="str" cm="1">
        <f t="array" ref="G627">IF(OR(VLOOKUP($C627,Price_LookUp_tbl,11,FALSE)&gt;$F627,VLOOKUP($C627,Price_LookUp_tbl,12,FALSE)&lt;$F627),"Yes","No")</f>
        <v>No</v>
      </c>
      <c r="H627">
        <f t="shared" si="81"/>
        <v>-0.95218773065085704</v>
      </c>
      <c r="I627">
        <v>1</v>
      </c>
      <c r="J627" t="str">
        <f t="shared" si="82"/>
        <v>No</v>
      </c>
      <c r="K627">
        <f t="shared" si="83"/>
        <v>-1.5594002788490313</v>
      </c>
      <c r="L627">
        <v>1</v>
      </c>
      <c r="M627" t="str">
        <f t="shared" si="84"/>
        <v>No</v>
      </c>
      <c r="N627">
        <f t="shared" si="85"/>
        <v>-1.5077134123930394</v>
      </c>
      <c r="O627">
        <v>642</v>
      </c>
      <c r="P627" t="str">
        <f t="shared" si="86"/>
        <v>No</v>
      </c>
      <c r="Q627">
        <f t="shared" si="87"/>
        <v>-1.3371411228237116</v>
      </c>
      <c r="S627">
        <v>2003</v>
      </c>
      <c r="T627" t="str">
        <f t="shared" si="88"/>
        <v>No</v>
      </c>
      <c r="U627">
        <f t="shared" si="89"/>
        <v>-0.78890282809885504</v>
      </c>
      <c r="V627">
        <v>18</v>
      </c>
      <c r="W627">
        <v>1129</v>
      </c>
      <c r="X627" t="s">
        <v>635</v>
      </c>
      <c r="Y627">
        <v>33.970779499999999</v>
      </c>
      <c r="Z627">
        <v>-118.4269437</v>
      </c>
      <c r="AA627">
        <v>1.7938561135438043</v>
      </c>
    </row>
    <row r="628" spans="1:27" x14ac:dyDescent="0.3">
      <c r="A628" t="s">
        <v>396</v>
      </c>
      <c r="B628" t="s">
        <v>636</v>
      </c>
      <c r="C628" t="s">
        <v>250</v>
      </c>
      <c r="D628" t="s">
        <v>20</v>
      </c>
      <c r="E628">
        <v>90094</v>
      </c>
      <c r="F628">
        <v>1220000</v>
      </c>
      <c r="G628" t="str" cm="1">
        <f t="array" ref="G628">IF(OR(VLOOKUP($C628,Price_LookUp_tbl,11,FALSE)&gt;$F628,VLOOKUP($C628,Price_LookUp_tbl,12,FALSE)&lt;$F628),"Yes","No")</f>
        <v>No</v>
      </c>
      <c r="H628">
        <f t="shared" si="81"/>
        <v>-0.35338170946470915</v>
      </c>
      <c r="I628">
        <v>2</v>
      </c>
      <c r="J628" t="str">
        <f t="shared" si="82"/>
        <v>No</v>
      </c>
      <c r="K628">
        <f t="shared" si="83"/>
        <v>-0.58910677200963413</v>
      </c>
      <c r="L628">
        <v>2</v>
      </c>
      <c r="M628" t="str">
        <f t="shared" si="84"/>
        <v>No</v>
      </c>
      <c r="N628">
        <f t="shared" si="85"/>
        <v>-0.56958062245959262</v>
      </c>
      <c r="O628">
        <v>1281</v>
      </c>
      <c r="P628" t="str">
        <f t="shared" si="86"/>
        <v>No</v>
      </c>
      <c r="Q628">
        <f t="shared" si="87"/>
        <v>-0.59796640337855766</v>
      </c>
      <c r="S628">
        <v>2003</v>
      </c>
      <c r="T628" t="str">
        <f t="shared" si="88"/>
        <v>No</v>
      </c>
      <c r="U628">
        <f t="shared" si="89"/>
        <v>-0.78890282809885504</v>
      </c>
      <c r="V628">
        <v>36</v>
      </c>
      <c r="W628">
        <v>952</v>
      </c>
      <c r="X628" t="s">
        <v>635</v>
      </c>
      <c r="Y628">
        <v>33.970779499999999</v>
      </c>
      <c r="Z628">
        <v>-118.4269437</v>
      </c>
      <c r="AA628">
        <v>1.7938561135438043</v>
      </c>
    </row>
    <row r="629" spans="1:27" x14ac:dyDescent="0.3">
      <c r="A629" t="s">
        <v>396</v>
      </c>
      <c r="B629" t="s">
        <v>637</v>
      </c>
      <c r="C629" t="s">
        <v>250</v>
      </c>
      <c r="D629" t="s">
        <v>20</v>
      </c>
      <c r="E629">
        <v>90094</v>
      </c>
      <c r="F629">
        <v>1360000</v>
      </c>
      <c r="G629" t="str" cm="1">
        <f t="array" ref="G629">IF(OR(VLOOKUP($C629,Price_LookUp_tbl,11,FALSE)&gt;$F629,VLOOKUP($C629,Price_LookUp_tbl,12,FALSE)&lt;$F629),"Yes","No")</f>
        <v>No</v>
      </c>
      <c r="H629">
        <f t="shared" si="81"/>
        <v>-0.18409083110028931</v>
      </c>
      <c r="I629">
        <v>2</v>
      </c>
      <c r="J629" t="str">
        <f t="shared" si="82"/>
        <v>No</v>
      </c>
      <c r="K629">
        <f t="shared" si="83"/>
        <v>-0.58910677200963413</v>
      </c>
      <c r="L629">
        <v>2.5</v>
      </c>
      <c r="M629" t="str">
        <f t="shared" si="84"/>
        <v>No</v>
      </c>
      <c r="N629">
        <f t="shared" si="85"/>
        <v>-0.10051422749286934</v>
      </c>
      <c r="O629">
        <v>1610</v>
      </c>
      <c r="P629" t="str">
        <f t="shared" si="86"/>
        <v>No</v>
      </c>
      <c r="Q629">
        <f t="shared" si="87"/>
        <v>-0.21738974813997303</v>
      </c>
      <c r="S629">
        <v>2005</v>
      </c>
      <c r="T629" t="str">
        <f t="shared" si="88"/>
        <v>No</v>
      </c>
      <c r="U629">
        <f t="shared" si="89"/>
        <v>-0.17531173957754659</v>
      </c>
      <c r="V629">
        <v>67</v>
      </c>
      <c r="W629">
        <v>845</v>
      </c>
      <c r="X629" t="s">
        <v>638</v>
      </c>
      <c r="Y629">
        <v>33.974268799999997</v>
      </c>
      <c r="Z629">
        <v>-118.4273993</v>
      </c>
      <c r="AA629">
        <v>1.9839090733739677</v>
      </c>
    </row>
    <row r="630" spans="1:27" x14ac:dyDescent="0.3">
      <c r="A630" t="s">
        <v>396</v>
      </c>
      <c r="B630" t="s">
        <v>639</v>
      </c>
      <c r="C630" t="s">
        <v>250</v>
      </c>
      <c r="D630" t="s">
        <v>20</v>
      </c>
      <c r="E630">
        <v>90094</v>
      </c>
      <c r="F630">
        <v>1695000</v>
      </c>
      <c r="G630" t="str" cm="1">
        <f t="array" ref="G630">IF(OR(VLOOKUP($C630,Price_LookUp_tbl,11,FALSE)&gt;$F630,VLOOKUP($C630,Price_LookUp_tbl,12,FALSE)&lt;$F630),"Yes","No")</f>
        <v>No</v>
      </c>
      <c r="H630">
        <f t="shared" si="81"/>
        <v>0.22099805641457246</v>
      </c>
      <c r="I630">
        <v>3</v>
      </c>
      <c r="J630" t="str">
        <f t="shared" si="82"/>
        <v>No</v>
      </c>
      <c r="K630">
        <f t="shared" si="83"/>
        <v>0.38118673482976317</v>
      </c>
      <c r="L630">
        <v>3</v>
      </c>
      <c r="M630" t="str">
        <f t="shared" si="84"/>
        <v>No</v>
      </c>
      <c r="N630">
        <f t="shared" si="85"/>
        <v>0.368552167473854</v>
      </c>
      <c r="O630">
        <v>2617</v>
      </c>
      <c r="P630" t="str">
        <f t="shared" si="86"/>
        <v>No</v>
      </c>
      <c r="Q630">
        <f t="shared" si="87"/>
        <v>0.94747557655685</v>
      </c>
      <c r="S630">
        <v>2003</v>
      </c>
      <c r="T630" t="str">
        <f t="shared" si="88"/>
        <v>No</v>
      </c>
      <c r="U630">
        <f t="shared" si="89"/>
        <v>-0.78890282809885504</v>
      </c>
      <c r="V630">
        <v>35</v>
      </c>
      <c r="W630">
        <v>648</v>
      </c>
      <c r="X630" t="s">
        <v>640</v>
      </c>
      <c r="Y630">
        <v>33.971566000000003</v>
      </c>
      <c r="Z630">
        <v>-118.4292121</v>
      </c>
      <c r="AA630">
        <v>1.7702361868262657</v>
      </c>
    </row>
    <row r="631" spans="1:27" x14ac:dyDescent="0.3">
      <c r="A631" t="s">
        <v>396</v>
      </c>
      <c r="B631" t="s">
        <v>641</v>
      </c>
      <c r="C631" t="s">
        <v>250</v>
      </c>
      <c r="D631" t="s">
        <v>20</v>
      </c>
      <c r="E631">
        <v>90094</v>
      </c>
      <c r="F631">
        <v>1050000</v>
      </c>
      <c r="G631" t="str" cm="1">
        <f t="array" ref="G631">IF(OR(VLOOKUP($C631,Price_LookUp_tbl,11,FALSE)&gt;$F631,VLOOKUP($C631,Price_LookUp_tbl,12,FALSE)&lt;$F631),"Yes","No")</f>
        <v>No</v>
      </c>
      <c r="H631">
        <f t="shared" si="81"/>
        <v>-0.55894920462150466</v>
      </c>
      <c r="I631">
        <v>3</v>
      </c>
      <c r="J631" t="str">
        <f t="shared" si="82"/>
        <v>No</v>
      </c>
      <c r="K631">
        <f t="shared" si="83"/>
        <v>0.38118673482976317</v>
      </c>
      <c r="L631">
        <v>2.5</v>
      </c>
      <c r="M631" t="str">
        <f t="shared" si="84"/>
        <v>No</v>
      </c>
      <c r="N631">
        <f t="shared" si="85"/>
        <v>-0.10051422749286934</v>
      </c>
      <c r="O631">
        <v>1560</v>
      </c>
      <c r="P631" t="str">
        <f t="shared" si="86"/>
        <v>No</v>
      </c>
      <c r="Q631">
        <f t="shared" si="87"/>
        <v>-0.27522814559264547</v>
      </c>
      <c r="S631">
        <v>2003</v>
      </c>
      <c r="T631" t="str">
        <f t="shared" si="88"/>
        <v>No</v>
      </c>
      <c r="U631">
        <f t="shared" si="89"/>
        <v>-0.78890282809885504</v>
      </c>
      <c r="V631">
        <v>38</v>
      </c>
      <c r="W631">
        <v>673</v>
      </c>
      <c r="X631" t="s">
        <v>642</v>
      </c>
      <c r="Y631">
        <v>33.972153200000001</v>
      </c>
      <c r="Z631">
        <v>-118.42891950000001</v>
      </c>
      <c r="AA631">
        <v>1.8137573352659275</v>
      </c>
    </row>
    <row r="632" spans="1:27" x14ac:dyDescent="0.3">
      <c r="A632" t="s">
        <v>396</v>
      </c>
      <c r="B632" t="s">
        <v>643</v>
      </c>
      <c r="C632" t="s">
        <v>250</v>
      </c>
      <c r="D632" t="s">
        <v>20</v>
      </c>
      <c r="E632">
        <v>90094</v>
      </c>
      <c r="F632">
        <v>1274000</v>
      </c>
      <c r="G632" t="str" cm="1">
        <f t="array" ref="G632">IF(OR(VLOOKUP($C632,Price_LookUp_tbl,11,FALSE)&gt;$F632,VLOOKUP($C632,Price_LookUp_tbl,12,FALSE)&lt;$F632),"Yes","No")</f>
        <v>No</v>
      </c>
      <c r="H632">
        <f t="shared" si="81"/>
        <v>-0.28808379923843291</v>
      </c>
      <c r="I632">
        <v>2</v>
      </c>
      <c r="J632" t="str">
        <f t="shared" si="82"/>
        <v>No</v>
      </c>
      <c r="K632">
        <f t="shared" si="83"/>
        <v>-0.58910677200963413</v>
      </c>
      <c r="L632">
        <v>2</v>
      </c>
      <c r="M632" t="str">
        <f t="shared" si="84"/>
        <v>No</v>
      </c>
      <c r="N632">
        <f t="shared" si="85"/>
        <v>-0.56958062245959262</v>
      </c>
      <c r="O632">
        <v>1680</v>
      </c>
      <c r="P632" t="str">
        <f t="shared" si="86"/>
        <v>No</v>
      </c>
      <c r="Q632">
        <f t="shared" si="87"/>
        <v>-0.13641599170623162</v>
      </c>
      <c r="S632">
        <v>2003</v>
      </c>
      <c r="T632" t="str">
        <f t="shared" si="88"/>
        <v>No</v>
      </c>
      <c r="U632">
        <f t="shared" si="89"/>
        <v>-0.78890282809885504</v>
      </c>
      <c r="V632">
        <v>99</v>
      </c>
      <c r="W632">
        <v>758</v>
      </c>
      <c r="X632" t="s">
        <v>644</v>
      </c>
      <c r="Y632">
        <v>33.971566000000003</v>
      </c>
      <c r="Z632">
        <v>-118.4292121</v>
      </c>
      <c r="AA632">
        <v>1.7702361868262657</v>
      </c>
    </row>
    <row r="633" spans="1:27" x14ac:dyDescent="0.3">
      <c r="A633" t="s">
        <v>396</v>
      </c>
      <c r="B633" t="s">
        <v>645</v>
      </c>
      <c r="C633" t="s">
        <v>250</v>
      </c>
      <c r="D633" t="s">
        <v>20</v>
      </c>
      <c r="E633">
        <v>90094</v>
      </c>
      <c r="F633">
        <v>1049000</v>
      </c>
      <c r="G633" t="str" cm="1">
        <f t="array" ref="G633">IF(OR(VLOOKUP($C633,Price_LookUp_tbl,11,FALSE)&gt;$F633,VLOOKUP($C633,Price_LookUp_tbl,12,FALSE)&lt;$F633),"Yes","No")</f>
        <v>No</v>
      </c>
      <c r="H633">
        <f t="shared" si="81"/>
        <v>-0.56015842518125047</v>
      </c>
      <c r="I633">
        <v>2</v>
      </c>
      <c r="J633" t="str">
        <f t="shared" si="82"/>
        <v>No</v>
      </c>
      <c r="K633">
        <f t="shared" si="83"/>
        <v>-0.58910677200963413</v>
      </c>
      <c r="L633">
        <v>2</v>
      </c>
      <c r="M633" t="str">
        <f t="shared" si="84"/>
        <v>No</v>
      </c>
      <c r="N633">
        <f t="shared" si="85"/>
        <v>-0.56958062245959262</v>
      </c>
      <c r="O633">
        <v>1620</v>
      </c>
      <c r="P633" t="str">
        <f t="shared" si="86"/>
        <v>No</v>
      </c>
      <c r="Q633">
        <f t="shared" si="87"/>
        <v>-0.20582206864943853</v>
      </c>
      <c r="S633">
        <v>2003</v>
      </c>
      <c r="T633" t="str">
        <f t="shared" si="88"/>
        <v>No</v>
      </c>
      <c r="U633">
        <f t="shared" si="89"/>
        <v>-0.78890282809885504</v>
      </c>
      <c r="V633">
        <v>19</v>
      </c>
      <c r="W633">
        <v>648</v>
      </c>
      <c r="X633" t="s">
        <v>646</v>
      </c>
      <c r="Y633">
        <v>33.972153200000001</v>
      </c>
      <c r="Z633">
        <v>-118.42891950000001</v>
      </c>
      <c r="AA633">
        <v>1.8137573352659275</v>
      </c>
    </row>
    <row r="634" spans="1:27" x14ac:dyDescent="0.3">
      <c r="A634" t="s">
        <v>396</v>
      </c>
      <c r="B634" t="s">
        <v>647</v>
      </c>
      <c r="C634" t="s">
        <v>250</v>
      </c>
      <c r="D634" t="s">
        <v>20</v>
      </c>
      <c r="E634">
        <v>90094</v>
      </c>
      <c r="F634">
        <v>1999000</v>
      </c>
      <c r="G634" t="str" cm="1">
        <f t="array" ref="G634">IF(OR(VLOOKUP($C634,Price_LookUp_tbl,11,FALSE)&gt;$F634,VLOOKUP($C634,Price_LookUp_tbl,12,FALSE)&lt;$F634),"Yes","No")</f>
        <v>No</v>
      </c>
      <c r="H634">
        <f t="shared" si="81"/>
        <v>0.58860110657731268</v>
      </c>
      <c r="I634">
        <v>3</v>
      </c>
      <c r="J634" t="str">
        <f t="shared" si="82"/>
        <v>No</v>
      </c>
      <c r="K634">
        <f t="shared" si="83"/>
        <v>0.38118673482976317</v>
      </c>
      <c r="L634">
        <v>2.5</v>
      </c>
      <c r="M634" t="str">
        <f t="shared" si="84"/>
        <v>No</v>
      </c>
      <c r="N634">
        <f t="shared" si="85"/>
        <v>-0.10051422749286934</v>
      </c>
      <c r="O634">
        <v>2060</v>
      </c>
      <c r="P634" t="str">
        <f t="shared" si="86"/>
        <v>No</v>
      </c>
      <c r="Q634">
        <f t="shared" si="87"/>
        <v>0.30315582893407894</v>
      </c>
      <c r="S634">
        <v>2005</v>
      </c>
      <c r="T634" t="str">
        <f t="shared" si="88"/>
        <v>No</v>
      </c>
      <c r="U634">
        <f t="shared" si="89"/>
        <v>-0.17531173957754659</v>
      </c>
      <c r="V634">
        <v>67</v>
      </c>
      <c r="W634">
        <v>970</v>
      </c>
      <c r="X634" t="s">
        <v>615</v>
      </c>
      <c r="Y634">
        <v>33.973876500000003</v>
      </c>
      <c r="Z634">
        <v>-118.42107780000001</v>
      </c>
      <c r="AA634">
        <v>2.1663677736217646</v>
      </c>
    </row>
    <row r="635" spans="1:27" x14ac:dyDescent="0.3">
      <c r="A635" t="s">
        <v>396</v>
      </c>
      <c r="B635" t="s">
        <v>648</v>
      </c>
      <c r="C635" t="s">
        <v>250</v>
      </c>
      <c r="D635" t="s">
        <v>20</v>
      </c>
      <c r="E635">
        <v>90094</v>
      </c>
      <c r="F635">
        <v>1875000</v>
      </c>
      <c r="G635" t="str" cm="1">
        <f t="array" ref="G635">IF(OR(VLOOKUP($C635,Price_LookUp_tbl,11,FALSE)&gt;$F635,VLOOKUP($C635,Price_LookUp_tbl,12,FALSE)&lt;$F635),"Yes","No")</f>
        <v>No</v>
      </c>
      <c r="H635">
        <f t="shared" si="81"/>
        <v>0.43865775716882649</v>
      </c>
      <c r="I635">
        <v>4</v>
      </c>
      <c r="J635" t="str">
        <f t="shared" si="82"/>
        <v>No</v>
      </c>
      <c r="K635">
        <f t="shared" si="83"/>
        <v>1.3514802416691605</v>
      </c>
      <c r="L635">
        <v>3.5</v>
      </c>
      <c r="M635" t="str">
        <f t="shared" si="84"/>
        <v>No</v>
      </c>
      <c r="N635">
        <f t="shared" si="85"/>
        <v>0.83761856244057731</v>
      </c>
      <c r="O635">
        <v>2340</v>
      </c>
      <c r="P635" t="str">
        <f t="shared" si="86"/>
        <v>No</v>
      </c>
      <c r="Q635">
        <f t="shared" si="87"/>
        <v>0.62705085466904464</v>
      </c>
      <c r="S635">
        <v>2005</v>
      </c>
      <c r="T635" t="str">
        <f t="shared" si="88"/>
        <v>No</v>
      </c>
      <c r="U635">
        <f t="shared" si="89"/>
        <v>-0.17531173957754659</v>
      </c>
      <c r="V635">
        <v>34</v>
      </c>
      <c r="W635">
        <v>801</v>
      </c>
      <c r="X635" t="s">
        <v>649</v>
      </c>
      <c r="Y635">
        <v>33.973232500000002</v>
      </c>
      <c r="Z635">
        <v>-118.42099829999999</v>
      </c>
      <c r="AA635">
        <v>2.1347087887263045</v>
      </c>
    </row>
    <row r="636" spans="1:27" x14ac:dyDescent="0.3">
      <c r="A636" t="s">
        <v>396</v>
      </c>
      <c r="B636" t="s">
        <v>650</v>
      </c>
      <c r="C636" t="s">
        <v>250</v>
      </c>
      <c r="D636" t="s">
        <v>20</v>
      </c>
      <c r="E636">
        <v>90094</v>
      </c>
      <c r="F636">
        <v>1699000</v>
      </c>
      <c r="G636" t="str" cm="1">
        <f t="array" ref="G636">IF(OR(VLOOKUP($C636,Price_LookUp_tbl,11,FALSE)&gt;$F636,VLOOKUP($C636,Price_LookUp_tbl,12,FALSE)&lt;$F636),"Yes","No")</f>
        <v>No</v>
      </c>
      <c r="H636">
        <f t="shared" si="81"/>
        <v>0.22583493865355586</v>
      </c>
      <c r="I636">
        <v>3</v>
      </c>
      <c r="J636" t="str">
        <f t="shared" si="82"/>
        <v>No</v>
      </c>
      <c r="K636">
        <f t="shared" si="83"/>
        <v>0.38118673482976317</v>
      </c>
      <c r="L636">
        <v>3</v>
      </c>
      <c r="M636" t="str">
        <f t="shared" si="84"/>
        <v>No</v>
      </c>
      <c r="N636">
        <f t="shared" si="85"/>
        <v>0.368552167473854</v>
      </c>
      <c r="O636">
        <v>2810</v>
      </c>
      <c r="P636" t="str">
        <f t="shared" si="86"/>
        <v>No</v>
      </c>
      <c r="Q636">
        <f t="shared" si="87"/>
        <v>1.1707317907241657</v>
      </c>
      <c r="S636">
        <v>2007</v>
      </c>
      <c r="T636" t="str">
        <f t="shared" si="88"/>
        <v>No</v>
      </c>
      <c r="U636">
        <f t="shared" si="89"/>
        <v>0.43827934894376186</v>
      </c>
      <c r="V636">
        <v>27</v>
      </c>
      <c r="W636">
        <v>605</v>
      </c>
      <c r="X636" t="s">
        <v>651</v>
      </c>
      <c r="Y636">
        <v>33.970196000000001</v>
      </c>
      <c r="Z636">
        <v>-118.4283128</v>
      </c>
      <c r="AA636">
        <v>1.7166500838022067</v>
      </c>
    </row>
    <row r="637" spans="1:27" x14ac:dyDescent="0.3">
      <c r="A637" t="s">
        <v>396</v>
      </c>
      <c r="B637" t="s">
        <v>652</v>
      </c>
      <c r="C637" t="s">
        <v>250</v>
      </c>
      <c r="D637" t="s">
        <v>20</v>
      </c>
      <c r="E637">
        <v>90094</v>
      </c>
      <c r="F637">
        <v>835000</v>
      </c>
      <c r="G637" t="str" cm="1">
        <f t="array" ref="G637">IF(OR(VLOOKUP($C637,Price_LookUp_tbl,11,FALSE)&gt;$F637,VLOOKUP($C637,Price_LookUp_tbl,12,FALSE)&lt;$F637),"Yes","No")</f>
        <v>No</v>
      </c>
      <c r="H637">
        <f t="shared" si="81"/>
        <v>-0.81893162496686367</v>
      </c>
      <c r="I637">
        <v>2</v>
      </c>
      <c r="J637" t="str">
        <f t="shared" si="82"/>
        <v>No</v>
      </c>
      <c r="K637">
        <f t="shared" si="83"/>
        <v>-0.58910677200963413</v>
      </c>
      <c r="L637">
        <v>2</v>
      </c>
      <c r="M637" t="str">
        <f t="shared" si="84"/>
        <v>No</v>
      </c>
      <c r="N637">
        <f t="shared" si="85"/>
        <v>-0.56958062245959262</v>
      </c>
      <c r="O637">
        <v>1000</v>
      </c>
      <c r="P637" t="str">
        <f t="shared" si="86"/>
        <v>No</v>
      </c>
      <c r="Q637">
        <f t="shared" si="87"/>
        <v>-0.92301819706257682</v>
      </c>
      <c r="S637">
        <v>2005</v>
      </c>
      <c r="T637" t="str">
        <f t="shared" si="88"/>
        <v>No</v>
      </c>
      <c r="U637">
        <f t="shared" si="89"/>
        <v>-0.17531173957754659</v>
      </c>
      <c r="V637">
        <v>31</v>
      </c>
      <c r="W637">
        <v>835</v>
      </c>
      <c r="X637" t="s">
        <v>653</v>
      </c>
      <c r="Y637">
        <v>33.969679599999999</v>
      </c>
      <c r="Z637">
        <v>-118.42681880000001</v>
      </c>
      <c r="AA637">
        <v>1.7360250407779867</v>
      </c>
    </row>
    <row r="638" spans="1:27" x14ac:dyDescent="0.3">
      <c r="A638" t="s">
        <v>396</v>
      </c>
      <c r="B638" t="s">
        <v>654</v>
      </c>
      <c r="C638" t="s">
        <v>250</v>
      </c>
      <c r="D638" t="s">
        <v>20</v>
      </c>
      <c r="E638">
        <v>90094</v>
      </c>
      <c r="F638">
        <v>680000</v>
      </c>
      <c r="G638" t="str" cm="1">
        <f t="array" ref="G638">IF(OR(VLOOKUP($C638,Price_LookUp_tbl,11,FALSE)&gt;$F638,VLOOKUP($C638,Price_LookUp_tbl,12,FALSE)&lt;$F638),"Yes","No")</f>
        <v>No</v>
      </c>
      <c r="H638">
        <f t="shared" si="81"/>
        <v>-1.0063608117274714</v>
      </c>
      <c r="I638">
        <v>1</v>
      </c>
      <c r="J638" t="str">
        <f t="shared" si="82"/>
        <v>No</v>
      </c>
      <c r="K638">
        <f t="shared" si="83"/>
        <v>-1.5594002788490313</v>
      </c>
      <c r="L638">
        <v>1</v>
      </c>
      <c r="M638" t="str">
        <f t="shared" si="84"/>
        <v>No</v>
      </c>
      <c r="N638">
        <f t="shared" si="85"/>
        <v>-1.5077134123930394</v>
      </c>
      <c r="O638">
        <v>780</v>
      </c>
      <c r="P638" t="str">
        <f t="shared" si="86"/>
        <v>No</v>
      </c>
      <c r="Q638">
        <f t="shared" si="87"/>
        <v>-1.1775071458543356</v>
      </c>
      <c r="S638">
        <v>2005</v>
      </c>
      <c r="T638" t="str">
        <f t="shared" si="88"/>
        <v>No</v>
      </c>
      <c r="U638">
        <f t="shared" si="89"/>
        <v>-0.17531173957754659</v>
      </c>
      <c r="V638">
        <v>10</v>
      </c>
      <c r="W638">
        <v>872</v>
      </c>
      <c r="X638" t="s">
        <v>655</v>
      </c>
      <c r="Y638">
        <v>33.969679599999999</v>
      </c>
      <c r="Z638">
        <v>-118.42681880000001</v>
      </c>
      <c r="AA638">
        <v>1.7360250407779867</v>
      </c>
    </row>
    <row r="639" spans="1:27" x14ac:dyDescent="0.3">
      <c r="A639" t="s">
        <v>396</v>
      </c>
      <c r="B639" t="s">
        <v>656</v>
      </c>
      <c r="C639" t="s">
        <v>250</v>
      </c>
      <c r="D639" t="s">
        <v>20</v>
      </c>
      <c r="E639">
        <v>90094</v>
      </c>
      <c r="F639">
        <v>1389000</v>
      </c>
      <c r="G639" t="str" cm="1">
        <f t="array" ref="G639">IF(OR(VLOOKUP($C639,Price_LookUp_tbl,11,FALSE)&gt;$F639,VLOOKUP($C639,Price_LookUp_tbl,12,FALSE)&lt;$F639),"Yes","No")</f>
        <v>No</v>
      </c>
      <c r="H639">
        <f t="shared" si="81"/>
        <v>-0.14902343486765948</v>
      </c>
      <c r="I639">
        <v>2</v>
      </c>
      <c r="J639" t="str">
        <f t="shared" si="82"/>
        <v>No</v>
      </c>
      <c r="K639">
        <f t="shared" si="83"/>
        <v>-0.58910677200963413</v>
      </c>
      <c r="L639">
        <v>2.5</v>
      </c>
      <c r="M639" t="str">
        <f t="shared" si="84"/>
        <v>No</v>
      </c>
      <c r="N639">
        <f t="shared" si="85"/>
        <v>-0.10051422749286934</v>
      </c>
      <c r="O639">
        <v>1892</v>
      </c>
      <c r="P639" t="str">
        <f t="shared" si="86"/>
        <v>No</v>
      </c>
      <c r="Q639">
        <f t="shared" si="87"/>
        <v>0.10881881349309955</v>
      </c>
      <c r="S639">
        <v>2007</v>
      </c>
      <c r="T639" t="str">
        <f t="shared" si="88"/>
        <v>No</v>
      </c>
      <c r="U639">
        <f t="shared" si="89"/>
        <v>0.43827934894376186</v>
      </c>
      <c r="V639">
        <v>16</v>
      </c>
      <c r="W639">
        <v>734</v>
      </c>
      <c r="X639" t="s">
        <v>657</v>
      </c>
      <c r="Y639">
        <v>33.969757100000002</v>
      </c>
      <c r="Z639">
        <v>-118.4249377</v>
      </c>
      <c r="AA639">
        <v>1.805936705365869</v>
      </c>
    </row>
    <row r="640" spans="1:27" x14ac:dyDescent="0.3">
      <c r="A640" t="s">
        <v>396</v>
      </c>
      <c r="B640" t="s">
        <v>658</v>
      </c>
      <c r="C640" t="s">
        <v>250</v>
      </c>
      <c r="D640" t="s">
        <v>20</v>
      </c>
      <c r="E640">
        <v>90094</v>
      </c>
      <c r="F640">
        <v>1275000</v>
      </c>
      <c r="G640" t="str" cm="1">
        <f t="array" ref="G640">IF(OR(VLOOKUP($C640,Price_LookUp_tbl,11,FALSE)&gt;$F640,VLOOKUP($C640,Price_LookUp_tbl,12,FALSE)&lt;$F640),"Yes","No")</f>
        <v>No</v>
      </c>
      <c r="H640">
        <f t="shared" si="81"/>
        <v>-0.28687457867868704</v>
      </c>
      <c r="I640">
        <v>3</v>
      </c>
      <c r="J640" t="str">
        <f t="shared" si="82"/>
        <v>No</v>
      </c>
      <c r="K640">
        <f t="shared" si="83"/>
        <v>0.38118673482976317</v>
      </c>
      <c r="L640">
        <v>2.5</v>
      </c>
      <c r="M640" t="str">
        <f t="shared" si="84"/>
        <v>No</v>
      </c>
      <c r="N640">
        <f t="shared" si="85"/>
        <v>-0.10051422749286934</v>
      </c>
      <c r="O640">
        <v>1680</v>
      </c>
      <c r="P640" t="str">
        <f t="shared" si="86"/>
        <v>No</v>
      </c>
      <c r="Q640">
        <f t="shared" si="87"/>
        <v>-0.13641599170623162</v>
      </c>
      <c r="S640">
        <v>2005</v>
      </c>
      <c r="T640" t="str">
        <f t="shared" si="88"/>
        <v>No</v>
      </c>
      <c r="U640">
        <f t="shared" si="89"/>
        <v>-0.17531173957754659</v>
      </c>
      <c r="V640">
        <v>18</v>
      </c>
      <c r="W640">
        <v>759</v>
      </c>
      <c r="X640" t="s">
        <v>659</v>
      </c>
      <c r="Y640">
        <v>33.969224799999999</v>
      </c>
      <c r="Z640">
        <v>-118.4261223</v>
      </c>
      <c r="AA640">
        <v>1.7349679842129067</v>
      </c>
    </row>
    <row r="641" spans="1:27" x14ac:dyDescent="0.3">
      <c r="A641" t="s">
        <v>396</v>
      </c>
      <c r="B641" t="s">
        <v>660</v>
      </c>
      <c r="C641" t="s">
        <v>256</v>
      </c>
      <c r="D641" t="s">
        <v>20</v>
      </c>
      <c r="E641">
        <v>90291</v>
      </c>
      <c r="F641">
        <v>1950000</v>
      </c>
      <c r="G641" t="str" cm="1">
        <f t="array" ref="G641">IF(OR(VLOOKUP($C641,Price_LookUp_tbl,11,FALSE)&gt;$F641,VLOOKUP($C641,Price_LookUp_tbl,12,FALSE)&lt;$F641),"Yes","No")</f>
        <v>No</v>
      </c>
      <c r="H641">
        <f t="shared" si="81"/>
        <v>-0.49229601597976741</v>
      </c>
      <c r="I641">
        <v>2</v>
      </c>
      <c r="J641" t="str">
        <f t="shared" si="82"/>
        <v>No</v>
      </c>
      <c r="K641">
        <f t="shared" si="83"/>
        <v>-1.1975616794870274</v>
      </c>
      <c r="L641">
        <v>2.5</v>
      </c>
      <c r="M641" t="str">
        <f t="shared" si="84"/>
        <v>No</v>
      </c>
      <c r="N641">
        <f t="shared" si="85"/>
        <v>-0.53135029576009407</v>
      </c>
      <c r="O641">
        <v>1839</v>
      </c>
      <c r="P641" t="str">
        <f t="shared" si="86"/>
        <v>No</v>
      </c>
      <c r="Q641">
        <f t="shared" si="87"/>
        <v>-0.50486670753574792</v>
      </c>
      <c r="S641">
        <v>1999</v>
      </c>
      <c r="T641" t="str">
        <f t="shared" si="88"/>
        <v>No</v>
      </c>
      <c r="U641">
        <f t="shared" si="89"/>
        <v>0.61691233744943508</v>
      </c>
      <c r="V641">
        <v>14</v>
      </c>
      <c r="W641">
        <v>1060</v>
      </c>
      <c r="X641" t="s">
        <v>661</v>
      </c>
      <c r="Y641">
        <v>33.992380300000001</v>
      </c>
      <c r="Z641">
        <v>-118.46911830000001</v>
      </c>
      <c r="AA641">
        <v>0.90255049970370615</v>
      </c>
    </row>
    <row r="642" spans="1:27" x14ac:dyDescent="0.3">
      <c r="A642" t="s">
        <v>396</v>
      </c>
      <c r="B642" t="s">
        <v>662</v>
      </c>
      <c r="C642" t="s">
        <v>256</v>
      </c>
      <c r="D642" t="s">
        <v>20</v>
      </c>
      <c r="E642">
        <v>90291</v>
      </c>
      <c r="F642">
        <v>1850000</v>
      </c>
      <c r="G642" t="str" cm="1">
        <f t="array" ref="G642">IF(OR(VLOOKUP($C642,Price_LookUp_tbl,11,FALSE)&gt;$F642,VLOOKUP($C642,Price_LookUp_tbl,12,FALSE)&lt;$F642),"Yes","No")</f>
        <v>No</v>
      </c>
      <c r="H642">
        <f t="shared" ref="H642:H705" si="90">STANDARDIZE($F642,VLOOKUP($C642,Price_LookUp_tbl,2,FALSE),VLOOKUP($C642,Price_LookUp_tbl,3,FALSE))</f>
        <v>-0.5244303911036412</v>
      </c>
      <c r="I642">
        <v>4</v>
      </c>
      <c r="J642" t="str">
        <f t="shared" ref="J642:J705" si="91">IF(OR(VLOOKUP($C642,Beds_LookUp_tbl,11,FALSE)&gt;$I642,VLOOKUP($C642,Beds_LookUp_tbl,12,FALSE)&lt;$I642),"Yes","No")</f>
        <v>No</v>
      </c>
      <c r="K642">
        <f t="shared" ref="K642:K705" si="92">STANDARDIZE($I642,VLOOKUP($C642,Beds_LookUp_tbl,2,FALSE),VLOOKUP($C642,Beds_LookUp_tbl,3,FALSE))</f>
        <v>0.38368480993273696</v>
      </c>
      <c r="L642">
        <v>2</v>
      </c>
      <c r="M642" t="str">
        <f t="shared" ref="M642:M705" si="93">IF(OR(VLOOKUP($C642,Baths_LookUp_tbl,11,FALSE)&gt;$L642,VLOOKUP($C642,Baths_LookUp_tbl,12,FALSE)&lt;$L642),"Yes","No")</f>
        <v>No</v>
      </c>
      <c r="N642">
        <f t="shared" ref="N642:N705" si="94">STANDARDIZE($L642,VLOOKUP($C642,Baths_LookUp_tbl,2,FALSE),VLOOKUP($C642,Baths_LookUp_tbl,3,FALSE))</f>
        <v>-0.85252203008619531</v>
      </c>
      <c r="O642">
        <v>1656</v>
      </c>
      <c r="P642" t="str">
        <f t="shared" ref="P642:P705" si="95">IF(OR(VLOOKUP($C642,Square_Feet_LookUp_tbl,11,FALSE)&gt;$O642,VLOOKUP($C642,Square_Feet_LookUp_tbl,12,FALSE)&lt;$O642),"Yes","No")</f>
        <v>No</v>
      </c>
      <c r="Q642">
        <f t="shared" ref="Q642:Q705" si="96">STANDARDIZE($O642,VLOOKUP($C642,Square_Feet_LookUp_tbl,2,FALSE),VLOOKUP($C642,Square_Feet_LookUp_tbl,3,FALSE))</f>
        <v>-0.60286941100460956</v>
      </c>
      <c r="S642">
        <v>1947</v>
      </c>
      <c r="T642" t="str">
        <f t="shared" ref="T642:T705" si="97">IF(OR(VLOOKUP($C642,Year_Built_LookUp_tbl,11,FALSE)&gt;$S642,VLOOKUP($C642,Year_Built_LookUp_tbl,12,FALSE)&lt;$S642),"Yes","No")</f>
        <v>No</v>
      </c>
      <c r="U642">
        <f t="shared" ref="U642:U705" si="98">STANDARDIZE($S642,VLOOKUP($C642,Year_Built_LookUp_tbl,2,FALSE),VLOOKUP($C642,Year_Built_LookUp_tbl,3,FALSE))</f>
        <v>-0.73589512005209046</v>
      </c>
      <c r="V642">
        <v>41</v>
      </c>
      <c r="W642">
        <v>1117</v>
      </c>
      <c r="X642" t="s">
        <v>663</v>
      </c>
      <c r="Y642">
        <v>33.993747900000002</v>
      </c>
      <c r="Z642">
        <v>-118.45088869999999</v>
      </c>
      <c r="AA642">
        <v>1.8581554120912556</v>
      </c>
    </row>
    <row r="643" spans="1:27" x14ac:dyDescent="0.3">
      <c r="A643" t="s">
        <v>396</v>
      </c>
      <c r="B643" t="s">
        <v>664</v>
      </c>
      <c r="C643" t="s">
        <v>256</v>
      </c>
      <c r="D643" t="s">
        <v>20</v>
      </c>
      <c r="E643">
        <v>90291</v>
      </c>
      <c r="F643">
        <v>3249000</v>
      </c>
      <c r="G643" t="str" cm="1">
        <f t="array" ref="G643">IF(OR(VLOOKUP($C643,Price_LookUp_tbl,11,FALSE)&gt;$F643,VLOOKUP($C643,Price_LookUp_tbl,12,FALSE)&lt;$F643),"Yes","No")</f>
        <v>No</v>
      </c>
      <c r="H643">
        <f t="shared" si="90"/>
        <v>-7.4870483120647077E-2</v>
      </c>
      <c r="I643">
        <v>3</v>
      </c>
      <c r="J643" t="str">
        <f t="shared" si="91"/>
        <v>No</v>
      </c>
      <c r="K643">
        <f t="shared" si="92"/>
        <v>-0.4069384347771452</v>
      </c>
      <c r="L643">
        <v>3.5</v>
      </c>
      <c r="M643" t="str">
        <f t="shared" si="93"/>
        <v>No</v>
      </c>
      <c r="N643">
        <f t="shared" si="94"/>
        <v>0.11099317289210857</v>
      </c>
      <c r="O643">
        <v>2339</v>
      </c>
      <c r="P643" t="str">
        <f t="shared" si="95"/>
        <v>No</v>
      </c>
      <c r="Q643">
        <f t="shared" si="96"/>
        <v>-0.23709975816727327</v>
      </c>
      <c r="S643">
        <v>1985</v>
      </c>
      <c r="T643" t="str">
        <f t="shared" si="97"/>
        <v>No</v>
      </c>
      <c r="U643">
        <f t="shared" si="98"/>
        <v>0.25269494504517825</v>
      </c>
      <c r="V643">
        <v>31</v>
      </c>
      <c r="W643">
        <v>1389</v>
      </c>
      <c r="X643" t="s">
        <v>663</v>
      </c>
      <c r="Y643">
        <v>33.982036999999998</v>
      </c>
      <c r="Z643">
        <v>-118.4688542</v>
      </c>
      <c r="AA643">
        <v>1.4152917257742499</v>
      </c>
    </row>
    <row r="644" spans="1:27" x14ac:dyDescent="0.3">
      <c r="A644" t="s">
        <v>396</v>
      </c>
      <c r="B644" t="s">
        <v>665</v>
      </c>
      <c r="C644" t="s">
        <v>256</v>
      </c>
      <c r="D644" t="s">
        <v>20</v>
      </c>
      <c r="E644">
        <v>90291</v>
      </c>
      <c r="F644">
        <v>1220000</v>
      </c>
      <c r="G644" t="str" cm="1">
        <f t="array" ref="G644">IF(OR(VLOOKUP($C644,Price_LookUp_tbl,11,FALSE)&gt;$F644,VLOOKUP($C644,Price_LookUp_tbl,12,FALSE)&lt;$F644),"Yes","No")</f>
        <v>No</v>
      </c>
      <c r="H644">
        <f t="shared" si="90"/>
        <v>-0.72687695438404598</v>
      </c>
      <c r="I644">
        <v>2</v>
      </c>
      <c r="J644" t="str">
        <f t="shared" si="91"/>
        <v>No</v>
      </c>
      <c r="K644">
        <f t="shared" si="92"/>
        <v>-1.1975616794870274</v>
      </c>
      <c r="L644">
        <v>2</v>
      </c>
      <c r="M644" t="str">
        <f t="shared" si="93"/>
        <v>No</v>
      </c>
      <c r="N644">
        <f t="shared" si="94"/>
        <v>-0.85252203008619531</v>
      </c>
      <c r="O644">
        <v>1188</v>
      </c>
      <c r="P644" t="str">
        <f t="shared" si="95"/>
        <v>No</v>
      </c>
      <c r="Q644">
        <f t="shared" si="96"/>
        <v>-0.85349927561350181</v>
      </c>
      <c r="S644">
        <v>1989</v>
      </c>
      <c r="T644" t="str">
        <f t="shared" si="97"/>
        <v>No</v>
      </c>
      <c r="U644">
        <f t="shared" si="98"/>
        <v>0.35675705716068018</v>
      </c>
      <c r="V644">
        <v>18</v>
      </c>
      <c r="W644">
        <v>1027</v>
      </c>
      <c r="X644" t="s">
        <v>666</v>
      </c>
      <c r="Y644">
        <v>33.996963100000002</v>
      </c>
      <c r="Z644">
        <v>-118.47887780000001</v>
      </c>
      <c r="AA644">
        <v>0.26029161069224704</v>
      </c>
    </row>
    <row r="645" spans="1:27" x14ac:dyDescent="0.3">
      <c r="A645" t="s">
        <v>396</v>
      </c>
      <c r="B645" t="s">
        <v>667</v>
      </c>
      <c r="C645" t="s">
        <v>256</v>
      </c>
      <c r="D645" t="s">
        <v>20</v>
      </c>
      <c r="E645">
        <v>90291</v>
      </c>
      <c r="F645">
        <v>1950000</v>
      </c>
      <c r="G645" t="str" cm="1">
        <f t="array" ref="G645">IF(OR(VLOOKUP($C645,Price_LookUp_tbl,11,FALSE)&gt;$F645,VLOOKUP($C645,Price_LookUp_tbl,12,FALSE)&lt;$F645),"Yes","No")</f>
        <v>No</v>
      </c>
      <c r="H645">
        <f t="shared" si="90"/>
        <v>-0.49229601597976741</v>
      </c>
      <c r="I645">
        <v>3</v>
      </c>
      <c r="J645" t="str">
        <f t="shared" si="91"/>
        <v>No</v>
      </c>
      <c r="K645">
        <f t="shared" si="92"/>
        <v>-0.4069384347771452</v>
      </c>
      <c r="L645">
        <v>4</v>
      </c>
      <c r="M645" t="str">
        <f t="shared" si="93"/>
        <v>No</v>
      </c>
      <c r="N645">
        <f t="shared" si="94"/>
        <v>0.43216490721820988</v>
      </c>
      <c r="O645">
        <v>2181</v>
      </c>
      <c r="P645" t="str">
        <f t="shared" si="95"/>
        <v>No</v>
      </c>
      <c r="Q645">
        <f t="shared" si="96"/>
        <v>-0.32171411416771123</v>
      </c>
      <c r="S645">
        <v>2015</v>
      </c>
      <c r="T645" t="str">
        <f t="shared" si="97"/>
        <v>No</v>
      </c>
      <c r="U645">
        <f t="shared" si="98"/>
        <v>1.0331607859114429</v>
      </c>
      <c r="V645">
        <v>35</v>
      </c>
      <c r="W645">
        <v>894</v>
      </c>
      <c r="X645" t="s">
        <v>668</v>
      </c>
      <c r="Y645">
        <v>33.994382899999998</v>
      </c>
      <c r="Z645">
        <v>-118.44949990000001</v>
      </c>
      <c r="AA645">
        <v>1.9284966002486792</v>
      </c>
    </row>
    <row r="646" spans="1:27" x14ac:dyDescent="0.3">
      <c r="A646" t="s">
        <v>396</v>
      </c>
      <c r="B646" t="s">
        <v>669</v>
      </c>
      <c r="C646" t="s">
        <v>256</v>
      </c>
      <c r="D646" t="s">
        <v>20</v>
      </c>
      <c r="E646">
        <v>90291</v>
      </c>
      <c r="F646">
        <v>1295000</v>
      </c>
      <c r="G646" t="str" cm="1">
        <f t="array" ref="G646">IF(OR(VLOOKUP($C646,Price_LookUp_tbl,11,FALSE)&gt;$F646,VLOOKUP($C646,Price_LookUp_tbl,12,FALSE)&lt;$F646),"Yes","No")</f>
        <v>No</v>
      </c>
      <c r="H646">
        <f t="shared" si="90"/>
        <v>-0.70277617304114071</v>
      </c>
      <c r="I646">
        <v>2</v>
      </c>
      <c r="J646" t="str">
        <f t="shared" si="91"/>
        <v>No</v>
      </c>
      <c r="K646">
        <f t="shared" si="92"/>
        <v>-1.1975616794870274</v>
      </c>
      <c r="L646">
        <v>2</v>
      </c>
      <c r="M646" t="str">
        <f t="shared" si="93"/>
        <v>No</v>
      </c>
      <c r="N646">
        <f t="shared" si="94"/>
        <v>-0.85252203008619531</v>
      </c>
      <c r="O646">
        <v>1127</v>
      </c>
      <c r="P646" t="str">
        <f t="shared" si="95"/>
        <v>No</v>
      </c>
      <c r="Q646">
        <f t="shared" si="96"/>
        <v>-0.88616684343645569</v>
      </c>
      <c r="S646">
        <v>1980</v>
      </c>
      <c r="T646" t="str">
        <f t="shared" si="97"/>
        <v>No</v>
      </c>
      <c r="U646">
        <f t="shared" si="98"/>
        <v>0.12261730490080078</v>
      </c>
      <c r="V646">
        <v>10</v>
      </c>
      <c r="W646">
        <v>1149</v>
      </c>
      <c r="X646" t="s">
        <v>670</v>
      </c>
      <c r="Y646">
        <v>33.993598300000002</v>
      </c>
      <c r="Z646">
        <v>-118.4775834</v>
      </c>
      <c r="AA646">
        <v>0.47458147692128905</v>
      </c>
    </row>
    <row r="647" spans="1:27" x14ac:dyDescent="0.3">
      <c r="A647" t="s">
        <v>396</v>
      </c>
      <c r="B647" t="s">
        <v>671</v>
      </c>
      <c r="C647" t="s">
        <v>256</v>
      </c>
      <c r="D647" t="s">
        <v>20</v>
      </c>
      <c r="E647">
        <v>90291</v>
      </c>
      <c r="F647">
        <v>1995000</v>
      </c>
      <c r="G647" t="str" cm="1">
        <f t="array" ref="G647">IF(OR(VLOOKUP($C647,Price_LookUp_tbl,11,FALSE)&gt;$F647,VLOOKUP($C647,Price_LookUp_tbl,12,FALSE)&lt;$F647),"Yes","No")</f>
        <v>No</v>
      </c>
      <c r="H647">
        <f t="shared" si="90"/>
        <v>-0.47783554717402421</v>
      </c>
      <c r="I647">
        <v>3</v>
      </c>
      <c r="J647" t="str">
        <f t="shared" si="91"/>
        <v>No</v>
      </c>
      <c r="K647">
        <f t="shared" si="92"/>
        <v>-0.4069384347771452</v>
      </c>
      <c r="L647">
        <v>2.5</v>
      </c>
      <c r="M647" t="str">
        <f t="shared" si="93"/>
        <v>No</v>
      </c>
      <c r="N647">
        <f t="shared" si="94"/>
        <v>-0.53135029576009407</v>
      </c>
      <c r="O647">
        <v>2356</v>
      </c>
      <c r="P647" t="str">
        <f t="shared" si="95"/>
        <v>No</v>
      </c>
      <c r="Q647">
        <f t="shared" si="96"/>
        <v>-0.22799568188874514</v>
      </c>
      <c r="S647">
        <v>2008</v>
      </c>
      <c r="T647" t="str">
        <f t="shared" si="97"/>
        <v>No</v>
      </c>
      <c r="U647">
        <f t="shared" si="98"/>
        <v>0.85105208970931445</v>
      </c>
      <c r="V647">
        <v>35</v>
      </c>
      <c r="W647">
        <v>847</v>
      </c>
      <c r="X647" t="s">
        <v>672</v>
      </c>
      <c r="Y647">
        <v>33.994377700000001</v>
      </c>
      <c r="Z647">
        <v>-118.47458327052077</v>
      </c>
      <c r="AA647">
        <v>0.56410728632465168</v>
      </c>
    </row>
    <row r="648" spans="1:27" x14ac:dyDescent="0.3">
      <c r="A648" t="s">
        <v>396</v>
      </c>
      <c r="B648" t="s">
        <v>673</v>
      </c>
      <c r="C648" t="s">
        <v>256</v>
      </c>
      <c r="D648" t="s">
        <v>20</v>
      </c>
      <c r="E648">
        <v>90291</v>
      </c>
      <c r="F648">
        <v>2490000</v>
      </c>
      <c r="G648" t="str" cm="1">
        <f t="array" ref="G648">IF(OR(VLOOKUP($C648,Price_LookUp_tbl,11,FALSE)&gt;$F648,VLOOKUP($C648,Price_LookUp_tbl,12,FALSE)&lt;$F648),"Yes","No")</f>
        <v>No</v>
      </c>
      <c r="H648">
        <f t="shared" si="90"/>
        <v>-0.31877039031084903</v>
      </c>
      <c r="I648">
        <v>3</v>
      </c>
      <c r="J648" t="str">
        <f t="shared" si="91"/>
        <v>No</v>
      </c>
      <c r="K648">
        <f t="shared" si="92"/>
        <v>-0.4069384347771452</v>
      </c>
      <c r="L648">
        <v>3</v>
      </c>
      <c r="M648" t="str">
        <f t="shared" si="93"/>
        <v>No</v>
      </c>
      <c r="N648">
        <f t="shared" si="94"/>
        <v>-0.21017856143399274</v>
      </c>
      <c r="O648">
        <v>2356</v>
      </c>
      <c r="P648" t="str">
        <f t="shared" si="95"/>
        <v>No</v>
      </c>
      <c r="Q648">
        <f t="shared" si="96"/>
        <v>-0.22799568188874514</v>
      </c>
      <c r="S648">
        <v>2008</v>
      </c>
      <c r="T648" t="str">
        <f t="shared" si="97"/>
        <v>No</v>
      </c>
      <c r="U648">
        <f t="shared" si="98"/>
        <v>0.85105208970931445</v>
      </c>
      <c r="V648">
        <v>1</v>
      </c>
      <c r="W648">
        <v>1057</v>
      </c>
      <c r="X648" t="s">
        <v>443</v>
      </c>
      <c r="Y648">
        <v>33.994377700000001</v>
      </c>
      <c r="Z648">
        <v>-118.4702577</v>
      </c>
      <c r="AA648">
        <v>0.78106543911185677</v>
      </c>
    </row>
    <row r="649" spans="1:27" x14ac:dyDescent="0.3">
      <c r="A649" t="s">
        <v>396</v>
      </c>
      <c r="B649" t="s">
        <v>674</v>
      </c>
      <c r="C649" t="s">
        <v>256</v>
      </c>
      <c r="D649" t="s">
        <v>20</v>
      </c>
      <c r="E649">
        <v>90291</v>
      </c>
      <c r="F649">
        <v>1795000</v>
      </c>
      <c r="G649" t="str" cm="1">
        <f t="array" ref="G649">IF(OR(VLOOKUP($C649,Price_LookUp_tbl,11,FALSE)&gt;$F649,VLOOKUP($C649,Price_LookUp_tbl,12,FALSE)&lt;$F649),"Yes","No")</f>
        <v>No</v>
      </c>
      <c r="H649">
        <f t="shared" si="90"/>
        <v>-0.5421042974217718</v>
      </c>
      <c r="I649">
        <v>2</v>
      </c>
      <c r="J649" t="str">
        <f t="shared" si="91"/>
        <v>No</v>
      </c>
      <c r="K649">
        <f t="shared" si="92"/>
        <v>-1.1975616794870274</v>
      </c>
      <c r="L649">
        <v>2</v>
      </c>
      <c r="M649" t="str">
        <f t="shared" si="93"/>
        <v>No</v>
      </c>
      <c r="N649">
        <f t="shared" si="94"/>
        <v>-0.85252203008619531</v>
      </c>
      <c r="O649">
        <v>1930</v>
      </c>
      <c r="P649" t="str">
        <f t="shared" si="95"/>
        <v>No</v>
      </c>
      <c r="Q649">
        <f t="shared" si="96"/>
        <v>-0.45613312275068552</v>
      </c>
      <c r="S649">
        <v>2009</v>
      </c>
      <c r="T649" t="str">
        <f t="shared" si="97"/>
        <v>No</v>
      </c>
      <c r="U649">
        <f t="shared" si="98"/>
        <v>0.87706761773818998</v>
      </c>
      <c r="V649">
        <v>8</v>
      </c>
      <c r="W649">
        <v>930</v>
      </c>
      <c r="X649" t="s">
        <v>663</v>
      </c>
      <c r="Y649">
        <v>33.996056799999998</v>
      </c>
      <c r="Z649">
        <v>-118.4709319</v>
      </c>
      <c r="AA649">
        <v>0.70415608022799048</v>
      </c>
    </row>
    <row r="650" spans="1:27" x14ac:dyDescent="0.3">
      <c r="A650" t="s">
        <v>396</v>
      </c>
      <c r="B650" t="s">
        <v>675</v>
      </c>
      <c r="C650" t="s">
        <v>256</v>
      </c>
      <c r="D650" t="s">
        <v>20</v>
      </c>
      <c r="E650">
        <v>90291</v>
      </c>
      <c r="F650">
        <v>1725000</v>
      </c>
      <c r="G650" t="str" cm="1">
        <f t="array" ref="G650">IF(OR(VLOOKUP($C650,Price_LookUp_tbl,11,FALSE)&gt;$F650,VLOOKUP($C650,Price_LookUp_tbl,12,FALSE)&lt;$F650),"Yes","No")</f>
        <v>No</v>
      </c>
      <c r="H650">
        <f t="shared" si="90"/>
        <v>-0.5645983600084834</v>
      </c>
      <c r="I650">
        <v>4</v>
      </c>
      <c r="J650" t="str">
        <f t="shared" si="91"/>
        <v>No</v>
      </c>
      <c r="K650">
        <f t="shared" si="92"/>
        <v>0.38368480993273696</v>
      </c>
      <c r="L650">
        <v>3</v>
      </c>
      <c r="M650" t="str">
        <f t="shared" si="93"/>
        <v>No</v>
      </c>
      <c r="N650">
        <f t="shared" si="94"/>
        <v>-0.21017856143399274</v>
      </c>
      <c r="O650">
        <v>1920</v>
      </c>
      <c r="P650" t="str">
        <f t="shared" si="95"/>
        <v>No</v>
      </c>
      <c r="Q650">
        <f t="shared" si="96"/>
        <v>-0.46148846173805497</v>
      </c>
      <c r="S650">
        <v>2005</v>
      </c>
      <c r="T650" t="str">
        <f t="shared" si="97"/>
        <v>No</v>
      </c>
      <c r="U650">
        <f t="shared" si="98"/>
        <v>0.77300550562268799</v>
      </c>
      <c r="V650">
        <v>49</v>
      </c>
      <c r="W650">
        <v>898</v>
      </c>
      <c r="X650" t="s">
        <v>545</v>
      </c>
      <c r="Y650">
        <v>33.996381599999999</v>
      </c>
      <c r="Z650">
        <v>-118.4703603</v>
      </c>
      <c r="AA650">
        <v>0.72967881378676935</v>
      </c>
    </row>
    <row r="651" spans="1:27" x14ac:dyDescent="0.3">
      <c r="A651" t="s">
        <v>396</v>
      </c>
      <c r="B651" t="s">
        <v>676</v>
      </c>
      <c r="C651" t="s">
        <v>256</v>
      </c>
      <c r="D651" t="s">
        <v>20</v>
      </c>
      <c r="E651">
        <v>90291</v>
      </c>
      <c r="F651">
        <v>1349000</v>
      </c>
      <c r="G651" t="str" cm="1">
        <f t="array" ref="G651">IF(OR(VLOOKUP($C651,Price_LookUp_tbl,11,FALSE)&gt;$F651,VLOOKUP($C651,Price_LookUp_tbl,12,FALSE)&lt;$F651),"Yes","No")</f>
        <v>No</v>
      </c>
      <c r="H651">
        <f t="shared" si="90"/>
        <v>-0.68542361047424882</v>
      </c>
      <c r="I651">
        <v>2</v>
      </c>
      <c r="J651" t="str">
        <f t="shared" si="91"/>
        <v>No</v>
      </c>
      <c r="K651">
        <f t="shared" si="92"/>
        <v>-1.1975616794870274</v>
      </c>
      <c r="L651">
        <v>2</v>
      </c>
      <c r="M651" t="str">
        <f t="shared" si="93"/>
        <v>No</v>
      </c>
      <c r="N651">
        <f t="shared" si="94"/>
        <v>-0.85252203008619531</v>
      </c>
      <c r="O651">
        <v>1302</v>
      </c>
      <c r="P651" t="str">
        <f t="shared" si="95"/>
        <v>No</v>
      </c>
      <c r="Q651">
        <f t="shared" si="96"/>
        <v>-0.79244841115748954</v>
      </c>
      <c r="S651">
        <v>1974</v>
      </c>
      <c r="T651" t="str">
        <f t="shared" si="97"/>
        <v>No</v>
      </c>
      <c r="U651">
        <f t="shared" si="98"/>
        <v>-3.3475863272452167E-2</v>
      </c>
      <c r="V651">
        <v>1</v>
      </c>
      <c r="W651">
        <v>1036</v>
      </c>
      <c r="X651" t="s">
        <v>422</v>
      </c>
      <c r="Y651">
        <v>33.9958399</v>
      </c>
      <c r="Z651">
        <v>-118.4789825</v>
      </c>
      <c r="AA651">
        <v>0.30501091877700803</v>
      </c>
    </row>
    <row r="652" spans="1:27" x14ac:dyDescent="0.3">
      <c r="A652" t="s">
        <v>396</v>
      </c>
      <c r="B652" t="s">
        <v>677</v>
      </c>
      <c r="C652" t="s">
        <v>256</v>
      </c>
      <c r="D652" t="s">
        <v>20</v>
      </c>
      <c r="E652">
        <v>90291</v>
      </c>
      <c r="F652">
        <v>1600000</v>
      </c>
      <c r="G652" t="str" cm="1">
        <f t="array" ref="G652">IF(OR(VLOOKUP($C652,Price_LookUp_tbl,11,FALSE)&gt;$F652,VLOOKUP($C652,Price_LookUp_tbl,12,FALSE)&lt;$F652),"Yes","No")</f>
        <v>No</v>
      </c>
      <c r="H652">
        <f t="shared" si="90"/>
        <v>-0.6047663289133256</v>
      </c>
      <c r="I652">
        <v>2</v>
      </c>
      <c r="J652" t="str">
        <f t="shared" si="91"/>
        <v>No</v>
      </c>
      <c r="K652">
        <f t="shared" si="92"/>
        <v>-1.1975616794870274</v>
      </c>
      <c r="L652">
        <v>2</v>
      </c>
      <c r="M652" t="str">
        <f t="shared" si="93"/>
        <v>No</v>
      </c>
      <c r="N652">
        <f t="shared" si="94"/>
        <v>-0.85252203008619531</v>
      </c>
      <c r="O652">
        <v>1737</v>
      </c>
      <c r="P652" t="str">
        <f t="shared" si="95"/>
        <v>No</v>
      </c>
      <c r="Q652">
        <f t="shared" si="96"/>
        <v>-0.55949116520691666</v>
      </c>
      <c r="S652">
        <v>2004</v>
      </c>
      <c r="T652" t="str">
        <f t="shared" si="97"/>
        <v>No</v>
      </c>
      <c r="U652">
        <f t="shared" si="98"/>
        <v>0.74698997759381258</v>
      </c>
      <c r="V652">
        <v>17</v>
      </c>
      <c r="W652">
        <v>921</v>
      </c>
      <c r="X652" t="s">
        <v>678</v>
      </c>
      <c r="Y652">
        <v>33.994230899999998</v>
      </c>
      <c r="Z652">
        <v>-118.475038</v>
      </c>
      <c r="AA652">
        <v>0.54886506732817608</v>
      </c>
    </row>
    <row r="653" spans="1:27" x14ac:dyDescent="0.3">
      <c r="A653" t="s">
        <v>396</v>
      </c>
      <c r="B653" t="s">
        <v>679</v>
      </c>
      <c r="C653" t="s">
        <v>256</v>
      </c>
      <c r="D653" t="s">
        <v>20</v>
      </c>
      <c r="E653">
        <v>90291</v>
      </c>
      <c r="F653">
        <v>1899000</v>
      </c>
      <c r="G653" t="str" cm="1">
        <f t="array" ref="G653">IF(OR(VLOOKUP($C653,Price_LookUp_tbl,11,FALSE)&gt;$F653,VLOOKUP($C653,Price_LookUp_tbl,12,FALSE)&lt;$F653),"Yes","No")</f>
        <v>No</v>
      </c>
      <c r="H653">
        <f t="shared" si="90"/>
        <v>-0.5086845472929431</v>
      </c>
      <c r="I653">
        <v>3</v>
      </c>
      <c r="J653" t="str">
        <f t="shared" si="91"/>
        <v>No</v>
      </c>
      <c r="K653">
        <f t="shared" si="92"/>
        <v>-0.4069384347771452</v>
      </c>
      <c r="L653">
        <v>2.5</v>
      </c>
      <c r="M653" t="str">
        <f t="shared" si="93"/>
        <v>No</v>
      </c>
      <c r="N653">
        <f t="shared" si="94"/>
        <v>-0.53135029576009407</v>
      </c>
      <c r="O653">
        <v>2360</v>
      </c>
      <c r="P653" t="str">
        <f t="shared" si="95"/>
        <v>No</v>
      </c>
      <c r="Q653">
        <f t="shared" si="96"/>
        <v>-0.22585354629379736</v>
      </c>
      <c r="S653">
        <v>2000</v>
      </c>
      <c r="T653" t="str">
        <f t="shared" si="97"/>
        <v>No</v>
      </c>
      <c r="U653">
        <f t="shared" si="98"/>
        <v>0.6429278654783106</v>
      </c>
      <c r="V653">
        <v>50</v>
      </c>
      <c r="W653">
        <v>805</v>
      </c>
      <c r="X653" t="s">
        <v>465</v>
      </c>
      <c r="Y653">
        <v>33.987482499999999</v>
      </c>
      <c r="Z653">
        <v>-118.4597753</v>
      </c>
      <c r="AA653">
        <v>1.5356414627943054</v>
      </c>
    </row>
    <row r="654" spans="1:27" x14ac:dyDescent="0.3">
      <c r="A654" t="s">
        <v>396</v>
      </c>
      <c r="B654" t="s">
        <v>682</v>
      </c>
      <c r="C654" t="s">
        <v>256</v>
      </c>
      <c r="D654" t="s">
        <v>20</v>
      </c>
      <c r="E654">
        <v>90291</v>
      </c>
      <c r="F654">
        <v>1350000</v>
      </c>
      <c r="G654" t="str" cm="1">
        <f t="array" ref="G654">IF(OR(VLOOKUP($C654,Price_LookUp_tbl,11,FALSE)&gt;$F654,VLOOKUP($C654,Price_LookUp_tbl,12,FALSE)&lt;$F654),"Yes","No")</f>
        <v>No</v>
      </c>
      <c r="H654">
        <f t="shared" si="90"/>
        <v>-0.68510226672301011</v>
      </c>
      <c r="I654">
        <v>2</v>
      </c>
      <c r="J654" t="str">
        <f t="shared" si="91"/>
        <v>No</v>
      </c>
      <c r="K654">
        <f t="shared" si="92"/>
        <v>-1.1975616794870274</v>
      </c>
      <c r="L654">
        <v>2</v>
      </c>
      <c r="M654" t="str">
        <f t="shared" si="93"/>
        <v>No</v>
      </c>
      <c r="N654">
        <f t="shared" si="94"/>
        <v>-0.85252203008619531</v>
      </c>
      <c r="O654">
        <v>1132</v>
      </c>
      <c r="P654" t="str">
        <f t="shared" si="95"/>
        <v>No</v>
      </c>
      <c r="Q654">
        <f t="shared" si="96"/>
        <v>-0.88348917394277093</v>
      </c>
      <c r="S654">
        <v>1991</v>
      </c>
      <c r="T654" t="str">
        <f t="shared" si="97"/>
        <v>No</v>
      </c>
      <c r="U654">
        <f t="shared" si="98"/>
        <v>0.40878811321843117</v>
      </c>
      <c r="V654">
        <v>110</v>
      </c>
      <c r="W654">
        <v>1193</v>
      </c>
      <c r="X654" t="s">
        <v>465</v>
      </c>
      <c r="Y654">
        <v>33.9964735</v>
      </c>
      <c r="Z654">
        <v>-118.46539679999999</v>
      </c>
      <c r="AA654">
        <v>1.006487095927961</v>
      </c>
    </row>
    <row r="655" spans="1:27" x14ac:dyDescent="0.3">
      <c r="A655" t="s">
        <v>17</v>
      </c>
      <c r="B655" t="s">
        <v>694</v>
      </c>
      <c r="C655" t="s">
        <v>695</v>
      </c>
      <c r="D655" t="s">
        <v>689</v>
      </c>
      <c r="E655">
        <v>33139</v>
      </c>
      <c r="F655">
        <v>2295000</v>
      </c>
      <c r="G655" t="str" cm="1">
        <f t="array" ref="G655">IF(OR(VLOOKUP($C655,Price_LookUp_tbl,11,FALSE)&gt;$F655,VLOOKUP($C655,Price_LookUp_tbl,12,FALSE)&lt;$F655),"Yes","No")</f>
        <v>No</v>
      </c>
      <c r="H655">
        <f t="shared" si="90"/>
        <v>-0.17949867722734159</v>
      </c>
      <c r="I655">
        <v>3</v>
      </c>
      <c r="J655" t="str">
        <f t="shared" si="91"/>
        <v>No</v>
      </c>
      <c r="K655">
        <f t="shared" si="92"/>
        <v>0.28932735551958422</v>
      </c>
      <c r="L655">
        <v>3</v>
      </c>
      <c r="M655" t="str">
        <f t="shared" si="93"/>
        <v>No</v>
      </c>
      <c r="N655">
        <f t="shared" si="94"/>
        <v>0.22261308226725748</v>
      </c>
      <c r="O655">
        <v>1664</v>
      </c>
      <c r="P655" t="str">
        <f t="shared" si="95"/>
        <v>No</v>
      </c>
      <c r="Q655">
        <f t="shared" si="96"/>
        <v>-0.1409286884090887</v>
      </c>
      <c r="R655">
        <v>7203</v>
      </c>
      <c r="S655">
        <v>1955</v>
      </c>
      <c r="T655" t="str">
        <f t="shared" si="97"/>
        <v>No</v>
      </c>
      <c r="U655">
        <f t="shared" si="98"/>
        <v>-0.66084367344137407</v>
      </c>
      <c r="V655">
        <v>14</v>
      </c>
      <c r="W655">
        <v>1379</v>
      </c>
      <c r="X655" t="s">
        <v>21</v>
      </c>
      <c r="Y655">
        <v>25.784240400000002</v>
      </c>
      <c r="Z655">
        <v>-80.140178500000005</v>
      </c>
      <c r="AA655">
        <v>0.68028086177233882</v>
      </c>
    </row>
    <row r="656" spans="1:27" x14ac:dyDescent="0.3">
      <c r="A656" t="s">
        <v>17</v>
      </c>
      <c r="B656" t="s">
        <v>696</v>
      </c>
      <c r="C656" t="s">
        <v>695</v>
      </c>
      <c r="D656" t="s">
        <v>689</v>
      </c>
      <c r="E656">
        <v>33139</v>
      </c>
      <c r="F656">
        <v>3550000</v>
      </c>
      <c r="G656" t="str" cm="1">
        <f t="array" ref="G656">IF(OR(VLOOKUP($C656,Price_LookUp_tbl,11,FALSE)&gt;$F656,VLOOKUP($C656,Price_LookUp_tbl,12,FALSE)&lt;$F656),"Yes","No")</f>
        <v>No</v>
      </c>
      <c r="H656">
        <f t="shared" si="90"/>
        <v>2.2587358744452349E-2</v>
      </c>
      <c r="I656">
        <v>5</v>
      </c>
      <c r="J656" t="str">
        <f t="shared" si="91"/>
        <v>No</v>
      </c>
      <c r="K656">
        <f t="shared" si="92"/>
        <v>1.4818592382698701</v>
      </c>
      <c r="L656">
        <v>4</v>
      </c>
      <c r="M656" t="str">
        <f t="shared" si="93"/>
        <v>No</v>
      </c>
      <c r="N656">
        <f t="shared" si="94"/>
        <v>0.81046044156909602</v>
      </c>
      <c r="O656">
        <v>3129</v>
      </c>
      <c r="P656" t="str">
        <f t="shared" si="95"/>
        <v>No</v>
      </c>
      <c r="Q656">
        <f t="shared" si="96"/>
        <v>0.72235898376941587</v>
      </c>
      <c r="R656">
        <v>7500</v>
      </c>
      <c r="S656">
        <v>1923</v>
      </c>
      <c r="T656" t="str">
        <f t="shared" si="97"/>
        <v>No</v>
      </c>
      <c r="U656">
        <f t="shared" si="98"/>
        <v>-1.7312918621170261</v>
      </c>
      <c r="V656">
        <v>15</v>
      </c>
      <c r="W656">
        <v>1135</v>
      </c>
      <c r="X656" t="s">
        <v>21</v>
      </c>
      <c r="Y656">
        <v>25.7924185</v>
      </c>
      <c r="Z656">
        <v>-80.138082600000004</v>
      </c>
      <c r="AA656">
        <v>1.1928897380461296</v>
      </c>
    </row>
    <row r="657" spans="1:27" x14ac:dyDescent="0.3">
      <c r="A657" t="s">
        <v>17</v>
      </c>
      <c r="B657" t="s">
        <v>697</v>
      </c>
      <c r="C657" t="s">
        <v>695</v>
      </c>
      <c r="D657" t="s">
        <v>689</v>
      </c>
      <c r="E657">
        <v>33139</v>
      </c>
      <c r="F657">
        <v>4990000</v>
      </c>
      <c r="G657" t="str" cm="1">
        <f t="array" ref="G657">IF(OR(VLOOKUP($C657,Price_LookUp_tbl,11,FALSE)&gt;$F657,VLOOKUP($C657,Price_LookUp_tbl,12,FALSE)&lt;$F657),"Yes","No")</f>
        <v>No</v>
      </c>
      <c r="H657">
        <f t="shared" si="90"/>
        <v>0.25446296973997684</v>
      </c>
      <c r="I657">
        <v>4</v>
      </c>
      <c r="J657" t="str">
        <f t="shared" si="91"/>
        <v>No</v>
      </c>
      <c r="K657">
        <f t="shared" si="92"/>
        <v>0.88559329689472721</v>
      </c>
      <c r="L657">
        <v>4</v>
      </c>
      <c r="M657" t="str">
        <f t="shared" si="93"/>
        <v>No</v>
      </c>
      <c r="N657">
        <f t="shared" si="94"/>
        <v>0.81046044156909602</v>
      </c>
      <c r="O657">
        <v>3281</v>
      </c>
      <c r="P657" t="str">
        <f t="shared" si="95"/>
        <v>No</v>
      </c>
      <c r="Q657">
        <f t="shared" si="96"/>
        <v>0.81192876272582037</v>
      </c>
      <c r="R657">
        <v>7500</v>
      </c>
      <c r="S657">
        <v>1936</v>
      </c>
      <c r="T657" t="str">
        <f t="shared" si="97"/>
        <v>No</v>
      </c>
      <c r="U657">
        <f t="shared" si="98"/>
        <v>-1.2964222854675425</v>
      </c>
      <c r="V657">
        <v>30</v>
      </c>
      <c r="W657">
        <v>1521</v>
      </c>
      <c r="X657" t="s">
        <v>21</v>
      </c>
      <c r="Y657">
        <v>25.793867800000001</v>
      </c>
      <c r="Z657">
        <v>-80.138125500000001</v>
      </c>
      <c r="AA657">
        <v>1.2925764879897987</v>
      </c>
    </row>
    <row r="658" spans="1:27" x14ac:dyDescent="0.3">
      <c r="A658" t="s">
        <v>17</v>
      </c>
      <c r="B658" t="s">
        <v>704</v>
      </c>
      <c r="C658" t="s">
        <v>695</v>
      </c>
      <c r="D658" t="s">
        <v>689</v>
      </c>
      <c r="E658">
        <v>33139</v>
      </c>
      <c r="F658">
        <v>3500000</v>
      </c>
      <c r="G658" t="str" cm="1">
        <f t="array" ref="G658">IF(OR(VLOOKUP($C658,Price_LookUp_tbl,11,FALSE)&gt;$F658,VLOOKUP($C658,Price_LookUp_tbl,12,FALSE)&lt;$F658),"Yes","No")</f>
        <v>No</v>
      </c>
      <c r="H658">
        <f t="shared" si="90"/>
        <v>1.4536122251552191E-2</v>
      </c>
      <c r="I658">
        <v>4</v>
      </c>
      <c r="J658" t="str">
        <f t="shared" si="91"/>
        <v>No</v>
      </c>
      <c r="K658">
        <f t="shared" si="92"/>
        <v>0.88559329689472721</v>
      </c>
      <c r="L658">
        <v>3</v>
      </c>
      <c r="M658" t="str">
        <f t="shared" si="93"/>
        <v>No</v>
      </c>
      <c r="N658">
        <f t="shared" si="94"/>
        <v>0.22261308226725748</v>
      </c>
      <c r="O658">
        <v>1534</v>
      </c>
      <c r="P658" t="str">
        <f t="shared" si="95"/>
        <v>No</v>
      </c>
      <c r="Q658">
        <f t="shared" si="96"/>
        <v>-0.2175344204112768</v>
      </c>
      <c r="R658">
        <v>6000</v>
      </c>
      <c r="S658">
        <v>1941</v>
      </c>
      <c r="T658" t="str">
        <f t="shared" si="97"/>
        <v>No</v>
      </c>
      <c r="U658">
        <f t="shared" si="98"/>
        <v>-1.1291647559869717</v>
      </c>
      <c r="V658">
        <v>62</v>
      </c>
      <c r="W658">
        <v>2282</v>
      </c>
      <c r="X658" t="s">
        <v>21</v>
      </c>
      <c r="Y658">
        <v>25.7818346</v>
      </c>
      <c r="Z658">
        <v>-80.166079199999999</v>
      </c>
      <c r="AA658">
        <v>1.9494601310215074</v>
      </c>
    </row>
    <row r="659" spans="1:27" x14ac:dyDescent="0.3">
      <c r="A659" t="s">
        <v>17</v>
      </c>
      <c r="B659" t="s">
        <v>712</v>
      </c>
      <c r="C659" t="s">
        <v>695</v>
      </c>
      <c r="D659" t="s">
        <v>689</v>
      </c>
      <c r="E659">
        <v>33139</v>
      </c>
      <c r="F659">
        <v>6500000</v>
      </c>
      <c r="G659" t="str" cm="1">
        <f t="array" ref="G659">IF(OR(VLOOKUP($C659,Price_LookUp_tbl,11,FALSE)&gt;$F659,VLOOKUP($C659,Price_LookUp_tbl,12,FALSE)&lt;$F659),"Yes","No")</f>
        <v>No</v>
      </c>
      <c r="H659">
        <f t="shared" si="90"/>
        <v>0.49761031182556159</v>
      </c>
      <c r="I659">
        <v>4</v>
      </c>
      <c r="J659" t="str">
        <f t="shared" si="91"/>
        <v>No</v>
      </c>
      <c r="K659">
        <f t="shared" si="92"/>
        <v>0.88559329689472721</v>
      </c>
      <c r="L659">
        <v>4</v>
      </c>
      <c r="M659" t="str">
        <f t="shared" si="93"/>
        <v>No</v>
      </c>
      <c r="N659">
        <f t="shared" si="94"/>
        <v>0.81046044156909602</v>
      </c>
      <c r="O659">
        <v>3760</v>
      </c>
      <c r="P659" t="str">
        <f t="shared" si="95"/>
        <v>No</v>
      </c>
      <c r="Q659">
        <f t="shared" si="96"/>
        <v>1.0941914214108057</v>
      </c>
      <c r="R659">
        <v>11250</v>
      </c>
      <c r="S659">
        <v>1939</v>
      </c>
      <c r="T659" t="str">
        <f t="shared" si="97"/>
        <v>No</v>
      </c>
      <c r="U659">
        <f t="shared" si="98"/>
        <v>-1.1960677677792</v>
      </c>
      <c r="V659">
        <v>14</v>
      </c>
      <c r="W659">
        <v>1729</v>
      </c>
      <c r="X659" t="s">
        <v>21</v>
      </c>
      <c r="Y659">
        <v>25.7920689</v>
      </c>
      <c r="Z659">
        <v>-80.159362200000004</v>
      </c>
      <c r="AA659">
        <v>1.8783948961804238</v>
      </c>
    </row>
    <row r="660" spans="1:27" x14ac:dyDescent="0.3">
      <c r="A660" t="s">
        <v>17</v>
      </c>
      <c r="B660" t="s">
        <v>715</v>
      </c>
      <c r="C660" t="s">
        <v>695</v>
      </c>
      <c r="D660" t="s">
        <v>689</v>
      </c>
      <c r="E660">
        <v>33139</v>
      </c>
      <c r="F660">
        <v>235000</v>
      </c>
      <c r="G660" t="str" cm="1">
        <f t="array" ref="G660">IF(OR(VLOOKUP($C660,Price_LookUp_tbl,11,FALSE)&gt;$F660,VLOOKUP($C660,Price_LookUp_tbl,12,FALSE)&lt;$F660),"Yes","No")</f>
        <v>No</v>
      </c>
      <c r="H660">
        <f t="shared" si="90"/>
        <v>-0.51120962073482801</v>
      </c>
      <c r="I660">
        <v>1</v>
      </c>
      <c r="J660" t="str">
        <f t="shared" si="91"/>
        <v>No</v>
      </c>
      <c r="K660">
        <f t="shared" si="92"/>
        <v>-0.90320452723070177</v>
      </c>
      <c r="L660">
        <v>1</v>
      </c>
      <c r="M660" t="str">
        <f t="shared" si="93"/>
        <v>No</v>
      </c>
      <c r="N660">
        <f t="shared" si="94"/>
        <v>-0.95308163633641962</v>
      </c>
      <c r="O660">
        <v>406</v>
      </c>
      <c r="P660" t="str">
        <f t="shared" si="95"/>
        <v>No</v>
      </c>
      <c r="Q660">
        <f t="shared" si="96"/>
        <v>-0.8822364642456475</v>
      </c>
      <c r="R660">
        <v>6322</v>
      </c>
      <c r="S660">
        <v>1950</v>
      </c>
      <c r="T660" t="str">
        <f t="shared" si="97"/>
        <v>No</v>
      </c>
      <c r="U660">
        <f t="shared" si="98"/>
        <v>-0.82810120292194467</v>
      </c>
      <c r="V660">
        <v>7</v>
      </c>
      <c r="W660">
        <v>579</v>
      </c>
      <c r="X660" t="s">
        <v>21</v>
      </c>
      <c r="Y660">
        <v>25.787141299999998</v>
      </c>
      <c r="Z660">
        <v>-80.136967799999994</v>
      </c>
      <c r="AA660">
        <v>0.82261930081759527</v>
      </c>
    </row>
    <row r="661" spans="1:27" x14ac:dyDescent="0.3">
      <c r="A661" t="s">
        <v>17</v>
      </c>
      <c r="B661" t="s">
        <v>720</v>
      </c>
      <c r="C661" t="s">
        <v>695</v>
      </c>
      <c r="D661" t="s">
        <v>689</v>
      </c>
      <c r="E661">
        <v>33140</v>
      </c>
      <c r="F661">
        <v>2375000</v>
      </c>
      <c r="G661" t="str" cm="1">
        <f t="array" ref="G661">IF(OR(VLOOKUP($C661,Price_LookUp_tbl,11,FALSE)&gt;$F661,VLOOKUP($C661,Price_LookUp_tbl,12,FALSE)&lt;$F661),"Yes","No")</f>
        <v>No</v>
      </c>
      <c r="H661">
        <f t="shared" si="90"/>
        <v>-0.16661669883870134</v>
      </c>
      <c r="I661">
        <v>4</v>
      </c>
      <c r="J661" t="str">
        <f t="shared" si="91"/>
        <v>No</v>
      </c>
      <c r="K661">
        <f t="shared" si="92"/>
        <v>0.88559329689472721</v>
      </c>
      <c r="L661">
        <v>3.5</v>
      </c>
      <c r="M661" t="str">
        <f t="shared" si="93"/>
        <v>No</v>
      </c>
      <c r="N661">
        <f t="shared" si="94"/>
        <v>0.51653676191817677</v>
      </c>
      <c r="O661">
        <v>2918</v>
      </c>
      <c r="P661" t="str">
        <f t="shared" si="95"/>
        <v>No</v>
      </c>
      <c r="Q661">
        <f t="shared" si="96"/>
        <v>0.59802198798124895</v>
      </c>
      <c r="R661">
        <v>7320</v>
      </c>
      <c r="S661">
        <v>1926</v>
      </c>
      <c r="T661" t="str">
        <f t="shared" si="97"/>
        <v>No</v>
      </c>
      <c r="U661">
        <f t="shared" si="98"/>
        <v>-1.6309373444286837</v>
      </c>
      <c r="V661">
        <v>38</v>
      </c>
      <c r="W661">
        <v>814</v>
      </c>
      <c r="X661" t="s">
        <v>21</v>
      </c>
      <c r="Y661">
        <v>25.799501200000002</v>
      </c>
      <c r="Z661">
        <v>-80.1385133</v>
      </c>
      <c r="AA661">
        <v>1.2089651483484176</v>
      </c>
    </row>
    <row r="662" spans="1:27" x14ac:dyDescent="0.3">
      <c r="A662" t="s">
        <v>17</v>
      </c>
      <c r="B662" t="s">
        <v>721</v>
      </c>
      <c r="C662" t="s">
        <v>695</v>
      </c>
      <c r="D662" t="s">
        <v>689</v>
      </c>
      <c r="E662">
        <v>33140</v>
      </c>
      <c r="F662">
        <v>5000000</v>
      </c>
      <c r="G662" t="str" cm="1">
        <f t="array" ref="G662">IF(OR(VLOOKUP($C662,Price_LookUp_tbl,11,FALSE)&gt;$F662,VLOOKUP($C662,Price_LookUp_tbl,12,FALSE)&lt;$F662),"Yes","No")</f>
        <v>No</v>
      </c>
      <c r="H662">
        <f t="shared" si="90"/>
        <v>0.2560732170385569</v>
      </c>
      <c r="I662">
        <v>3</v>
      </c>
      <c r="J662" t="str">
        <f t="shared" si="91"/>
        <v>No</v>
      </c>
      <c r="K662">
        <f t="shared" si="92"/>
        <v>0.28932735551958422</v>
      </c>
      <c r="L662">
        <v>2.5</v>
      </c>
      <c r="M662" t="str">
        <f t="shared" si="93"/>
        <v>No</v>
      </c>
      <c r="N662">
        <f t="shared" si="94"/>
        <v>-7.1310597383661786E-2</v>
      </c>
      <c r="O662">
        <v>2799</v>
      </c>
      <c r="P662" t="str">
        <f t="shared" si="95"/>
        <v>No</v>
      </c>
      <c r="Q662">
        <f t="shared" si="96"/>
        <v>0.52789827945616907</v>
      </c>
      <c r="R662">
        <v>10126</v>
      </c>
      <c r="S662">
        <v>1925</v>
      </c>
      <c r="T662" t="str">
        <f t="shared" si="97"/>
        <v>No</v>
      </c>
      <c r="U662">
        <f t="shared" si="98"/>
        <v>-1.6643888503247979</v>
      </c>
      <c r="V662">
        <v>38</v>
      </c>
      <c r="W662">
        <v>1786</v>
      </c>
      <c r="X662" t="s">
        <v>21</v>
      </c>
      <c r="Y662">
        <v>25.8010342</v>
      </c>
      <c r="Z662">
        <v>-80.1389985</v>
      </c>
      <c r="AA662">
        <v>1.1097016415964156</v>
      </c>
    </row>
    <row r="663" spans="1:27" x14ac:dyDescent="0.3">
      <c r="A663" t="s">
        <v>17</v>
      </c>
      <c r="B663" t="s">
        <v>722</v>
      </c>
      <c r="C663" t="s">
        <v>695</v>
      </c>
      <c r="D663" t="s">
        <v>689</v>
      </c>
      <c r="E663">
        <v>33140</v>
      </c>
      <c r="F663">
        <v>2695000</v>
      </c>
      <c r="G663" t="str" cm="1">
        <f t="array" ref="G663">IF(OR(VLOOKUP($C663,Price_LookUp_tbl,11,FALSE)&gt;$F663,VLOOKUP($C663,Price_LookUp_tbl,12,FALSE)&lt;$F663),"Yes","No")</f>
        <v>No</v>
      </c>
      <c r="H663">
        <f t="shared" si="90"/>
        <v>-0.11508878528414034</v>
      </c>
      <c r="I663">
        <v>5</v>
      </c>
      <c r="J663" t="str">
        <f t="shared" si="91"/>
        <v>No</v>
      </c>
      <c r="K663">
        <f t="shared" si="92"/>
        <v>1.4818592382698701</v>
      </c>
      <c r="L663">
        <v>3.5</v>
      </c>
      <c r="M663" t="str">
        <f t="shared" si="93"/>
        <v>No</v>
      </c>
      <c r="N663">
        <f t="shared" si="94"/>
        <v>0.51653676191817677</v>
      </c>
      <c r="O663">
        <v>3970</v>
      </c>
      <c r="P663" t="str">
        <f t="shared" si="95"/>
        <v>No</v>
      </c>
      <c r="Q663">
        <f t="shared" si="96"/>
        <v>1.2179391423374173</v>
      </c>
      <c r="R663">
        <v>10400</v>
      </c>
      <c r="S663">
        <v>1930</v>
      </c>
      <c r="T663" t="str">
        <f t="shared" si="97"/>
        <v>No</v>
      </c>
      <c r="U663">
        <f t="shared" si="98"/>
        <v>-1.4971313208442272</v>
      </c>
      <c r="V663">
        <v>24</v>
      </c>
      <c r="W663">
        <v>679</v>
      </c>
      <c r="X663" t="s">
        <v>21</v>
      </c>
      <c r="Y663">
        <v>25.800814800000001</v>
      </c>
      <c r="Z663">
        <v>-80.133764499999998</v>
      </c>
      <c r="AA663">
        <v>1.1104243886702656</v>
      </c>
    </row>
    <row r="664" spans="1:27" x14ac:dyDescent="0.3">
      <c r="A664" t="s">
        <v>17</v>
      </c>
      <c r="B664" t="s">
        <v>723</v>
      </c>
      <c r="C664" t="s">
        <v>695</v>
      </c>
      <c r="D664" t="s">
        <v>689</v>
      </c>
      <c r="E664">
        <v>33140</v>
      </c>
      <c r="F664">
        <v>4900000</v>
      </c>
      <c r="G664" t="str" cm="1">
        <f t="array" ref="G664">IF(OR(VLOOKUP($C664,Price_LookUp_tbl,11,FALSE)&gt;$F664,VLOOKUP($C664,Price_LookUp_tbl,12,FALSE)&lt;$F664),"Yes","No")</f>
        <v>No</v>
      </c>
      <c r="H664">
        <f t="shared" si="90"/>
        <v>0.23997074405275656</v>
      </c>
      <c r="I664">
        <v>5</v>
      </c>
      <c r="J664" t="str">
        <f t="shared" si="91"/>
        <v>No</v>
      </c>
      <c r="K664">
        <f t="shared" si="92"/>
        <v>1.4818592382698701</v>
      </c>
      <c r="L664">
        <v>6</v>
      </c>
      <c r="M664" t="str">
        <f t="shared" si="93"/>
        <v>No</v>
      </c>
      <c r="N664">
        <f t="shared" si="94"/>
        <v>1.9861551601727729</v>
      </c>
      <c r="O664">
        <v>3701</v>
      </c>
      <c r="P664" t="str">
        <f t="shared" si="95"/>
        <v>No</v>
      </c>
      <c r="Q664">
        <f t="shared" si="96"/>
        <v>1.0594242045790436</v>
      </c>
      <c r="R664">
        <v>7684</v>
      </c>
      <c r="S664">
        <v>1932</v>
      </c>
      <c r="T664" t="str">
        <f t="shared" si="97"/>
        <v>No</v>
      </c>
      <c r="U664">
        <f t="shared" si="98"/>
        <v>-1.4302283090519989</v>
      </c>
      <c r="V664">
        <v>6</v>
      </c>
      <c r="W664">
        <v>1324</v>
      </c>
      <c r="X664" t="s">
        <v>21</v>
      </c>
      <c r="Y664">
        <v>25.8048763</v>
      </c>
      <c r="Z664">
        <v>-80.1261279</v>
      </c>
      <c r="AA664">
        <v>1.012902152140041</v>
      </c>
    </row>
    <row r="665" spans="1:27" x14ac:dyDescent="0.3">
      <c r="A665" t="s">
        <v>17</v>
      </c>
      <c r="B665" t="s">
        <v>724</v>
      </c>
      <c r="C665" t="s">
        <v>695</v>
      </c>
      <c r="D665" t="s">
        <v>689</v>
      </c>
      <c r="E665">
        <v>33140</v>
      </c>
      <c r="F665">
        <v>5500000</v>
      </c>
      <c r="G665" t="str" cm="1">
        <f t="array" ref="G665">IF(OR(VLOOKUP($C665,Price_LookUp_tbl,11,FALSE)&gt;$F665,VLOOKUP($C665,Price_LookUp_tbl,12,FALSE)&lt;$F665),"Yes","No")</f>
        <v>No</v>
      </c>
      <c r="H665">
        <f t="shared" si="90"/>
        <v>0.33658558196755844</v>
      </c>
      <c r="I665">
        <v>4</v>
      </c>
      <c r="J665" t="str">
        <f t="shared" si="91"/>
        <v>No</v>
      </c>
      <c r="K665">
        <f t="shared" si="92"/>
        <v>0.88559329689472721</v>
      </c>
      <c r="L665">
        <v>4.5</v>
      </c>
      <c r="M665" t="str">
        <f t="shared" si="93"/>
        <v>No</v>
      </c>
      <c r="N665">
        <f t="shared" si="94"/>
        <v>1.1043841212200152</v>
      </c>
      <c r="O665">
        <v>3308</v>
      </c>
      <c r="P665" t="str">
        <f t="shared" si="95"/>
        <v>No</v>
      </c>
      <c r="Q665">
        <f t="shared" si="96"/>
        <v>0.82783918398781331</v>
      </c>
      <c r="R665">
        <v>10724</v>
      </c>
      <c r="S665">
        <v>1936</v>
      </c>
      <c r="T665" t="str">
        <f t="shared" si="97"/>
        <v>No</v>
      </c>
      <c r="U665">
        <f t="shared" si="98"/>
        <v>-1.2964222854675425</v>
      </c>
      <c r="V665">
        <v>167</v>
      </c>
      <c r="W665">
        <v>1663</v>
      </c>
      <c r="X665" t="s">
        <v>21</v>
      </c>
      <c r="Y665">
        <v>25.802584499999998</v>
      </c>
      <c r="Z665">
        <v>-80.128016099999996</v>
      </c>
      <c r="AA665">
        <v>1.0896700319074248</v>
      </c>
    </row>
    <row r="666" spans="1:27" x14ac:dyDescent="0.3">
      <c r="A666" t="s">
        <v>17</v>
      </c>
      <c r="B666" t="s">
        <v>725</v>
      </c>
      <c r="C666" t="s">
        <v>695</v>
      </c>
      <c r="D666" t="s">
        <v>689</v>
      </c>
      <c r="E666">
        <v>33140</v>
      </c>
      <c r="F666">
        <v>3850000</v>
      </c>
      <c r="G666" t="str" cm="1">
        <f t="array" ref="G666">IF(OR(VLOOKUP($C666,Price_LookUp_tbl,11,FALSE)&gt;$F666,VLOOKUP($C666,Price_LookUp_tbl,12,FALSE)&lt;$F666),"Yes","No")</f>
        <v>No</v>
      </c>
      <c r="H666">
        <f t="shared" si="90"/>
        <v>7.089477770185329E-2</v>
      </c>
      <c r="I666">
        <v>4</v>
      </c>
      <c r="J666" t="str">
        <f t="shared" si="91"/>
        <v>No</v>
      </c>
      <c r="K666">
        <f t="shared" si="92"/>
        <v>0.88559329689472721</v>
      </c>
      <c r="L666">
        <v>4.5</v>
      </c>
      <c r="M666" t="str">
        <f t="shared" si="93"/>
        <v>No</v>
      </c>
      <c r="N666">
        <f t="shared" si="94"/>
        <v>1.1043841212200152</v>
      </c>
      <c r="O666">
        <v>3596</v>
      </c>
      <c r="P666" t="str">
        <f t="shared" si="95"/>
        <v>No</v>
      </c>
      <c r="Q666">
        <f t="shared" si="96"/>
        <v>0.99755034411573773</v>
      </c>
      <c r="R666">
        <v>14969</v>
      </c>
      <c r="S666">
        <v>1933</v>
      </c>
      <c r="T666" t="str">
        <f t="shared" si="97"/>
        <v>No</v>
      </c>
      <c r="U666">
        <f t="shared" si="98"/>
        <v>-1.3967768031558847</v>
      </c>
      <c r="V666">
        <v>55</v>
      </c>
      <c r="W666">
        <v>1071</v>
      </c>
      <c r="X666" t="s">
        <v>21</v>
      </c>
      <c r="Y666">
        <v>25.8040503</v>
      </c>
      <c r="Z666">
        <v>-80.128139899999994</v>
      </c>
      <c r="AA666">
        <v>0.99571959214068784</v>
      </c>
    </row>
    <row r="667" spans="1:27" x14ac:dyDescent="0.3">
      <c r="A667" t="s">
        <v>17</v>
      </c>
      <c r="B667" t="s">
        <v>728</v>
      </c>
      <c r="C667" t="s">
        <v>695</v>
      </c>
      <c r="D667" t="s">
        <v>689</v>
      </c>
      <c r="E667">
        <v>33140</v>
      </c>
      <c r="F667">
        <v>3750000</v>
      </c>
      <c r="G667" t="str" cm="1">
        <f t="array" ref="G667">IF(OR(VLOOKUP($C667,Price_LookUp_tbl,11,FALSE)&gt;$F667,VLOOKUP($C667,Price_LookUp_tbl,12,FALSE)&lt;$F667),"Yes","No")</f>
        <v>No</v>
      </c>
      <c r="H667">
        <f t="shared" si="90"/>
        <v>5.4792304716052974E-2</v>
      </c>
      <c r="I667">
        <v>4</v>
      </c>
      <c r="J667" t="str">
        <f t="shared" si="91"/>
        <v>No</v>
      </c>
      <c r="K667">
        <f t="shared" si="92"/>
        <v>0.88559329689472721</v>
      </c>
      <c r="L667">
        <v>3</v>
      </c>
      <c r="M667" t="str">
        <f t="shared" si="93"/>
        <v>No</v>
      </c>
      <c r="N667">
        <f t="shared" si="94"/>
        <v>0.22261308226725748</v>
      </c>
      <c r="O667">
        <v>2130</v>
      </c>
      <c r="P667" t="str">
        <f t="shared" si="95"/>
        <v>No</v>
      </c>
      <c r="Q667">
        <f t="shared" si="96"/>
        <v>0.13367339707567794</v>
      </c>
      <c r="R667">
        <v>11157</v>
      </c>
      <c r="S667">
        <v>1942</v>
      </c>
      <c r="T667" t="str">
        <f t="shared" si="97"/>
        <v>No</v>
      </c>
      <c r="U667">
        <f t="shared" si="98"/>
        <v>-1.0957132500908577</v>
      </c>
      <c r="V667">
        <v>62</v>
      </c>
      <c r="W667">
        <v>1761</v>
      </c>
      <c r="X667" t="s">
        <v>21</v>
      </c>
      <c r="Y667">
        <v>25.8060562</v>
      </c>
      <c r="Z667">
        <v>-80.139472999999995</v>
      </c>
      <c r="AA667">
        <v>0.78048347111398764</v>
      </c>
    </row>
    <row r="668" spans="1:27" x14ac:dyDescent="0.3">
      <c r="A668" t="s">
        <v>17</v>
      </c>
      <c r="B668" t="s">
        <v>729</v>
      </c>
      <c r="C668" t="s">
        <v>695</v>
      </c>
      <c r="D668" t="s">
        <v>689</v>
      </c>
      <c r="E668">
        <v>33140</v>
      </c>
      <c r="F668">
        <v>2549000</v>
      </c>
      <c r="G668" t="str" cm="1">
        <f t="array" ref="G668">IF(OR(VLOOKUP($C668,Price_LookUp_tbl,11,FALSE)&gt;$F668,VLOOKUP($C668,Price_LookUp_tbl,12,FALSE)&lt;$F668),"Yes","No")</f>
        <v>No</v>
      </c>
      <c r="H668">
        <f t="shared" si="90"/>
        <v>-0.13859839584340877</v>
      </c>
      <c r="I668">
        <v>4</v>
      </c>
      <c r="J668" t="str">
        <f t="shared" si="91"/>
        <v>No</v>
      </c>
      <c r="K668">
        <f t="shared" si="92"/>
        <v>0.88559329689472721</v>
      </c>
      <c r="L668">
        <v>3</v>
      </c>
      <c r="M668" t="str">
        <f t="shared" si="93"/>
        <v>No</v>
      </c>
      <c r="N668">
        <f t="shared" si="94"/>
        <v>0.22261308226725748</v>
      </c>
      <c r="O668">
        <v>3123</v>
      </c>
      <c r="P668" t="str">
        <f t="shared" si="95"/>
        <v>No</v>
      </c>
      <c r="Q668">
        <f t="shared" si="96"/>
        <v>0.71882333460008407</v>
      </c>
      <c r="R668">
        <v>7893</v>
      </c>
      <c r="S668">
        <v>1961</v>
      </c>
      <c r="T668" t="str">
        <f t="shared" si="97"/>
        <v>No</v>
      </c>
      <c r="U668">
        <f t="shared" si="98"/>
        <v>-0.46013463806468929</v>
      </c>
      <c r="V668">
        <v>100</v>
      </c>
      <c r="W668">
        <v>816</v>
      </c>
      <c r="X668" t="s">
        <v>21</v>
      </c>
      <c r="Y668">
        <v>25.806426800000001</v>
      </c>
      <c r="Z668">
        <v>-80.1387711</v>
      </c>
      <c r="AA668">
        <v>0.74341009591180218</v>
      </c>
    </row>
    <row r="669" spans="1:27" x14ac:dyDescent="0.3">
      <c r="A669" t="s">
        <v>17</v>
      </c>
      <c r="B669" t="s">
        <v>734</v>
      </c>
      <c r="C669" t="s">
        <v>695</v>
      </c>
      <c r="D669" t="s">
        <v>689</v>
      </c>
      <c r="E669">
        <v>33140</v>
      </c>
      <c r="F669">
        <v>2400000</v>
      </c>
      <c r="G669" t="str" cm="1">
        <f t="array" ref="G669">IF(OR(VLOOKUP($C669,Price_LookUp_tbl,11,FALSE)&gt;$F669,VLOOKUP($C669,Price_LookUp_tbl,12,FALSE)&lt;$F669),"Yes","No")</f>
        <v>No</v>
      </c>
      <c r="H669">
        <f t="shared" si="90"/>
        <v>-0.16259108059225125</v>
      </c>
      <c r="I669">
        <v>5</v>
      </c>
      <c r="J669" t="str">
        <f t="shared" si="91"/>
        <v>No</v>
      </c>
      <c r="K669">
        <f t="shared" si="92"/>
        <v>1.4818592382698701</v>
      </c>
      <c r="L669">
        <v>4</v>
      </c>
      <c r="M669" t="str">
        <f t="shared" si="93"/>
        <v>No</v>
      </c>
      <c r="N669">
        <f t="shared" si="94"/>
        <v>0.81046044156909602</v>
      </c>
      <c r="O669">
        <v>3384</v>
      </c>
      <c r="P669" t="str">
        <f t="shared" si="95"/>
        <v>No</v>
      </c>
      <c r="Q669">
        <f t="shared" si="96"/>
        <v>0.87262407346601556</v>
      </c>
      <c r="R669">
        <v>7500</v>
      </c>
      <c r="S669">
        <v>1933</v>
      </c>
      <c r="T669" t="str">
        <f t="shared" si="97"/>
        <v>No</v>
      </c>
      <c r="U669">
        <f t="shared" si="98"/>
        <v>-1.3967768031558847</v>
      </c>
      <c r="V669">
        <v>128</v>
      </c>
      <c r="W669">
        <v>709</v>
      </c>
      <c r="X669" t="s">
        <v>21</v>
      </c>
      <c r="Y669">
        <v>25.8090613</v>
      </c>
      <c r="Z669">
        <v>-80.129142599999994</v>
      </c>
      <c r="AA669">
        <v>0.66878261529354854</v>
      </c>
    </row>
    <row r="670" spans="1:27" x14ac:dyDescent="0.3">
      <c r="A670" t="s">
        <v>17</v>
      </c>
      <c r="B670" t="s">
        <v>736</v>
      </c>
      <c r="C670" t="s">
        <v>695</v>
      </c>
      <c r="D670" t="s">
        <v>689</v>
      </c>
      <c r="E670">
        <v>33140</v>
      </c>
      <c r="F670">
        <v>4277000</v>
      </c>
      <c r="G670" t="str" cm="1">
        <f t="array" ref="G670">IF(OR(VLOOKUP($C670,Price_LookUp_tbl,11,FALSE)&gt;$F670,VLOOKUP($C670,Price_LookUp_tbl,12,FALSE)&lt;$F670),"Yes","No")</f>
        <v>No</v>
      </c>
      <c r="H670">
        <f t="shared" si="90"/>
        <v>0.13965233735122062</v>
      </c>
      <c r="I670">
        <v>4</v>
      </c>
      <c r="J670" t="str">
        <f t="shared" si="91"/>
        <v>No</v>
      </c>
      <c r="K670">
        <f t="shared" si="92"/>
        <v>0.88559329689472721</v>
      </c>
      <c r="L670">
        <v>4.5</v>
      </c>
      <c r="M670" t="str">
        <f t="shared" si="93"/>
        <v>No</v>
      </c>
      <c r="N670">
        <f t="shared" si="94"/>
        <v>1.1043841212200152</v>
      </c>
      <c r="O670">
        <v>3604</v>
      </c>
      <c r="P670" t="str">
        <f t="shared" si="95"/>
        <v>No</v>
      </c>
      <c r="Q670">
        <f t="shared" si="96"/>
        <v>1.00226454300818</v>
      </c>
      <c r="R670">
        <v>7500</v>
      </c>
      <c r="S670">
        <v>2015</v>
      </c>
      <c r="T670" t="str">
        <f t="shared" si="97"/>
        <v>No</v>
      </c>
      <c r="U670">
        <f t="shared" si="98"/>
        <v>1.3462466803254733</v>
      </c>
      <c r="V670">
        <v>79</v>
      </c>
      <c r="W670">
        <v>1187</v>
      </c>
      <c r="X670" t="s">
        <v>21</v>
      </c>
      <c r="Y670">
        <v>25.821136899999999</v>
      </c>
      <c r="Z670">
        <v>-80.126610900000003</v>
      </c>
      <c r="AA670">
        <v>0.63436429833156605</v>
      </c>
    </row>
    <row r="671" spans="1:27" x14ac:dyDescent="0.3">
      <c r="A671" t="s">
        <v>17</v>
      </c>
      <c r="B671" t="s">
        <v>737</v>
      </c>
      <c r="C671" t="s">
        <v>695</v>
      </c>
      <c r="D671" t="s">
        <v>689</v>
      </c>
      <c r="E671">
        <v>33140</v>
      </c>
      <c r="F671">
        <v>3000000</v>
      </c>
      <c r="G671" t="str" cm="1">
        <f t="array" ref="G671">IF(OR(VLOOKUP($C671,Price_LookUp_tbl,11,FALSE)&gt;$F671,VLOOKUP($C671,Price_LookUp_tbl,12,FALSE)&lt;$F671),"Yes","No")</f>
        <v>No</v>
      </c>
      <c r="H671">
        <f t="shared" si="90"/>
        <v>-6.5976242677449379E-2</v>
      </c>
      <c r="I671">
        <v>5</v>
      </c>
      <c r="J671" t="str">
        <f t="shared" si="91"/>
        <v>No</v>
      </c>
      <c r="K671">
        <f t="shared" si="92"/>
        <v>1.4818592382698701</v>
      </c>
      <c r="L671">
        <v>4</v>
      </c>
      <c r="M671" t="str">
        <f t="shared" si="93"/>
        <v>No</v>
      </c>
      <c r="N671">
        <f t="shared" si="94"/>
        <v>0.81046044156909602</v>
      </c>
      <c r="O671">
        <v>2853</v>
      </c>
      <c r="P671" t="str">
        <f t="shared" si="95"/>
        <v>No</v>
      </c>
      <c r="Q671">
        <f t="shared" si="96"/>
        <v>0.55971912198015494</v>
      </c>
      <c r="R671">
        <v>9750</v>
      </c>
      <c r="S671">
        <v>1926</v>
      </c>
      <c r="T671" t="str">
        <f t="shared" si="97"/>
        <v>No</v>
      </c>
      <c r="U671">
        <f t="shared" si="98"/>
        <v>-1.6309373444286837</v>
      </c>
      <c r="V671">
        <v>3</v>
      </c>
      <c r="W671">
        <v>1052</v>
      </c>
      <c r="X671" t="s">
        <v>21</v>
      </c>
      <c r="Y671">
        <v>25.8109422</v>
      </c>
      <c r="Z671">
        <v>-80.131213599999995</v>
      </c>
      <c r="AA671">
        <v>0.48813432049134642</v>
      </c>
    </row>
    <row r="672" spans="1:27" x14ac:dyDescent="0.3">
      <c r="A672" t="s">
        <v>17</v>
      </c>
      <c r="B672" t="s">
        <v>738</v>
      </c>
      <c r="C672" t="s">
        <v>695</v>
      </c>
      <c r="D672" t="s">
        <v>689</v>
      </c>
      <c r="E672">
        <v>33140</v>
      </c>
      <c r="F672">
        <v>2600000</v>
      </c>
      <c r="G672" t="str" cm="1">
        <f t="array" ref="G672">IF(OR(VLOOKUP($C672,Price_LookUp_tbl,11,FALSE)&gt;$F672,VLOOKUP($C672,Price_LookUp_tbl,12,FALSE)&lt;$F672),"Yes","No")</f>
        <v>No</v>
      </c>
      <c r="H672">
        <f t="shared" si="90"/>
        <v>-0.13038613462065063</v>
      </c>
      <c r="I672">
        <v>6</v>
      </c>
      <c r="J672" t="str">
        <f t="shared" si="91"/>
        <v>No</v>
      </c>
      <c r="K672">
        <f t="shared" si="92"/>
        <v>2.0781251796450131</v>
      </c>
      <c r="L672">
        <v>6.5</v>
      </c>
      <c r="M672" t="str">
        <f t="shared" si="93"/>
        <v>No</v>
      </c>
      <c r="N672">
        <f t="shared" si="94"/>
        <v>2.2800788398236924</v>
      </c>
      <c r="O672">
        <v>4126</v>
      </c>
      <c r="P672" t="str">
        <f t="shared" si="95"/>
        <v>No</v>
      </c>
      <c r="Q672">
        <f t="shared" si="96"/>
        <v>1.3098660207400432</v>
      </c>
      <c r="R672">
        <v>9750</v>
      </c>
      <c r="S672">
        <v>2025</v>
      </c>
      <c r="T672" t="str">
        <f t="shared" si="97"/>
        <v>No</v>
      </c>
      <c r="U672">
        <f t="shared" si="98"/>
        <v>1.6807617392866145</v>
      </c>
      <c r="V672">
        <v>56</v>
      </c>
      <c r="W672">
        <v>630</v>
      </c>
      <c r="X672" t="s">
        <v>21</v>
      </c>
      <c r="Y672">
        <v>25.811359700000001</v>
      </c>
      <c r="Z672">
        <v>-80.129946399999994</v>
      </c>
      <c r="AA672">
        <v>0.51476187674884089</v>
      </c>
    </row>
    <row r="673" spans="1:27" x14ac:dyDescent="0.3">
      <c r="A673" t="s">
        <v>17</v>
      </c>
      <c r="B673" t="s">
        <v>739</v>
      </c>
      <c r="C673" t="s">
        <v>695</v>
      </c>
      <c r="D673" t="s">
        <v>689</v>
      </c>
      <c r="E673">
        <v>33140</v>
      </c>
      <c r="F673">
        <v>3750000</v>
      </c>
      <c r="G673" t="str" cm="1">
        <f t="array" ref="G673">IF(OR(VLOOKUP($C673,Price_LookUp_tbl,11,FALSE)&gt;$F673,VLOOKUP($C673,Price_LookUp_tbl,12,FALSE)&lt;$F673),"Yes","No")</f>
        <v>No</v>
      </c>
      <c r="H673">
        <f t="shared" si="90"/>
        <v>5.4792304716052974E-2</v>
      </c>
      <c r="I673">
        <v>4</v>
      </c>
      <c r="J673" t="str">
        <f t="shared" si="91"/>
        <v>No</v>
      </c>
      <c r="K673">
        <f t="shared" si="92"/>
        <v>0.88559329689472721</v>
      </c>
      <c r="L673">
        <v>4.5</v>
      </c>
      <c r="M673" t="str">
        <f t="shared" si="93"/>
        <v>No</v>
      </c>
      <c r="N673">
        <f t="shared" si="94"/>
        <v>1.1043841212200152</v>
      </c>
      <c r="O673">
        <v>2103</v>
      </c>
      <c r="P673" t="str">
        <f t="shared" si="95"/>
        <v>No</v>
      </c>
      <c r="Q673">
        <f t="shared" si="96"/>
        <v>0.11776297581368501</v>
      </c>
      <c r="R673">
        <v>10000</v>
      </c>
      <c r="S673">
        <v>1931</v>
      </c>
      <c r="T673" t="str">
        <f t="shared" si="97"/>
        <v>No</v>
      </c>
      <c r="U673">
        <f t="shared" si="98"/>
        <v>-1.4636798149481129</v>
      </c>
      <c r="V673">
        <v>169</v>
      </c>
      <c r="W673">
        <v>1783</v>
      </c>
      <c r="X673" t="s">
        <v>21</v>
      </c>
      <c r="Y673">
        <v>25.811995</v>
      </c>
      <c r="Z673">
        <v>-80.129271900000006</v>
      </c>
      <c r="AA673">
        <v>0.51494832227385268</v>
      </c>
    </row>
    <row r="674" spans="1:27" x14ac:dyDescent="0.3">
      <c r="A674" t="s">
        <v>17</v>
      </c>
      <c r="B674" t="s">
        <v>740</v>
      </c>
      <c r="C674" t="s">
        <v>695</v>
      </c>
      <c r="D674" t="s">
        <v>689</v>
      </c>
      <c r="E674">
        <v>33140</v>
      </c>
      <c r="F674">
        <v>2950000</v>
      </c>
      <c r="G674" t="str" cm="1">
        <f t="array" ref="G674">IF(OR(VLOOKUP($C674,Price_LookUp_tbl,11,FALSE)&gt;$F674,VLOOKUP($C674,Price_LookUp_tbl,12,FALSE)&lt;$F674),"Yes","No")</f>
        <v>No</v>
      </c>
      <c r="H674">
        <f t="shared" si="90"/>
        <v>-7.4027479170349533E-2</v>
      </c>
      <c r="I674">
        <v>4</v>
      </c>
      <c r="J674" t="str">
        <f t="shared" si="91"/>
        <v>No</v>
      </c>
      <c r="K674">
        <f t="shared" si="92"/>
        <v>0.88559329689472721</v>
      </c>
      <c r="L674">
        <v>5</v>
      </c>
      <c r="M674" t="str">
        <f t="shared" si="93"/>
        <v>No</v>
      </c>
      <c r="N674">
        <f t="shared" si="94"/>
        <v>1.3983078008709344</v>
      </c>
      <c r="O674">
        <v>2954</v>
      </c>
      <c r="P674" t="str">
        <f t="shared" si="95"/>
        <v>No</v>
      </c>
      <c r="Q674">
        <f t="shared" si="96"/>
        <v>0.61923588299723953</v>
      </c>
      <c r="R674">
        <v>6000</v>
      </c>
      <c r="S674">
        <v>2007</v>
      </c>
      <c r="T674" t="str">
        <f t="shared" si="97"/>
        <v>No</v>
      </c>
      <c r="U674">
        <f t="shared" si="98"/>
        <v>1.0786346331565604</v>
      </c>
      <c r="V674">
        <v>48</v>
      </c>
      <c r="W674">
        <v>999</v>
      </c>
      <c r="X674" t="s">
        <v>21</v>
      </c>
      <c r="Y674">
        <v>25.813371700000001</v>
      </c>
      <c r="Z674">
        <v>-80.136741400000005</v>
      </c>
      <c r="AA674">
        <v>0.24729776477001653</v>
      </c>
    </row>
    <row r="675" spans="1:27" x14ac:dyDescent="0.3">
      <c r="A675" t="s">
        <v>17</v>
      </c>
      <c r="B675" t="s">
        <v>742</v>
      </c>
      <c r="C675" t="s">
        <v>695</v>
      </c>
      <c r="D675" t="s">
        <v>689</v>
      </c>
      <c r="E675">
        <v>33140</v>
      </c>
      <c r="F675">
        <v>1995000</v>
      </c>
      <c r="G675" t="str" cm="1">
        <f t="array" ref="G675">IF(OR(VLOOKUP($C675,Price_LookUp_tbl,11,FALSE)&gt;$F675,VLOOKUP($C675,Price_LookUp_tbl,12,FALSE)&lt;$F675),"Yes","No")</f>
        <v>No</v>
      </c>
      <c r="H675">
        <f t="shared" si="90"/>
        <v>-0.22780609618474251</v>
      </c>
      <c r="I675">
        <v>3</v>
      </c>
      <c r="J675" t="str">
        <f t="shared" si="91"/>
        <v>No</v>
      </c>
      <c r="K675">
        <f t="shared" si="92"/>
        <v>0.28932735551958422</v>
      </c>
      <c r="L675">
        <v>2</v>
      </c>
      <c r="M675" t="str">
        <f t="shared" si="93"/>
        <v>No</v>
      </c>
      <c r="N675">
        <f t="shared" si="94"/>
        <v>-0.36523427703458106</v>
      </c>
      <c r="O675">
        <v>1719</v>
      </c>
      <c r="P675" t="str">
        <f t="shared" si="95"/>
        <v>No</v>
      </c>
      <c r="Q675">
        <f t="shared" si="96"/>
        <v>-0.10851857102354757</v>
      </c>
      <c r="R675">
        <v>6750</v>
      </c>
      <c r="S675">
        <v>1938</v>
      </c>
      <c r="T675" t="str">
        <f t="shared" si="97"/>
        <v>No</v>
      </c>
      <c r="U675">
        <f t="shared" si="98"/>
        <v>-1.2295192736753142</v>
      </c>
      <c r="V675">
        <v>6</v>
      </c>
      <c r="W675">
        <v>1161</v>
      </c>
      <c r="X675" t="s">
        <v>21</v>
      </c>
      <c r="Y675">
        <v>25.815084299999999</v>
      </c>
      <c r="Z675">
        <v>-80.127068399999999</v>
      </c>
      <c r="AA675">
        <v>0.54375876738425433</v>
      </c>
    </row>
    <row r="676" spans="1:27" x14ac:dyDescent="0.3">
      <c r="A676" t="s">
        <v>17</v>
      </c>
      <c r="B676" t="s">
        <v>743</v>
      </c>
      <c r="C676" t="s">
        <v>695</v>
      </c>
      <c r="D676" t="s">
        <v>689</v>
      </c>
      <c r="E676">
        <v>33140</v>
      </c>
      <c r="F676">
        <v>3075000</v>
      </c>
      <c r="G676" t="str" cm="1">
        <f t="array" ref="G676">IF(OR(VLOOKUP($C676,Price_LookUp_tbl,11,FALSE)&gt;$F676,VLOOKUP($C676,Price_LookUp_tbl,12,FALSE)&lt;$F676),"Yes","No")</f>
        <v>No</v>
      </c>
      <c r="H676">
        <f t="shared" si="90"/>
        <v>-5.389938793809914E-2</v>
      </c>
      <c r="I676">
        <v>4</v>
      </c>
      <c r="J676" t="str">
        <f t="shared" si="91"/>
        <v>No</v>
      </c>
      <c r="K676">
        <f t="shared" si="92"/>
        <v>0.88559329689472721</v>
      </c>
      <c r="L676">
        <v>4.5</v>
      </c>
      <c r="M676" t="str">
        <f t="shared" si="93"/>
        <v>No</v>
      </c>
      <c r="N676">
        <f t="shared" si="94"/>
        <v>1.1043841212200152</v>
      </c>
      <c r="O676">
        <v>2862</v>
      </c>
      <c r="P676" t="str">
        <f t="shared" si="95"/>
        <v>No</v>
      </c>
      <c r="Q676">
        <f t="shared" si="96"/>
        <v>0.56502259573415259</v>
      </c>
      <c r="R676">
        <v>4636</v>
      </c>
      <c r="S676">
        <v>1925</v>
      </c>
      <c r="T676" t="str">
        <f t="shared" si="97"/>
        <v>No</v>
      </c>
      <c r="U676">
        <f t="shared" si="98"/>
        <v>-1.6643888503247979</v>
      </c>
      <c r="V676">
        <v>7</v>
      </c>
      <c r="W676">
        <v>1074</v>
      </c>
      <c r="X676" t="s">
        <v>21</v>
      </c>
      <c r="Y676">
        <v>25.814353799999999</v>
      </c>
      <c r="Z676">
        <v>-80.137724199999994</v>
      </c>
      <c r="AA676">
        <v>0.2145413330969077</v>
      </c>
    </row>
    <row r="677" spans="1:27" x14ac:dyDescent="0.3">
      <c r="A677" t="s">
        <v>17</v>
      </c>
      <c r="B677" t="s">
        <v>744</v>
      </c>
      <c r="C677" t="s">
        <v>695</v>
      </c>
      <c r="D677" t="s">
        <v>689</v>
      </c>
      <c r="E677">
        <v>33140</v>
      </c>
      <c r="F677">
        <v>2085000</v>
      </c>
      <c r="G677" t="str" cm="1">
        <f t="array" ref="G677">IF(OR(VLOOKUP($C677,Price_LookUp_tbl,11,FALSE)&gt;$F677,VLOOKUP($C677,Price_LookUp_tbl,12,FALSE)&lt;$F677),"Yes","No")</f>
        <v>No</v>
      </c>
      <c r="H677">
        <f t="shared" si="90"/>
        <v>-0.21331387049752223</v>
      </c>
      <c r="I677">
        <v>3</v>
      </c>
      <c r="J677" t="str">
        <f t="shared" si="91"/>
        <v>No</v>
      </c>
      <c r="K677">
        <f t="shared" si="92"/>
        <v>0.28932735551958422</v>
      </c>
      <c r="L677">
        <v>2.5</v>
      </c>
      <c r="M677" t="str">
        <f t="shared" si="93"/>
        <v>No</v>
      </c>
      <c r="N677">
        <f t="shared" si="94"/>
        <v>-7.1310597383661786E-2</v>
      </c>
      <c r="O677">
        <v>1928</v>
      </c>
      <c r="P677" t="str">
        <f t="shared" si="95"/>
        <v>No</v>
      </c>
      <c r="Q677">
        <f t="shared" si="96"/>
        <v>1.4639875041508706E-2</v>
      </c>
      <c r="R677">
        <v>6550</v>
      </c>
      <c r="S677">
        <v>1935</v>
      </c>
      <c r="T677" t="str">
        <f t="shared" si="97"/>
        <v>No</v>
      </c>
      <c r="U677">
        <f t="shared" si="98"/>
        <v>-1.3298737913636565</v>
      </c>
      <c r="V677">
        <v>43</v>
      </c>
      <c r="W677">
        <v>1081</v>
      </c>
      <c r="X677" t="s">
        <v>21</v>
      </c>
      <c r="Y677">
        <v>25.8160192</v>
      </c>
      <c r="Z677">
        <v>-80.129633900000002</v>
      </c>
      <c r="AA677">
        <v>0.37500009860635375</v>
      </c>
    </row>
    <row r="678" spans="1:27" x14ac:dyDescent="0.3">
      <c r="A678" t="s">
        <v>17</v>
      </c>
      <c r="B678" t="s">
        <v>745</v>
      </c>
      <c r="C678" t="s">
        <v>695</v>
      </c>
      <c r="D678" t="s">
        <v>689</v>
      </c>
      <c r="E678">
        <v>33140</v>
      </c>
      <c r="F678">
        <v>6590000</v>
      </c>
      <c r="G678" t="str" cm="1">
        <f t="array" ref="G678">IF(OR(VLOOKUP($C678,Price_LookUp_tbl,11,FALSE)&gt;$F678,VLOOKUP($C678,Price_LookUp_tbl,12,FALSE)&lt;$F678),"Yes","No")</f>
        <v>No</v>
      </c>
      <c r="H678">
        <f t="shared" si="90"/>
        <v>0.5121025375127819</v>
      </c>
      <c r="I678">
        <v>5</v>
      </c>
      <c r="J678" t="str">
        <f t="shared" si="91"/>
        <v>No</v>
      </c>
      <c r="K678">
        <f t="shared" si="92"/>
        <v>1.4818592382698701</v>
      </c>
      <c r="L678">
        <v>4.5</v>
      </c>
      <c r="M678" t="str">
        <f t="shared" si="93"/>
        <v>No</v>
      </c>
      <c r="N678">
        <f t="shared" si="94"/>
        <v>1.1043841212200152</v>
      </c>
      <c r="O678">
        <v>3961</v>
      </c>
      <c r="P678" t="str">
        <f t="shared" si="95"/>
        <v>No</v>
      </c>
      <c r="Q678">
        <f t="shared" si="96"/>
        <v>1.2126356685834196</v>
      </c>
      <c r="R678">
        <v>9120</v>
      </c>
      <c r="S678">
        <v>2023</v>
      </c>
      <c r="T678" t="str">
        <f t="shared" si="97"/>
        <v>No</v>
      </c>
      <c r="U678">
        <f t="shared" si="98"/>
        <v>1.6138587274943863</v>
      </c>
      <c r="V678">
        <v>16</v>
      </c>
      <c r="W678">
        <v>1664</v>
      </c>
      <c r="X678" t="s">
        <v>21</v>
      </c>
      <c r="Y678">
        <v>25.816891900000002</v>
      </c>
      <c r="Z678">
        <v>-80.130019099999998</v>
      </c>
      <c r="AA678">
        <v>0.34719568578510995</v>
      </c>
    </row>
    <row r="679" spans="1:27" x14ac:dyDescent="0.3">
      <c r="A679" t="s">
        <v>17</v>
      </c>
      <c r="B679" t="s">
        <v>746</v>
      </c>
      <c r="C679" t="s">
        <v>695</v>
      </c>
      <c r="D679" t="s">
        <v>689</v>
      </c>
      <c r="E679">
        <v>33140</v>
      </c>
      <c r="F679">
        <v>6850000</v>
      </c>
      <c r="G679" t="str" cm="1">
        <f t="array" ref="G679">IF(OR(VLOOKUP($C679,Price_LookUp_tbl,11,FALSE)&gt;$F679,VLOOKUP($C679,Price_LookUp_tbl,12,FALSE)&lt;$F679),"Yes","No")</f>
        <v>No</v>
      </c>
      <c r="H679">
        <f t="shared" si="90"/>
        <v>0.55396896727586264</v>
      </c>
      <c r="I679">
        <v>4</v>
      </c>
      <c r="J679" t="str">
        <f t="shared" si="91"/>
        <v>No</v>
      </c>
      <c r="K679">
        <f t="shared" si="92"/>
        <v>0.88559329689472721</v>
      </c>
      <c r="L679">
        <v>4.5</v>
      </c>
      <c r="M679" t="str">
        <f t="shared" si="93"/>
        <v>No</v>
      </c>
      <c r="N679">
        <f t="shared" si="94"/>
        <v>1.1043841212200152</v>
      </c>
      <c r="O679">
        <v>4232</v>
      </c>
      <c r="P679" t="str">
        <f t="shared" si="95"/>
        <v>No</v>
      </c>
      <c r="Q679">
        <f t="shared" si="96"/>
        <v>1.3723291560649042</v>
      </c>
      <c r="R679">
        <v>9620</v>
      </c>
      <c r="S679">
        <v>1925</v>
      </c>
      <c r="T679" t="str">
        <f t="shared" si="97"/>
        <v>No</v>
      </c>
      <c r="U679">
        <f t="shared" si="98"/>
        <v>-1.6643888503247979</v>
      </c>
      <c r="V679">
        <v>101</v>
      </c>
      <c r="W679">
        <v>1619</v>
      </c>
      <c r="X679" t="s">
        <v>21</v>
      </c>
      <c r="Y679">
        <v>25.8162941</v>
      </c>
      <c r="Z679">
        <v>-80.132412000000002</v>
      </c>
      <c r="AA679">
        <v>0.20135486534367386</v>
      </c>
    </row>
    <row r="680" spans="1:27" x14ac:dyDescent="0.3">
      <c r="A680" t="s">
        <v>17</v>
      </c>
      <c r="B680" t="s">
        <v>747</v>
      </c>
      <c r="C680" t="s">
        <v>695</v>
      </c>
      <c r="D680" t="s">
        <v>689</v>
      </c>
      <c r="E680">
        <v>33140</v>
      </c>
      <c r="F680">
        <v>2580000</v>
      </c>
      <c r="G680" t="str" cm="1">
        <f t="array" ref="G680">IF(OR(VLOOKUP($C680,Price_LookUp_tbl,11,FALSE)&gt;$F680,VLOOKUP($C680,Price_LookUp_tbl,12,FALSE)&lt;$F680),"Yes","No")</f>
        <v>No</v>
      </c>
      <c r="H680">
        <f t="shared" si="90"/>
        <v>-0.13360662921781069</v>
      </c>
      <c r="I680">
        <v>3</v>
      </c>
      <c r="J680" t="str">
        <f t="shared" si="91"/>
        <v>No</v>
      </c>
      <c r="K680">
        <f t="shared" si="92"/>
        <v>0.28932735551958422</v>
      </c>
      <c r="L680">
        <v>3.5</v>
      </c>
      <c r="M680" t="str">
        <f t="shared" si="93"/>
        <v>No</v>
      </c>
      <c r="N680">
        <f t="shared" si="94"/>
        <v>0.51653676191817677</v>
      </c>
      <c r="O680">
        <v>3531</v>
      </c>
      <c r="P680" t="str">
        <f t="shared" si="95"/>
        <v>No</v>
      </c>
      <c r="Q680">
        <f t="shared" si="96"/>
        <v>0.95924747811464373</v>
      </c>
      <c r="R680">
        <v>11275</v>
      </c>
      <c r="S680">
        <v>1956</v>
      </c>
      <c r="T680" t="str">
        <f t="shared" si="97"/>
        <v>No</v>
      </c>
      <c r="U680">
        <f t="shared" si="98"/>
        <v>-0.62739216754525995</v>
      </c>
      <c r="V680">
        <v>122</v>
      </c>
      <c r="W680">
        <v>731</v>
      </c>
      <c r="X680" t="s">
        <v>21</v>
      </c>
      <c r="Y680">
        <v>25.816538300000001</v>
      </c>
      <c r="Z680">
        <v>-80.135833500000004</v>
      </c>
      <c r="AA680">
        <v>2.3193452881917098E-2</v>
      </c>
    </row>
    <row r="681" spans="1:27" x14ac:dyDescent="0.3">
      <c r="A681" t="s">
        <v>17</v>
      </c>
      <c r="B681" t="s">
        <v>748</v>
      </c>
      <c r="C681" t="s">
        <v>695</v>
      </c>
      <c r="D681" t="s">
        <v>689</v>
      </c>
      <c r="E681">
        <v>33140</v>
      </c>
      <c r="F681">
        <v>3950000</v>
      </c>
      <c r="G681" t="str" cm="1">
        <f t="array" ref="G681">IF(OR(VLOOKUP($C681,Price_LookUp_tbl,11,FALSE)&gt;$F681,VLOOKUP($C681,Price_LookUp_tbl,12,FALSE)&lt;$F681),"Yes","No")</f>
        <v>No</v>
      </c>
      <c r="H681">
        <f t="shared" si="90"/>
        <v>8.6997250687653599E-2</v>
      </c>
      <c r="I681">
        <v>5</v>
      </c>
      <c r="J681" t="str">
        <f t="shared" si="91"/>
        <v>No</v>
      </c>
      <c r="K681">
        <f t="shared" si="92"/>
        <v>1.4818592382698701</v>
      </c>
      <c r="L681">
        <v>6</v>
      </c>
      <c r="M681" t="str">
        <f t="shared" si="93"/>
        <v>No</v>
      </c>
      <c r="N681">
        <f t="shared" si="94"/>
        <v>1.9861551601727729</v>
      </c>
      <c r="O681">
        <v>4644</v>
      </c>
      <c r="P681" t="str">
        <f t="shared" si="95"/>
        <v>No</v>
      </c>
      <c r="Q681">
        <f t="shared" si="96"/>
        <v>1.615110399025685</v>
      </c>
      <c r="R681">
        <v>10521</v>
      </c>
      <c r="S681">
        <v>2024</v>
      </c>
      <c r="T681" t="str">
        <f t="shared" si="97"/>
        <v>No</v>
      </c>
      <c r="U681">
        <f t="shared" si="98"/>
        <v>1.6473102333905005</v>
      </c>
      <c r="V681">
        <v>181</v>
      </c>
      <c r="W681">
        <v>851</v>
      </c>
      <c r="X681" t="s">
        <v>21</v>
      </c>
      <c r="Y681">
        <v>25.8170985</v>
      </c>
      <c r="Z681">
        <v>-80.136468800000003</v>
      </c>
      <c r="AA681">
        <v>5.7842560458947867E-2</v>
      </c>
    </row>
    <row r="682" spans="1:27" x14ac:dyDescent="0.3">
      <c r="A682" t="s">
        <v>17</v>
      </c>
      <c r="B682" t="s">
        <v>749</v>
      </c>
      <c r="C682" t="s">
        <v>695</v>
      </c>
      <c r="D682" t="s">
        <v>689</v>
      </c>
      <c r="E682">
        <v>33140</v>
      </c>
      <c r="F682">
        <v>5290000</v>
      </c>
      <c r="G682" t="str" cm="1">
        <f t="array" ref="G682">IF(OR(VLOOKUP($C682,Price_LookUp_tbl,11,FALSE)&gt;$F682,VLOOKUP($C682,Price_LookUp_tbl,12,FALSE)&lt;$F682),"Yes","No")</f>
        <v>No</v>
      </c>
      <c r="H682">
        <f t="shared" si="90"/>
        <v>0.30277038869737777</v>
      </c>
      <c r="I682">
        <v>5</v>
      </c>
      <c r="J682" t="str">
        <f t="shared" si="91"/>
        <v>No</v>
      </c>
      <c r="K682">
        <f t="shared" si="92"/>
        <v>1.4818592382698701</v>
      </c>
      <c r="L682">
        <v>4</v>
      </c>
      <c r="M682" t="str">
        <f t="shared" si="93"/>
        <v>No</v>
      </c>
      <c r="N682">
        <f t="shared" si="94"/>
        <v>0.81046044156909602</v>
      </c>
      <c r="O682">
        <v>3251</v>
      </c>
      <c r="P682" t="str">
        <f t="shared" si="95"/>
        <v>No</v>
      </c>
      <c r="Q682">
        <f t="shared" si="96"/>
        <v>0.79425051687916159</v>
      </c>
      <c r="R682">
        <v>7500</v>
      </c>
      <c r="S682">
        <v>1937</v>
      </c>
      <c r="T682" t="str">
        <f t="shared" si="97"/>
        <v>No</v>
      </c>
      <c r="U682">
        <f t="shared" si="98"/>
        <v>-1.2629707795714282</v>
      </c>
      <c r="V682">
        <v>35</v>
      </c>
      <c r="W682">
        <v>1627</v>
      </c>
      <c r="X682" t="s">
        <v>21</v>
      </c>
      <c r="Y682">
        <v>25.8176843</v>
      </c>
      <c r="Z682">
        <v>-80.137583699999993</v>
      </c>
      <c r="AA682">
        <v>0.13768843299928957</v>
      </c>
    </row>
    <row r="683" spans="1:27" x14ac:dyDescent="0.3">
      <c r="A683" t="s">
        <v>17</v>
      </c>
      <c r="B683" t="s">
        <v>750</v>
      </c>
      <c r="C683" t="s">
        <v>695</v>
      </c>
      <c r="D683" t="s">
        <v>689</v>
      </c>
      <c r="E683">
        <v>33140</v>
      </c>
      <c r="F683">
        <v>3300000</v>
      </c>
      <c r="G683" t="str" cm="1">
        <f t="array" ref="G683">IF(OR(VLOOKUP($C683,Price_LookUp_tbl,11,FALSE)&gt;$F683,VLOOKUP($C683,Price_LookUp_tbl,12,FALSE)&lt;$F683),"Yes","No")</f>
        <v>No</v>
      </c>
      <c r="H683">
        <f t="shared" si="90"/>
        <v>-1.7668823720048434E-2</v>
      </c>
      <c r="I683">
        <v>4</v>
      </c>
      <c r="J683" t="str">
        <f t="shared" si="91"/>
        <v>No</v>
      </c>
      <c r="K683">
        <f t="shared" si="92"/>
        <v>0.88559329689472721</v>
      </c>
      <c r="L683">
        <v>5</v>
      </c>
      <c r="M683" t="str">
        <f t="shared" si="93"/>
        <v>No</v>
      </c>
      <c r="N683">
        <f t="shared" si="94"/>
        <v>1.3983078008709344</v>
      </c>
      <c r="O683">
        <v>3271</v>
      </c>
      <c r="P683" t="str">
        <f t="shared" si="95"/>
        <v>No</v>
      </c>
      <c r="Q683">
        <f t="shared" si="96"/>
        <v>0.80603601411026748</v>
      </c>
      <c r="R683">
        <v>6000</v>
      </c>
      <c r="S683">
        <v>2007</v>
      </c>
      <c r="T683" t="str">
        <f t="shared" si="97"/>
        <v>No</v>
      </c>
      <c r="U683">
        <f t="shared" si="98"/>
        <v>1.0786346331565604</v>
      </c>
      <c r="V683">
        <v>148</v>
      </c>
      <c r="W683">
        <v>1009</v>
      </c>
      <c r="X683" t="s">
        <v>21</v>
      </c>
      <c r="Y683">
        <v>25.8185088</v>
      </c>
      <c r="Z683">
        <v>-80.136973100000006</v>
      </c>
      <c r="AA683">
        <v>0.14572548992258838</v>
      </c>
    </row>
    <row r="684" spans="1:27" x14ac:dyDescent="0.3">
      <c r="A684" t="s">
        <v>17</v>
      </c>
      <c r="B684" t="s">
        <v>751</v>
      </c>
      <c r="C684" t="s">
        <v>695</v>
      </c>
      <c r="D684" t="s">
        <v>689</v>
      </c>
      <c r="E684">
        <v>33140</v>
      </c>
      <c r="F684">
        <v>3097000</v>
      </c>
      <c r="G684" t="str" cm="1">
        <f t="array" ref="G684">IF(OR(VLOOKUP($C684,Price_LookUp_tbl,11,FALSE)&gt;$F684,VLOOKUP($C684,Price_LookUp_tbl,12,FALSE)&lt;$F684),"Yes","No")</f>
        <v>No</v>
      </c>
      <c r="H684">
        <f t="shared" si="90"/>
        <v>-5.0356843881223072E-2</v>
      </c>
      <c r="I684">
        <v>4</v>
      </c>
      <c r="J684" t="str">
        <f t="shared" si="91"/>
        <v>No</v>
      </c>
      <c r="K684">
        <f t="shared" si="92"/>
        <v>0.88559329689472721</v>
      </c>
      <c r="L684">
        <v>4</v>
      </c>
      <c r="M684" t="str">
        <f t="shared" si="93"/>
        <v>No</v>
      </c>
      <c r="N684">
        <f t="shared" si="94"/>
        <v>0.81046044156909602</v>
      </c>
      <c r="O684">
        <v>2977</v>
      </c>
      <c r="P684" t="str">
        <f t="shared" si="95"/>
        <v>No</v>
      </c>
      <c r="Q684">
        <f t="shared" si="96"/>
        <v>0.63278920481301126</v>
      </c>
      <c r="R684">
        <v>6900</v>
      </c>
      <c r="S684">
        <v>1938</v>
      </c>
      <c r="T684" t="str">
        <f t="shared" si="97"/>
        <v>No</v>
      </c>
      <c r="U684">
        <f t="shared" si="98"/>
        <v>-1.2295192736753142</v>
      </c>
      <c r="V684">
        <v>84</v>
      </c>
      <c r="W684">
        <v>1040</v>
      </c>
      <c r="X684" t="s">
        <v>21</v>
      </c>
      <c r="Y684">
        <v>25.817551600000002</v>
      </c>
      <c r="Z684">
        <v>-80.128834699999999</v>
      </c>
      <c r="AA684">
        <v>0.42399989102085245</v>
      </c>
    </row>
    <row r="685" spans="1:27" x14ac:dyDescent="0.3">
      <c r="A685" t="s">
        <v>17</v>
      </c>
      <c r="B685" t="s">
        <v>752</v>
      </c>
      <c r="C685" t="s">
        <v>695</v>
      </c>
      <c r="D685" t="s">
        <v>689</v>
      </c>
      <c r="E685">
        <v>33140</v>
      </c>
      <c r="F685">
        <v>5495000</v>
      </c>
      <c r="G685" t="str" cm="1">
        <f t="array" ref="G685">IF(OR(VLOOKUP($C685,Price_LookUp_tbl,11,FALSE)&gt;$F685,VLOOKUP($C685,Price_LookUp_tbl,12,FALSE)&lt;$F685),"Yes","No")</f>
        <v>No</v>
      </c>
      <c r="H685">
        <f t="shared" si="90"/>
        <v>0.33578045831826842</v>
      </c>
      <c r="I685">
        <v>3</v>
      </c>
      <c r="J685" t="str">
        <f t="shared" si="91"/>
        <v>No</v>
      </c>
      <c r="K685">
        <f t="shared" si="92"/>
        <v>0.28932735551958422</v>
      </c>
      <c r="L685">
        <v>3.5</v>
      </c>
      <c r="M685" t="str">
        <f t="shared" si="93"/>
        <v>No</v>
      </c>
      <c r="N685">
        <f t="shared" si="94"/>
        <v>0.51653676191817677</v>
      </c>
      <c r="O685">
        <v>3534</v>
      </c>
      <c r="P685" t="str">
        <f t="shared" si="95"/>
        <v>No</v>
      </c>
      <c r="Q685">
        <f t="shared" si="96"/>
        <v>0.96101530269930957</v>
      </c>
      <c r="R685">
        <v>6750</v>
      </c>
      <c r="S685">
        <v>2015</v>
      </c>
      <c r="T685" t="str">
        <f t="shared" si="97"/>
        <v>No</v>
      </c>
      <c r="U685">
        <f t="shared" si="98"/>
        <v>1.3462466803254733</v>
      </c>
      <c r="V685">
        <v>8</v>
      </c>
      <c r="W685">
        <v>1555</v>
      </c>
      <c r="X685" t="s">
        <v>21</v>
      </c>
      <c r="Y685">
        <v>25.8189037</v>
      </c>
      <c r="Z685">
        <v>-80.136638399999995</v>
      </c>
      <c r="AA685">
        <v>0.15906426054149425</v>
      </c>
    </row>
    <row r="686" spans="1:27" x14ac:dyDescent="0.3">
      <c r="A686" t="s">
        <v>17</v>
      </c>
      <c r="B686" t="s">
        <v>753</v>
      </c>
      <c r="C686" t="s">
        <v>695</v>
      </c>
      <c r="D686" t="s">
        <v>689</v>
      </c>
      <c r="E686">
        <v>33140</v>
      </c>
      <c r="F686">
        <v>2150000</v>
      </c>
      <c r="G686" t="str" cm="1">
        <f t="array" ref="G686">IF(OR(VLOOKUP($C686,Price_LookUp_tbl,11,FALSE)&gt;$F686,VLOOKUP($C686,Price_LookUp_tbl,12,FALSE)&lt;$F686),"Yes","No")</f>
        <v>No</v>
      </c>
      <c r="H686">
        <f t="shared" si="90"/>
        <v>-0.20284726305675205</v>
      </c>
      <c r="I686">
        <v>3</v>
      </c>
      <c r="J686" t="str">
        <f t="shared" si="91"/>
        <v>No</v>
      </c>
      <c r="K686">
        <f t="shared" si="92"/>
        <v>0.28932735551958422</v>
      </c>
      <c r="L686">
        <v>3</v>
      </c>
      <c r="M686" t="str">
        <f t="shared" si="93"/>
        <v>No</v>
      </c>
      <c r="N686">
        <f t="shared" si="94"/>
        <v>0.22261308226725748</v>
      </c>
      <c r="O686">
        <v>1894</v>
      </c>
      <c r="P686" t="str">
        <f t="shared" si="95"/>
        <v>No</v>
      </c>
      <c r="Q686">
        <f t="shared" si="96"/>
        <v>-5.3954702513712609E-3</v>
      </c>
      <c r="R686">
        <v>7920</v>
      </c>
      <c r="S686">
        <v>1938</v>
      </c>
      <c r="T686" t="str">
        <f t="shared" si="97"/>
        <v>No</v>
      </c>
      <c r="U686">
        <f t="shared" si="98"/>
        <v>-1.2295192736753142</v>
      </c>
      <c r="V686">
        <v>10</v>
      </c>
      <c r="W686">
        <v>1135</v>
      </c>
      <c r="X686" t="s">
        <v>21</v>
      </c>
      <c r="Y686">
        <v>25.8188447</v>
      </c>
      <c r="Z686">
        <v>-80.135247500000006</v>
      </c>
      <c r="AA686">
        <v>0.14297501940440061</v>
      </c>
    </row>
    <row r="687" spans="1:27" x14ac:dyDescent="0.3">
      <c r="A687" t="s">
        <v>17</v>
      </c>
      <c r="B687" t="s">
        <v>754</v>
      </c>
      <c r="C687" t="s">
        <v>695</v>
      </c>
      <c r="D687" t="s">
        <v>689</v>
      </c>
      <c r="E687">
        <v>33140</v>
      </c>
      <c r="F687">
        <v>2200000</v>
      </c>
      <c r="G687" t="str" cm="1">
        <f t="array" ref="G687">IF(OR(VLOOKUP($C687,Price_LookUp_tbl,11,FALSE)&gt;$F687,VLOOKUP($C687,Price_LookUp_tbl,12,FALSE)&lt;$F687),"Yes","No")</f>
        <v>No</v>
      </c>
      <c r="H687">
        <f t="shared" si="90"/>
        <v>-0.19479602656385187</v>
      </c>
      <c r="I687">
        <v>3</v>
      </c>
      <c r="J687" t="str">
        <f t="shared" si="91"/>
        <v>No</v>
      </c>
      <c r="K687">
        <f t="shared" si="92"/>
        <v>0.28932735551958422</v>
      </c>
      <c r="L687">
        <v>2.5</v>
      </c>
      <c r="M687" t="str">
        <f t="shared" si="93"/>
        <v>No</v>
      </c>
      <c r="N687">
        <f t="shared" si="94"/>
        <v>-7.1310597383661786E-2</v>
      </c>
      <c r="O687">
        <v>1777</v>
      </c>
      <c r="P687" t="str">
        <f t="shared" si="95"/>
        <v>No</v>
      </c>
      <c r="Q687">
        <f t="shared" si="96"/>
        <v>-7.4340629053340559E-2</v>
      </c>
      <c r="R687">
        <v>8248</v>
      </c>
      <c r="S687">
        <v>1952</v>
      </c>
      <c r="T687" t="str">
        <f t="shared" si="97"/>
        <v>No</v>
      </c>
      <c r="U687">
        <f t="shared" si="98"/>
        <v>-0.76119819112971643</v>
      </c>
      <c r="V687">
        <v>70</v>
      </c>
      <c r="W687">
        <v>1238</v>
      </c>
      <c r="X687" t="s">
        <v>21</v>
      </c>
      <c r="Y687">
        <v>25.820042600000001</v>
      </c>
      <c r="Z687">
        <v>-80.136111400000004</v>
      </c>
      <c r="AA687">
        <v>0.22630253673172218</v>
      </c>
    </row>
    <row r="688" spans="1:27" x14ac:dyDescent="0.3">
      <c r="A688" t="s">
        <v>17</v>
      </c>
      <c r="B688" t="s">
        <v>755</v>
      </c>
      <c r="C688" t="s">
        <v>695</v>
      </c>
      <c r="D688" t="s">
        <v>689</v>
      </c>
      <c r="E688">
        <v>33140</v>
      </c>
      <c r="F688">
        <v>4750000</v>
      </c>
      <c r="G688" t="str" cm="1">
        <f t="array" ref="G688">IF(OR(VLOOKUP($C688,Price_LookUp_tbl,11,FALSE)&gt;$F688,VLOOKUP($C688,Price_LookUp_tbl,12,FALSE)&lt;$F688),"Yes","No")</f>
        <v>No</v>
      </c>
      <c r="H688">
        <f t="shared" si="90"/>
        <v>0.2158170345740561</v>
      </c>
      <c r="I688">
        <v>5</v>
      </c>
      <c r="J688" t="str">
        <f t="shared" si="91"/>
        <v>No</v>
      </c>
      <c r="K688">
        <f t="shared" si="92"/>
        <v>1.4818592382698701</v>
      </c>
      <c r="L688">
        <v>4.5</v>
      </c>
      <c r="M688" t="str">
        <f t="shared" si="93"/>
        <v>No</v>
      </c>
      <c r="N688">
        <f t="shared" si="94"/>
        <v>1.1043841212200152</v>
      </c>
      <c r="O688">
        <v>3351</v>
      </c>
      <c r="P688" t="str">
        <f t="shared" si="95"/>
        <v>No</v>
      </c>
      <c r="Q688">
        <f t="shared" si="96"/>
        <v>0.85317800303469093</v>
      </c>
      <c r="R688">
        <v>6900</v>
      </c>
      <c r="S688">
        <v>2018</v>
      </c>
      <c r="T688" t="str">
        <f t="shared" si="97"/>
        <v>No</v>
      </c>
      <c r="U688">
        <f t="shared" si="98"/>
        <v>1.4466011980138158</v>
      </c>
      <c r="V688">
        <v>119</v>
      </c>
      <c r="W688">
        <v>1417</v>
      </c>
      <c r="X688" t="s">
        <v>21</v>
      </c>
      <c r="Y688">
        <v>25.8186289</v>
      </c>
      <c r="Z688">
        <v>-80.128641000000002</v>
      </c>
      <c r="AA688">
        <v>0.450923834297837</v>
      </c>
    </row>
    <row r="689" spans="1:27" x14ac:dyDescent="0.3">
      <c r="A689" t="s">
        <v>17</v>
      </c>
      <c r="B689" t="s">
        <v>756</v>
      </c>
      <c r="C689" t="s">
        <v>695</v>
      </c>
      <c r="D689" t="s">
        <v>689</v>
      </c>
      <c r="E689">
        <v>33140</v>
      </c>
      <c r="F689">
        <v>6790000</v>
      </c>
      <c r="G689" t="str" cm="1">
        <f t="array" ref="G689">IF(OR(VLOOKUP($C689,Price_LookUp_tbl,11,FALSE)&gt;$F689,VLOOKUP($C689,Price_LookUp_tbl,12,FALSE)&lt;$F689),"Yes","No")</f>
        <v>No</v>
      </c>
      <c r="H689">
        <f t="shared" si="90"/>
        <v>0.54430748348438251</v>
      </c>
      <c r="I689">
        <v>6</v>
      </c>
      <c r="J689" t="str">
        <f t="shared" si="91"/>
        <v>No</v>
      </c>
      <c r="K689">
        <f t="shared" si="92"/>
        <v>2.0781251796450131</v>
      </c>
      <c r="L689">
        <v>6.5</v>
      </c>
      <c r="M689" t="str">
        <f t="shared" si="93"/>
        <v>No</v>
      </c>
      <c r="N689">
        <f t="shared" si="94"/>
        <v>2.2800788398236924</v>
      </c>
      <c r="O689">
        <v>4200</v>
      </c>
      <c r="P689" t="str">
        <f t="shared" si="95"/>
        <v>No</v>
      </c>
      <c r="Q689">
        <f t="shared" si="96"/>
        <v>1.3534723604951349</v>
      </c>
      <c r="R689">
        <v>8929</v>
      </c>
      <c r="S689">
        <v>2023</v>
      </c>
      <c r="T689" t="str">
        <f t="shared" si="97"/>
        <v>No</v>
      </c>
      <c r="U689">
        <f t="shared" si="98"/>
        <v>1.6138587274943863</v>
      </c>
      <c r="V689">
        <v>187</v>
      </c>
      <c r="W689">
        <v>1617</v>
      </c>
      <c r="X689" t="s">
        <v>21</v>
      </c>
      <c r="Y689">
        <v>25.819022100000002</v>
      </c>
      <c r="Z689">
        <v>-80.133153899999996</v>
      </c>
      <c r="AA689">
        <v>0.21615790571592419</v>
      </c>
    </row>
    <row r="690" spans="1:27" x14ac:dyDescent="0.3">
      <c r="A690" t="s">
        <v>17</v>
      </c>
      <c r="B690" t="s">
        <v>757</v>
      </c>
      <c r="C690" t="s">
        <v>695</v>
      </c>
      <c r="D690" t="s">
        <v>689</v>
      </c>
      <c r="E690">
        <v>33140</v>
      </c>
      <c r="F690">
        <v>1649000</v>
      </c>
      <c r="G690" t="str" cm="1">
        <f t="array" ref="G690">IF(OR(VLOOKUP($C690,Price_LookUp_tbl,11,FALSE)&gt;$F690,VLOOKUP($C690,Price_LookUp_tbl,12,FALSE)&lt;$F690),"Yes","No")</f>
        <v>No</v>
      </c>
      <c r="H690">
        <f t="shared" si="90"/>
        <v>-0.28352065271561161</v>
      </c>
      <c r="I690">
        <v>4</v>
      </c>
      <c r="J690" t="str">
        <f t="shared" si="91"/>
        <v>No</v>
      </c>
      <c r="K690">
        <f t="shared" si="92"/>
        <v>0.88559329689472721</v>
      </c>
      <c r="L690">
        <v>3.5</v>
      </c>
      <c r="M690" t="str">
        <f t="shared" si="93"/>
        <v>No</v>
      </c>
      <c r="N690">
        <f t="shared" si="94"/>
        <v>0.51653676191817677</v>
      </c>
      <c r="O690">
        <v>2328</v>
      </c>
      <c r="P690" t="str">
        <f t="shared" si="95"/>
        <v>No</v>
      </c>
      <c r="Q690">
        <f t="shared" si="96"/>
        <v>0.25034981966362596</v>
      </c>
      <c r="R690">
        <v>8611</v>
      </c>
      <c r="S690">
        <v>1937</v>
      </c>
      <c r="T690" t="str">
        <f t="shared" si="97"/>
        <v>No</v>
      </c>
      <c r="U690">
        <f t="shared" si="98"/>
        <v>-1.2629707795714282</v>
      </c>
      <c r="V690">
        <v>1</v>
      </c>
      <c r="W690">
        <v>708</v>
      </c>
      <c r="X690" t="s">
        <v>21</v>
      </c>
      <c r="Y690">
        <v>25.820652899999999</v>
      </c>
      <c r="Z690">
        <v>-80.135699200000005</v>
      </c>
      <c r="AA690">
        <v>0.26629758173199569</v>
      </c>
    </row>
    <row r="691" spans="1:27" x14ac:dyDescent="0.3">
      <c r="A691" t="s">
        <v>17</v>
      </c>
      <c r="B691" t="s">
        <v>758</v>
      </c>
      <c r="C691" t="s">
        <v>695</v>
      </c>
      <c r="D691" t="s">
        <v>689</v>
      </c>
      <c r="E691">
        <v>33140</v>
      </c>
      <c r="F691">
        <v>5399000</v>
      </c>
      <c r="G691" t="str" cm="1">
        <f t="array" ref="G691">IF(OR(VLOOKUP($C691,Price_LookUp_tbl,11,FALSE)&gt;$F691,VLOOKUP($C691,Price_LookUp_tbl,12,FALSE)&lt;$F691),"Yes","No")</f>
        <v>No</v>
      </c>
      <c r="H691">
        <f t="shared" si="90"/>
        <v>0.32032208425190012</v>
      </c>
      <c r="I691">
        <v>5</v>
      </c>
      <c r="J691" t="str">
        <f t="shared" si="91"/>
        <v>No</v>
      </c>
      <c r="K691">
        <f t="shared" si="92"/>
        <v>1.4818592382698701</v>
      </c>
      <c r="L691">
        <v>4</v>
      </c>
      <c r="M691" t="str">
        <f t="shared" si="93"/>
        <v>No</v>
      </c>
      <c r="N691">
        <f t="shared" si="94"/>
        <v>0.81046044156909602</v>
      </c>
      <c r="O691">
        <v>3610</v>
      </c>
      <c r="P691" t="str">
        <f t="shared" si="95"/>
        <v>No</v>
      </c>
      <c r="Q691">
        <f t="shared" si="96"/>
        <v>1.0058001921775119</v>
      </c>
      <c r="R691">
        <v>12143</v>
      </c>
      <c r="S691">
        <v>1981</v>
      </c>
      <c r="T691" t="str">
        <f t="shared" si="97"/>
        <v>No</v>
      </c>
      <c r="U691">
        <f t="shared" si="98"/>
        <v>0.20889547985759316</v>
      </c>
      <c r="V691">
        <v>30</v>
      </c>
      <c r="W691">
        <v>1496</v>
      </c>
      <c r="X691" t="s">
        <v>21</v>
      </c>
      <c r="Y691">
        <v>25.8198653</v>
      </c>
      <c r="Z691">
        <v>-80.130054400000006</v>
      </c>
      <c r="AA691">
        <v>0.40477551940030199</v>
      </c>
    </row>
    <row r="692" spans="1:27" x14ac:dyDescent="0.3">
      <c r="A692" t="s">
        <v>17</v>
      </c>
      <c r="B692" t="s">
        <v>759</v>
      </c>
      <c r="C692" t="s">
        <v>695</v>
      </c>
      <c r="D692" t="s">
        <v>689</v>
      </c>
      <c r="E692">
        <v>33140</v>
      </c>
      <c r="F692">
        <v>4000000</v>
      </c>
      <c r="G692" t="str" cm="1">
        <f t="array" ref="G692">IF(OR(VLOOKUP($C692,Price_LookUp_tbl,11,FALSE)&gt;$F692,VLOOKUP($C692,Price_LookUp_tbl,12,FALSE)&lt;$F692),"Yes","No")</f>
        <v>No</v>
      </c>
      <c r="H692">
        <f t="shared" si="90"/>
        <v>9.5048487180553753E-2</v>
      </c>
      <c r="I692">
        <v>5</v>
      </c>
      <c r="J692" t="str">
        <f t="shared" si="91"/>
        <v>No</v>
      </c>
      <c r="K692">
        <f t="shared" si="92"/>
        <v>1.4818592382698701</v>
      </c>
      <c r="L692">
        <v>4</v>
      </c>
      <c r="M692" t="str">
        <f t="shared" si="93"/>
        <v>No</v>
      </c>
      <c r="N692">
        <f t="shared" si="94"/>
        <v>0.81046044156909602</v>
      </c>
      <c r="O692">
        <v>3294</v>
      </c>
      <c r="P692" t="str">
        <f t="shared" si="95"/>
        <v>No</v>
      </c>
      <c r="Q692">
        <f t="shared" si="96"/>
        <v>0.81958933592603922</v>
      </c>
      <c r="R692">
        <v>7320</v>
      </c>
      <c r="S692">
        <v>1940</v>
      </c>
      <c r="T692" t="str">
        <f t="shared" si="97"/>
        <v>No</v>
      </c>
      <c r="U692">
        <f t="shared" si="98"/>
        <v>-1.162616261883086</v>
      </c>
      <c r="V692">
        <v>37</v>
      </c>
      <c r="W692">
        <v>1214</v>
      </c>
      <c r="X692" t="s">
        <v>21</v>
      </c>
      <c r="Y692">
        <v>25.820640900000001</v>
      </c>
      <c r="Z692">
        <v>-80.136774099999997</v>
      </c>
      <c r="AA692">
        <v>0.27526126582272159</v>
      </c>
    </row>
    <row r="693" spans="1:27" x14ac:dyDescent="0.3">
      <c r="A693" t="s">
        <v>17</v>
      </c>
      <c r="B693" t="s">
        <v>760</v>
      </c>
      <c r="C693" t="s">
        <v>695</v>
      </c>
      <c r="D693" t="s">
        <v>689</v>
      </c>
      <c r="E693">
        <v>33140</v>
      </c>
      <c r="F693">
        <v>2095000</v>
      </c>
      <c r="G693" t="str" cm="1">
        <f t="array" ref="G693">IF(OR(VLOOKUP($C693,Price_LookUp_tbl,11,FALSE)&gt;$F693,VLOOKUP($C693,Price_LookUp_tbl,12,FALSE)&lt;$F693),"Yes","No")</f>
        <v>No</v>
      </c>
      <c r="H693">
        <f t="shared" si="90"/>
        <v>-0.2117036231989422</v>
      </c>
      <c r="I693">
        <v>3</v>
      </c>
      <c r="J693" t="str">
        <f t="shared" si="91"/>
        <v>No</v>
      </c>
      <c r="K693">
        <f t="shared" si="92"/>
        <v>0.28932735551958422</v>
      </c>
      <c r="L693">
        <v>2</v>
      </c>
      <c r="M693" t="str">
        <f t="shared" si="93"/>
        <v>No</v>
      </c>
      <c r="N693">
        <f t="shared" si="94"/>
        <v>-0.36523427703458106</v>
      </c>
      <c r="O693">
        <v>1725</v>
      </c>
      <c r="P693" t="str">
        <f t="shared" si="95"/>
        <v>No</v>
      </c>
      <c r="Q693">
        <f t="shared" si="96"/>
        <v>-0.10498292185421582</v>
      </c>
      <c r="R693">
        <v>6900</v>
      </c>
      <c r="S693">
        <v>1950</v>
      </c>
      <c r="T693" t="str">
        <f t="shared" si="97"/>
        <v>No</v>
      </c>
      <c r="U693">
        <f t="shared" si="98"/>
        <v>-0.82810120292194467</v>
      </c>
      <c r="V693">
        <v>38</v>
      </c>
      <c r="W693">
        <v>1214</v>
      </c>
      <c r="X693" t="s">
        <v>21</v>
      </c>
      <c r="Y693">
        <v>25.819485700000001</v>
      </c>
      <c r="Z693">
        <v>-80.128512599999993</v>
      </c>
      <c r="AA693">
        <v>0.47830627559847505</v>
      </c>
    </row>
    <row r="694" spans="1:27" x14ac:dyDescent="0.3">
      <c r="A694" t="s">
        <v>17</v>
      </c>
      <c r="B694" t="s">
        <v>761</v>
      </c>
      <c r="C694" t="s">
        <v>695</v>
      </c>
      <c r="D694" t="s">
        <v>689</v>
      </c>
      <c r="E694">
        <v>33140</v>
      </c>
      <c r="F694">
        <v>2125000</v>
      </c>
      <c r="G694" t="str" cm="1">
        <f t="array" ref="G694">IF(OR(VLOOKUP($C694,Price_LookUp_tbl,11,FALSE)&gt;$F694,VLOOKUP($C694,Price_LookUp_tbl,12,FALSE)&lt;$F694),"Yes","No")</f>
        <v>No</v>
      </c>
      <c r="H694">
        <f t="shared" si="90"/>
        <v>-0.20687288130320211</v>
      </c>
      <c r="I694">
        <v>4</v>
      </c>
      <c r="J694" t="str">
        <f t="shared" si="91"/>
        <v>No</v>
      </c>
      <c r="K694">
        <f t="shared" si="92"/>
        <v>0.88559329689472721</v>
      </c>
      <c r="L694">
        <v>4</v>
      </c>
      <c r="M694" t="str">
        <f t="shared" si="93"/>
        <v>No</v>
      </c>
      <c r="N694">
        <f t="shared" si="94"/>
        <v>0.81046044156909602</v>
      </c>
      <c r="O694">
        <v>2377</v>
      </c>
      <c r="P694" t="str">
        <f t="shared" si="95"/>
        <v>No</v>
      </c>
      <c r="Q694">
        <f t="shared" si="96"/>
        <v>0.27922428787983533</v>
      </c>
      <c r="R694">
        <v>8679</v>
      </c>
      <c r="S694">
        <v>1947</v>
      </c>
      <c r="T694" t="str">
        <f t="shared" si="97"/>
        <v>No</v>
      </c>
      <c r="U694">
        <f t="shared" si="98"/>
        <v>-0.92845572061028703</v>
      </c>
      <c r="V694">
        <v>17</v>
      </c>
      <c r="W694">
        <v>894</v>
      </c>
      <c r="X694" t="s">
        <v>21</v>
      </c>
      <c r="Y694">
        <v>25.8196677</v>
      </c>
      <c r="Z694">
        <v>-80.132582200000002</v>
      </c>
      <c r="AA694">
        <v>0.27294353190313281</v>
      </c>
    </row>
    <row r="695" spans="1:27" x14ac:dyDescent="0.3">
      <c r="A695" t="s">
        <v>17</v>
      </c>
      <c r="B695" t="s">
        <v>762</v>
      </c>
      <c r="C695" t="s">
        <v>695</v>
      </c>
      <c r="D695" t="s">
        <v>689</v>
      </c>
      <c r="E695">
        <v>33140</v>
      </c>
      <c r="F695">
        <v>3099000</v>
      </c>
      <c r="G695" t="str" cm="1">
        <f t="array" ref="G695">IF(OR(VLOOKUP($C695,Price_LookUp_tbl,11,FALSE)&gt;$F695,VLOOKUP($C695,Price_LookUp_tbl,12,FALSE)&lt;$F695),"Yes","No")</f>
        <v>No</v>
      </c>
      <c r="H695">
        <f t="shared" si="90"/>
        <v>-5.0034794421507066E-2</v>
      </c>
      <c r="I695">
        <v>6</v>
      </c>
      <c r="J695" t="str">
        <f t="shared" si="91"/>
        <v>No</v>
      </c>
      <c r="K695">
        <f t="shared" si="92"/>
        <v>2.0781251796450131</v>
      </c>
      <c r="L695">
        <v>5.5</v>
      </c>
      <c r="M695" t="str">
        <f t="shared" si="93"/>
        <v>No</v>
      </c>
      <c r="N695">
        <f t="shared" si="94"/>
        <v>1.6922314805218537</v>
      </c>
      <c r="O695">
        <v>2733</v>
      </c>
      <c r="P695" t="str">
        <f t="shared" si="95"/>
        <v>No</v>
      </c>
      <c r="Q695">
        <f t="shared" si="96"/>
        <v>0.48900613859351971</v>
      </c>
      <c r="R695">
        <v>6250</v>
      </c>
      <c r="S695">
        <v>1938</v>
      </c>
      <c r="T695" t="str">
        <f t="shared" si="97"/>
        <v>No</v>
      </c>
      <c r="U695">
        <f t="shared" si="98"/>
        <v>-1.2295192736753142</v>
      </c>
      <c r="V695">
        <v>42</v>
      </c>
      <c r="W695">
        <v>1134</v>
      </c>
      <c r="X695" t="s">
        <v>21</v>
      </c>
      <c r="Y695">
        <v>25.820110100000001</v>
      </c>
      <c r="Z695">
        <v>-80.128913400000002</v>
      </c>
      <c r="AA695">
        <v>0.47464928325771716</v>
      </c>
    </row>
    <row r="696" spans="1:27" x14ac:dyDescent="0.3">
      <c r="A696" t="s">
        <v>17</v>
      </c>
      <c r="B696" t="s">
        <v>763</v>
      </c>
      <c r="C696" t="s">
        <v>695</v>
      </c>
      <c r="D696" t="s">
        <v>689</v>
      </c>
      <c r="E696">
        <v>33140</v>
      </c>
      <c r="F696">
        <v>2995000</v>
      </c>
      <c r="G696" t="str" cm="1">
        <f t="array" ref="G696">IF(OR(VLOOKUP($C696,Price_LookUp_tbl,11,FALSE)&gt;$F696,VLOOKUP($C696,Price_LookUp_tbl,12,FALSE)&lt;$F696),"Yes","No")</f>
        <v>No</v>
      </c>
      <c r="H696">
        <f t="shared" si="90"/>
        <v>-6.6781366326739394E-2</v>
      </c>
      <c r="I696">
        <v>4</v>
      </c>
      <c r="J696" t="str">
        <f t="shared" si="91"/>
        <v>No</v>
      </c>
      <c r="K696">
        <f t="shared" si="92"/>
        <v>0.88559329689472721</v>
      </c>
      <c r="L696">
        <v>4.5</v>
      </c>
      <c r="M696" t="str">
        <f t="shared" si="93"/>
        <v>No</v>
      </c>
      <c r="N696">
        <f t="shared" si="94"/>
        <v>1.1043841212200152</v>
      </c>
      <c r="O696">
        <v>3568</v>
      </c>
      <c r="P696" t="str">
        <f t="shared" si="95"/>
        <v>No</v>
      </c>
      <c r="Q696">
        <f t="shared" si="96"/>
        <v>0.98105064799218955</v>
      </c>
      <c r="R696">
        <v>8929</v>
      </c>
      <c r="S696">
        <v>1946</v>
      </c>
      <c r="T696" t="str">
        <f t="shared" si="97"/>
        <v>No</v>
      </c>
      <c r="U696">
        <f t="shared" si="98"/>
        <v>-0.96190722650640115</v>
      </c>
      <c r="V696">
        <v>149</v>
      </c>
      <c r="W696">
        <v>839</v>
      </c>
      <c r="X696" t="s">
        <v>21</v>
      </c>
      <c r="Y696">
        <v>25.820994200000001</v>
      </c>
      <c r="Z696">
        <v>-80.132793599999999</v>
      </c>
      <c r="AA696">
        <v>0.33831902949869375</v>
      </c>
    </row>
    <row r="697" spans="1:27" x14ac:dyDescent="0.3">
      <c r="A697" t="s">
        <v>17</v>
      </c>
      <c r="B697" t="s">
        <v>765</v>
      </c>
      <c r="C697" t="s">
        <v>695</v>
      </c>
      <c r="D697" t="s">
        <v>689</v>
      </c>
      <c r="E697">
        <v>33140</v>
      </c>
      <c r="F697">
        <v>2400000</v>
      </c>
      <c r="G697" t="str" cm="1">
        <f t="array" ref="G697">IF(OR(VLOOKUP($C697,Price_LookUp_tbl,11,FALSE)&gt;$F697,VLOOKUP($C697,Price_LookUp_tbl,12,FALSE)&lt;$F697),"Yes","No")</f>
        <v>No</v>
      </c>
      <c r="H697">
        <f t="shared" si="90"/>
        <v>-0.16259108059225125</v>
      </c>
      <c r="I697">
        <v>3</v>
      </c>
      <c r="J697" t="str">
        <f t="shared" si="91"/>
        <v>No</v>
      </c>
      <c r="K697">
        <f t="shared" si="92"/>
        <v>0.28932735551958422</v>
      </c>
      <c r="L697">
        <v>2.5</v>
      </c>
      <c r="M697" t="str">
        <f t="shared" si="93"/>
        <v>No</v>
      </c>
      <c r="N697">
        <f t="shared" si="94"/>
        <v>-7.1310597383661786E-2</v>
      </c>
      <c r="O697">
        <v>1920</v>
      </c>
      <c r="P697" t="str">
        <f t="shared" si="95"/>
        <v>No</v>
      </c>
      <c r="Q697">
        <f t="shared" si="96"/>
        <v>9.9256761490663613E-3</v>
      </c>
      <c r="R697">
        <v>7500</v>
      </c>
      <c r="S697">
        <v>1937</v>
      </c>
      <c r="T697" t="str">
        <f t="shared" si="97"/>
        <v>No</v>
      </c>
      <c r="U697">
        <f t="shared" si="98"/>
        <v>-1.2629707795714282</v>
      </c>
      <c r="V697">
        <v>27</v>
      </c>
      <c r="W697">
        <v>1250</v>
      </c>
      <c r="X697" t="s">
        <v>21</v>
      </c>
      <c r="Y697">
        <v>25.824278799999998</v>
      </c>
      <c r="Z697">
        <v>-80.133679000000001</v>
      </c>
      <c r="AA697">
        <v>0.53040048484946389</v>
      </c>
    </row>
    <row r="698" spans="1:27" x14ac:dyDescent="0.3">
      <c r="A698" t="s">
        <v>17</v>
      </c>
      <c r="B698" t="s">
        <v>768</v>
      </c>
      <c r="C698" t="s">
        <v>695</v>
      </c>
      <c r="D698" t="s">
        <v>689</v>
      </c>
      <c r="E698">
        <v>33140</v>
      </c>
      <c r="F698">
        <v>3450000</v>
      </c>
      <c r="G698" t="str" cm="1">
        <f t="array" ref="G698">IF(OR(VLOOKUP($C698,Price_LookUp_tbl,11,FALSE)&gt;$F698,VLOOKUP($C698,Price_LookUp_tbl,12,FALSE)&lt;$F698),"Yes","No")</f>
        <v>No</v>
      </c>
      <c r="H698">
        <f t="shared" si="90"/>
        <v>6.4848857586520346E-3</v>
      </c>
      <c r="I698">
        <v>6</v>
      </c>
      <c r="J698" t="str">
        <f t="shared" si="91"/>
        <v>No</v>
      </c>
      <c r="K698">
        <f t="shared" si="92"/>
        <v>2.0781251796450131</v>
      </c>
      <c r="L698">
        <v>4.5</v>
      </c>
      <c r="M698" t="str">
        <f t="shared" si="93"/>
        <v>No</v>
      </c>
      <c r="N698">
        <f t="shared" si="94"/>
        <v>1.1043841212200152</v>
      </c>
      <c r="O698">
        <v>3926</v>
      </c>
      <c r="P698" t="str">
        <f t="shared" si="95"/>
        <v>No</v>
      </c>
      <c r="Q698">
        <f t="shared" si="96"/>
        <v>1.1920110484289845</v>
      </c>
      <c r="R698">
        <v>5900</v>
      </c>
      <c r="S698">
        <v>1933</v>
      </c>
      <c r="T698" t="str">
        <f t="shared" si="97"/>
        <v>No</v>
      </c>
      <c r="U698">
        <f t="shared" si="98"/>
        <v>-1.3967768031558847</v>
      </c>
      <c r="V698">
        <v>16</v>
      </c>
      <c r="W698">
        <v>879</v>
      </c>
      <c r="X698" t="s">
        <v>21</v>
      </c>
      <c r="Y698">
        <v>25.806315300000001</v>
      </c>
      <c r="Z698">
        <v>-80.1304461</v>
      </c>
      <c r="AA698">
        <v>0.79223252613135231</v>
      </c>
    </row>
    <row r="699" spans="1:27" x14ac:dyDescent="0.3">
      <c r="A699" t="s">
        <v>17</v>
      </c>
      <c r="B699" t="s">
        <v>770</v>
      </c>
      <c r="C699" t="s">
        <v>695</v>
      </c>
      <c r="D699" t="s">
        <v>689</v>
      </c>
      <c r="E699">
        <v>33140</v>
      </c>
      <c r="F699">
        <v>5550000</v>
      </c>
      <c r="G699" t="str" cm="1">
        <f t="array" ref="G699">IF(OR(VLOOKUP($C699,Price_LookUp_tbl,11,FALSE)&gt;$F699,VLOOKUP($C699,Price_LookUp_tbl,12,FALSE)&lt;$F699),"Yes","No")</f>
        <v>No</v>
      </c>
      <c r="H699">
        <f t="shared" si="90"/>
        <v>0.34463681846045863</v>
      </c>
      <c r="I699">
        <v>4</v>
      </c>
      <c r="J699" t="str">
        <f t="shared" si="91"/>
        <v>No</v>
      </c>
      <c r="K699">
        <f t="shared" si="92"/>
        <v>0.88559329689472721</v>
      </c>
      <c r="L699">
        <v>4.5</v>
      </c>
      <c r="M699" t="str">
        <f t="shared" si="93"/>
        <v>No</v>
      </c>
      <c r="N699">
        <f t="shared" si="94"/>
        <v>1.1043841212200152</v>
      </c>
      <c r="O699">
        <v>3283</v>
      </c>
      <c r="P699" t="str">
        <f t="shared" si="95"/>
        <v>No</v>
      </c>
      <c r="Q699">
        <f t="shared" si="96"/>
        <v>0.81310731244893097</v>
      </c>
      <c r="R699">
        <v>12240</v>
      </c>
      <c r="S699">
        <v>1940</v>
      </c>
      <c r="T699" t="str">
        <f t="shared" si="97"/>
        <v>No</v>
      </c>
      <c r="U699">
        <f t="shared" si="98"/>
        <v>-1.162616261883086</v>
      </c>
      <c r="V699">
        <v>97</v>
      </c>
      <c r="W699">
        <v>1691</v>
      </c>
      <c r="X699" t="s">
        <v>21</v>
      </c>
      <c r="Y699">
        <v>25.8284196</v>
      </c>
      <c r="Z699">
        <v>-80.130705199999994</v>
      </c>
      <c r="AA699">
        <v>0.85867001344761951</v>
      </c>
    </row>
    <row r="700" spans="1:27" x14ac:dyDescent="0.3">
      <c r="A700" t="s">
        <v>17</v>
      </c>
      <c r="B700" t="s">
        <v>771</v>
      </c>
      <c r="C700" t="s">
        <v>695</v>
      </c>
      <c r="D700" t="s">
        <v>689</v>
      </c>
      <c r="E700">
        <v>33140</v>
      </c>
      <c r="F700">
        <v>4595000</v>
      </c>
      <c r="G700" t="str" cm="1">
        <f t="array" ref="G700">IF(OR(VLOOKUP($C700,Price_LookUp_tbl,11,FALSE)&gt;$F700,VLOOKUP($C700,Price_LookUp_tbl,12,FALSE)&lt;$F700),"Yes","No")</f>
        <v>No</v>
      </c>
      <c r="H700">
        <f t="shared" si="90"/>
        <v>0.19085820144606561</v>
      </c>
      <c r="I700">
        <v>4</v>
      </c>
      <c r="J700" t="str">
        <f t="shared" si="91"/>
        <v>No</v>
      </c>
      <c r="K700">
        <f t="shared" si="92"/>
        <v>0.88559329689472721</v>
      </c>
      <c r="L700">
        <v>3.5</v>
      </c>
      <c r="M700" t="str">
        <f t="shared" si="93"/>
        <v>No</v>
      </c>
      <c r="N700">
        <f t="shared" si="94"/>
        <v>0.51653676191817677</v>
      </c>
      <c r="O700">
        <v>3168</v>
      </c>
      <c r="P700" t="str">
        <f t="shared" si="95"/>
        <v>No</v>
      </c>
      <c r="Q700">
        <f t="shared" si="96"/>
        <v>0.7453407033700723</v>
      </c>
      <c r="R700">
        <v>7680</v>
      </c>
      <c r="S700">
        <v>1936</v>
      </c>
      <c r="T700" t="str">
        <f t="shared" si="97"/>
        <v>No</v>
      </c>
      <c r="U700">
        <f t="shared" si="98"/>
        <v>-1.2964222854675425</v>
      </c>
      <c r="V700">
        <v>18</v>
      </c>
      <c r="W700">
        <v>1450</v>
      </c>
      <c r="X700" t="s">
        <v>21</v>
      </c>
      <c r="Y700">
        <v>25.828714699999999</v>
      </c>
      <c r="Z700">
        <v>-80.131010000000003</v>
      </c>
      <c r="AA700">
        <v>0.87137169731910036</v>
      </c>
    </row>
    <row r="701" spans="1:27" x14ac:dyDescent="0.3">
      <c r="A701" t="s">
        <v>17</v>
      </c>
      <c r="B701" t="s">
        <v>772</v>
      </c>
      <c r="C701" t="s">
        <v>695</v>
      </c>
      <c r="D701" t="s">
        <v>689</v>
      </c>
      <c r="E701">
        <v>33140</v>
      </c>
      <c r="F701">
        <v>3885000</v>
      </c>
      <c r="G701" t="str" cm="1">
        <f t="array" ref="G701">IF(OR(VLOOKUP($C701,Price_LookUp_tbl,11,FALSE)&gt;$F701,VLOOKUP($C701,Price_LookUp_tbl,12,FALSE)&lt;$F701),"Yes","No")</f>
        <v>No</v>
      </c>
      <c r="H701">
        <f t="shared" si="90"/>
        <v>7.6530643246883398E-2</v>
      </c>
      <c r="I701">
        <v>5</v>
      </c>
      <c r="J701" t="str">
        <f t="shared" si="91"/>
        <v>No</v>
      </c>
      <c r="K701">
        <f t="shared" si="92"/>
        <v>1.4818592382698701</v>
      </c>
      <c r="L701">
        <v>4</v>
      </c>
      <c r="M701" t="str">
        <f t="shared" si="93"/>
        <v>No</v>
      </c>
      <c r="N701">
        <f t="shared" si="94"/>
        <v>0.81046044156909602</v>
      </c>
      <c r="O701">
        <v>3304</v>
      </c>
      <c r="P701" t="str">
        <f t="shared" si="95"/>
        <v>No</v>
      </c>
      <c r="Q701">
        <f t="shared" si="96"/>
        <v>0.82548208454159211</v>
      </c>
      <c r="R701">
        <v>8543</v>
      </c>
      <c r="S701">
        <v>1929</v>
      </c>
      <c r="T701" t="str">
        <f t="shared" si="97"/>
        <v>No</v>
      </c>
      <c r="U701">
        <f t="shared" si="98"/>
        <v>-1.5305828267403414</v>
      </c>
      <c r="V701">
        <v>38</v>
      </c>
      <c r="W701">
        <v>1176</v>
      </c>
      <c r="X701" t="s">
        <v>21</v>
      </c>
      <c r="Y701">
        <v>25.8292307</v>
      </c>
      <c r="Z701">
        <v>-80.125131199999998</v>
      </c>
      <c r="AA701">
        <v>1.0778409631076316</v>
      </c>
    </row>
    <row r="702" spans="1:27" x14ac:dyDescent="0.3">
      <c r="A702" t="s">
        <v>17</v>
      </c>
      <c r="B702" t="s">
        <v>773</v>
      </c>
      <c r="C702" t="s">
        <v>695</v>
      </c>
      <c r="D702" t="s">
        <v>689</v>
      </c>
      <c r="E702">
        <v>33140</v>
      </c>
      <c r="F702">
        <v>2450000</v>
      </c>
      <c r="G702" t="str" cm="1">
        <f t="array" ref="G702">IF(OR(VLOOKUP($C702,Price_LookUp_tbl,11,FALSE)&gt;$F702,VLOOKUP($C702,Price_LookUp_tbl,12,FALSE)&lt;$F702),"Yes","No")</f>
        <v>No</v>
      </c>
      <c r="H702">
        <f t="shared" si="90"/>
        <v>-0.15453984409935109</v>
      </c>
      <c r="I702">
        <v>5</v>
      </c>
      <c r="J702" t="str">
        <f t="shared" si="91"/>
        <v>No</v>
      </c>
      <c r="K702">
        <f t="shared" si="92"/>
        <v>1.4818592382698701</v>
      </c>
      <c r="L702">
        <v>5</v>
      </c>
      <c r="M702" t="str">
        <f t="shared" si="93"/>
        <v>No</v>
      </c>
      <c r="N702">
        <f t="shared" si="94"/>
        <v>1.3983078008709344</v>
      </c>
      <c r="O702">
        <v>3848</v>
      </c>
      <c r="P702" t="str">
        <f t="shared" si="95"/>
        <v>No</v>
      </c>
      <c r="Q702">
        <f t="shared" si="96"/>
        <v>1.1460476092276717</v>
      </c>
      <c r="R702">
        <v>8839</v>
      </c>
      <c r="S702">
        <v>1926</v>
      </c>
      <c r="T702" t="str">
        <f t="shared" si="97"/>
        <v>No</v>
      </c>
      <c r="U702">
        <f t="shared" si="98"/>
        <v>-1.6309373444286837</v>
      </c>
      <c r="V702">
        <v>182</v>
      </c>
      <c r="W702">
        <v>637</v>
      </c>
      <c r="X702" t="s">
        <v>21</v>
      </c>
      <c r="Y702">
        <v>25.829561999999999</v>
      </c>
      <c r="Z702">
        <v>-80.129869999999997</v>
      </c>
      <c r="AA702">
        <v>0.95111946632800204</v>
      </c>
    </row>
    <row r="703" spans="1:27" x14ac:dyDescent="0.3">
      <c r="A703" t="s">
        <v>17</v>
      </c>
      <c r="B703" t="s">
        <v>774</v>
      </c>
      <c r="C703" t="s">
        <v>695</v>
      </c>
      <c r="D703" t="s">
        <v>689</v>
      </c>
      <c r="E703">
        <v>33140</v>
      </c>
      <c r="F703">
        <v>849000</v>
      </c>
      <c r="G703" t="str" cm="1">
        <f t="array" ref="G703">IF(OR(VLOOKUP($C703,Price_LookUp_tbl,11,FALSE)&gt;$F703,VLOOKUP($C703,Price_LookUp_tbl,12,FALSE)&lt;$F703),"Yes","No")</f>
        <v>No</v>
      </c>
      <c r="H703">
        <f t="shared" si="90"/>
        <v>-0.41234043660201408</v>
      </c>
      <c r="I703">
        <v>2</v>
      </c>
      <c r="J703" t="str">
        <f t="shared" si="91"/>
        <v>No</v>
      </c>
      <c r="K703">
        <f t="shared" si="92"/>
        <v>-0.30693858585555878</v>
      </c>
      <c r="L703">
        <v>2</v>
      </c>
      <c r="M703" t="str">
        <f t="shared" si="93"/>
        <v>No</v>
      </c>
      <c r="N703">
        <f t="shared" si="94"/>
        <v>-0.36523427703458106</v>
      </c>
      <c r="O703">
        <v>1200</v>
      </c>
      <c r="P703" t="str">
        <f t="shared" si="95"/>
        <v>No</v>
      </c>
      <c r="Q703">
        <f t="shared" si="96"/>
        <v>-0.41435222417074474</v>
      </c>
      <c r="R703">
        <v>6322</v>
      </c>
      <c r="S703">
        <v>1962</v>
      </c>
      <c r="T703" t="str">
        <f t="shared" si="97"/>
        <v>No</v>
      </c>
      <c r="U703">
        <f t="shared" si="98"/>
        <v>-0.42668313216857517</v>
      </c>
      <c r="V703">
        <v>80</v>
      </c>
      <c r="W703">
        <v>708</v>
      </c>
      <c r="X703" t="s">
        <v>21</v>
      </c>
      <c r="Y703">
        <v>25.829993200000001</v>
      </c>
      <c r="Z703">
        <v>-80.121354400000001</v>
      </c>
      <c r="AA703">
        <v>1.27126617185783</v>
      </c>
    </row>
    <row r="704" spans="1:27" x14ac:dyDescent="0.3">
      <c r="A704" t="s">
        <v>17</v>
      </c>
      <c r="B704" t="s">
        <v>775</v>
      </c>
      <c r="C704" t="s">
        <v>695</v>
      </c>
      <c r="D704" t="s">
        <v>689</v>
      </c>
      <c r="E704">
        <v>33140</v>
      </c>
      <c r="F704">
        <v>3695000</v>
      </c>
      <c r="G704" t="str" cm="1">
        <f t="array" ref="G704">IF(OR(VLOOKUP($C704,Price_LookUp_tbl,11,FALSE)&gt;$F704,VLOOKUP($C704,Price_LookUp_tbl,12,FALSE)&lt;$F704),"Yes","No")</f>
        <v>No</v>
      </c>
      <c r="H704">
        <f t="shared" si="90"/>
        <v>4.5935944573862804E-2</v>
      </c>
      <c r="I704">
        <v>4</v>
      </c>
      <c r="J704" t="str">
        <f t="shared" si="91"/>
        <v>No</v>
      </c>
      <c r="K704">
        <f t="shared" si="92"/>
        <v>0.88559329689472721</v>
      </c>
      <c r="L704">
        <v>4.5</v>
      </c>
      <c r="M704" t="str">
        <f t="shared" si="93"/>
        <v>No</v>
      </c>
      <c r="N704">
        <f t="shared" si="94"/>
        <v>1.1043841212200152</v>
      </c>
      <c r="O704">
        <v>2466</v>
      </c>
      <c r="P704" t="str">
        <f t="shared" si="95"/>
        <v>No</v>
      </c>
      <c r="Q704">
        <f t="shared" si="96"/>
        <v>0.33166975055825643</v>
      </c>
      <c r="R704">
        <v>7750</v>
      </c>
      <c r="S704">
        <v>1940</v>
      </c>
      <c r="T704" t="str">
        <f t="shared" si="97"/>
        <v>No</v>
      </c>
      <c r="U704">
        <f t="shared" si="98"/>
        <v>-1.162616261883086</v>
      </c>
      <c r="V704">
        <v>45</v>
      </c>
      <c r="W704">
        <v>1498</v>
      </c>
      <c r="X704" t="s">
        <v>21</v>
      </c>
      <c r="Y704">
        <v>25.830157799999999</v>
      </c>
      <c r="Z704">
        <v>-80.130019000000004</v>
      </c>
      <c r="AA704">
        <v>0.9861080336041963</v>
      </c>
    </row>
    <row r="705" spans="1:27" x14ac:dyDescent="0.3">
      <c r="A705" t="s">
        <v>17</v>
      </c>
      <c r="B705" t="s">
        <v>777</v>
      </c>
      <c r="C705" t="s">
        <v>695</v>
      </c>
      <c r="D705" t="s">
        <v>689</v>
      </c>
      <c r="E705">
        <v>33140</v>
      </c>
      <c r="F705">
        <v>4595000</v>
      </c>
      <c r="G705" t="str" cm="1">
        <f t="array" ref="G705">IF(OR(VLOOKUP($C705,Price_LookUp_tbl,11,FALSE)&gt;$F705,VLOOKUP($C705,Price_LookUp_tbl,12,FALSE)&lt;$F705),"Yes","No")</f>
        <v>No</v>
      </c>
      <c r="H705">
        <f t="shared" si="90"/>
        <v>0.19085820144606561</v>
      </c>
      <c r="I705">
        <v>4</v>
      </c>
      <c r="J705" t="str">
        <f t="shared" si="91"/>
        <v>No</v>
      </c>
      <c r="K705">
        <f t="shared" si="92"/>
        <v>0.88559329689472721</v>
      </c>
      <c r="L705">
        <v>3.5</v>
      </c>
      <c r="M705" t="str">
        <f t="shared" si="93"/>
        <v>No</v>
      </c>
      <c r="N705">
        <f t="shared" si="94"/>
        <v>0.51653676191817677</v>
      </c>
      <c r="O705">
        <v>3140</v>
      </c>
      <c r="P705" t="str">
        <f t="shared" si="95"/>
        <v>No</v>
      </c>
      <c r="Q705">
        <f t="shared" si="96"/>
        <v>0.72884100724652401</v>
      </c>
      <c r="R705">
        <v>7563</v>
      </c>
      <c r="S705">
        <v>1925</v>
      </c>
      <c r="T705" t="str">
        <f t="shared" si="97"/>
        <v>No</v>
      </c>
      <c r="U705">
        <f t="shared" si="98"/>
        <v>-1.6643888503247979</v>
      </c>
      <c r="V705">
        <v>62</v>
      </c>
      <c r="W705">
        <v>1463</v>
      </c>
      <c r="X705" t="s">
        <v>21</v>
      </c>
      <c r="Y705">
        <v>25.8297679</v>
      </c>
      <c r="Z705">
        <v>-80.124672899999993</v>
      </c>
      <c r="AA705">
        <v>1.1246407112226637</v>
      </c>
    </row>
    <row r="706" spans="1:27" x14ac:dyDescent="0.3">
      <c r="A706" t="s">
        <v>17</v>
      </c>
      <c r="B706" t="s">
        <v>778</v>
      </c>
      <c r="C706" t="s">
        <v>695</v>
      </c>
      <c r="D706" t="s">
        <v>689</v>
      </c>
      <c r="E706">
        <v>33140</v>
      </c>
      <c r="F706">
        <v>2300000</v>
      </c>
      <c r="G706" t="str" cm="1">
        <f t="array" ref="G706">IF(OR(VLOOKUP($C706,Price_LookUp_tbl,11,FALSE)&gt;$F706,VLOOKUP($C706,Price_LookUp_tbl,12,FALSE)&lt;$F706),"Yes","No")</f>
        <v>No</v>
      </c>
      <c r="H706">
        <f t="shared" ref="H706:H769" si="99">STANDARDIZE($F706,VLOOKUP($C706,Price_LookUp_tbl,2,FALSE),VLOOKUP($C706,Price_LookUp_tbl,3,FALSE))</f>
        <v>-0.17869355357805156</v>
      </c>
      <c r="I706">
        <v>4</v>
      </c>
      <c r="J706" t="str">
        <f t="shared" ref="J706:J769" si="100">IF(OR(VLOOKUP($C706,Beds_LookUp_tbl,11,FALSE)&gt;$I706,VLOOKUP($C706,Beds_LookUp_tbl,12,FALSE)&lt;$I706),"Yes","No")</f>
        <v>No</v>
      </c>
      <c r="K706">
        <f t="shared" ref="K706:K769" si="101">STANDARDIZE($I706,VLOOKUP($C706,Beds_LookUp_tbl,2,FALSE),VLOOKUP($C706,Beds_LookUp_tbl,3,FALSE))</f>
        <v>0.88559329689472721</v>
      </c>
      <c r="L706">
        <v>4.5</v>
      </c>
      <c r="M706" t="str">
        <f t="shared" ref="M706:M769" si="102">IF(OR(VLOOKUP($C706,Baths_LookUp_tbl,11,FALSE)&gt;$L706,VLOOKUP($C706,Baths_LookUp_tbl,12,FALSE)&lt;$L706),"Yes","No")</f>
        <v>No</v>
      </c>
      <c r="N706">
        <f t="shared" ref="N706:N769" si="103">STANDARDIZE($L706,VLOOKUP($C706,Baths_LookUp_tbl,2,FALSE),VLOOKUP($C706,Baths_LookUp_tbl,3,FALSE))</f>
        <v>1.1043841212200152</v>
      </c>
      <c r="O706">
        <v>3686</v>
      </c>
      <c r="P706" t="str">
        <f t="shared" ref="P706:P769" si="104">IF(OR(VLOOKUP($C706,Square_Feet_LookUp_tbl,11,FALSE)&gt;$O706,VLOOKUP($C706,Square_Feet_LookUp_tbl,12,FALSE)&lt;$O706),"Yes","No")</f>
        <v>No</v>
      </c>
      <c r="Q706">
        <f t="shared" ref="Q706:Q769" si="105">STANDARDIZE($O706,VLOOKUP($C706,Square_Feet_LookUp_tbl,2,FALSE),VLOOKUP($C706,Square_Feet_LookUp_tbl,3,FALSE))</f>
        <v>1.0505850816557141</v>
      </c>
      <c r="R706">
        <v>6719</v>
      </c>
      <c r="S706">
        <v>2025</v>
      </c>
      <c r="T706" t="str">
        <f t="shared" ref="T706:T769" si="106">IF(OR(VLOOKUP($C706,Year_Built_LookUp_tbl,11,FALSE)&gt;$S706,VLOOKUP($C706,Year_Built_LookUp_tbl,12,FALSE)&lt;$S706),"Yes","No")</f>
        <v>No</v>
      </c>
      <c r="U706">
        <f t="shared" ref="U706:U769" si="107">STANDARDIZE($S706,VLOOKUP($C706,Year_Built_LookUp_tbl,2,FALSE),VLOOKUP($C706,Year_Built_LookUp_tbl,3,FALSE))</f>
        <v>1.6807617392866145</v>
      </c>
      <c r="V706">
        <v>98</v>
      </c>
      <c r="W706">
        <v>624</v>
      </c>
      <c r="X706" t="s">
        <v>21</v>
      </c>
      <c r="Y706">
        <v>25.830126499999999</v>
      </c>
      <c r="Z706">
        <v>-80.125651300000001</v>
      </c>
      <c r="AA706">
        <v>1.1094234328188597</v>
      </c>
    </row>
    <row r="707" spans="1:27" x14ac:dyDescent="0.3">
      <c r="A707" t="s">
        <v>17</v>
      </c>
      <c r="B707" t="s">
        <v>779</v>
      </c>
      <c r="C707" t="s">
        <v>695</v>
      </c>
      <c r="D707" t="s">
        <v>689</v>
      </c>
      <c r="E707">
        <v>33140</v>
      </c>
      <c r="F707">
        <v>2750000</v>
      </c>
      <c r="G707" t="str" cm="1">
        <f t="array" ref="G707">IF(OR(VLOOKUP($C707,Price_LookUp_tbl,11,FALSE)&gt;$F707,VLOOKUP($C707,Price_LookUp_tbl,12,FALSE)&lt;$F707),"Yes","No")</f>
        <v>No</v>
      </c>
      <c r="H707">
        <f t="shared" si="99"/>
        <v>-0.10623242514195015</v>
      </c>
      <c r="I707">
        <v>3</v>
      </c>
      <c r="J707" t="str">
        <f t="shared" si="100"/>
        <v>No</v>
      </c>
      <c r="K707">
        <f t="shared" si="101"/>
        <v>0.28932735551958422</v>
      </c>
      <c r="L707">
        <v>3</v>
      </c>
      <c r="M707" t="str">
        <f t="shared" si="102"/>
        <v>No</v>
      </c>
      <c r="N707">
        <f t="shared" si="103"/>
        <v>0.22261308226725748</v>
      </c>
      <c r="O707">
        <v>2115</v>
      </c>
      <c r="P707" t="str">
        <f t="shared" si="104"/>
        <v>No</v>
      </c>
      <c r="Q707">
        <f t="shared" si="105"/>
        <v>0.12483427415234853</v>
      </c>
      <c r="R707">
        <v>7838</v>
      </c>
      <c r="S707">
        <v>1950</v>
      </c>
      <c r="T707" t="str">
        <f t="shared" si="106"/>
        <v>No</v>
      </c>
      <c r="U707">
        <f t="shared" si="107"/>
        <v>-0.82810120292194467</v>
      </c>
      <c r="V707">
        <v>154</v>
      </c>
      <c r="W707">
        <v>1300</v>
      </c>
      <c r="X707" t="s">
        <v>21</v>
      </c>
      <c r="Y707">
        <v>25.831121899999999</v>
      </c>
      <c r="Z707">
        <v>-80.128508499999995</v>
      </c>
      <c r="AA707">
        <v>1.0834527426558678</v>
      </c>
    </row>
    <row r="708" spans="1:27" x14ac:dyDescent="0.3">
      <c r="A708" t="s">
        <v>17</v>
      </c>
      <c r="B708" t="s">
        <v>780</v>
      </c>
      <c r="C708" t="s">
        <v>695</v>
      </c>
      <c r="D708" t="s">
        <v>689</v>
      </c>
      <c r="E708">
        <v>33140</v>
      </c>
      <c r="F708">
        <v>2500000</v>
      </c>
      <c r="G708" t="str" cm="1">
        <f t="array" ref="G708">IF(OR(VLOOKUP($C708,Price_LookUp_tbl,11,FALSE)&gt;$F708,VLOOKUP($C708,Price_LookUp_tbl,12,FALSE)&lt;$F708),"Yes","No")</f>
        <v>No</v>
      </c>
      <c r="H708">
        <f t="shared" si="99"/>
        <v>-0.14648860760645094</v>
      </c>
      <c r="I708">
        <v>3</v>
      </c>
      <c r="J708" t="str">
        <f t="shared" si="100"/>
        <v>No</v>
      </c>
      <c r="K708">
        <f t="shared" si="101"/>
        <v>0.28932735551958422</v>
      </c>
      <c r="L708">
        <v>3</v>
      </c>
      <c r="M708" t="str">
        <f t="shared" si="102"/>
        <v>No</v>
      </c>
      <c r="N708">
        <f t="shared" si="103"/>
        <v>0.22261308226725748</v>
      </c>
      <c r="O708">
        <v>1882</v>
      </c>
      <c r="P708" t="str">
        <f t="shared" si="104"/>
        <v>No</v>
      </c>
      <c r="Q708">
        <f t="shared" si="105"/>
        <v>-1.2466768590034779E-2</v>
      </c>
      <c r="R708">
        <v>7500</v>
      </c>
      <c r="S708">
        <v>1946</v>
      </c>
      <c r="T708" t="str">
        <f t="shared" si="106"/>
        <v>No</v>
      </c>
      <c r="U708">
        <f t="shared" si="107"/>
        <v>-0.96190722650640115</v>
      </c>
      <c r="V708">
        <v>3</v>
      </c>
      <c r="W708">
        <v>1328</v>
      </c>
      <c r="X708" t="s">
        <v>21</v>
      </c>
      <c r="Y708">
        <v>25.831695</v>
      </c>
      <c r="Z708">
        <v>-80.129092900000003</v>
      </c>
      <c r="AA708">
        <v>1.1059253188102858</v>
      </c>
    </row>
    <row r="709" spans="1:27" x14ac:dyDescent="0.3">
      <c r="A709" t="s">
        <v>17</v>
      </c>
      <c r="B709" t="s">
        <v>782</v>
      </c>
      <c r="C709" t="s">
        <v>695</v>
      </c>
      <c r="D709" t="s">
        <v>689</v>
      </c>
      <c r="E709">
        <v>33140</v>
      </c>
      <c r="F709">
        <v>3395000</v>
      </c>
      <c r="G709" t="str" cm="1">
        <f t="array" ref="G709">IF(OR(VLOOKUP($C709,Price_LookUp_tbl,11,FALSE)&gt;$F709,VLOOKUP($C709,Price_LookUp_tbl,12,FALSE)&lt;$F709),"Yes","No")</f>
        <v>No</v>
      </c>
      <c r="H709">
        <f t="shared" si="99"/>
        <v>-2.3714743835381376E-3</v>
      </c>
      <c r="I709">
        <v>4</v>
      </c>
      <c r="J709" t="str">
        <f t="shared" si="100"/>
        <v>No</v>
      </c>
      <c r="K709">
        <f t="shared" si="101"/>
        <v>0.88559329689472721</v>
      </c>
      <c r="L709">
        <v>4</v>
      </c>
      <c r="M709" t="str">
        <f t="shared" si="102"/>
        <v>No</v>
      </c>
      <c r="N709">
        <f t="shared" si="103"/>
        <v>0.81046044156909602</v>
      </c>
      <c r="O709">
        <v>2258</v>
      </c>
      <c r="P709" t="str">
        <f t="shared" si="104"/>
        <v>No</v>
      </c>
      <c r="Q709">
        <f t="shared" si="105"/>
        <v>0.20910057935475546</v>
      </c>
      <c r="R709">
        <v>7700</v>
      </c>
      <c r="S709">
        <v>1930</v>
      </c>
      <c r="T709" t="str">
        <f t="shared" si="106"/>
        <v>No</v>
      </c>
      <c r="U709">
        <f t="shared" si="107"/>
        <v>-1.4971313208442272</v>
      </c>
      <c r="V709">
        <v>99</v>
      </c>
      <c r="W709">
        <v>1504</v>
      </c>
      <c r="X709" t="s">
        <v>21</v>
      </c>
      <c r="Y709">
        <v>25.831199000000002</v>
      </c>
      <c r="Z709">
        <v>-80.125128700000005</v>
      </c>
      <c r="AA709">
        <v>1.1891473577355947</v>
      </c>
    </row>
    <row r="710" spans="1:27" x14ac:dyDescent="0.3">
      <c r="A710" t="s">
        <v>17</v>
      </c>
      <c r="B710" t="s">
        <v>783</v>
      </c>
      <c r="C710" t="s">
        <v>695</v>
      </c>
      <c r="D710" t="s">
        <v>689</v>
      </c>
      <c r="E710">
        <v>33140</v>
      </c>
      <c r="F710">
        <v>1800000</v>
      </c>
      <c r="G710" t="str" cm="1">
        <f t="array" ref="G710">IF(OR(VLOOKUP($C710,Price_LookUp_tbl,11,FALSE)&gt;$F710,VLOOKUP($C710,Price_LookUp_tbl,12,FALSE)&lt;$F710),"Yes","No")</f>
        <v>No</v>
      </c>
      <c r="H710">
        <f t="shared" si="99"/>
        <v>-0.25920591850705316</v>
      </c>
      <c r="I710">
        <v>3</v>
      </c>
      <c r="J710" t="str">
        <f t="shared" si="100"/>
        <v>No</v>
      </c>
      <c r="K710">
        <f t="shared" si="101"/>
        <v>0.28932735551958422</v>
      </c>
      <c r="L710">
        <v>2.5</v>
      </c>
      <c r="M710" t="str">
        <f t="shared" si="102"/>
        <v>No</v>
      </c>
      <c r="N710">
        <f t="shared" si="103"/>
        <v>-7.1310597383661786E-2</v>
      </c>
      <c r="O710">
        <v>1906</v>
      </c>
      <c r="P710" t="str">
        <f t="shared" si="104"/>
        <v>No</v>
      </c>
      <c r="Q710">
        <f t="shared" si="105"/>
        <v>1.6758280872922571E-3</v>
      </c>
      <c r="R710">
        <v>6450</v>
      </c>
      <c r="S710">
        <v>1955</v>
      </c>
      <c r="T710" t="str">
        <f t="shared" si="106"/>
        <v>No</v>
      </c>
      <c r="U710">
        <f t="shared" si="107"/>
        <v>-0.66084367344137407</v>
      </c>
      <c r="V710">
        <v>5</v>
      </c>
      <c r="W710">
        <v>944</v>
      </c>
      <c r="X710" t="s">
        <v>21</v>
      </c>
      <c r="Y710">
        <v>25.825286500000001</v>
      </c>
      <c r="Z710">
        <v>-80.127683000000005</v>
      </c>
      <c r="AA710">
        <v>0.76573252736119457</v>
      </c>
    </row>
    <row r="711" spans="1:27" x14ac:dyDescent="0.3">
      <c r="A711" t="s">
        <v>17</v>
      </c>
      <c r="B711" t="s">
        <v>785</v>
      </c>
      <c r="C711" t="s">
        <v>695</v>
      </c>
      <c r="D711" t="s">
        <v>689</v>
      </c>
      <c r="E711">
        <v>33140</v>
      </c>
      <c r="F711">
        <v>2990000</v>
      </c>
      <c r="G711" t="str" cm="1">
        <f t="array" ref="G711">IF(OR(VLOOKUP($C711,Price_LookUp_tbl,11,FALSE)&gt;$F711,VLOOKUP($C711,Price_LookUp_tbl,12,FALSE)&lt;$F711),"Yes","No")</f>
        <v>No</v>
      </c>
      <c r="H711">
        <f t="shared" si="99"/>
        <v>-6.758648997602941E-2</v>
      </c>
      <c r="I711">
        <v>4</v>
      </c>
      <c r="J711" t="str">
        <f t="shared" si="100"/>
        <v>No</v>
      </c>
      <c r="K711">
        <f t="shared" si="101"/>
        <v>0.88559329689472721</v>
      </c>
      <c r="L711">
        <v>3.5</v>
      </c>
      <c r="M711" t="str">
        <f t="shared" si="102"/>
        <v>No</v>
      </c>
      <c r="N711">
        <f t="shared" si="103"/>
        <v>0.51653676191817677</v>
      </c>
      <c r="O711">
        <v>2836</v>
      </c>
      <c r="P711" t="str">
        <f t="shared" si="104"/>
        <v>No</v>
      </c>
      <c r="Q711">
        <f t="shared" si="105"/>
        <v>0.5497014493337149</v>
      </c>
      <c r="R711">
        <v>7700</v>
      </c>
      <c r="S711">
        <v>1936</v>
      </c>
      <c r="T711" t="str">
        <f t="shared" si="106"/>
        <v>No</v>
      </c>
      <c r="U711">
        <f t="shared" si="107"/>
        <v>-1.2964222854675425</v>
      </c>
      <c r="V711">
        <v>44</v>
      </c>
      <c r="W711">
        <v>1054</v>
      </c>
      <c r="X711" t="s">
        <v>21</v>
      </c>
      <c r="Y711">
        <v>25.833940200000001</v>
      </c>
      <c r="Z711">
        <v>-80.128519999999995</v>
      </c>
      <c r="AA711">
        <v>1.2635607824963022</v>
      </c>
    </row>
    <row r="712" spans="1:27" x14ac:dyDescent="0.3">
      <c r="A712" t="s">
        <v>17</v>
      </c>
      <c r="B712" t="s">
        <v>787</v>
      </c>
      <c r="C712" t="s">
        <v>695</v>
      </c>
      <c r="D712" t="s">
        <v>689</v>
      </c>
      <c r="E712">
        <v>33140</v>
      </c>
      <c r="F712">
        <v>2925000</v>
      </c>
      <c r="G712" t="str" cm="1">
        <f t="array" ref="G712">IF(OR(VLOOKUP($C712,Price_LookUp_tbl,11,FALSE)&gt;$F712,VLOOKUP($C712,Price_LookUp_tbl,12,FALSE)&lt;$F712),"Yes","No")</f>
        <v>No</v>
      </c>
      <c r="H712">
        <f t="shared" si="99"/>
        <v>-7.8053097416799611E-2</v>
      </c>
      <c r="I712">
        <v>5</v>
      </c>
      <c r="J712" t="str">
        <f t="shared" si="100"/>
        <v>No</v>
      </c>
      <c r="K712">
        <f t="shared" si="101"/>
        <v>1.4818592382698701</v>
      </c>
      <c r="L712">
        <v>4</v>
      </c>
      <c r="M712" t="str">
        <f t="shared" si="102"/>
        <v>No</v>
      </c>
      <c r="N712">
        <f t="shared" si="103"/>
        <v>0.81046044156909602</v>
      </c>
      <c r="O712">
        <v>2465</v>
      </c>
      <c r="P712" t="str">
        <f t="shared" si="104"/>
        <v>No</v>
      </c>
      <c r="Q712">
        <f t="shared" si="105"/>
        <v>0.33108047569670113</v>
      </c>
      <c r="R712">
        <v>6450</v>
      </c>
      <c r="S712">
        <v>1936</v>
      </c>
      <c r="T712" t="str">
        <f t="shared" si="106"/>
        <v>No</v>
      </c>
      <c r="U712">
        <f t="shared" si="107"/>
        <v>-1.2964222854675425</v>
      </c>
      <c r="V712">
        <v>169</v>
      </c>
      <c r="W712">
        <v>1187</v>
      </c>
      <c r="X712" t="s">
        <v>21</v>
      </c>
      <c r="Y712">
        <v>25.826125300000001</v>
      </c>
      <c r="Z712">
        <v>-80.127839600000001</v>
      </c>
      <c r="AA712">
        <v>0.8050962352646982</v>
      </c>
    </row>
    <row r="713" spans="1:27" x14ac:dyDescent="0.3">
      <c r="A713" t="s">
        <v>17</v>
      </c>
      <c r="B713" t="s">
        <v>788</v>
      </c>
      <c r="C713" t="s">
        <v>695</v>
      </c>
      <c r="D713" t="s">
        <v>689</v>
      </c>
      <c r="E713">
        <v>33140</v>
      </c>
      <c r="F713">
        <v>6850000</v>
      </c>
      <c r="G713" t="str" cm="1">
        <f t="array" ref="G713">IF(OR(VLOOKUP($C713,Price_LookUp_tbl,11,FALSE)&gt;$F713,VLOOKUP($C713,Price_LookUp_tbl,12,FALSE)&lt;$F713),"Yes","No")</f>
        <v>No</v>
      </c>
      <c r="H713">
        <f t="shared" si="99"/>
        <v>0.55396896727586264</v>
      </c>
      <c r="I713">
        <v>4</v>
      </c>
      <c r="J713" t="str">
        <f t="shared" si="100"/>
        <v>No</v>
      </c>
      <c r="K713">
        <f t="shared" si="101"/>
        <v>0.88559329689472721</v>
      </c>
      <c r="L713">
        <v>4.5</v>
      </c>
      <c r="M713" t="str">
        <f t="shared" si="102"/>
        <v>No</v>
      </c>
      <c r="N713">
        <f t="shared" si="103"/>
        <v>1.1043841212200152</v>
      </c>
      <c r="O713">
        <v>3839</v>
      </c>
      <c r="P713" t="str">
        <f t="shared" si="104"/>
        <v>No</v>
      </c>
      <c r="Q713">
        <f t="shared" si="105"/>
        <v>1.140744135473674</v>
      </c>
      <c r="R713">
        <v>8550</v>
      </c>
      <c r="S713">
        <v>1935</v>
      </c>
      <c r="T713" t="str">
        <f t="shared" si="106"/>
        <v>No</v>
      </c>
      <c r="U713">
        <f t="shared" si="107"/>
        <v>-1.3298737913636565</v>
      </c>
      <c r="V713">
        <v>98</v>
      </c>
      <c r="W713">
        <v>1784</v>
      </c>
      <c r="X713" t="s">
        <v>21</v>
      </c>
      <c r="Y713">
        <v>25.836843399999999</v>
      </c>
      <c r="Z713">
        <v>-80.131402300000005</v>
      </c>
      <c r="AA713">
        <v>1.4093439347786869</v>
      </c>
    </row>
    <row r="714" spans="1:27" x14ac:dyDescent="0.3">
      <c r="A714" t="s">
        <v>17</v>
      </c>
      <c r="B714" t="s">
        <v>789</v>
      </c>
      <c r="C714" t="s">
        <v>695</v>
      </c>
      <c r="D714" t="s">
        <v>689</v>
      </c>
      <c r="E714">
        <v>33140</v>
      </c>
      <c r="F714">
        <v>6350000</v>
      </c>
      <c r="G714" t="str" cm="1">
        <f t="array" ref="G714">IF(OR(VLOOKUP($C714,Price_LookUp_tbl,11,FALSE)&gt;$F714,VLOOKUP($C714,Price_LookUp_tbl,12,FALSE)&lt;$F714),"Yes","No")</f>
        <v>No</v>
      </c>
      <c r="H714">
        <f t="shared" si="99"/>
        <v>0.4734566023468611</v>
      </c>
      <c r="I714">
        <v>4</v>
      </c>
      <c r="J714" t="str">
        <f t="shared" si="100"/>
        <v>No</v>
      </c>
      <c r="K714">
        <f t="shared" si="101"/>
        <v>0.88559329689472721</v>
      </c>
      <c r="L714">
        <v>5</v>
      </c>
      <c r="M714" t="str">
        <f t="shared" si="102"/>
        <v>No</v>
      </c>
      <c r="N714">
        <f t="shared" si="103"/>
        <v>1.3983078008709344</v>
      </c>
      <c r="O714">
        <v>4039</v>
      </c>
      <c r="P714" t="str">
        <f t="shared" si="104"/>
        <v>No</v>
      </c>
      <c r="Q714">
        <f t="shared" si="105"/>
        <v>1.2585991077847327</v>
      </c>
      <c r="R714">
        <v>7588</v>
      </c>
      <c r="S714">
        <v>1931</v>
      </c>
      <c r="T714" t="str">
        <f t="shared" si="106"/>
        <v>No</v>
      </c>
      <c r="U714">
        <f t="shared" si="107"/>
        <v>-1.4636798149481129</v>
      </c>
      <c r="V714">
        <v>161</v>
      </c>
      <c r="W714">
        <v>1572</v>
      </c>
      <c r="X714" t="s">
        <v>21</v>
      </c>
      <c r="Y714">
        <v>25.837130500000001</v>
      </c>
      <c r="Z714">
        <v>-80.125084200000003</v>
      </c>
      <c r="AA714">
        <v>1.5495791681247204</v>
      </c>
    </row>
    <row r="715" spans="1:27" x14ac:dyDescent="0.3">
      <c r="A715" t="s">
        <v>17</v>
      </c>
      <c r="B715" t="s">
        <v>790</v>
      </c>
      <c r="C715" t="s">
        <v>695</v>
      </c>
      <c r="D715" t="s">
        <v>689</v>
      </c>
      <c r="E715">
        <v>33140</v>
      </c>
      <c r="F715">
        <v>3200000</v>
      </c>
      <c r="G715" t="str" cm="1">
        <f t="array" ref="G715">IF(OR(VLOOKUP($C715,Price_LookUp_tbl,11,FALSE)&gt;$F715,VLOOKUP($C715,Price_LookUp_tbl,12,FALSE)&lt;$F715),"Yes","No")</f>
        <v>No</v>
      </c>
      <c r="H715">
        <f t="shared" si="99"/>
        <v>-3.3771296705848747E-2</v>
      </c>
      <c r="I715">
        <v>5</v>
      </c>
      <c r="J715" t="str">
        <f t="shared" si="100"/>
        <v>No</v>
      </c>
      <c r="K715">
        <f t="shared" si="101"/>
        <v>1.4818592382698701</v>
      </c>
      <c r="L715">
        <v>4</v>
      </c>
      <c r="M715" t="str">
        <f t="shared" si="102"/>
        <v>No</v>
      </c>
      <c r="N715">
        <f t="shared" si="103"/>
        <v>0.81046044156909602</v>
      </c>
      <c r="O715">
        <v>3762</v>
      </c>
      <c r="P715" t="str">
        <f t="shared" si="104"/>
        <v>No</v>
      </c>
      <c r="Q715">
        <f t="shared" si="105"/>
        <v>1.0953699711339164</v>
      </c>
      <c r="R715">
        <v>7125</v>
      </c>
      <c r="S715">
        <v>1936</v>
      </c>
      <c r="T715" t="str">
        <f t="shared" si="106"/>
        <v>No</v>
      </c>
      <c r="U715">
        <f t="shared" si="107"/>
        <v>-1.2964222854675425</v>
      </c>
      <c r="V715">
        <v>94</v>
      </c>
      <c r="W715">
        <v>851</v>
      </c>
      <c r="X715" t="s">
        <v>21</v>
      </c>
      <c r="Y715">
        <v>25.8377433</v>
      </c>
      <c r="Z715">
        <v>-80.130711300000002</v>
      </c>
      <c r="AA715">
        <v>1.4787288681841271</v>
      </c>
    </row>
    <row r="716" spans="1:27" x14ac:dyDescent="0.3">
      <c r="A716" t="s">
        <v>17</v>
      </c>
      <c r="B716" t="s">
        <v>792</v>
      </c>
      <c r="C716" t="s">
        <v>695</v>
      </c>
      <c r="D716" t="s">
        <v>689</v>
      </c>
      <c r="E716">
        <v>33140</v>
      </c>
      <c r="F716">
        <v>3650000</v>
      </c>
      <c r="G716" t="str" cm="1">
        <f t="array" ref="G716">IF(OR(VLOOKUP($C716,Price_LookUp_tbl,11,FALSE)&gt;$F716,VLOOKUP($C716,Price_LookUp_tbl,12,FALSE)&lt;$F716),"Yes","No")</f>
        <v>No</v>
      </c>
      <c r="H716">
        <f t="shared" si="99"/>
        <v>3.8689831730252658E-2</v>
      </c>
      <c r="I716">
        <v>3</v>
      </c>
      <c r="J716" t="str">
        <f t="shared" si="100"/>
        <v>No</v>
      </c>
      <c r="K716">
        <f t="shared" si="101"/>
        <v>0.28932735551958422</v>
      </c>
      <c r="L716">
        <v>3</v>
      </c>
      <c r="M716" t="str">
        <f t="shared" si="102"/>
        <v>No</v>
      </c>
      <c r="N716">
        <f t="shared" si="103"/>
        <v>0.22261308226725748</v>
      </c>
      <c r="O716">
        <v>2779</v>
      </c>
      <c r="P716" t="str">
        <f t="shared" si="104"/>
        <v>No</v>
      </c>
      <c r="Q716">
        <f t="shared" si="105"/>
        <v>0.51611278222506318</v>
      </c>
      <c r="R716">
        <v>7413</v>
      </c>
      <c r="S716">
        <v>1937</v>
      </c>
      <c r="T716" t="str">
        <f t="shared" si="106"/>
        <v>No</v>
      </c>
      <c r="U716">
        <f t="shared" si="107"/>
        <v>-1.2629707795714282</v>
      </c>
      <c r="V716">
        <v>41</v>
      </c>
      <c r="W716">
        <v>1313</v>
      </c>
      <c r="X716" t="s">
        <v>21</v>
      </c>
      <c r="Y716">
        <v>25.838583499999999</v>
      </c>
      <c r="Z716">
        <v>-80.1242558</v>
      </c>
      <c r="AA716">
        <v>1.649319978129955</v>
      </c>
    </row>
    <row r="717" spans="1:27" x14ac:dyDescent="0.3">
      <c r="A717" t="s">
        <v>17</v>
      </c>
      <c r="B717" t="s">
        <v>793</v>
      </c>
      <c r="C717" t="s">
        <v>695</v>
      </c>
      <c r="D717" t="s">
        <v>689</v>
      </c>
      <c r="E717">
        <v>33140</v>
      </c>
      <c r="F717">
        <v>2595000</v>
      </c>
      <c r="G717" t="str" cm="1">
        <f t="array" ref="G717">IF(OR(VLOOKUP($C717,Price_LookUp_tbl,11,FALSE)&gt;$F717,VLOOKUP($C717,Price_LookUp_tbl,12,FALSE)&lt;$F717),"Yes","No")</f>
        <v>No</v>
      </c>
      <c r="H717">
        <f t="shared" si="99"/>
        <v>-0.13119125826994063</v>
      </c>
      <c r="I717">
        <v>4</v>
      </c>
      <c r="J717" t="str">
        <f t="shared" si="100"/>
        <v>No</v>
      </c>
      <c r="K717">
        <f t="shared" si="101"/>
        <v>0.88559329689472721</v>
      </c>
      <c r="L717">
        <v>3</v>
      </c>
      <c r="M717" t="str">
        <f t="shared" si="102"/>
        <v>No</v>
      </c>
      <c r="N717">
        <f t="shared" si="103"/>
        <v>0.22261308226725748</v>
      </c>
      <c r="O717">
        <v>2356</v>
      </c>
      <c r="P717" t="str">
        <f t="shared" si="104"/>
        <v>No</v>
      </c>
      <c r="Q717">
        <f t="shared" si="105"/>
        <v>0.2668495157871742</v>
      </c>
      <c r="R717">
        <v>6450</v>
      </c>
      <c r="S717">
        <v>1952</v>
      </c>
      <c r="T717" t="str">
        <f t="shared" si="106"/>
        <v>No</v>
      </c>
      <c r="U717">
        <f t="shared" si="107"/>
        <v>-0.76119819112971643</v>
      </c>
      <c r="V717">
        <v>89</v>
      </c>
      <c r="W717">
        <v>1101</v>
      </c>
      <c r="X717" t="s">
        <v>21</v>
      </c>
      <c r="Y717">
        <v>25.825285900000001</v>
      </c>
      <c r="Z717">
        <v>-80.128770200000005</v>
      </c>
      <c r="AA717">
        <v>0.7240663211886067</v>
      </c>
    </row>
    <row r="718" spans="1:27" x14ac:dyDescent="0.3">
      <c r="A718" t="s">
        <v>17</v>
      </c>
      <c r="B718" t="s">
        <v>794</v>
      </c>
      <c r="C718" t="s">
        <v>695</v>
      </c>
      <c r="D718" t="s">
        <v>689</v>
      </c>
      <c r="E718">
        <v>33140</v>
      </c>
      <c r="F718">
        <v>3390000</v>
      </c>
      <c r="G718" t="str" cm="1">
        <f t="array" ref="G718">IF(OR(VLOOKUP($C718,Price_LookUp_tbl,11,FALSE)&gt;$F718,VLOOKUP($C718,Price_LookUp_tbl,12,FALSE)&lt;$F718),"Yes","No")</f>
        <v>No</v>
      </c>
      <c r="H718">
        <f t="shared" si="99"/>
        <v>-3.1765980328281535E-3</v>
      </c>
      <c r="I718">
        <v>5</v>
      </c>
      <c r="J718" t="str">
        <f t="shared" si="100"/>
        <v>No</v>
      </c>
      <c r="K718">
        <f t="shared" si="101"/>
        <v>1.4818592382698701</v>
      </c>
      <c r="L718">
        <v>4.5</v>
      </c>
      <c r="M718" t="str">
        <f t="shared" si="102"/>
        <v>No</v>
      </c>
      <c r="N718">
        <f t="shared" si="103"/>
        <v>1.1043841212200152</v>
      </c>
      <c r="O718">
        <v>2673</v>
      </c>
      <c r="P718" t="str">
        <f t="shared" si="104"/>
        <v>No</v>
      </c>
      <c r="Q718">
        <f t="shared" si="105"/>
        <v>0.45364964690020215</v>
      </c>
      <c r="R718">
        <v>7431</v>
      </c>
      <c r="S718">
        <v>2023</v>
      </c>
      <c r="T718" t="str">
        <f t="shared" si="106"/>
        <v>No</v>
      </c>
      <c r="U718">
        <f t="shared" si="107"/>
        <v>1.6138587274943863</v>
      </c>
      <c r="V718">
        <v>90</v>
      </c>
      <c r="W718">
        <v>1268</v>
      </c>
      <c r="X718" t="s">
        <v>21</v>
      </c>
      <c r="Y718">
        <v>25.840436100000002</v>
      </c>
      <c r="Z718">
        <v>-80.124604300000001</v>
      </c>
      <c r="AA718">
        <v>1.5194894694608085</v>
      </c>
    </row>
    <row r="719" spans="1:27" x14ac:dyDescent="0.3">
      <c r="A719" t="s">
        <v>17</v>
      </c>
      <c r="B719" t="s">
        <v>795</v>
      </c>
      <c r="C719" t="s">
        <v>695</v>
      </c>
      <c r="D719" t="s">
        <v>689</v>
      </c>
      <c r="E719">
        <v>33140</v>
      </c>
      <c r="F719">
        <v>5390000</v>
      </c>
      <c r="G719" t="str" cm="1">
        <f t="array" ref="G719">IF(OR(VLOOKUP($C719,Price_LookUp_tbl,11,FALSE)&gt;$F719,VLOOKUP($C719,Price_LookUp_tbl,12,FALSE)&lt;$F719),"Yes","No")</f>
        <v>No</v>
      </c>
      <c r="H719">
        <f t="shared" si="99"/>
        <v>0.31887286168317813</v>
      </c>
      <c r="I719">
        <v>5</v>
      </c>
      <c r="J719" t="str">
        <f t="shared" si="100"/>
        <v>No</v>
      </c>
      <c r="K719">
        <f t="shared" si="101"/>
        <v>1.4818592382698701</v>
      </c>
      <c r="L719">
        <v>5</v>
      </c>
      <c r="M719" t="str">
        <f t="shared" si="102"/>
        <v>No</v>
      </c>
      <c r="N719">
        <f t="shared" si="103"/>
        <v>1.3983078008709344</v>
      </c>
      <c r="O719">
        <v>4394</v>
      </c>
      <c r="P719" t="str">
        <f t="shared" si="104"/>
        <v>No</v>
      </c>
      <c r="Q719">
        <f t="shared" si="105"/>
        <v>1.4677916836368616</v>
      </c>
      <c r="R719">
        <v>8284</v>
      </c>
      <c r="S719">
        <v>1934</v>
      </c>
      <c r="T719" t="str">
        <f t="shared" si="106"/>
        <v>No</v>
      </c>
      <c r="U719">
        <f t="shared" si="107"/>
        <v>-1.3633252972597707</v>
      </c>
      <c r="V719">
        <v>38</v>
      </c>
      <c r="W719">
        <v>1227</v>
      </c>
      <c r="X719" t="s">
        <v>21</v>
      </c>
      <c r="Y719">
        <v>25.840517599999998</v>
      </c>
      <c r="Z719">
        <v>-80.125127800000001</v>
      </c>
      <c r="AA719">
        <v>1.5086728653974026</v>
      </c>
    </row>
    <row r="720" spans="1:27" x14ac:dyDescent="0.3">
      <c r="A720" t="s">
        <v>17</v>
      </c>
      <c r="B720" t="s">
        <v>796</v>
      </c>
      <c r="C720" t="s">
        <v>695</v>
      </c>
      <c r="D720" t="s">
        <v>689</v>
      </c>
      <c r="E720">
        <v>33140</v>
      </c>
      <c r="F720">
        <v>3595000</v>
      </c>
      <c r="G720" t="str" cm="1">
        <f t="array" ref="G720">IF(OR(VLOOKUP($C720,Price_LookUp_tbl,11,FALSE)&gt;$F720,VLOOKUP($C720,Price_LookUp_tbl,12,FALSE)&lt;$F720),"Yes","No")</f>
        <v>No</v>
      </c>
      <c r="H720">
        <f t="shared" si="99"/>
        <v>2.9833471588062488E-2</v>
      </c>
      <c r="I720">
        <v>3</v>
      </c>
      <c r="J720" t="str">
        <f t="shared" si="100"/>
        <v>No</v>
      </c>
      <c r="K720">
        <f t="shared" si="101"/>
        <v>0.28932735551958422</v>
      </c>
      <c r="L720">
        <v>4</v>
      </c>
      <c r="M720" t="str">
        <f t="shared" si="102"/>
        <v>No</v>
      </c>
      <c r="N720">
        <f t="shared" si="103"/>
        <v>0.81046044156909602</v>
      </c>
      <c r="O720">
        <v>2527</v>
      </c>
      <c r="P720" t="str">
        <f t="shared" si="104"/>
        <v>No</v>
      </c>
      <c r="Q720">
        <f t="shared" si="105"/>
        <v>0.36761551711312934</v>
      </c>
      <c r="R720">
        <v>7813</v>
      </c>
      <c r="S720">
        <v>1951</v>
      </c>
      <c r="T720" t="str">
        <f t="shared" si="106"/>
        <v>No</v>
      </c>
      <c r="U720">
        <f t="shared" si="107"/>
        <v>-0.79464969702583055</v>
      </c>
      <c r="V720">
        <v>2</v>
      </c>
      <c r="W720">
        <v>1423</v>
      </c>
      <c r="X720" t="s">
        <v>21</v>
      </c>
      <c r="Y720">
        <v>25.842058000000002</v>
      </c>
      <c r="Z720">
        <v>-80.130275100000006</v>
      </c>
      <c r="AA720">
        <v>1.3878881790706443</v>
      </c>
    </row>
    <row r="721" spans="1:27" x14ac:dyDescent="0.3">
      <c r="A721" t="s">
        <v>17</v>
      </c>
      <c r="B721" t="s">
        <v>797</v>
      </c>
      <c r="C721" t="s">
        <v>695</v>
      </c>
      <c r="D721" t="s">
        <v>689</v>
      </c>
      <c r="E721">
        <v>33140</v>
      </c>
      <c r="F721">
        <v>2700000</v>
      </c>
      <c r="G721" t="str" cm="1">
        <f t="array" ref="G721">IF(OR(VLOOKUP($C721,Price_LookUp_tbl,11,FALSE)&gt;$F721,VLOOKUP($C721,Price_LookUp_tbl,12,FALSE)&lt;$F721),"Yes","No")</f>
        <v>No</v>
      </c>
      <c r="H721">
        <f t="shared" si="99"/>
        <v>-0.11428366163485032</v>
      </c>
      <c r="I721">
        <v>4</v>
      </c>
      <c r="J721" t="str">
        <f t="shared" si="100"/>
        <v>No</v>
      </c>
      <c r="K721">
        <f t="shared" si="101"/>
        <v>0.88559329689472721</v>
      </c>
      <c r="L721">
        <v>4.5</v>
      </c>
      <c r="M721" t="str">
        <f t="shared" si="102"/>
        <v>No</v>
      </c>
      <c r="N721">
        <f t="shared" si="103"/>
        <v>1.1043841212200152</v>
      </c>
      <c r="O721">
        <v>2770</v>
      </c>
      <c r="P721" t="str">
        <f t="shared" si="104"/>
        <v>No</v>
      </c>
      <c r="Q721">
        <f t="shared" si="105"/>
        <v>0.51080930847106554</v>
      </c>
      <c r="R721">
        <v>6250</v>
      </c>
      <c r="S721">
        <v>1948</v>
      </c>
      <c r="T721" t="str">
        <f t="shared" si="106"/>
        <v>No</v>
      </c>
      <c r="U721">
        <f t="shared" si="107"/>
        <v>-0.89500421471417291</v>
      </c>
      <c r="V721">
        <v>37</v>
      </c>
      <c r="W721">
        <v>975</v>
      </c>
      <c r="X721" t="s">
        <v>21</v>
      </c>
      <c r="Y721">
        <v>25.8275446</v>
      </c>
      <c r="Z721">
        <v>-80.128124499999998</v>
      </c>
      <c r="AA721">
        <v>0.87600603416376521</v>
      </c>
    </row>
    <row r="722" spans="1:27" x14ac:dyDescent="0.3">
      <c r="A722" t="s">
        <v>17</v>
      </c>
      <c r="B722" t="s">
        <v>798</v>
      </c>
      <c r="C722" t="s">
        <v>695</v>
      </c>
      <c r="D722" t="s">
        <v>689</v>
      </c>
      <c r="E722">
        <v>33140</v>
      </c>
      <c r="F722">
        <v>3690000</v>
      </c>
      <c r="G722" t="str" cm="1">
        <f t="array" ref="G722">IF(OR(VLOOKUP($C722,Price_LookUp_tbl,11,FALSE)&gt;$F722,VLOOKUP($C722,Price_LookUp_tbl,12,FALSE)&lt;$F722),"Yes","No")</f>
        <v>No</v>
      </c>
      <c r="H722">
        <f t="shared" si="99"/>
        <v>4.5130820924572788E-2</v>
      </c>
      <c r="I722">
        <v>3</v>
      </c>
      <c r="J722" t="str">
        <f t="shared" si="100"/>
        <v>No</v>
      </c>
      <c r="K722">
        <f t="shared" si="101"/>
        <v>0.28932735551958422</v>
      </c>
      <c r="L722">
        <v>3</v>
      </c>
      <c r="M722" t="str">
        <f t="shared" si="102"/>
        <v>No</v>
      </c>
      <c r="N722">
        <f t="shared" si="103"/>
        <v>0.22261308226725748</v>
      </c>
      <c r="O722">
        <v>2762</v>
      </c>
      <c r="P722" t="str">
        <f t="shared" si="104"/>
        <v>No</v>
      </c>
      <c r="Q722">
        <f t="shared" si="105"/>
        <v>0.50609510957862325</v>
      </c>
      <c r="R722">
        <v>6650</v>
      </c>
      <c r="S722">
        <v>1940</v>
      </c>
      <c r="T722" t="str">
        <f t="shared" si="106"/>
        <v>No</v>
      </c>
      <c r="U722">
        <f t="shared" si="107"/>
        <v>-1.162616261883086</v>
      </c>
      <c r="V722">
        <v>23</v>
      </c>
      <c r="W722">
        <v>1336</v>
      </c>
      <c r="X722" t="s">
        <v>21</v>
      </c>
      <c r="Y722">
        <v>25.827033499999999</v>
      </c>
      <c r="Z722">
        <v>-80.128776500000001</v>
      </c>
      <c r="AA722">
        <v>0.82469930144506942</v>
      </c>
    </row>
    <row r="723" spans="1:27" x14ac:dyDescent="0.3">
      <c r="A723" t="s">
        <v>17</v>
      </c>
      <c r="B723" t="s">
        <v>799</v>
      </c>
      <c r="C723" t="s">
        <v>695</v>
      </c>
      <c r="D723" t="s">
        <v>689</v>
      </c>
      <c r="E723">
        <v>33140</v>
      </c>
      <c r="F723">
        <v>3395000</v>
      </c>
      <c r="G723" t="str" cm="1">
        <f t="array" ref="G723">IF(OR(VLOOKUP($C723,Price_LookUp_tbl,11,FALSE)&gt;$F723,VLOOKUP($C723,Price_LookUp_tbl,12,FALSE)&lt;$F723),"Yes","No")</f>
        <v>No</v>
      </c>
      <c r="H723">
        <f t="shared" si="99"/>
        <v>-2.3714743835381376E-3</v>
      </c>
      <c r="I723">
        <v>5</v>
      </c>
      <c r="J723" t="str">
        <f t="shared" si="100"/>
        <v>No</v>
      </c>
      <c r="K723">
        <f t="shared" si="101"/>
        <v>1.4818592382698701</v>
      </c>
      <c r="L723">
        <v>3.5</v>
      </c>
      <c r="M723" t="str">
        <f t="shared" si="102"/>
        <v>No</v>
      </c>
      <c r="N723">
        <f t="shared" si="103"/>
        <v>0.51653676191817677</v>
      </c>
      <c r="O723">
        <v>2761</v>
      </c>
      <c r="P723" t="str">
        <f t="shared" si="104"/>
        <v>No</v>
      </c>
      <c r="Q723">
        <f t="shared" si="105"/>
        <v>0.50550583471706789</v>
      </c>
      <c r="R723">
        <v>7425</v>
      </c>
      <c r="S723">
        <v>1951</v>
      </c>
      <c r="T723" t="str">
        <f t="shared" si="106"/>
        <v>No</v>
      </c>
      <c r="U723">
        <f t="shared" si="107"/>
        <v>-0.79464969702583055</v>
      </c>
      <c r="V723">
        <v>7</v>
      </c>
      <c r="W723">
        <v>1230</v>
      </c>
      <c r="X723" t="s">
        <v>21</v>
      </c>
      <c r="Y723">
        <v>25.840132000000001</v>
      </c>
      <c r="Z723">
        <v>-80.131326200000004</v>
      </c>
      <c r="AA723">
        <v>1.5260423198827426</v>
      </c>
    </row>
    <row r="724" spans="1:27" x14ac:dyDescent="0.3">
      <c r="A724" t="s">
        <v>17</v>
      </c>
      <c r="B724" t="s">
        <v>800</v>
      </c>
      <c r="C724" t="s">
        <v>695</v>
      </c>
      <c r="D724" t="s">
        <v>689</v>
      </c>
      <c r="E724">
        <v>33140</v>
      </c>
      <c r="F724">
        <v>2100000</v>
      </c>
      <c r="G724" t="str" cm="1">
        <f t="array" ref="G724">IF(OR(VLOOKUP($C724,Price_LookUp_tbl,11,FALSE)&gt;$F724,VLOOKUP($C724,Price_LookUp_tbl,12,FALSE)&lt;$F724),"Yes","No")</f>
        <v>No</v>
      </c>
      <c r="H724">
        <f t="shared" si="99"/>
        <v>-0.2108984995496522</v>
      </c>
      <c r="I724">
        <v>5</v>
      </c>
      <c r="J724" t="str">
        <f t="shared" si="100"/>
        <v>No</v>
      </c>
      <c r="K724">
        <f t="shared" si="101"/>
        <v>1.4818592382698701</v>
      </c>
      <c r="L724">
        <v>5</v>
      </c>
      <c r="M724" t="str">
        <f t="shared" si="102"/>
        <v>No</v>
      </c>
      <c r="N724">
        <f t="shared" si="103"/>
        <v>1.3983078008709344</v>
      </c>
      <c r="O724">
        <v>3507</v>
      </c>
      <c r="P724" t="str">
        <f t="shared" si="104"/>
        <v>No</v>
      </c>
      <c r="Q724">
        <f t="shared" si="105"/>
        <v>0.94510488143731664</v>
      </c>
      <c r="R724">
        <v>10812</v>
      </c>
      <c r="S724">
        <v>1928</v>
      </c>
      <c r="T724" t="str">
        <f t="shared" si="106"/>
        <v>No</v>
      </c>
      <c r="U724">
        <f t="shared" si="107"/>
        <v>-1.5640343326364554</v>
      </c>
      <c r="V724">
        <v>134</v>
      </c>
      <c r="W724">
        <v>599</v>
      </c>
      <c r="X724" t="s">
        <v>21</v>
      </c>
      <c r="Y724">
        <v>25.8104285</v>
      </c>
      <c r="Z724">
        <v>-80.135619500000004</v>
      </c>
      <c r="AA724">
        <v>0.44025693879099381</v>
      </c>
    </row>
    <row r="725" spans="1:27" x14ac:dyDescent="0.3">
      <c r="A725" t="s">
        <v>396</v>
      </c>
      <c r="B725" t="s">
        <v>810</v>
      </c>
      <c r="C725" t="s">
        <v>688</v>
      </c>
      <c r="D725" t="s">
        <v>689</v>
      </c>
      <c r="E725">
        <v>33129</v>
      </c>
      <c r="F725">
        <v>595000</v>
      </c>
      <c r="G725" t="str" cm="1">
        <f t="array" ref="G725">IF(OR(VLOOKUP($C725,Price_LookUp_tbl,11,FALSE)&gt;$F725,VLOOKUP($C725,Price_LookUp_tbl,12,FALSE)&lt;$F725),"Yes","No")</f>
        <v>No</v>
      </c>
      <c r="H725">
        <f t="shared" si="99"/>
        <v>-0.32560438419848897</v>
      </c>
      <c r="I725">
        <v>1</v>
      </c>
      <c r="J725" t="str">
        <f t="shared" si="100"/>
        <v>No</v>
      </c>
      <c r="K725">
        <f t="shared" si="101"/>
        <v>-1.0070625380421454</v>
      </c>
      <c r="L725">
        <v>1</v>
      </c>
      <c r="M725" t="str">
        <f t="shared" si="102"/>
        <v>No</v>
      </c>
      <c r="N725">
        <f t="shared" si="103"/>
        <v>-1.076531731350836</v>
      </c>
      <c r="O725">
        <v>494</v>
      </c>
      <c r="P725" t="str">
        <f t="shared" si="104"/>
        <v>No</v>
      </c>
      <c r="Q725">
        <f t="shared" si="105"/>
        <v>-0.97251480974588789</v>
      </c>
      <c r="S725">
        <v>2023</v>
      </c>
      <c r="T725" t="str">
        <f t="shared" si="106"/>
        <v>No</v>
      </c>
      <c r="U725">
        <f t="shared" si="107"/>
        <v>1.105288452922758</v>
      </c>
      <c r="V725">
        <v>7</v>
      </c>
      <c r="W725">
        <v>1204</v>
      </c>
      <c r="X725" t="s">
        <v>811</v>
      </c>
      <c r="Y725">
        <v>25.765572500000001</v>
      </c>
      <c r="Z725">
        <v>-80.198163699999995</v>
      </c>
      <c r="AA725">
        <v>0.82257925202704874</v>
      </c>
    </row>
    <row r="726" spans="1:27" x14ac:dyDescent="0.3">
      <c r="A726" t="s">
        <v>396</v>
      </c>
      <c r="B726" t="s">
        <v>812</v>
      </c>
      <c r="C726" t="s">
        <v>688</v>
      </c>
      <c r="D726" t="s">
        <v>689</v>
      </c>
      <c r="E726">
        <v>33129</v>
      </c>
      <c r="F726">
        <v>1100000</v>
      </c>
      <c r="G726" t="str" cm="1">
        <f t="array" ref="G726">IF(OR(VLOOKUP($C726,Price_LookUp_tbl,11,FALSE)&gt;$F726,VLOOKUP($C726,Price_LookUp_tbl,12,FALSE)&lt;$F726),"Yes","No")</f>
        <v>No</v>
      </c>
      <c r="H726">
        <f t="shared" si="99"/>
        <v>-0.12664310321424191</v>
      </c>
      <c r="I726">
        <v>3</v>
      </c>
      <c r="J726" t="str">
        <f t="shared" si="100"/>
        <v>No</v>
      </c>
      <c r="K726">
        <f t="shared" si="101"/>
        <v>1.172680249868705</v>
      </c>
      <c r="L726">
        <v>3</v>
      </c>
      <c r="M726" t="str">
        <f t="shared" si="102"/>
        <v>No</v>
      </c>
      <c r="N726">
        <f t="shared" si="103"/>
        <v>0.69453660087150693</v>
      </c>
      <c r="O726">
        <v>1527</v>
      </c>
      <c r="P726" t="str">
        <f t="shared" si="104"/>
        <v>No</v>
      </c>
      <c r="Q726">
        <f t="shared" si="105"/>
        <v>0.22377846066561405</v>
      </c>
      <c r="S726">
        <v>2020</v>
      </c>
      <c r="T726" t="str">
        <f t="shared" si="106"/>
        <v>No</v>
      </c>
      <c r="U726">
        <f t="shared" si="107"/>
        <v>0.86060169828766142</v>
      </c>
      <c r="V726">
        <v>142</v>
      </c>
      <c r="W726">
        <v>720</v>
      </c>
      <c r="X726" t="s">
        <v>500</v>
      </c>
      <c r="Y726">
        <v>25.7635109</v>
      </c>
      <c r="Z726">
        <v>-80.203261400000002</v>
      </c>
      <c r="AA726">
        <v>0.80209084996700986</v>
      </c>
    </row>
    <row r="727" spans="1:27" x14ac:dyDescent="0.3">
      <c r="A727" t="s">
        <v>396</v>
      </c>
      <c r="B727" t="s">
        <v>813</v>
      </c>
      <c r="C727" t="s">
        <v>688</v>
      </c>
      <c r="D727" t="s">
        <v>689</v>
      </c>
      <c r="E727">
        <v>33130</v>
      </c>
      <c r="F727">
        <v>529000</v>
      </c>
      <c r="G727" t="str" cm="1">
        <f t="array" ref="G727">IF(OR(VLOOKUP($C727,Price_LookUp_tbl,11,FALSE)&gt;$F727,VLOOKUP($C727,Price_LookUp_tbl,12,FALSE)&lt;$F727),"Yes","No")</f>
        <v>No</v>
      </c>
      <c r="H727">
        <f t="shared" si="99"/>
        <v>-0.35160724468355892</v>
      </c>
      <c r="I727">
        <v>2</v>
      </c>
      <c r="J727" t="str">
        <f t="shared" si="100"/>
        <v>No</v>
      </c>
      <c r="K727">
        <f t="shared" si="101"/>
        <v>8.28088559132798E-2</v>
      </c>
      <c r="L727">
        <v>2</v>
      </c>
      <c r="M727" t="str">
        <f t="shared" si="102"/>
        <v>No</v>
      </c>
      <c r="N727">
        <f t="shared" si="103"/>
        <v>-0.19099756523966455</v>
      </c>
      <c r="O727">
        <v>1009</v>
      </c>
      <c r="P727" t="str">
        <f t="shared" si="104"/>
        <v>No</v>
      </c>
      <c r="Q727">
        <f t="shared" si="105"/>
        <v>-0.37610528964722045</v>
      </c>
      <c r="S727">
        <v>2004</v>
      </c>
      <c r="T727" t="str">
        <f t="shared" si="106"/>
        <v>No</v>
      </c>
      <c r="U727">
        <f t="shared" si="107"/>
        <v>-0.44439432643285381</v>
      </c>
      <c r="V727">
        <v>34</v>
      </c>
      <c r="W727">
        <v>524</v>
      </c>
      <c r="X727" t="s">
        <v>814</v>
      </c>
      <c r="Y727">
        <v>25.773263199999999</v>
      </c>
      <c r="Z727">
        <v>-80.201946000000007</v>
      </c>
      <c r="AA727">
        <v>1.3915830613160658</v>
      </c>
    </row>
    <row r="728" spans="1:27" x14ac:dyDescent="0.3">
      <c r="A728" t="s">
        <v>396</v>
      </c>
      <c r="B728" t="s">
        <v>815</v>
      </c>
      <c r="C728" t="s">
        <v>688</v>
      </c>
      <c r="D728" t="s">
        <v>689</v>
      </c>
      <c r="E728">
        <v>33130</v>
      </c>
      <c r="F728">
        <v>415000</v>
      </c>
      <c r="G728" t="str" cm="1">
        <f t="array" ref="G728">IF(OR(VLOOKUP($C728,Price_LookUp_tbl,11,FALSE)&gt;$F728,VLOOKUP($C728,Price_LookUp_tbl,12,FALSE)&lt;$F728),"Yes","No")</f>
        <v>No</v>
      </c>
      <c r="H728">
        <f t="shared" si="99"/>
        <v>-0.39652127643049784</v>
      </c>
      <c r="I728">
        <v>1</v>
      </c>
      <c r="J728" t="str">
        <f t="shared" si="100"/>
        <v>No</v>
      </c>
      <c r="K728">
        <f t="shared" si="101"/>
        <v>-1.0070625380421454</v>
      </c>
      <c r="L728">
        <v>1</v>
      </c>
      <c r="M728" t="str">
        <f t="shared" si="102"/>
        <v>No</v>
      </c>
      <c r="N728">
        <f t="shared" si="103"/>
        <v>-1.076531731350836</v>
      </c>
      <c r="O728">
        <v>696</v>
      </c>
      <c r="P728" t="str">
        <f t="shared" si="104"/>
        <v>No</v>
      </c>
      <c r="Q728">
        <f t="shared" si="105"/>
        <v>-0.73858330865864363</v>
      </c>
      <c r="S728">
        <v>2004</v>
      </c>
      <c r="T728" t="str">
        <f t="shared" si="106"/>
        <v>No</v>
      </c>
      <c r="U728">
        <f t="shared" si="107"/>
        <v>-0.44439432643285381</v>
      </c>
      <c r="V728">
        <v>94</v>
      </c>
      <c r="W728">
        <v>596</v>
      </c>
      <c r="X728" t="s">
        <v>816</v>
      </c>
      <c r="Y728">
        <v>25.773263199999999</v>
      </c>
      <c r="Z728">
        <v>-80.201946000000007</v>
      </c>
      <c r="AA728">
        <v>1.3915830613160658</v>
      </c>
    </row>
    <row r="729" spans="1:27" x14ac:dyDescent="0.3">
      <c r="A729" t="s">
        <v>396</v>
      </c>
      <c r="B729" t="s">
        <v>817</v>
      </c>
      <c r="C729" t="s">
        <v>688</v>
      </c>
      <c r="D729" t="s">
        <v>689</v>
      </c>
      <c r="E729">
        <v>33130</v>
      </c>
      <c r="F729">
        <v>890000</v>
      </c>
      <c r="G729" t="str" cm="1">
        <f t="array" ref="G729">IF(OR(VLOOKUP($C729,Price_LookUp_tbl,11,FALSE)&gt;$F729,VLOOKUP($C729,Price_LookUp_tbl,12,FALSE)&lt;$F729),"Yes","No")</f>
        <v>No</v>
      </c>
      <c r="H729">
        <f t="shared" si="99"/>
        <v>-0.20937947748491892</v>
      </c>
      <c r="I729">
        <v>3</v>
      </c>
      <c r="J729" t="str">
        <f t="shared" si="100"/>
        <v>No</v>
      </c>
      <c r="K729">
        <f t="shared" si="101"/>
        <v>1.172680249868705</v>
      </c>
      <c r="L729">
        <v>2</v>
      </c>
      <c r="M729" t="str">
        <f t="shared" si="102"/>
        <v>No</v>
      </c>
      <c r="N729">
        <f t="shared" si="103"/>
        <v>-0.19099756523966455</v>
      </c>
      <c r="O729">
        <v>1418</v>
      </c>
      <c r="P729" t="str">
        <f t="shared" si="104"/>
        <v>No</v>
      </c>
      <c r="Q729">
        <f t="shared" si="105"/>
        <v>9.7548096217546551E-2</v>
      </c>
      <c r="S729">
        <v>2004</v>
      </c>
      <c r="T729" t="str">
        <f t="shared" si="106"/>
        <v>No</v>
      </c>
      <c r="U729">
        <f t="shared" si="107"/>
        <v>-0.44439432643285381</v>
      </c>
      <c r="V729">
        <v>7</v>
      </c>
      <c r="W729">
        <v>628</v>
      </c>
      <c r="X729" t="s">
        <v>818</v>
      </c>
      <c r="Y729">
        <v>25.773263199999999</v>
      </c>
      <c r="Z729">
        <v>-80.201946000000007</v>
      </c>
      <c r="AA729">
        <v>1.3915830613160658</v>
      </c>
    </row>
    <row r="730" spans="1:27" x14ac:dyDescent="0.3">
      <c r="A730" t="s">
        <v>396</v>
      </c>
      <c r="B730" t="s">
        <v>819</v>
      </c>
      <c r="C730" t="s">
        <v>688</v>
      </c>
      <c r="D730" t="s">
        <v>689</v>
      </c>
      <c r="E730">
        <v>33130</v>
      </c>
      <c r="F730">
        <v>580000</v>
      </c>
      <c r="G730" t="str" cm="1">
        <f t="array" ref="G730">IF(OR(VLOOKUP($C730,Price_LookUp_tbl,11,FALSE)&gt;$F730,VLOOKUP($C730,Price_LookUp_tbl,12,FALSE)&lt;$F730),"Yes","No")</f>
        <v>No</v>
      </c>
      <c r="H730">
        <f t="shared" si="99"/>
        <v>-0.33151412521782309</v>
      </c>
      <c r="I730">
        <v>2</v>
      </c>
      <c r="J730" t="str">
        <f t="shared" si="100"/>
        <v>No</v>
      </c>
      <c r="K730">
        <f t="shared" si="101"/>
        <v>8.28088559132798E-2</v>
      </c>
      <c r="L730">
        <v>2</v>
      </c>
      <c r="M730" t="str">
        <f t="shared" si="102"/>
        <v>No</v>
      </c>
      <c r="N730">
        <f t="shared" si="103"/>
        <v>-0.19099756523966455</v>
      </c>
      <c r="O730">
        <v>933</v>
      </c>
      <c r="P730" t="str">
        <f t="shared" si="104"/>
        <v>No</v>
      </c>
      <c r="Q730">
        <f t="shared" si="105"/>
        <v>-0.46411912173945097</v>
      </c>
      <c r="S730">
        <v>2016</v>
      </c>
      <c r="T730" t="str">
        <f t="shared" si="106"/>
        <v>No</v>
      </c>
      <c r="U730">
        <f t="shared" si="107"/>
        <v>0.53435269210753256</v>
      </c>
      <c r="V730">
        <v>72</v>
      </c>
      <c r="W730">
        <v>622</v>
      </c>
      <c r="X730" t="s">
        <v>820</v>
      </c>
      <c r="Y730">
        <v>25.764054699999999</v>
      </c>
      <c r="Z730">
        <v>-80.197705999999997</v>
      </c>
      <c r="AA730">
        <v>0.71474615803202557</v>
      </c>
    </row>
    <row r="731" spans="1:27" x14ac:dyDescent="0.3">
      <c r="A731" t="s">
        <v>396</v>
      </c>
      <c r="B731" t="s">
        <v>821</v>
      </c>
      <c r="C731" t="s">
        <v>688</v>
      </c>
      <c r="D731" t="s">
        <v>689</v>
      </c>
      <c r="E731">
        <v>33130</v>
      </c>
      <c r="F731">
        <v>420000</v>
      </c>
      <c r="G731" t="str" cm="1">
        <f t="array" ref="G731">IF(OR(VLOOKUP($C731,Price_LookUp_tbl,11,FALSE)&gt;$F731,VLOOKUP($C731,Price_LookUp_tbl,12,FALSE)&lt;$F731),"Yes","No")</f>
        <v>No</v>
      </c>
      <c r="H731">
        <f t="shared" si="99"/>
        <v>-0.3945513627573865</v>
      </c>
      <c r="I731">
        <v>1</v>
      </c>
      <c r="J731" t="str">
        <f t="shared" si="100"/>
        <v>No</v>
      </c>
      <c r="K731">
        <f t="shared" si="101"/>
        <v>-1.0070625380421454</v>
      </c>
      <c r="L731">
        <v>1</v>
      </c>
      <c r="M731" t="str">
        <f t="shared" si="102"/>
        <v>No</v>
      </c>
      <c r="N731">
        <f t="shared" si="103"/>
        <v>-1.076531731350836</v>
      </c>
      <c r="O731">
        <v>722</v>
      </c>
      <c r="P731" t="str">
        <f t="shared" si="104"/>
        <v>No</v>
      </c>
      <c r="Q731">
        <f t="shared" si="105"/>
        <v>-0.70847331346919629</v>
      </c>
      <c r="S731">
        <v>2016</v>
      </c>
      <c r="T731" t="str">
        <f t="shared" si="106"/>
        <v>No</v>
      </c>
      <c r="U731">
        <f t="shared" si="107"/>
        <v>0.53435269210753256</v>
      </c>
      <c r="V731">
        <v>123</v>
      </c>
      <c r="W731">
        <v>582</v>
      </c>
      <c r="X731" t="s">
        <v>822</v>
      </c>
      <c r="Y731">
        <v>25.764054699999999</v>
      </c>
      <c r="Z731">
        <v>-80.197705999999997</v>
      </c>
      <c r="AA731">
        <v>0.71474615803202557</v>
      </c>
    </row>
    <row r="732" spans="1:27" x14ac:dyDescent="0.3">
      <c r="A732" t="s">
        <v>396</v>
      </c>
      <c r="B732" t="s">
        <v>823</v>
      </c>
      <c r="C732" t="s">
        <v>688</v>
      </c>
      <c r="D732" t="s">
        <v>689</v>
      </c>
      <c r="E732">
        <v>33130</v>
      </c>
      <c r="F732">
        <v>299000</v>
      </c>
      <c r="G732" t="str" cm="1">
        <f t="array" ref="G732">IF(OR(VLOOKUP($C732,Price_LookUp_tbl,11,FALSE)&gt;$F732,VLOOKUP($C732,Price_LookUp_tbl,12,FALSE)&lt;$F732),"Yes","No")</f>
        <v>No</v>
      </c>
      <c r="H732">
        <f t="shared" si="99"/>
        <v>-0.44222327364668135</v>
      </c>
      <c r="I732">
        <v>1</v>
      </c>
      <c r="J732" t="str">
        <f t="shared" si="100"/>
        <v>No</v>
      </c>
      <c r="K732">
        <f t="shared" si="101"/>
        <v>-1.0070625380421454</v>
      </c>
      <c r="L732">
        <v>1</v>
      </c>
      <c r="M732" t="str">
        <f t="shared" si="102"/>
        <v>No</v>
      </c>
      <c r="N732">
        <f t="shared" si="103"/>
        <v>-1.076531731350836</v>
      </c>
      <c r="O732">
        <v>635</v>
      </c>
      <c r="P732" t="str">
        <f t="shared" si="104"/>
        <v>No</v>
      </c>
      <c r="Q732">
        <f t="shared" si="105"/>
        <v>-0.80922598968003912</v>
      </c>
      <c r="S732">
        <v>2005</v>
      </c>
      <c r="T732" t="str">
        <f t="shared" si="106"/>
        <v>No</v>
      </c>
      <c r="U732">
        <f t="shared" si="107"/>
        <v>-0.3628320748878216</v>
      </c>
      <c r="V732">
        <v>111</v>
      </c>
      <c r="W732">
        <v>471</v>
      </c>
      <c r="X732" t="s">
        <v>824</v>
      </c>
      <c r="Y732">
        <v>25.772525399999999</v>
      </c>
      <c r="Z732">
        <v>-80.204638500000001</v>
      </c>
      <c r="AA732">
        <v>1.396380034080551</v>
      </c>
    </row>
    <row r="733" spans="1:27" x14ac:dyDescent="0.3">
      <c r="A733" t="s">
        <v>396</v>
      </c>
      <c r="B733" t="s">
        <v>825</v>
      </c>
      <c r="C733" t="s">
        <v>688</v>
      </c>
      <c r="D733" t="s">
        <v>689</v>
      </c>
      <c r="E733">
        <v>33130</v>
      </c>
      <c r="F733">
        <v>770000</v>
      </c>
      <c r="G733" t="str" cm="1">
        <f t="array" ref="G733">IF(OR(VLOOKUP($C733,Price_LookUp_tbl,11,FALSE)&gt;$F733,VLOOKUP($C733,Price_LookUp_tbl,12,FALSE)&lt;$F733),"Yes","No")</f>
        <v>No</v>
      </c>
      <c r="H733">
        <f t="shared" si="99"/>
        <v>-0.2566574056395915</v>
      </c>
      <c r="I733">
        <v>2</v>
      </c>
      <c r="J733" t="str">
        <f t="shared" si="100"/>
        <v>No</v>
      </c>
      <c r="K733">
        <f t="shared" si="101"/>
        <v>8.28088559132798E-2</v>
      </c>
      <c r="L733">
        <v>2</v>
      </c>
      <c r="M733" t="str">
        <f t="shared" si="102"/>
        <v>No</v>
      </c>
      <c r="N733">
        <f t="shared" si="103"/>
        <v>-0.19099756523966455</v>
      </c>
      <c r="O733">
        <v>1195</v>
      </c>
      <c r="P733" t="str">
        <f t="shared" si="104"/>
        <v>No</v>
      </c>
      <c r="Q733">
        <f t="shared" si="105"/>
        <v>-0.16070301636886675</v>
      </c>
      <c r="S733">
        <v>2015</v>
      </c>
      <c r="T733" t="str">
        <f t="shared" si="106"/>
        <v>No</v>
      </c>
      <c r="U733">
        <f t="shared" si="107"/>
        <v>0.4527904405625004</v>
      </c>
      <c r="V733">
        <v>569</v>
      </c>
      <c r="W733">
        <v>644</v>
      </c>
      <c r="X733" t="s">
        <v>826</v>
      </c>
      <c r="Y733">
        <v>25.7632808</v>
      </c>
      <c r="Z733">
        <v>-80.193546499999997</v>
      </c>
      <c r="AA733">
        <v>0.67559228948369499</v>
      </c>
    </row>
    <row r="734" spans="1:27" x14ac:dyDescent="0.3">
      <c r="A734" t="s">
        <v>396</v>
      </c>
      <c r="B734" t="s">
        <v>827</v>
      </c>
      <c r="C734" t="s">
        <v>688</v>
      </c>
      <c r="D734" t="s">
        <v>689</v>
      </c>
      <c r="E734">
        <v>33130</v>
      </c>
      <c r="F734">
        <v>540000</v>
      </c>
      <c r="G734" t="str" cm="1">
        <f t="array" ref="G734">IF(OR(VLOOKUP($C734,Price_LookUp_tbl,11,FALSE)&gt;$F734,VLOOKUP($C734,Price_LookUp_tbl,12,FALSE)&lt;$F734),"Yes","No")</f>
        <v>No</v>
      </c>
      <c r="H734">
        <f t="shared" si="99"/>
        <v>-0.34727343460271393</v>
      </c>
      <c r="I734">
        <v>1</v>
      </c>
      <c r="J734" t="str">
        <f t="shared" si="100"/>
        <v>No</v>
      </c>
      <c r="K734">
        <f t="shared" si="101"/>
        <v>-1.0070625380421454</v>
      </c>
      <c r="L734">
        <v>1</v>
      </c>
      <c r="M734" t="str">
        <f t="shared" si="102"/>
        <v>No</v>
      </c>
      <c r="N734">
        <f t="shared" si="103"/>
        <v>-1.076531731350836</v>
      </c>
      <c r="O734">
        <v>812</v>
      </c>
      <c r="P734" t="str">
        <f t="shared" si="104"/>
        <v>No</v>
      </c>
      <c r="Q734">
        <f t="shared" si="105"/>
        <v>-0.60424640704418642</v>
      </c>
      <c r="S734">
        <v>2015</v>
      </c>
      <c r="T734" t="str">
        <f t="shared" si="106"/>
        <v>No</v>
      </c>
      <c r="U734">
        <f t="shared" si="107"/>
        <v>0.4527904405625004</v>
      </c>
      <c r="V734">
        <v>3</v>
      </c>
      <c r="W734">
        <v>665</v>
      </c>
      <c r="X734" t="s">
        <v>828</v>
      </c>
      <c r="Y734">
        <v>25.7632808</v>
      </c>
      <c r="Z734">
        <v>-80.193546499999997</v>
      </c>
      <c r="AA734">
        <v>0.67559228948369499</v>
      </c>
    </row>
    <row r="735" spans="1:27" x14ac:dyDescent="0.3">
      <c r="A735" t="s">
        <v>396</v>
      </c>
      <c r="B735" t="s">
        <v>829</v>
      </c>
      <c r="C735" t="s">
        <v>688</v>
      </c>
      <c r="D735" t="s">
        <v>689</v>
      </c>
      <c r="E735">
        <v>33130</v>
      </c>
      <c r="F735">
        <v>699000</v>
      </c>
      <c r="G735" t="str" cm="1">
        <f t="array" ref="G735">IF(OR(VLOOKUP($C735,Price_LookUp_tbl,11,FALSE)&gt;$F735,VLOOKUP($C735,Price_LookUp_tbl,12,FALSE)&lt;$F735),"Yes","No")</f>
        <v>No</v>
      </c>
      <c r="H735">
        <f t="shared" si="99"/>
        <v>-0.28463017979777278</v>
      </c>
      <c r="I735">
        <v>2</v>
      </c>
      <c r="J735" t="str">
        <f t="shared" si="100"/>
        <v>No</v>
      </c>
      <c r="K735">
        <f t="shared" si="101"/>
        <v>8.28088559132798E-2</v>
      </c>
      <c r="L735">
        <v>2</v>
      </c>
      <c r="M735" t="str">
        <f t="shared" si="102"/>
        <v>No</v>
      </c>
      <c r="N735">
        <f t="shared" si="103"/>
        <v>-0.19099756523966455</v>
      </c>
      <c r="O735">
        <v>910</v>
      </c>
      <c r="P735" t="str">
        <f t="shared" si="104"/>
        <v>No</v>
      </c>
      <c r="Q735">
        <f t="shared" si="105"/>
        <v>-0.49075488671473128</v>
      </c>
      <c r="S735">
        <v>2015</v>
      </c>
      <c r="T735" t="str">
        <f t="shared" si="106"/>
        <v>No</v>
      </c>
      <c r="U735">
        <f t="shared" si="107"/>
        <v>0.4527904405625004</v>
      </c>
      <c r="V735">
        <v>246</v>
      </c>
      <c r="W735">
        <v>768</v>
      </c>
      <c r="X735" t="s">
        <v>830</v>
      </c>
      <c r="Y735">
        <v>25.7632808</v>
      </c>
      <c r="Z735">
        <v>-80.193546499999997</v>
      </c>
      <c r="AA735">
        <v>0.67559228948369499</v>
      </c>
    </row>
    <row r="736" spans="1:27" x14ac:dyDescent="0.3">
      <c r="A736" t="s">
        <v>396</v>
      </c>
      <c r="B736" t="s">
        <v>831</v>
      </c>
      <c r="C736" t="s">
        <v>688</v>
      </c>
      <c r="D736" t="s">
        <v>689</v>
      </c>
      <c r="E736">
        <v>33130</v>
      </c>
      <c r="F736">
        <v>829900</v>
      </c>
      <c r="G736" t="str" cm="1">
        <f t="array" ref="G736">IF(OR(VLOOKUP($C736,Price_LookUp_tbl,11,FALSE)&gt;$F736,VLOOKUP($C736,Price_LookUp_tbl,12,FALSE)&lt;$F736),"Yes","No")</f>
        <v>No</v>
      </c>
      <c r="H736">
        <f t="shared" si="99"/>
        <v>-0.23305783983571743</v>
      </c>
      <c r="I736">
        <v>2</v>
      </c>
      <c r="J736" t="str">
        <f t="shared" si="100"/>
        <v>No</v>
      </c>
      <c r="K736">
        <f t="shared" si="101"/>
        <v>8.28088559132798E-2</v>
      </c>
      <c r="L736">
        <v>2</v>
      </c>
      <c r="M736" t="str">
        <f t="shared" si="102"/>
        <v>No</v>
      </c>
      <c r="N736">
        <f t="shared" si="103"/>
        <v>-0.19099756523966455</v>
      </c>
      <c r="O736">
        <v>910</v>
      </c>
      <c r="P736" t="str">
        <f t="shared" si="104"/>
        <v>No</v>
      </c>
      <c r="Q736">
        <f t="shared" si="105"/>
        <v>-0.49075488671473128</v>
      </c>
      <c r="S736">
        <v>2015</v>
      </c>
      <c r="T736" t="str">
        <f t="shared" si="106"/>
        <v>No</v>
      </c>
      <c r="U736">
        <f t="shared" si="107"/>
        <v>0.4527904405625004</v>
      </c>
      <c r="V736">
        <v>258</v>
      </c>
      <c r="W736">
        <v>912</v>
      </c>
      <c r="X736" t="s">
        <v>832</v>
      </c>
      <c r="Y736">
        <v>25.7632808</v>
      </c>
      <c r="Z736">
        <v>-80.193546499999997</v>
      </c>
      <c r="AA736">
        <v>0.67559228948369499</v>
      </c>
    </row>
    <row r="737" spans="1:27" x14ac:dyDescent="0.3">
      <c r="A737" t="s">
        <v>396</v>
      </c>
      <c r="B737" t="s">
        <v>833</v>
      </c>
      <c r="C737" t="s">
        <v>688</v>
      </c>
      <c r="D737" t="s">
        <v>689</v>
      </c>
      <c r="E737">
        <v>33130</v>
      </c>
      <c r="F737">
        <v>565000</v>
      </c>
      <c r="G737" t="str" cm="1">
        <f t="array" ref="G737">IF(OR(VLOOKUP($C737,Price_LookUp_tbl,11,FALSE)&gt;$F737,VLOOKUP($C737,Price_LookUp_tbl,12,FALSE)&lt;$F737),"Yes","No")</f>
        <v>No</v>
      </c>
      <c r="H737">
        <f t="shared" si="99"/>
        <v>-0.33742386623715714</v>
      </c>
      <c r="I737">
        <v>1</v>
      </c>
      <c r="J737" t="str">
        <f t="shared" si="100"/>
        <v>No</v>
      </c>
      <c r="K737">
        <f t="shared" si="101"/>
        <v>-1.0070625380421454</v>
      </c>
      <c r="L737">
        <v>1</v>
      </c>
      <c r="M737" t="str">
        <f t="shared" si="102"/>
        <v>No</v>
      </c>
      <c r="N737">
        <f t="shared" si="103"/>
        <v>-1.076531731350836</v>
      </c>
      <c r="O737">
        <v>977</v>
      </c>
      <c r="P737" t="str">
        <f t="shared" si="104"/>
        <v>No</v>
      </c>
      <c r="Q737">
        <f t="shared" si="105"/>
        <v>-0.41316374526500171</v>
      </c>
      <c r="S737">
        <v>2014</v>
      </c>
      <c r="T737" t="str">
        <f t="shared" si="106"/>
        <v>No</v>
      </c>
      <c r="U737">
        <f t="shared" si="107"/>
        <v>0.37122818901746818</v>
      </c>
      <c r="V737">
        <v>477</v>
      </c>
      <c r="W737">
        <v>578</v>
      </c>
      <c r="X737" t="s">
        <v>834</v>
      </c>
      <c r="Y737">
        <v>25.7632808</v>
      </c>
      <c r="Z737">
        <v>-80.193546499999997</v>
      </c>
      <c r="AA737">
        <v>0.67559228948369499</v>
      </c>
    </row>
    <row r="738" spans="1:27" x14ac:dyDescent="0.3">
      <c r="A738" t="s">
        <v>396</v>
      </c>
      <c r="B738" t="s">
        <v>835</v>
      </c>
      <c r="C738" t="s">
        <v>688</v>
      </c>
      <c r="D738" t="s">
        <v>689</v>
      </c>
      <c r="E738">
        <v>33130</v>
      </c>
      <c r="F738">
        <v>630000</v>
      </c>
      <c r="G738" t="str" cm="1">
        <f t="array" ref="G738">IF(OR(VLOOKUP($C738,Price_LookUp_tbl,11,FALSE)&gt;$F738,VLOOKUP($C738,Price_LookUp_tbl,12,FALSE)&lt;$F738),"Yes","No")</f>
        <v>No</v>
      </c>
      <c r="H738">
        <f t="shared" si="99"/>
        <v>-0.31181498848670947</v>
      </c>
      <c r="I738">
        <v>2</v>
      </c>
      <c r="J738" t="str">
        <f t="shared" si="100"/>
        <v>No</v>
      </c>
      <c r="K738">
        <f t="shared" si="101"/>
        <v>8.28088559132798E-2</v>
      </c>
      <c r="L738">
        <v>2</v>
      </c>
      <c r="M738" t="str">
        <f t="shared" si="102"/>
        <v>No</v>
      </c>
      <c r="N738">
        <f t="shared" si="103"/>
        <v>-0.19099756523966455</v>
      </c>
      <c r="O738">
        <v>1013</v>
      </c>
      <c r="P738" t="str">
        <f t="shared" si="104"/>
        <v>No</v>
      </c>
      <c r="Q738">
        <f t="shared" si="105"/>
        <v>-0.37147298269499779</v>
      </c>
      <c r="S738">
        <v>2008</v>
      </c>
      <c r="T738" t="str">
        <f t="shared" si="106"/>
        <v>No</v>
      </c>
      <c r="U738">
        <f t="shared" si="107"/>
        <v>-0.11814532025272502</v>
      </c>
      <c r="V738">
        <v>17</v>
      </c>
      <c r="W738">
        <v>622</v>
      </c>
      <c r="X738" t="s">
        <v>629</v>
      </c>
      <c r="Y738">
        <v>25.7628418</v>
      </c>
      <c r="Z738">
        <v>-80.194654999999997</v>
      </c>
      <c r="AA738">
        <v>0.63212156479860915</v>
      </c>
    </row>
    <row r="739" spans="1:27" x14ac:dyDescent="0.3">
      <c r="A739" t="s">
        <v>396</v>
      </c>
      <c r="B739" t="s">
        <v>836</v>
      </c>
      <c r="C739" t="s">
        <v>688</v>
      </c>
      <c r="D739" t="s">
        <v>689</v>
      </c>
      <c r="E739">
        <v>33130</v>
      </c>
      <c r="F739">
        <v>449000</v>
      </c>
      <c r="G739" t="str" cm="1">
        <f t="array" ref="G739">IF(OR(VLOOKUP($C739,Price_LookUp_tbl,11,FALSE)&gt;$F739,VLOOKUP($C739,Price_LookUp_tbl,12,FALSE)&lt;$F739),"Yes","No")</f>
        <v>No</v>
      </c>
      <c r="H739">
        <f t="shared" si="99"/>
        <v>-0.38312586345334065</v>
      </c>
      <c r="I739">
        <v>1</v>
      </c>
      <c r="J739" t="str">
        <f t="shared" si="100"/>
        <v>No</v>
      </c>
      <c r="K739">
        <f t="shared" si="101"/>
        <v>-1.0070625380421454</v>
      </c>
      <c r="L739">
        <v>1</v>
      </c>
      <c r="M739" t="str">
        <f t="shared" si="102"/>
        <v>No</v>
      </c>
      <c r="N739">
        <f t="shared" si="103"/>
        <v>-1.076531731350836</v>
      </c>
      <c r="O739">
        <v>707</v>
      </c>
      <c r="P739" t="str">
        <f t="shared" si="104"/>
        <v>No</v>
      </c>
      <c r="Q739">
        <f t="shared" si="105"/>
        <v>-0.72584446454003126</v>
      </c>
      <c r="S739">
        <v>2008</v>
      </c>
      <c r="T739" t="str">
        <f t="shared" si="106"/>
        <v>No</v>
      </c>
      <c r="U739">
        <f t="shared" si="107"/>
        <v>-0.11814532025272502</v>
      </c>
      <c r="V739">
        <v>177</v>
      </c>
      <c r="W739">
        <v>635</v>
      </c>
      <c r="X739" t="s">
        <v>837</v>
      </c>
      <c r="Y739">
        <v>25.7628418</v>
      </c>
      <c r="Z739">
        <v>-80.194654999999997</v>
      </c>
      <c r="AA739">
        <v>0.63212156479860915</v>
      </c>
    </row>
    <row r="740" spans="1:27" x14ac:dyDescent="0.3">
      <c r="A740" t="s">
        <v>396</v>
      </c>
      <c r="B740" t="s">
        <v>838</v>
      </c>
      <c r="C740" t="s">
        <v>688</v>
      </c>
      <c r="D740" t="s">
        <v>689</v>
      </c>
      <c r="E740">
        <v>33130</v>
      </c>
      <c r="F740">
        <v>629990</v>
      </c>
      <c r="G740" t="str" cm="1">
        <f t="array" ref="G740">IF(OR(VLOOKUP($C740,Price_LookUp_tbl,11,FALSE)&gt;$F740,VLOOKUP($C740,Price_LookUp_tbl,12,FALSE)&lt;$F740),"Yes","No")</f>
        <v>No</v>
      </c>
      <c r="H740">
        <f t="shared" si="99"/>
        <v>-0.31181892831405572</v>
      </c>
      <c r="I740">
        <v>2</v>
      </c>
      <c r="J740" t="str">
        <f t="shared" si="100"/>
        <v>No</v>
      </c>
      <c r="K740">
        <f t="shared" si="101"/>
        <v>8.28088559132798E-2</v>
      </c>
      <c r="L740">
        <v>2</v>
      </c>
      <c r="M740" t="str">
        <f t="shared" si="102"/>
        <v>No</v>
      </c>
      <c r="N740">
        <f t="shared" si="103"/>
        <v>-0.19099756523966455</v>
      </c>
      <c r="O740">
        <v>1104</v>
      </c>
      <c r="P740" t="str">
        <f t="shared" si="104"/>
        <v>No</v>
      </c>
      <c r="Q740">
        <f t="shared" si="105"/>
        <v>-0.26608799953193224</v>
      </c>
      <c r="S740">
        <v>2008</v>
      </c>
      <c r="T740" t="str">
        <f t="shared" si="106"/>
        <v>No</v>
      </c>
      <c r="U740">
        <f t="shared" si="107"/>
        <v>-0.11814532025272502</v>
      </c>
      <c r="V740">
        <v>83</v>
      </c>
      <c r="W740">
        <v>571</v>
      </c>
      <c r="X740" t="s">
        <v>839</v>
      </c>
      <c r="Y740">
        <v>25.7628418</v>
      </c>
      <c r="Z740">
        <v>-80.194654999999997</v>
      </c>
      <c r="AA740">
        <v>0.63212156479860915</v>
      </c>
    </row>
    <row r="741" spans="1:27" x14ac:dyDescent="0.3">
      <c r="A741" t="s">
        <v>396</v>
      </c>
      <c r="B741" t="s">
        <v>840</v>
      </c>
      <c r="C741" t="s">
        <v>688</v>
      </c>
      <c r="D741" t="s">
        <v>689</v>
      </c>
      <c r="E741">
        <v>33130</v>
      </c>
      <c r="F741">
        <v>609000</v>
      </c>
      <c r="G741" t="str" cm="1">
        <f t="array" ref="G741">IF(OR(VLOOKUP($C741,Price_LookUp_tbl,11,FALSE)&gt;$F741,VLOOKUP($C741,Price_LookUp_tbl,12,FALSE)&lt;$F741),"Yes","No")</f>
        <v>No</v>
      </c>
      <c r="H741">
        <f t="shared" si="99"/>
        <v>-0.32008862591377718</v>
      </c>
      <c r="I741">
        <v>2</v>
      </c>
      <c r="J741" t="str">
        <f t="shared" si="100"/>
        <v>No</v>
      </c>
      <c r="K741">
        <f t="shared" si="101"/>
        <v>8.28088559132798E-2</v>
      </c>
      <c r="L741">
        <v>2</v>
      </c>
      <c r="M741" t="str">
        <f t="shared" si="102"/>
        <v>No</v>
      </c>
      <c r="N741">
        <f t="shared" si="103"/>
        <v>-0.19099756523966455</v>
      </c>
      <c r="O741">
        <v>1106</v>
      </c>
      <c r="P741" t="str">
        <f t="shared" si="104"/>
        <v>No</v>
      </c>
      <c r="Q741">
        <f t="shared" si="105"/>
        <v>-0.26377184605582094</v>
      </c>
      <c r="S741">
        <v>2008</v>
      </c>
      <c r="T741" t="str">
        <f t="shared" si="106"/>
        <v>No</v>
      </c>
      <c r="U741">
        <f t="shared" si="107"/>
        <v>-0.11814532025272502</v>
      </c>
      <c r="V741">
        <v>78</v>
      </c>
      <c r="W741">
        <v>551</v>
      </c>
      <c r="X741" t="s">
        <v>841</v>
      </c>
      <c r="Y741">
        <v>25.7628418</v>
      </c>
      <c r="Z741">
        <v>-80.194654999999997</v>
      </c>
      <c r="AA741">
        <v>0.63212156479860915</v>
      </c>
    </row>
    <row r="742" spans="1:27" x14ac:dyDescent="0.3">
      <c r="A742" t="s">
        <v>396</v>
      </c>
      <c r="B742" t="s">
        <v>842</v>
      </c>
      <c r="C742" t="s">
        <v>688</v>
      </c>
      <c r="D742" t="s">
        <v>689</v>
      </c>
      <c r="E742">
        <v>33130</v>
      </c>
      <c r="F742">
        <v>684900</v>
      </c>
      <c r="G742" t="str" cm="1">
        <f t="array" ref="G742">IF(OR(VLOOKUP($C742,Price_LookUp_tbl,11,FALSE)&gt;$F742,VLOOKUP($C742,Price_LookUp_tbl,12,FALSE)&lt;$F742),"Yes","No")</f>
        <v>No</v>
      </c>
      <c r="H742">
        <f t="shared" si="99"/>
        <v>-0.29018533635594679</v>
      </c>
      <c r="I742">
        <v>2</v>
      </c>
      <c r="J742" t="str">
        <f t="shared" si="100"/>
        <v>No</v>
      </c>
      <c r="K742">
        <f t="shared" si="101"/>
        <v>8.28088559132798E-2</v>
      </c>
      <c r="L742">
        <v>2</v>
      </c>
      <c r="M742" t="str">
        <f t="shared" si="102"/>
        <v>No</v>
      </c>
      <c r="N742">
        <f t="shared" si="103"/>
        <v>-0.19099756523966455</v>
      </c>
      <c r="O742">
        <v>1106</v>
      </c>
      <c r="P742" t="str">
        <f t="shared" si="104"/>
        <v>No</v>
      </c>
      <c r="Q742">
        <f t="shared" si="105"/>
        <v>-0.26377184605582094</v>
      </c>
      <c r="S742">
        <v>2008</v>
      </c>
      <c r="T742" t="str">
        <f t="shared" si="106"/>
        <v>No</v>
      </c>
      <c r="U742">
        <f t="shared" si="107"/>
        <v>-0.11814532025272502</v>
      </c>
      <c r="V742">
        <v>252</v>
      </c>
      <c r="W742">
        <v>619</v>
      </c>
      <c r="X742" t="s">
        <v>814</v>
      </c>
      <c r="Y742">
        <v>25.772670999999999</v>
      </c>
      <c r="Z742">
        <v>-80.213456399999998</v>
      </c>
      <c r="AA742">
        <v>1.6892059071351402</v>
      </c>
    </row>
    <row r="743" spans="1:27" x14ac:dyDescent="0.3">
      <c r="A743" t="s">
        <v>396</v>
      </c>
      <c r="B743" t="s">
        <v>843</v>
      </c>
      <c r="C743" t="s">
        <v>688</v>
      </c>
      <c r="D743" t="s">
        <v>689</v>
      </c>
      <c r="E743">
        <v>33130</v>
      </c>
      <c r="F743">
        <v>690000</v>
      </c>
      <c r="G743" t="str" cm="1">
        <f t="array" ref="G743">IF(OR(VLOOKUP($C743,Price_LookUp_tbl,11,FALSE)&gt;$F743,VLOOKUP($C743,Price_LookUp_tbl,12,FALSE)&lt;$F743),"Yes","No")</f>
        <v>No</v>
      </c>
      <c r="H743">
        <f t="shared" si="99"/>
        <v>-0.28817602440937318</v>
      </c>
      <c r="I743">
        <v>2</v>
      </c>
      <c r="J743" t="str">
        <f t="shared" si="100"/>
        <v>No</v>
      </c>
      <c r="K743">
        <f t="shared" si="101"/>
        <v>8.28088559132798E-2</v>
      </c>
      <c r="L743">
        <v>2</v>
      </c>
      <c r="M743" t="str">
        <f t="shared" si="102"/>
        <v>No</v>
      </c>
      <c r="N743">
        <f t="shared" si="103"/>
        <v>-0.19099756523966455</v>
      </c>
      <c r="O743">
        <v>1024</v>
      </c>
      <c r="P743" t="str">
        <f t="shared" si="104"/>
        <v>No</v>
      </c>
      <c r="Q743">
        <f t="shared" si="105"/>
        <v>-0.35873413857638548</v>
      </c>
      <c r="S743">
        <v>2008</v>
      </c>
      <c r="T743" t="str">
        <f t="shared" si="106"/>
        <v>No</v>
      </c>
      <c r="U743">
        <f t="shared" si="107"/>
        <v>-0.11814532025272502</v>
      </c>
      <c r="V743">
        <v>135</v>
      </c>
      <c r="W743">
        <v>674</v>
      </c>
      <c r="X743" t="s">
        <v>844</v>
      </c>
      <c r="Y743">
        <v>25.7628418</v>
      </c>
      <c r="Z743">
        <v>-80.194654999999997</v>
      </c>
      <c r="AA743">
        <v>0.63212156479860915</v>
      </c>
    </row>
    <row r="744" spans="1:27" x14ac:dyDescent="0.3">
      <c r="A744" t="s">
        <v>396</v>
      </c>
      <c r="B744" t="s">
        <v>845</v>
      </c>
      <c r="C744" t="s">
        <v>688</v>
      </c>
      <c r="D744" t="s">
        <v>689</v>
      </c>
      <c r="E744">
        <v>33130</v>
      </c>
      <c r="F744">
        <v>690000</v>
      </c>
      <c r="G744" t="str" cm="1">
        <f t="array" ref="G744">IF(OR(VLOOKUP($C744,Price_LookUp_tbl,11,FALSE)&gt;$F744,VLOOKUP($C744,Price_LookUp_tbl,12,FALSE)&lt;$F744),"Yes","No")</f>
        <v>No</v>
      </c>
      <c r="H744">
        <f t="shared" si="99"/>
        <v>-0.28817602440937318</v>
      </c>
      <c r="I744">
        <v>2</v>
      </c>
      <c r="J744" t="str">
        <f t="shared" si="100"/>
        <v>No</v>
      </c>
      <c r="K744">
        <f t="shared" si="101"/>
        <v>8.28088559132798E-2</v>
      </c>
      <c r="L744">
        <v>2</v>
      </c>
      <c r="M744" t="str">
        <f t="shared" si="102"/>
        <v>No</v>
      </c>
      <c r="N744">
        <f t="shared" si="103"/>
        <v>-0.19099756523966455</v>
      </c>
      <c r="O744">
        <v>1106</v>
      </c>
      <c r="P744" t="str">
        <f t="shared" si="104"/>
        <v>No</v>
      </c>
      <c r="Q744">
        <f t="shared" si="105"/>
        <v>-0.26377184605582094</v>
      </c>
      <c r="S744">
        <v>2008</v>
      </c>
      <c r="T744" t="str">
        <f t="shared" si="106"/>
        <v>No</v>
      </c>
      <c r="U744">
        <f t="shared" si="107"/>
        <v>-0.11814532025272502</v>
      </c>
      <c r="V744">
        <v>320</v>
      </c>
      <c r="W744">
        <v>624</v>
      </c>
      <c r="X744" t="s">
        <v>846</v>
      </c>
      <c r="Y744">
        <v>25.772681299999999</v>
      </c>
      <c r="Z744">
        <v>-80.213419999999999</v>
      </c>
      <c r="AA744">
        <v>1.6883167150488532</v>
      </c>
    </row>
    <row r="745" spans="1:27" x14ac:dyDescent="0.3">
      <c r="A745" t="s">
        <v>396</v>
      </c>
      <c r="B745" t="s">
        <v>847</v>
      </c>
      <c r="C745" t="s">
        <v>688</v>
      </c>
      <c r="D745" t="s">
        <v>689</v>
      </c>
      <c r="E745">
        <v>33130</v>
      </c>
      <c r="F745">
        <v>550000</v>
      </c>
      <c r="G745" t="str" cm="1">
        <f t="array" ref="G745">IF(OR(VLOOKUP($C745,Price_LookUp_tbl,11,FALSE)&gt;$F745,VLOOKUP($C745,Price_LookUp_tbl,12,FALSE)&lt;$F745),"Yes","No")</f>
        <v>No</v>
      </c>
      <c r="H745">
        <f t="shared" si="99"/>
        <v>-0.3433336072564912</v>
      </c>
      <c r="I745">
        <v>2</v>
      </c>
      <c r="J745" t="str">
        <f t="shared" si="100"/>
        <v>No</v>
      </c>
      <c r="K745">
        <f t="shared" si="101"/>
        <v>8.28088559132798E-2</v>
      </c>
      <c r="L745">
        <v>2</v>
      </c>
      <c r="M745" t="str">
        <f t="shared" si="102"/>
        <v>No</v>
      </c>
      <c r="N745">
        <f t="shared" si="103"/>
        <v>-0.19099756523966455</v>
      </c>
      <c r="O745">
        <v>1023</v>
      </c>
      <c r="P745" t="str">
        <f t="shared" si="104"/>
        <v>No</v>
      </c>
      <c r="Q745">
        <f t="shared" si="105"/>
        <v>-0.3598922153144411</v>
      </c>
      <c r="S745">
        <v>2004</v>
      </c>
      <c r="T745" t="str">
        <f t="shared" si="106"/>
        <v>No</v>
      </c>
      <c r="U745">
        <f t="shared" si="107"/>
        <v>-0.44439432643285381</v>
      </c>
      <c r="V745">
        <v>42</v>
      </c>
      <c r="W745">
        <v>538</v>
      </c>
      <c r="X745" t="s">
        <v>848</v>
      </c>
      <c r="Y745">
        <v>25.762418</v>
      </c>
      <c r="Z745">
        <v>-80.193669799999995</v>
      </c>
      <c r="AA745">
        <v>0.61594911328081237</v>
      </c>
    </row>
    <row r="746" spans="1:27" x14ac:dyDescent="0.3">
      <c r="A746" t="s">
        <v>396</v>
      </c>
      <c r="B746" t="s">
        <v>849</v>
      </c>
      <c r="C746" t="s">
        <v>688</v>
      </c>
      <c r="D746" t="s">
        <v>689</v>
      </c>
      <c r="E746">
        <v>33130</v>
      </c>
      <c r="F746">
        <v>689000</v>
      </c>
      <c r="G746" t="str" cm="1">
        <f t="array" ref="G746">IF(OR(VLOOKUP($C746,Price_LookUp_tbl,11,FALSE)&gt;$F746,VLOOKUP($C746,Price_LookUp_tbl,12,FALSE)&lt;$F746),"Yes","No")</f>
        <v>No</v>
      </c>
      <c r="H746">
        <f t="shared" si="99"/>
        <v>-0.2885700071439955</v>
      </c>
      <c r="I746">
        <v>2</v>
      </c>
      <c r="J746" t="str">
        <f t="shared" si="100"/>
        <v>No</v>
      </c>
      <c r="K746">
        <f t="shared" si="101"/>
        <v>8.28088559132798E-2</v>
      </c>
      <c r="L746">
        <v>2</v>
      </c>
      <c r="M746" t="str">
        <f t="shared" si="102"/>
        <v>No</v>
      </c>
      <c r="N746">
        <f t="shared" si="103"/>
        <v>-0.19099756523966455</v>
      </c>
      <c r="O746">
        <v>868</v>
      </c>
      <c r="P746" t="str">
        <f t="shared" si="104"/>
        <v>No</v>
      </c>
      <c r="Q746">
        <f t="shared" si="105"/>
        <v>-0.53939410971306923</v>
      </c>
      <c r="S746">
        <v>2016</v>
      </c>
      <c r="T746" t="str">
        <f t="shared" si="106"/>
        <v>No</v>
      </c>
      <c r="U746">
        <f t="shared" si="107"/>
        <v>0.53435269210753256</v>
      </c>
      <c r="V746">
        <v>223</v>
      </c>
      <c r="W746">
        <v>794</v>
      </c>
      <c r="X746" t="s">
        <v>850</v>
      </c>
      <c r="Y746">
        <v>25.7612047</v>
      </c>
      <c r="Z746">
        <v>-80.193596600000006</v>
      </c>
      <c r="AA746">
        <v>0.53668561739022858</v>
      </c>
    </row>
    <row r="747" spans="1:27" x14ac:dyDescent="0.3">
      <c r="A747" t="s">
        <v>396</v>
      </c>
      <c r="B747" t="s">
        <v>851</v>
      </c>
      <c r="C747" t="s">
        <v>688</v>
      </c>
      <c r="D747" t="s">
        <v>689</v>
      </c>
      <c r="E747">
        <v>33130</v>
      </c>
      <c r="F747">
        <v>995000</v>
      </c>
      <c r="G747" t="str" cm="1">
        <f t="array" ref="G747">IF(OR(VLOOKUP($C747,Price_LookUp_tbl,11,FALSE)&gt;$F747,VLOOKUP($C747,Price_LookUp_tbl,12,FALSE)&lt;$F747),"Yes","No")</f>
        <v>No</v>
      </c>
      <c r="H747">
        <f t="shared" si="99"/>
        <v>-0.1680112903495804</v>
      </c>
      <c r="I747">
        <v>3</v>
      </c>
      <c r="J747" t="str">
        <f t="shared" si="100"/>
        <v>No</v>
      </c>
      <c r="K747">
        <f t="shared" si="101"/>
        <v>1.172680249868705</v>
      </c>
      <c r="L747">
        <v>2.5</v>
      </c>
      <c r="M747" t="str">
        <f t="shared" si="102"/>
        <v>No</v>
      </c>
      <c r="N747">
        <f t="shared" si="103"/>
        <v>0.25176951781592122</v>
      </c>
      <c r="O747">
        <v>1154</v>
      </c>
      <c r="P747" t="str">
        <f t="shared" si="104"/>
        <v>No</v>
      </c>
      <c r="Q747">
        <f t="shared" si="105"/>
        <v>-0.20818416262914902</v>
      </c>
      <c r="S747">
        <v>2016</v>
      </c>
      <c r="T747" t="str">
        <f t="shared" si="106"/>
        <v>No</v>
      </c>
      <c r="U747">
        <f t="shared" si="107"/>
        <v>0.53435269210753256</v>
      </c>
      <c r="V747">
        <v>119</v>
      </c>
      <c r="W747">
        <v>862</v>
      </c>
      <c r="X747" t="s">
        <v>852</v>
      </c>
      <c r="Y747">
        <v>25.7612047</v>
      </c>
      <c r="Z747">
        <v>-80.193596600000006</v>
      </c>
      <c r="AA747">
        <v>0.53668561739022858</v>
      </c>
    </row>
    <row r="748" spans="1:27" x14ac:dyDescent="0.3">
      <c r="A748" t="s">
        <v>396</v>
      </c>
      <c r="B748" t="s">
        <v>853</v>
      </c>
      <c r="C748" t="s">
        <v>688</v>
      </c>
      <c r="D748" t="s">
        <v>689</v>
      </c>
      <c r="E748">
        <v>33130</v>
      </c>
      <c r="F748">
        <v>555000</v>
      </c>
      <c r="G748" t="str" cm="1">
        <f t="array" ref="G748">IF(OR(VLOOKUP($C748,Price_LookUp_tbl,11,FALSE)&gt;$F748,VLOOKUP($C748,Price_LookUp_tbl,12,FALSE)&lt;$F748),"Yes","No")</f>
        <v>No</v>
      </c>
      <c r="H748">
        <f t="shared" si="99"/>
        <v>-0.34136369358337987</v>
      </c>
      <c r="I748">
        <v>1</v>
      </c>
      <c r="J748" t="str">
        <f t="shared" si="100"/>
        <v>No</v>
      </c>
      <c r="K748">
        <f t="shared" si="101"/>
        <v>-1.0070625380421454</v>
      </c>
      <c r="L748">
        <v>1.5</v>
      </c>
      <c r="M748" t="str">
        <f t="shared" si="102"/>
        <v>No</v>
      </c>
      <c r="N748">
        <f t="shared" si="103"/>
        <v>-0.63376464829525025</v>
      </c>
      <c r="O748">
        <v>649</v>
      </c>
      <c r="P748" t="str">
        <f t="shared" si="104"/>
        <v>No</v>
      </c>
      <c r="Q748">
        <f t="shared" si="105"/>
        <v>-0.79301291534725982</v>
      </c>
      <c r="S748">
        <v>2016</v>
      </c>
      <c r="T748" t="str">
        <f t="shared" si="106"/>
        <v>No</v>
      </c>
      <c r="U748">
        <f t="shared" si="107"/>
        <v>0.53435269210753256</v>
      </c>
      <c r="V748">
        <v>38</v>
      </c>
      <c r="W748">
        <v>855</v>
      </c>
      <c r="X748" t="s">
        <v>854</v>
      </c>
      <c r="Y748">
        <v>25.7612047</v>
      </c>
      <c r="Z748">
        <v>-80.193596600000006</v>
      </c>
      <c r="AA748">
        <v>0.53668561739022858</v>
      </c>
    </row>
    <row r="749" spans="1:27" x14ac:dyDescent="0.3">
      <c r="A749" t="s">
        <v>396</v>
      </c>
      <c r="B749" t="s">
        <v>855</v>
      </c>
      <c r="C749" t="s">
        <v>688</v>
      </c>
      <c r="D749" t="s">
        <v>689</v>
      </c>
      <c r="E749">
        <v>33130</v>
      </c>
      <c r="F749">
        <v>1249000</v>
      </c>
      <c r="G749" t="str" cm="1">
        <f t="array" ref="G749">IF(OR(VLOOKUP($C749,Price_LookUp_tbl,11,FALSE)&gt;$F749,VLOOKUP($C749,Price_LookUp_tbl,12,FALSE)&lt;$F749),"Yes","No")</f>
        <v>No</v>
      </c>
      <c r="H749">
        <f t="shared" si="99"/>
        <v>-6.7939675755523454E-2</v>
      </c>
      <c r="I749">
        <v>2</v>
      </c>
      <c r="J749" t="str">
        <f t="shared" si="100"/>
        <v>No</v>
      </c>
      <c r="K749">
        <f t="shared" si="101"/>
        <v>8.28088559132798E-2</v>
      </c>
      <c r="L749">
        <v>2</v>
      </c>
      <c r="M749" t="str">
        <f t="shared" si="102"/>
        <v>No</v>
      </c>
      <c r="N749">
        <f t="shared" si="103"/>
        <v>-0.19099756523966455</v>
      </c>
      <c r="O749">
        <v>1279</v>
      </c>
      <c r="P749" t="str">
        <f t="shared" si="104"/>
        <v>No</v>
      </c>
      <c r="Q749">
        <f t="shared" si="105"/>
        <v>-6.3424570372190889E-2</v>
      </c>
      <c r="S749">
        <v>2016</v>
      </c>
      <c r="T749" t="str">
        <f t="shared" si="106"/>
        <v>No</v>
      </c>
      <c r="U749">
        <f t="shared" si="107"/>
        <v>0.53435269210753256</v>
      </c>
      <c r="V749">
        <v>111</v>
      </c>
      <c r="W749">
        <v>977</v>
      </c>
      <c r="X749" t="s">
        <v>856</v>
      </c>
      <c r="Y749">
        <v>25.7612047</v>
      </c>
      <c r="Z749">
        <v>-80.193596600000006</v>
      </c>
      <c r="AA749">
        <v>0.53668561739022858</v>
      </c>
    </row>
    <row r="750" spans="1:27" x14ac:dyDescent="0.3">
      <c r="A750" t="s">
        <v>396</v>
      </c>
      <c r="B750" t="s">
        <v>857</v>
      </c>
      <c r="C750" t="s">
        <v>688</v>
      </c>
      <c r="D750" t="s">
        <v>689</v>
      </c>
      <c r="E750">
        <v>33130</v>
      </c>
      <c r="F750">
        <v>1899000</v>
      </c>
      <c r="G750" t="str" cm="1">
        <f t="array" ref="G750">IF(OR(VLOOKUP($C750,Price_LookUp_tbl,11,FALSE)&gt;$F750,VLOOKUP($C750,Price_LookUp_tbl,12,FALSE)&lt;$F750),"Yes","No")</f>
        <v>No</v>
      </c>
      <c r="H750">
        <f t="shared" si="99"/>
        <v>0.18814910174895302</v>
      </c>
      <c r="I750">
        <v>3</v>
      </c>
      <c r="J750" t="str">
        <f t="shared" si="100"/>
        <v>No</v>
      </c>
      <c r="K750">
        <f t="shared" si="101"/>
        <v>1.172680249868705</v>
      </c>
      <c r="L750">
        <v>2.5</v>
      </c>
      <c r="M750" t="str">
        <f t="shared" si="102"/>
        <v>No</v>
      </c>
      <c r="N750">
        <f t="shared" si="103"/>
        <v>0.25176951781592122</v>
      </c>
      <c r="O750">
        <v>1711</v>
      </c>
      <c r="P750" t="str">
        <f t="shared" si="104"/>
        <v>No</v>
      </c>
      <c r="Q750">
        <f t="shared" si="105"/>
        <v>0.43686458046785642</v>
      </c>
      <c r="S750">
        <v>2016</v>
      </c>
      <c r="T750" t="str">
        <f t="shared" si="106"/>
        <v>No</v>
      </c>
      <c r="U750">
        <f t="shared" si="107"/>
        <v>0.53435269210753256</v>
      </c>
      <c r="V750">
        <v>113</v>
      </c>
      <c r="W750">
        <v>1110</v>
      </c>
      <c r="X750" t="s">
        <v>858</v>
      </c>
      <c r="Y750">
        <v>25.7612047</v>
      </c>
      <c r="Z750">
        <v>-80.193596600000006</v>
      </c>
      <c r="AA750">
        <v>0.53668561739022858</v>
      </c>
    </row>
    <row r="751" spans="1:27" x14ac:dyDescent="0.3">
      <c r="A751" t="s">
        <v>396</v>
      </c>
      <c r="B751" t="s">
        <v>861</v>
      </c>
      <c r="C751" t="s">
        <v>688</v>
      </c>
      <c r="D751" t="s">
        <v>689</v>
      </c>
      <c r="E751">
        <v>33130</v>
      </c>
      <c r="F751">
        <v>410000</v>
      </c>
      <c r="G751" t="str" cm="1">
        <f t="array" ref="G751">IF(OR(VLOOKUP($C751,Price_LookUp_tbl,11,FALSE)&gt;$F751,VLOOKUP($C751,Price_LookUp_tbl,12,FALSE)&lt;$F751),"Yes","No")</f>
        <v>No</v>
      </c>
      <c r="H751">
        <f t="shared" si="99"/>
        <v>-0.39849119010360923</v>
      </c>
      <c r="I751">
        <v>1</v>
      </c>
      <c r="J751" t="str">
        <f t="shared" si="100"/>
        <v>No</v>
      </c>
      <c r="K751">
        <f t="shared" si="101"/>
        <v>-1.0070625380421454</v>
      </c>
      <c r="L751">
        <v>1</v>
      </c>
      <c r="M751" t="str">
        <f t="shared" si="102"/>
        <v>No</v>
      </c>
      <c r="N751">
        <f t="shared" si="103"/>
        <v>-1.076531731350836</v>
      </c>
      <c r="O751">
        <v>783</v>
      </c>
      <c r="P751" t="str">
        <f t="shared" si="104"/>
        <v>No</v>
      </c>
      <c r="Q751">
        <f t="shared" si="105"/>
        <v>-0.63783063244780069</v>
      </c>
      <c r="S751">
        <v>2007</v>
      </c>
      <c r="T751" t="str">
        <f t="shared" si="106"/>
        <v>No</v>
      </c>
      <c r="U751">
        <f t="shared" si="107"/>
        <v>-0.19970757179775722</v>
      </c>
      <c r="V751">
        <v>72</v>
      </c>
      <c r="W751">
        <v>524</v>
      </c>
      <c r="X751" t="s">
        <v>862</v>
      </c>
      <c r="Y751">
        <v>25.768167800000001</v>
      </c>
      <c r="Z751">
        <v>-80.1969651</v>
      </c>
      <c r="AA751">
        <v>0.99392134101246254</v>
      </c>
    </row>
    <row r="752" spans="1:27" x14ac:dyDescent="0.3">
      <c r="A752" t="s">
        <v>396</v>
      </c>
      <c r="B752" t="s">
        <v>863</v>
      </c>
      <c r="C752" t="s">
        <v>688</v>
      </c>
      <c r="D752" t="s">
        <v>689</v>
      </c>
      <c r="E752">
        <v>33130</v>
      </c>
      <c r="F752">
        <v>299900</v>
      </c>
      <c r="G752" t="str" cm="1">
        <f t="array" ref="G752">IF(OR(VLOOKUP($C752,Price_LookUp_tbl,11,FALSE)&gt;$F752,VLOOKUP($C752,Price_LookUp_tbl,12,FALSE)&lt;$F752),"Yes","No")</f>
        <v>No</v>
      </c>
      <c r="H752">
        <f t="shared" si="99"/>
        <v>-0.4418686891855213</v>
      </c>
      <c r="I752">
        <v>2</v>
      </c>
      <c r="J752" t="str">
        <f t="shared" si="100"/>
        <v>No</v>
      </c>
      <c r="K752">
        <f t="shared" si="101"/>
        <v>8.28088559132798E-2</v>
      </c>
      <c r="L752">
        <v>1</v>
      </c>
      <c r="M752" t="str">
        <f t="shared" si="102"/>
        <v>No</v>
      </c>
      <c r="N752">
        <f t="shared" si="103"/>
        <v>-1.076531731350836</v>
      </c>
      <c r="O752">
        <v>679</v>
      </c>
      <c r="P752" t="str">
        <f t="shared" si="104"/>
        <v>No</v>
      </c>
      <c r="Q752">
        <f t="shared" si="105"/>
        <v>-0.75827061320558986</v>
      </c>
      <c r="S752">
        <v>2005</v>
      </c>
      <c r="T752" t="str">
        <f t="shared" si="106"/>
        <v>No</v>
      </c>
      <c r="U752">
        <f t="shared" si="107"/>
        <v>-0.3628320748878216</v>
      </c>
      <c r="V752">
        <v>90</v>
      </c>
      <c r="W752">
        <v>442</v>
      </c>
      <c r="X752" t="s">
        <v>864</v>
      </c>
      <c r="Y752">
        <v>25.771283499999999</v>
      </c>
      <c r="Z752">
        <v>-80.207860800000006</v>
      </c>
      <c r="AA752">
        <v>1.4092512767776519</v>
      </c>
    </row>
    <row r="753" spans="1:27" x14ac:dyDescent="0.3">
      <c r="A753" t="s">
        <v>396</v>
      </c>
      <c r="B753" t="s">
        <v>865</v>
      </c>
      <c r="C753" t="s">
        <v>688</v>
      </c>
      <c r="D753" t="s">
        <v>689</v>
      </c>
      <c r="E753">
        <v>33130</v>
      </c>
      <c r="F753">
        <v>639000</v>
      </c>
      <c r="G753" t="str" cm="1">
        <f t="array" ref="G753">IF(OR(VLOOKUP($C753,Price_LookUp_tbl,11,FALSE)&gt;$F753,VLOOKUP($C753,Price_LookUp_tbl,12,FALSE)&lt;$F753),"Yes","No")</f>
        <v>No</v>
      </c>
      <c r="H753">
        <f t="shared" si="99"/>
        <v>-0.30826914387510906</v>
      </c>
      <c r="I753">
        <v>1</v>
      </c>
      <c r="J753" t="str">
        <f t="shared" si="100"/>
        <v>No</v>
      </c>
      <c r="K753">
        <f t="shared" si="101"/>
        <v>-1.0070625380421454</v>
      </c>
      <c r="L753">
        <v>1</v>
      </c>
      <c r="M753" t="str">
        <f t="shared" si="102"/>
        <v>No</v>
      </c>
      <c r="N753">
        <f t="shared" si="103"/>
        <v>-1.076531731350836</v>
      </c>
      <c r="O753">
        <v>574</v>
      </c>
      <c r="P753" t="str">
        <f t="shared" si="104"/>
        <v>No</v>
      </c>
      <c r="Q753">
        <f t="shared" si="105"/>
        <v>-0.87986867070143471</v>
      </c>
      <c r="S753">
        <v>2023</v>
      </c>
      <c r="T753" t="str">
        <f t="shared" si="106"/>
        <v>No</v>
      </c>
      <c r="U753">
        <f t="shared" si="107"/>
        <v>1.105288452922758</v>
      </c>
      <c r="V753">
        <v>12</v>
      </c>
      <c r="W753">
        <v>1113</v>
      </c>
      <c r="X753" t="s">
        <v>811</v>
      </c>
      <c r="Y753">
        <v>25.765572500000001</v>
      </c>
      <c r="Z753">
        <v>-80.198163699999995</v>
      </c>
      <c r="AA753">
        <v>0.82257925202704874</v>
      </c>
    </row>
    <row r="754" spans="1:27" x14ac:dyDescent="0.3">
      <c r="A754" t="s">
        <v>396</v>
      </c>
      <c r="B754" t="s">
        <v>866</v>
      </c>
      <c r="C754" t="s">
        <v>688</v>
      </c>
      <c r="D754" t="s">
        <v>689</v>
      </c>
      <c r="E754">
        <v>33130</v>
      </c>
      <c r="F754">
        <v>540000</v>
      </c>
      <c r="G754" t="str" cm="1">
        <f t="array" ref="G754">IF(OR(VLOOKUP($C754,Price_LookUp_tbl,11,FALSE)&gt;$F754,VLOOKUP($C754,Price_LookUp_tbl,12,FALSE)&lt;$F754),"Yes","No")</f>
        <v>No</v>
      </c>
      <c r="H754">
        <f t="shared" si="99"/>
        <v>-0.34727343460271393</v>
      </c>
      <c r="I754">
        <v>1</v>
      </c>
      <c r="J754" t="str">
        <f t="shared" si="100"/>
        <v>No</v>
      </c>
      <c r="K754">
        <f t="shared" si="101"/>
        <v>-1.0070625380421454</v>
      </c>
      <c r="L754">
        <v>1</v>
      </c>
      <c r="M754" t="str">
        <f t="shared" si="102"/>
        <v>No</v>
      </c>
      <c r="N754">
        <f t="shared" si="103"/>
        <v>-1.076531731350836</v>
      </c>
      <c r="O754">
        <v>419</v>
      </c>
      <c r="P754" t="str">
        <f t="shared" si="104"/>
        <v>No</v>
      </c>
      <c r="Q754">
        <f t="shared" si="105"/>
        <v>-1.0593705651000629</v>
      </c>
      <c r="S754">
        <v>2021</v>
      </c>
      <c r="T754" t="str">
        <f t="shared" si="106"/>
        <v>No</v>
      </c>
      <c r="U754">
        <f t="shared" si="107"/>
        <v>0.94216394983269358</v>
      </c>
      <c r="V754">
        <v>14</v>
      </c>
      <c r="W754">
        <v>1289</v>
      </c>
      <c r="X754" t="s">
        <v>867</v>
      </c>
      <c r="Y754">
        <v>25.765572500000001</v>
      </c>
      <c r="Z754">
        <v>-80.198163699999995</v>
      </c>
      <c r="AA754">
        <v>0.82257925202704874</v>
      </c>
    </row>
    <row r="755" spans="1:27" x14ac:dyDescent="0.3">
      <c r="A755" t="s">
        <v>396</v>
      </c>
      <c r="B755" t="s">
        <v>868</v>
      </c>
      <c r="C755" t="s">
        <v>688</v>
      </c>
      <c r="D755" t="s">
        <v>689</v>
      </c>
      <c r="E755">
        <v>33130</v>
      </c>
      <c r="F755">
        <v>605000</v>
      </c>
      <c r="G755" t="str" cm="1">
        <f t="array" ref="G755">IF(OR(VLOOKUP($C755,Price_LookUp_tbl,11,FALSE)&gt;$F755,VLOOKUP($C755,Price_LookUp_tbl,12,FALSE)&lt;$F755),"Yes","No")</f>
        <v>No</v>
      </c>
      <c r="H755">
        <f t="shared" si="99"/>
        <v>-0.3216645568522663</v>
      </c>
      <c r="I755">
        <v>2</v>
      </c>
      <c r="J755" t="str">
        <f t="shared" si="100"/>
        <v>No</v>
      </c>
      <c r="K755">
        <f t="shared" si="101"/>
        <v>8.28088559132798E-2</v>
      </c>
      <c r="L755">
        <v>2</v>
      </c>
      <c r="M755" t="str">
        <f t="shared" si="102"/>
        <v>No</v>
      </c>
      <c r="N755">
        <f t="shared" si="103"/>
        <v>-0.19099756523966455</v>
      </c>
      <c r="O755">
        <v>1075</v>
      </c>
      <c r="P755" t="str">
        <f t="shared" si="104"/>
        <v>No</v>
      </c>
      <c r="Q755">
        <f t="shared" si="105"/>
        <v>-0.29967222493554657</v>
      </c>
      <c r="S755">
        <v>2008</v>
      </c>
      <c r="T755" t="str">
        <f t="shared" si="106"/>
        <v>No</v>
      </c>
      <c r="U755">
        <f t="shared" si="107"/>
        <v>-0.11814532025272502</v>
      </c>
      <c r="V755">
        <v>325</v>
      </c>
      <c r="W755">
        <v>563</v>
      </c>
      <c r="X755" t="s">
        <v>869</v>
      </c>
      <c r="Y755">
        <v>25.770455399999999</v>
      </c>
      <c r="Z755">
        <v>-80.194262800000004</v>
      </c>
      <c r="AA755">
        <v>1.1571445780813243</v>
      </c>
    </row>
    <row r="756" spans="1:27" x14ac:dyDescent="0.3">
      <c r="A756" t="s">
        <v>396</v>
      </c>
      <c r="B756" t="s">
        <v>870</v>
      </c>
      <c r="C756" t="s">
        <v>688</v>
      </c>
      <c r="D756" t="s">
        <v>689</v>
      </c>
      <c r="E756">
        <v>33130</v>
      </c>
      <c r="F756">
        <v>475000</v>
      </c>
      <c r="G756" t="str" cm="1">
        <f t="array" ref="G756">IF(OR(VLOOKUP($C756,Price_LookUp_tbl,11,FALSE)&gt;$F756,VLOOKUP($C756,Price_LookUp_tbl,12,FALSE)&lt;$F756),"Yes","No")</f>
        <v>No</v>
      </c>
      <c r="H756">
        <f t="shared" si="99"/>
        <v>-0.37288231235316155</v>
      </c>
      <c r="I756">
        <v>1</v>
      </c>
      <c r="J756" t="str">
        <f t="shared" si="100"/>
        <v>No</v>
      </c>
      <c r="K756">
        <f t="shared" si="101"/>
        <v>-1.0070625380421454</v>
      </c>
      <c r="L756">
        <v>1</v>
      </c>
      <c r="M756" t="str">
        <f t="shared" si="102"/>
        <v>No</v>
      </c>
      <c r="N756">
        <f t="shared" si="103"/>
        <v>-1.076531731350836</v>
      </c>
      <c r="O756">
        <v>704</v>
      </c>
      <c r="P756" t="str">
        <f t="shared" si="104"/>
        <v>No</v>
      </c>
      <c r="Q756">
        <f t="shared" si="105"/>
        <v>-0.7293186947541983</v>
      </c>
      <c r="S756">
        <v>2008</v>
      </c>
      <c r="T756" t="str">
        <f t="shared" si="106"/>
        <v>No</v>
      </c>
      <c r="U756">
        <f t="shared" si="107"/>
        <v>-0.11814532025272502</v>
      </c>
      <c r="V756">
        <v>8</v>
      </c>
      <c r="W756">
        <v>675</v>
      </c>
      <c r="X756" t="s">
        <v>543</v>
      </c>
      <c r="Y756">
        <v>25.770455399999999</v>
      </c>
      <c r="Z756">
        <v>-80.194262800000004</v>
      </c>
      <c r="AA756">
        <v>1.1571445780813243</v>
      </c>
    </row>
    <row r="757" spans="1:27" x14ac:dyDescent="0.3">
      <c r="A757" t="s">
        <v>396</v>
      </c>
      <c r="B757" t="s">
        <v>871</v>
      </c>
      <c r="C757" t="s">
        <v>688</v>
      </c>
      <c r="D757" t="s">
        <v>689</v>
      </c>
      <c r="E757">
        <v>33130</v>
      </c>
      <c r="F757">
        <v>419000</v>
      </c>
      <c r="G757" t="str" cm="1">
        <f t="array" ref="G757">IF(OR(VLOOKUP($C757,Price_LookUp_tbl,11,FALSE)&gt;$F757,VLOOKUP($C757,Price_LookUp_tbl,12,FALSE)&lt;$F757),"Yes","No")</f>
        <v>No</v>
      </c>
      <c r="H757">
        <f t="shared" si="99"/>
        <v>-0.39494534549200877</v>
      </c>
      <c r="I757">
        <v>1</v>
      </c>
      <c r="J757" t="str">
        <f t="shared" si="100"/>
        <v>No</v>
      </c>
      <c r="K757">
        <f t="shared" si="101"/>
        <v>-1.0070625380421454</v>
      </c>
      <c r="L757">
        <v>1</v>
      </c>
      <c r="M757" t="str">
        <f t="shared" si="102"/>
        <v>No</v>
      </c>
      <c r="N757">
        <f t="shared" si="103"/>
        <v>-1.076531731350836</v>
      </c>
      <c r="O757">
        <v>740</v>
      </c>
      <c r="P757" t="str">
        <f t="shared" si="104"/>
        <v>No</v>
      </c>
      <c r="Q757">
        <f t="shared" si="105"/>
        <v>-0.68762793218419427</v>
      </c>
      <c r="S757">
        <v>2008</v>
      </c>
      <c r="T757" t="str">
        <f t="shared" si="106"/>
        <v>No</v>
      </c>
      <c r="U757">
        <f t="shared" si="107"/>
        <v>-0.11814532025272502</v>
      </c>
      <c r="V757">
        <v>35</v>
      </c>
      <c r="W757">
        <v>566</v>
      </c>
      <c r="X757" t="s">
        <v>872</v>
      </c>
      <c r="Y757">
        <v>25.770455399999999</v>
      </c>
      <c r="Z757">
        <v>-80.194262800000004</v>
      </c>
      <c r="AA757">
        <v>1.1571445780813243</v>
      </c>
    </row>
    <row r="758" spans="1:27" x14ac:dyDescent="0.3">
      <c r="A758" t="s">
        <v>396</v>
      </c>
      <c r="B758" t="s">
        <v>873</v>
      </c>
      <c r="C758" t="s">
        <v>688</v>
      </c>
      <c r="D758" t="s">
        <v>689</v>
      </c>
      <c r="E758">
        <v>33130</v>
      </c>
      <c r="F758">
        <v>420000</v>
      </c>
      <c r="G758" t="str" cm="1">
        <f t="array" ref="G758">IF(OR(VLOOKUP($C758,Price_LookUp_tbl,11,FALSE)&gt;$F758,VLOOKUP($C758,Price_LookUp_tbl,12,FALSE)&lt;$F758),"Yes","No")</f>
        <v>No</v>
      </c>
      <c r="H758">
        <f t="shared" si="99"/>
        <v>-0.3945513627573865</v>
      </c>
      <c r="I758">
        <v>1</v>
      </c>
      <c r="J758" t="str">
        <f t="shared" si="100"/>
        <v>No</v>
      </c>
      <c r="K758">
        <f t="shared" si="101"/>
        <v>-1.0070625380421454</v>
      </c>
      <c r="L758">
        <v>1</v>
      </c>
      <c r="M758" t="str">
        <f t="shared" si="102"/>
        <v>No</v>
      </c>
      <c r="N758">
        <f t="shared" si="103"/>
        <v>-1.076531731350836</v>
      </c>
      <c r="O758">
        <v>768</v>
      </c>
      <c r="P758" t="str">
        <f t="shared" si="104"/>
        <v>No</v>
      </c>
      <c r="Q758">
        <f t="shared" si="105"/>
        <v>-0.65520178351863567</v>
      </c>
      <c r="S758">
        <v>2008</v>
      </c>
      <c r="T758" t="str">
        <f t="shared" si="106"/>
        <v>No</v>
      </c>
      <c r="U758">
        <f t="shared" si="107"/>
        <v>-0.11814532025272502</v>
      </c>
      <c r="V758">
        <v>296</v>
      </c>
      <c r="W758">
        <v>547</v>
      </c>
      <c r="X758" t="s">
        <v>874</v>
      </c>
      <c r="Y758">
        <v>25.770455399999999</v>
      </c>
      <c r="Z758">
        <v>-80.194262800000004</v>
      </c>
      <c r="AA758">
        <v>1.1571445780813243</v>
      </c>
    </row>
    <row r="759" spans="1:27" x14ac:dyDescent="0.3">
      <c r="A759" t="s">
        <v>396</v>
      </c>
      <c r="B759" t="s">
        <v>879</v>
      </c>
      <c r="C759" t="s">
        <v>688</v>
      </c>
      <c r="D759" t="s">
        <v>689</v>
      </c>
      <c r="E759">
        <v>33130</v>
      </c>
      <c r="F759">
        <v>1230000</v>
      </c>
      <c r="G759" t="str" cm="1">
        <f t="array" ref="G759">IF(OR(VLOOKUP($C759,Price_LookUp_tbl,11,FALSE)&gt;$F759,VLOOKUP($C759,Price_LookUp_tbl,12,FALSE)&lt;$F759),"Yes","No")</f>
        <v>No</v>
      </c>
      <c r="H759">
        <f t="shared" si="99"/>
        <v>-7.5425347713346608E-2</v>
      </c>
      <c r="I759">
        <v>3</v>
      </c>
      <c r="J759" t="str">
        <f t="shared" si="100"/>
        <v>No</v>
      </c>
      <c r="K759">
        <f t="shared" si="101"/>
        <v>1.172680249868705</v>
      </c>
      <c r="L759">
        <v>3</v>
      </c>
      <c r="M759" t="str">
        <f t="shared" si="102"/>
        <v>No</v>
      </c>
      <c r="N759">
        <f t="shared" si="103"/>
        <v>0.69453660087150693</v>
      </c>
      <c r="O759">
        <v>1638</v>
      </c>
      <c r="P759" t="str">
        <f t="shared" si="104"/>
        <v>No</v>
      </c>
      <c r="Q759">
        <f t="shared" si="105"/>
        <v>0.35232497858979284</v>
      </c>
      <c r="S759">
        <v>2017</v>
      </c>
      <c r="T759" t="str">
        <f t="shared" si="106"/>
        <v>No</v>
      </c>
      <c r="U759">
        <f t="shared" si="107"/>
        <v>0.61591494365256483</v>
      </c>
      <c r="V759">
        <v>1</v>
      </c>
      <c r="W759">
        <v>751</v>
      </c>
      <c r="X759" t="s">
        <v>880</v>
      </c>
      <c r="Y759">
        <v>25.765626399999999</v>
      </c>
      <c r="Z759">
        <v>-80.193739199999996</v>
      </c>
      <c r="AA759">
        <v>0.83140083172520551</v>
      </c>
    </row>
    <row r="760" spans="1:27" x14ac:dyDescent="0.3">
      <c r="A760" t="s">
        <v>396</v>
      </c>
      <c r="B760" t="s">
        <v>881</v>
      </c>
      <c r="C760" t="s">
        <v>688</v>
      </c>
      <c r="D760" t="s">
        <v>689</v>
      </c>
      <c r="E760">
        <v>33130</v>
      </c>
      <c r="F760">
        <v>940000</v>
      </c>
      <c r="G760" t="str" cm="1">
        <f t="array" ref="G760">IF(OR(VLOOKUP($C760,Price_LookUp_tbl,11,FALSE)&gt;$F760,VLOOKUP($C760,Price_LookUp_tbl,12,FALSE)&lt;$F760),"Yes","No")</f>
        <v>No</v>
      </c>
      <c r="H760">
        <f t="shared" si="99"/>
        <v>-0.18968034075380533</v>
      </c>
      <c r="I760">
        <v>2</v>
      </c>
      <c r="J760" t="str">
        <f t="shared" si="100"/>
        <v>No</v>
      </c>
      <c r="K760">
        <f t="shared" si="101"/>
        <v>8.28088559132798E-2</v>
      </c>
      <c r="L760">
        <v>2.5</v>
      </c>
      <c r="M760" t="str">
        <f t="shared" si="102"/>
        <v>No</v>
      </c>
      <c r="N760">
        <f t="shared" si="103"/>
        <v>0.25176951781592122</v>
      </c>
      <c r="O760">
        <v>1276</v>
      </c>
      <c r="P760" t="str">
        <f t="shared" si="104"/>
        <v>No</v>
      </c>
      <c r="Q760">
        <f t="shared" si="105"/>
        <v>-6.6898800586357873E-2</v>
      </c>
      <c r="S760">
        <v>2017</v>
      </c>
      <c r="T760" t="str">
        <f t="shared" si="106"/>
        <v>No</v>
      </c>
      <c r="U760">
        <f t="shared" si="107"/>
        <v>0.61591494365256483</v>
      </c>
      <c r="V760">
        <v>188</v>
      </c>
      <c r="W760">
        <v>737</v>
      </c>
      <c r="X760" t="s">
        <v>882</v>
      </c>
      <c r="Y760">
        <v>25.765626399999999</v>
      </c>
      <c r="Z760">
        <v>-80.193739199999996</v>
      </c>
      <c r="AA760">
        <v>0.83140083172520551</v>
      </c>
    </row>
    <row r="761" spans="1:27" x14ac:dyDescent="0.3">
      <c r="A761" t="s">
        <v>396</v>
      </c>
      <c r="B761" t="s">
        <v>883</v>
      </c>
      <c r="C761" t="s">
        <v>688</v>
      </c>
      <c r="D761" t="s">
        <v>689</v>
      </c>
      <c r="E761">
        <v>33130</v>
      </c>
      <c r="F761">
        <v>650000</v>
      </c>
      <c r="G761" t="str" cm="1">
        <f t="array" ref="G761">IF(OR(VLOOKUP($C761,Price_LookUp_tbl,11,FALSE)&gt;$F761,VLOOKUP($C761,Price_LookUp_tbl,12,FALSE)&lt;$F761),"Yes","No")</f>
        <v>No</v>
      </c>
      <c r="H761">
        <f t="shared" si="99"/>
        <v>-0.30393533379426407</v>
      </c>
      <c r="I761">
        <v>1</v>
      </c>
      <c r="J761" t="str">
        <f t="shared" si="100"/>
        <v>No</v>
      </c>
      <c r="K761">
        <f t="shared" si="101"/>
        <v>-1.0070625380421454</v>
      </c>
      <c r="L761">
        <v>2</v>
      </c>
      <c r="M761" t="str">
        <f t="shared" si="102"/>
        <v>No</v>
      </c>
      <c r="N761">
        <f t="shared" si="103"/>
        <v>-0.19099756523966455</v>
      </c>
      <c r="O761">
        <v>843</v>
      </c>
      <c r="P761" t="str">
        <f t="shared" si="104"/>
        <v>No</v>
      </c>
      <c r="Q761">
        <f t="shared" si="105"/>
        <v>-0.56834602816446078</v>
      </c>
      <c r="S761">
        <v>2017</v>
      </c>
      <c r="T761" t="str">
        <f t="shared" si="106"/>
        <v>No</v>
      </c>
      <c r="U761">
        <f t="shared" si="107"/>
        <v>0.61591494365256483</v>
      </c>
      <c r="V761">
        <v>49</v>
      </c>
      <c r="W761">
        <v>771</v>
      </c>
      <c r="X761" t="s">
        <v>884</v>
      </c>
      <c r="Y761">
        <v>25.765626399999999</v>
      </c>
      <c r="Z761">
        <v>-80.193739199999996</v>
      </c>
      <c r="AA761">
        <v>0.83140083172520551</v>
      </c>
    </row>
    <row r="762" spans="1:27" x14ac:dyDescent="0.3">
      <c r="A762" t="s">
        <v>396</v>
      </c>
      <c r="B762" t="s">
        <v>885</v>
      </c>
      <c r="C762" t="s">
        <v>688</v>
      </c>
      <c r="D762" t="s">
        <v>689</v>
      </c>
      <c r="E762">
        <v>33130</v>
      </c>
      <c r="F762">
        <v>534999</v>
      </c>
      <c r="G762" t="str" cm="1">
        <f t="array" ref="G762">IF(OR(VLOOKUP($C762,Price_LookUp_tbl,11,FALSE)&gt;$F762,VLOOKUP($C762,Price_LookUp_tbl,12,FALSE)&lt;$F762),"Yes","No")</f>
        <v>No</v>
      </c>
      <c r="H762">
        <f t="shared" si="99"/>
        <v>-0.34924374225855992</v>
      </c>
      <c r="I762">
        <v>1</v>
      </c>
      <c r="J762" t="str">
        <f t="shared" si="100"/>
        <v>No</v>
      </c>
      <c r="K762">
        <f t="shared" si="101"/>
        <v>-1.0070625380421454</v>
      </c>
      <c r="L762">
        <v>1</v>
      </c>
      <c r="M762" t="str">
        <f t="shared" si="102"/>
        <v>No</v>
      </c>
      <c r="N762">
        <f t="shared" si="103"/>
        <v>-1.076531731350836</v>
      </c>
      <c r="O762">
        <v>620</v>
      </c>
      <c r="P762" t="str">
        <f t="shared" si="104"/>
        <v>No</v>
      </c>
      <c r="Q762">
        <f t="shared" si="105"/>
        <v>-0.82659714075087409</v>
      </c>
      <c r="S762">
        <v>2017</v>
      </c>
      <c r="T762" t="str">
        <f t="shared" si="106"/>
        <v>No</v>
      </c>
      <c r="U762">
        <f t="shared" si="107"/>
        <v>0.61591494365256483</v>
      </c>
      <c r="V762">
        <v>785</v>
      </c>
      <c r="W762">
        <v>863</v>
      </c>
      <c r="X762" t="s">
        <v>886</v>
      </c>
      <c r="Y762">
        <v>25.765626399999999</v>
      </c>
      <c r="Z762">
        <v>-80.193739199999996</v>
      </c>
      <c r="AA762">
        <v>0.83140083172520551</v>
      </c>
    </row>
    <row r="763" spans="1:27" x14ac:dyDescent="0.3">
      <c r="A763" t="s">
        <v>396</v>
      </c>
      <c r="B763" t="s">
        <v>889</v>
      </c>
      <c r="C763" t="s">
        <v>688</v>
      </c>
      <c r="D763" t="s">
        <v>689</v>
      </c>
      <c r="E763">
        <v>33130</v>
      </c>
      <c r="F763">
        <v>1650000</v>
      </c>
      <c r="G763" t="str" cm="1">
        <f t="array" ref="G763">IF(OR(VLOOKUP($C763,Price_LookUp_tbl,11,FALSE)&gt;$F763,VLOOKUP($C763,Price_LookUp_tbl,12,FALSE)&lt;$F763),"Yes","No")</f>
        <v>No</v>
      </c>
      <c r="H763">
        <f t="shared" si="99"/>
        <v>9.0047400828007412E-2</v>
      </c>
      <c r="I763">
        <v>3</v>
      </c>
      <c r="J763" t="str">
        <f t="shared" si="100"/>
        <v>No</v>
      </c>
      <c r="K763">
        <f t="shared" si="101"/>
        <v>1.172680249868705</v>
      </c>
      <c r="L763">
        <v>4</v>
      </c>
      <c r="M763" t="str">
        <f t="shared" si="102"/>
        <v>No</v>
      </c>
      <c r="N763">
        <f t="shared" si="103"/>
        <v>1.5800707669826786</v>
      </c>
      <c r="O763">
        <v>1723</v>
      </c>
      <c r="P763" t="str">
        <f t="shared" si="104"/>
        <v>No</v>
      </c>
      <c r="Q763">
        <f t="shared" si="105"/>
        <v>0.45076150132452436</v>
      </c>
      <c r="S763">
        <v>2017</v>
      </c>
      <c r="T763" t="str">
        <f t="shared" si="106"/>
        <v>No</v>
      </c>
      <c r="U763">
        <f t="shared" si="107"/>
        <v>0.61591494365256483</v>
      </c>
      <c r="V763">
        <v>212</v>
      </c>
      <c r="W763">
        <v>958</v>
      </c>
      <c r="X763" t="s">
        <v>890</v>
      </c>
      <c r="Y763">
        <v>25.765626399999999</v>
      </c>
      <c r="Z763">
        <v>-80.193739199999996</v>
      </c>
      <c r="AA763">
        <v>0.83140083172520551</v>
      </c>
    </row>
    <row r="764" spans="1:27" x14ac:dyDescent="0.3">
      <c r="A764" t="s">
        <v>396</v>
      </c>
      <c r="B764" t="s">
        <v>891</v>
      </c>
      <c r="C764" t="s">
        <v>688</v>
      </c>
      <c r="D764" t="s">
        <v>689</v>
      </c>
      <c r="E764">
        <v>33130</v>
      </c>
      <c r="F764">
        <v>329000</v>
      </c>
      <c r="G764" t="str" cm="1">
        <f t="array" ref="G764">IF(OR(VLOOKUP($C764,Price_LookUp_tbl,11,FALSE)&gt;$F764,VLOOKUP($C764,Price_LookUp_tbl,12,FALSE)&lt;$F764),"Yes","No")</f>
        <v>No</v>
      </c>
      <c r="H764">
        <f t="shared" si="99"/>
        <v>-0.43040379160801323</v>
      </c>
      <c r="I764">
        <v>1</v>
      </c>
      <c r="J764" t="str">
        <f t="shared" si="100"/>
        <v>No</v>
      </c>
      <c r="K764">
        <f t="shared" si="101"/>
        <v>-1.0070625380421454</v>
      </c>
      <c r="L764">
        <v>2</v>
      </c>
      <c r="M764" t="str">
        <f t="shared" si="102"/>
        <v>No</v>
      </c>
      <c r="N764">
        <f t="shared" si="103"/>
        <v>-0.19099756523966455</v>
      </c>
      <c r="O764">
        <v>1148</v>
      </c>
      <c r="P764" t="str">
        <f t="shared" si="104"/>
        <v>No</v>
      </c>
      <c r="Q764">
        <f t="shared" si="105"/>
        <v>-0.21513262305748299</v>
      </c>
      <c r="S764">
        <v>2007</v>
      </c>
      <c r="T764" t="str">
        <f t="shared" si="106"/>
        <v>No</v>
      </c>
      <c r="U764">
        <f t="shared" si="107"/>
        <v>-0.19970757179775722</v>
      </c>
      <c r="V764">
        <v>104</v>
      </c>
      <c r="W764">
        <v>287</v>
      </c>
      <c r="X764" t="s">
        <v>457</v>
      </c>
      <c r="Y764">
        <v>25.771735799999998</v>
      </c>
      <c r="Z764">
        <v>-80.202369500000003</v>
      </c>
      <c r="AA764">
        <v>1.2974255240752748</v>
      </c>
    </row>
    <row r="765" spans="1:27" x14ac:dyDescent="0.3">
      <c r="A765" t="s">
        <v>396</v>
      </c>
      <c r="B765" t="s">
        <v>892</v>
      </c>
      <c r="C765" t="s">
        <v>688</v>
      </c>
      <c r="D765" t="s">
        <v>689</v>
      </c>
      <c r="E765">
        <v>33130</v>
      </c>
      <c r="F765">
        <v>799000</v>
      </c>
      <c r="G765" t="str" cm="1">
        <f t="array" ref="G765">IF(OR(VLOOKUP($C765,Price_LookUp_tbl,11,FALSE)&gt;$F765,VLOOKUP($C765,Price_LookUp_tbl,12,FALSE)&lt;$F765),"Yes","No")</f>
        <v>No</v>
      </c>
      <c r="H765">
        <f t="shared" si="99"/>
        <v>-0.24523190633554562</v>
      </c>
      <c r="I765">
        <v>2</v>
      </c>
      <c r="J765" t="str">
        <f t="shared" si="100"/>
        <v>No</v>
      </c>
      <c r="K765">
        <f t="shared" si="101"/>
        <v>8.28088559132798E-2</v>
      </c>
      <c r="L765">
        <v>2</v>
      </c>
      <c r="M765" t="str">
        <f t="shared" si="102"/>
        <v>No</v>
      </c>
      <c r="N765">
        <f t="shared" si="103"/>
        <v>-0.19099756523966455</v>
      </c>
      <c r="O765">
        <v>1053</v>
      </c>
      <c r="P765" t="str">
        <f t="shared" si="104"/>
        <v>No</v>
      </c>
      <c r="Q765">
        <f t="shared" si="105"/>
        <v>-0.3251499131727712</v>
      </c>
      <c r="S765">
        <v>2017</v>
      </c>
      <c r="T765" t="str">
        <f t="shared" si="106"/>
        <v>No</v>
      </c>
      <c r="U765">
        <f t="shared" si="107"/>
        <v>0.61591494365256483</v>
      </c>
      <c r="V765">
        <v>35</v>
      </c>
      <c r="W765">
        <v>759</v>
      </c>
      <c r="X765" t="s">
        <v>893</v>
      </c>
      <c r="Y765">
        <v>25.765625199999999</v>
      </c>
      <c r="Z765">
        <v>-80.193870500000003</v>
      </c>
      <c r="AA765">
        <v>0.82985302260628302</v>
      </c>
    </row>
    <row r="766" spans="1:27" x14ac:dyDescent="0.3">
      <c r="A766" t="s">
        <v>396</v>
      </c>
      <c r="B766" t="s">
        <v>894</v>
      </c>
      <c r="C766" t="s">
        <v>688</v>
      </c>
      <c r="D766" t="s">
        <v>689</v>
      </c>
      <c r="E766">
        <v>33130</v>
      </c>
      <c r="F766">
        <v>570000</v>
      </c>
      <c r="G766" t="str" cm="1">
        <f t="array" ref="G766">IF(OR(VLOOKUP($C766,Price_LookUp_tbl,11,FALSE)&gt;$F766,VLOOKUP($C766,Price_LookUp_tbl,12,FALSE)&lt;$F766),"Yes","No")</f>
        <v>No</v>
      </c>
      <c r="H766">
        <f t="shared" si="99"/>
        <v>-0.33545395256404575</v>
      </c>
      <c r="I766">
        <v>1</v>
      </c>
      <c r="J766" t="str">
        <f t="shared" si="100"/>
        <v>No</v>
      </c>
      <c r="K766">
        <f t="shared" si="101"/>
        <v>-1.0070625380421454</v>
      </c>
      <c r="L766">
        <v>1.5</v>
      </c>
      <c r="M766" t="str">
        <f t="shared" si="102"/>
        <v>No</v>
      </c>
      <c r="N766">
        <f t="shared" si="103"/>
        <v>-0.63376464829525025</v>
      </c>
      <c r="O766">
        <v>776</v>
      </c>
      <c r="P766" t="str">
        <f t="shared" si="104"/>
        <v>No</v>
      </c>
      <c r="Q766">
        <f t="shared" si="105"/>
        <v>-0.64593716961419034</v>
      </c>
      <c r="S766">
        <v>2017</v>
      </c>
      <c r="T766" t="str">
        <f t="shared" si="106"/>
        <v>No</v>
      </c>
      <c r="U766">
        <f t="shared" si="107"/>
        <v>0.61591494365256483</v>
      </c>
      <c r="V766">
        <v>14</v>
      </c>
      <c r="W766">
        <v>735</v>
      </c>
      <c r="X766" t="s">
        <v>895</v>
      </c>
      <c r="Y766">
        <v>25.765625199999999</v>
      </c>
      <c r="Z766">
        <v>-80.193870500000003</v>
      </c>
      <c r="AA766">
        <v>0.82985302260628302</v>
      </c>
    </row>
    <row r="767" spans="1:27" x14ac:dyDescent="0.3">
      <c r="A767" t="s">
        <v>396</v>
      </c>
      <c r="B767" t="s">
        <v>896</v>
      </c>
      <c r="C767" t="s">
        <v>688</v>
      </c>
      <c r="D767" t="s">
        <v>689</v>
      </c>
      <c r="E767">
        <v>33130</v>
      </c>
      <c r="F767">
        <v>529900</v>
      </c>
      <c r="G767" t="str" cm="1">
        <f t="array" ref="G767">IF(OR(VLOOKUP($C767,Price_LookUp_tbl,11,FALSE)&gt;$F767,VLOOKUP($C767,Price_LookUp_tbl,12,FALSE)&lt;$F767),"Yes","No")</f>
        <v>No</v>
      </c>
      <c r="H767">
        <f t="shared" si="99"/>
        <v>-0.35125266022239887</v>
      </c>
      <c r="I767">
        <v>1</v>
      </c>
      <c r="J767" t="str">
        <f t="shared" si="100"/>
        <v>No</v>
      </c>
      <c r="K767">
        <f t="shared" si="101"/>
        <v>-1.0070625380421454</v>
      </c>
      <c r="L767">
        <v>1</v>
      </c>
      <c r="M767" t="str">
        <f t="shared" si="102"/>
        <v>No</v>
      </c>
      <c r="N767">
        <f t="shared" si="103"/>
        <v>-1.076531731350836</v>
      </c>
      <c r="O767">
        <v>596</v>
      </c>
      <c r="P767" t="str">
        <f t="shared" si="104"/>
        <v>No</v>
      </c>
      <c r="Q767">
        <f t="shared" si="105"/>
        <v>-0.85439098246421008</v>
      </c>
      <c r="S767">
        <v>2017</v>
      </c>
      <c r="T767" t="str">
        <f t="shared" si="106"/>
        <v>No</v>
      </c>
      <c r="U767">
        <f t="shared" si="107"/>
        <v>0.61591494365256483</v>
      </c>
      <c r="V767">
        <v>2063</v>
      </c>
      <c r="W767">
        <v>889</v>
      </c>
      <c r="X767" t="s">
        <v>897</v>
      </c>
      <c r="Y767">
        <v>25.765625199999999</v>
      </c>
      <c r="Z767">
        <v>-80.193870500000003</v>
      </c>
      <c r="AA767">
        <v>0.82985302260628302</v>
      </c>
    </row>
    <row r="768" spans="1:27" x14ac:dyDescent="0.3">
      <c r="A768" t="s">
        <v>396</v>
      </c>
      <c r="B768" t="s">
        <v>898</v>
      </c>
      <c r="C768" t="s">
        <v>688</v>
      </c>
      <c r="D768" t="s">
        <v>689</v>
      </c>
      <c r="E768">
        <v>33130</v>
      </c>
      <c r="F768">
        <v>1469000</v>
      </c>
      <c r="G768" t="str" cm="1">
        <f t="array" ref="G768">IF(OR(VLOOKUP($C768,Price_LookUp_tbl,11,FALSE)&gt;$F768,VLOOKUP($C768,Price_LookUp_tbl,12,FALSE)&lt;$F768),"Yes","No")</f>
        <v>No</v>
      </c>
      <c r="H768">
        <f t="shared" si="99"/>
        <v>1.8736525861376276E-2</v>
      </c>
      <c r="I768">
        <v>3</v>
      </c>
      <c r="J768" t="str">
        <f t="shared" si="100"/>
        <v>No</v>
      </c>
      <c r="K768">
        <f t="shared" si="101"/>
        <v>1.172680249868705</v>
      </c>
      <c r="L768">
        <v>4</v>
      </c>
      <c r="M768" t="str">
        <f t="shared" si="102"/>
        <v>No</v>
      </c>
      <c r="N768">
        <f t="shared" si="103"/>
        <v>1.5800707669826786</v>
      </c>
      <c r="O768">
        <v>1713</v>
      </c>
      <c r="P768" t="str">
        <f t="shared" si="104"/>
        <v>No</v>
      </c>
      <c r="Q768">
        <f t="shared" si="105"/>
        <v>0.43918073394396773</v>
      </c>
      <c r="S768">
        <v>2017</v>
      </c>
      <c r="T768" t="str">
        <f t="shared" si="106"/>
        <v>No</v>
      </c>
      <c r="U768">
        <f t="shared" si="107"/>
        <v>0.61591494365256483</v>
      </c>
      <c r="V768">
        <v>155</v>
      </c>
      <c r="W768">
        <v>858</v>
      </c>
      <c r="X768" t="s">
        <v>899</v>
      </c>
      <c r="Y768">
        <v>25.765625199999999</v>
      </c>
      <c r="Z768">
        <v>-80.193870500000003</v>
      </c>
      <c r="AA768">
        <v>0.82985302260628302</v>
      </c>
    </row>
    <row r="769" spans="1:27" x14ac:dyDescent="0.3">
      <c r="A769" t="s">
        <v>396</v>
      </c>
      <c r="B769" t="s">
        <v>900</v>
      </c>
      <c r="C769" t="s">
        <v>688</v>
      </c>
      <c r="D769" t="s">
        <v>689</v>
      </c>
      <c r="E769">
        <v>33130</v>
      </c>
      <c r="F769">
        <v>495000</v>
      </c>
      <c r="G769" t="str" cm="1">
        <f t="array" ref="G769">IF(OR(VLOOKUP($C769,Price_LookUp_tbl,11,FALSE)&gt;$F769,VLOOKUP($C769,Price_LookUp_tbl,12,FALSE)&lt;$F769),"Yes","No")</f>
        <v>No</v>
      </c>
      <c r="H769">
        <f t="shared" si="99"/>
        <v>-0.36500265766071616</v>
      </c>
      <c r="I769">
        <v>1</v>
      </c>
      <c r="J769" t="str">
        <f t="shared" si="100"/>
        <v>No</v>
      </c>
      <c r="K769">
        <f t="shared" si="101"/>
        <v>-1.0070625380421454</v>
      </c>
      <c r="L769">
        <v>1.5</v>
      </c>
      <c r="M769" t="str">
        <f t="shared" si="102"/>
        <v>No</v>
      </c>
      <c r="N769">
        <f t="shared" si="103"/>
        <v>-0.63376464829525025</v>
      </c>
      <c r="O769">
        <v>595</v>
      </c>
      <c r="P769" t="str">
        <f t="shared" si="104"/>
        <v>No</v>
      </c>
      <c r="Q769">
        <f t="shared" si="105"/>
        <v>-0.85554905920226576</v>
      </c>
      <c r="S769">
        <v>2008</v>
      </c>
      <c r="T769" t="str">
        <f t="shared" si="106"/>
        <v>No</v>
      </c>
      <c r="U769">
        <f t="shared" si="107"/>
        <v>-0.11814532025272502</v>
      </c>
      <c r="V769">
        <v>97</v>
      </c>
      <c r="W769">
        <v>832</v>
      </c>
      <c r="X769" t="s">
        <v>476</v>
      </c>
      <c r="Y769">
        <v>25.7609697</v>
      </c>
      <c r="Z769">
        <v>-80.194371700000005</v>
      </c>
      <c r="AA769">
        <v>0.50830672674638611</v>
      </c>
    </row>
    <row r="770" spans="1:27" x14ac:dyDescent="0.3">
      <c r="A770" t="s">
        <v>396</v>
      </c>
      <c r="B770" t="s">
        <v>901</v>
      </c>
      <c r="C770" t="s">
        <v>688</v>
      </c>
      <c r="D770" t="s">
        <v>689</v>
      </c>
      <c r="E770">
        <v>33130</v>
      </c>
      <c r="F770">
        <v>430000</v>
      </c>
      <c r="G770" t="str" cm="1">
        <f t="array" ref="G770">IF(OR(VLOOKUP($C770,Price_LookUp_tbl,11,FALSE)&gt;$F770,VLOOKUP($C770,Price_LookUp_tbl,12,FALSE)&lt;$F770),"Yes","No")</f>
        <v>No</v>
      </c>
      <c r="H770">
        <f t="shared" ref="H770:H833" si="108">STANDARDIZE($F770,VLOOKUP($C770,Price_LookUp_tbl,2,FALSE),VLOOKUP($C770,Price_LookUp_tbl,3,FALSE))</f>
        <v>-0.39061153541116378</v>
      </c>
      <c r="I770">
        <v>1</v>
      </c>
      <c r="J770" t="str">
        <f t="shared" ref="J770:J833" si="109">IF(OR(VLOOKUP($C770,Beds_LookUp_tbl,11,FALSE)&gt;$I770,VLOOKUP($C770,Beds_LookUp_tbl,12,FALSE)&lt;$I770),"Yes","No")</f>
        <v>No</v>
      </c>
      <c r="K770">
        <f t="shared" ref="K770:K833" si="110">STANDARDIZE($I770,VLOOKUP($C770,Beds_LookUp_tbl,2,FALSE),VLOOKUP($C770,Beds_LookUp_tbl,3,FALSE))</f>
        <v>-1.0070625380421454</v>
      </c>
      <c r="L770">
        <v>1</v>
      </c>
      <c r="M770" t="str">
        <f t="shared" ref="M770:M833" si="111">IF(OR(VLOOKUP($C770,Baths_LookUp_tbl,11,FALSE)&gt;$L770,VLOOKUP($C770,Baths_LookUp_tbl,12,FALSE)&lt;$L770),"Yes","No")</f>
        <v>No</v>
      </c>
      <c r="N770">
        <f t="shared" ref="N770:N833" si="112">STANDARDIZE($L770,VLOOKUP($C770,Baths_LookUp_tbl,2,FALSE),VLOOKUP($C770,Baths_LookUp_tbl,3,FALSE))</f>
        <v>-1.076531731350836</v>
      </c>
      <c r="O770">
        <v>702</v>
      </c>
      <c r="P770" t="str">
        <f t="shared" ref="P770:P833" si="113">IF(OR(VLOOKUP($C770,Square_Feet_LookUp_tbl,11,FALSE)&gt;$O770,VLOOKUP($C770,Square_Feet_LookUp_tbl,12,FALSE)&lt;$O770),"Yes","No")</f>
        <v>No</v>
      </c>
      <c r="Q770">
        <f t="shared" ref="Q770:Q833" si="114">STANDARDIZE($O770,VLOOKUP($C770,Square_Feet_LookUp_tbl,2,FALSE),VLOOKUP($C770,Square_Feet_LookUp_tbl,3,FALSE))</f>
        <v>-0.73163484823030955</v>
      </c>
      <c r="S770">
        <v>2008</v>
      </c>
      <c r="T770" t="str">
        <f t="shared" ref="T770:T833" si="115">IF(OR(VLOOKUP($C770,Year_Built_LookUp_tbl,11,FALSE)&gt;$S770,VLOOKUP($C770,Year_Built_LookUp_tbl,12,FALSE)&lt;$S770),"Yes","No")</f>
        <v>No</v>
      </c>
      <c r="U770">
        <f t="shared" ref="U770:U833" si="116">STANDARDIZE($S770,VLOOKUP($C770,Year_Built_LookUp_tbl,2,FALSE),VLOOKUP($C770,Year_Built_LookUp_tbl,3,FALSE))</f>
        <v>-0.11814532025272502</v>
      </c>
      <c r="V770">
        <v>72</v>
      </c>
      <c r="W770">
        <v>613</v>
      </c>
      <c r="X770" t="s">
        <v>902</v>
      </c>
      <c r="Y770">
        <v>25.7609697</v>
      </c>
      <c r="Z770">
        <v>-80.194371700000005</v>
      </c>
      <c r="AA770">
        <v>0.50830672674638611</v>
      </c>
    </row>
    <row r="771" spans="1:27" x14ac:dyDescent="0.3">
      <c r="A771" t="s">
        <v>396</v>
      </c>
      <c r="B771" t="s">
        <v>903</v>
      </c>
      <c r="C771" t="s">
        <v>688</v>
      </c>
      <c r="D771" t="s">
        <v>689</v>
      </c>
      <c r="E771">
        <v>33130</v>
      </c>
      <c r="F771">
        <v>1595000</v>
      </c>
      <c r="G771" t="str" cm="1">
        <f t="array" ref="G771">IF(OR(VLOOKUP($C771,Price_LookUp_tbl,11,FALSE)&gt;$F771,VLOOKUP($C771,Price_LookUp_tbl,12,FALSE)&lt;$F771),"Yes","No")</f>
        <v>No</v>
      </c>
      <c r="H771">
        <f t="shared" si="108"/>
        <v>6.8378350423782486E-2</v>
      </c>
      <c r="I771">
        <v>3</v>
      </c>
      <c r="J771" t="str">
        <f t="shared" si="109"/>
        <v>No</v>
      </c>
      <c r="K771">
        <f t="shared" si="110"/>
        <v>1.172680249868705</v>
      </c>
      <c r="L771">
        <v>3.5</v>
      </c>
      <c r="M771" t="str">
        <f t="shared" si="111"/>
        <v>No</v>
      </c>
      <c r="N771">
        <f t="shared" si="112"/>
        <v>1.1373036839270927</v>
      </c>
      <c r="O771">
        <v>2415</v>
      </c>
      <c r="P771" t="str">
        <f t="shared" si="113"/>
        <v>No</v>
      </c>
      <c r="Q771">
        <f t="shared" si="114"/>
        <v>1.2521506040590447</v>
      </c>
      <c r="S771">
        <v>2008</v>
      </c>
      <c r="T771" t="str">
        <f t="shared" si="115"/>
        <v>No</v>
      </c>
      <c r="U771">
        <f t="shared" si="116"/>
        <v>-0.11814532025272502</v>
      </c>
      <c r="V771">
        <v>75</v>
      </c>
      <c r="W771">
        <v>660</v>
      </c>
      <c r="X771" t="s">
        <v>904</v>
      </c>
      <c r="Y771">
        <v>25.7609697</v>
      </c>
      <c r="Z771">
        <v>-80.194371700000005</v>
      </c>
      <c r="AA771">
        <v>0.50830672674638611</v>
      </c>
    </row>
    <row r="772" spans="1:27" x14ac:dyDescent="0.3">
      <c r="A772" t="s">
        <v>396</v>
      </c>
      <c r="B772" t="s">
        <v>905</v>
      </c>
      <c r="C772" t="s">
        <v>688</v>
      </c>
      <c r="D772" t="s">
        <v>689</v>
      </c>
      <c r="E772">
        <v>33130</v>
      </c>
      <c r="F772">
        <v>485000</v>
      </c>
      <c r="G772" t="str" cm="1">
        <f t="array" ref="G772">IF(OR(VLOOKUP($C772,Price_LookUp_tbl,11,FALSE)&gt;$F772,VLOOKUP($C772,Price_LookUp_tbl,12,FALSE)&lt;$F772),"Yes","No")</f>
        <v>No</v>
      </c>
      <c r="H772">
        <f t="shared" si="108"/>
        <v>-0.36894248500693888</v>
      </c>
      <c r="I772">
        <v>1</v>
      </c>
      <c r="J772" t="str">
        <f t="shared" si="109"/>
        <v>No</v>
      </c>
      <c r="K772">
        <f t="shared" si="110"/>
        <v>-1.0070625380421454</v>
      </c>
      <c r="L772">
        <v>1.5</v>
      </c>
      <c r="M772" t="str">
        <f t="shared" si="111"/>
        <v>No</v>
      </c>
      <c r="N772">
        <f t="shared" si="112"/>
        <v>-0.63376464829525025</v>
      </c>
      <c r="O772">
        <v>780</v>
      </c>
      <c r="P772" t="str">
        <f t="shared" si="113"/>
        <v>No</v>
      </c>
      <c r="Q772">
        <f t="shared" si="114"/>
        <v>-0.64130486266196773</v>
      </c>
      <c r="S772">
        <v>2008</v>
      </c>
      <c r="T772" t="str">
        <f t="shared" si="115"/>
        <v>No</v>
      </c>
      <c r="U772">
        <f t="shared" si="116"/>
        <v>-0.11814532025272502</v>
      </c>
      <c r="V772">
        <v>7</v>
      </c>
      <c r="W772">
        <v>622</v>
      </c>
      <c r="X772" t="s">
        <v>906</v>
      </c>
      <c r="Y772">
        <v>25.7609697</v>
      </c>
      <c r="Z772">
        <v>-80.194371700000005</v>
      </c>
      <c r="AA772">
        <v>0.50830672674638611</v>
      </c>
    </row>
    <row r="773" spans="1:27" x14ac:dyDescent="0.3">
      <c r="A773" t="s">
        <v>396</v>
      </c>
      <c r="B773" t="s">
        <v>907</v>
      </c>
      <c r="C773" t="s">
        <v>688</v>
      </c>
      <c r="D773" t="s">
        <v>689</v>
      </c>
      <c r="E773">
        <v>33130</v>
      </c>
      <c r="F773">
        <v>875000</v>
      </c>
      <c r="G773" t="str" cm="1">
        <f t="array" ref="G773">IF(OR(VLOOKUP($C773,Price_LookUp_tbl,11,FALSE)&gt;$F773,VLOOKUP($C773,Price_LookUp_tbl,12,FALSE)&lt;$F773),"Yes","No")</f>
        <v>No</v>
      </c>
      <c r="H773">
        <f t="shared" si="108"/>
        <v>-0.21528921850425298</v>
      </c>
      <c r="I773">
        <v>2</v>
      </c>
      <c r="J773" t="str">
        <f t="shared" si="109"/>
        <v>No</v>
      </c>
      <c r="K773">
        <f t="shared" si="110"/>
        <v>8.28088559132798E-2</v>
      </c>
      <c r="L773">
        <v>3</v>
      </c>
      <c r="M773" t="str">
        <f t="shared" si="111"/>
        <v>No</v>
      </c>
      <c r="N773">
        <f t="shared" si="112"/>
        <v>0.69453660087150693</v>
      </c>
      <c r="O773">
        <v>1293</v>
      </c>
      <c r="P773" t="str">
        <f t="shared" si="113"/>
        <v>No</v>
      </c>
      <c r="Q773">
        <f t="shared" si="114"/>
        <v>-4.7211496039411577E-2</v>
      </c>
      <c r="S773">
        <v>2008</v>
      </c>
      <c r="T773" t="str">
        <f t="shared" si="115"/>
        <v>No</v>
      </c>
      <c r="U773">
        <f t="shared" si="116"/>
        <v>-0.11814532025272502</v>
      </c>
      <c r="V773">
        <v>23</v>
      </c>
      <c r="W773">
        <v>677</v>
      </c>
      <c r="X773" t="s">
        <v>908</v>
      </c>
      <c r="Y773">
        <v>25.7609697</v>
      </c>
      <c r="Z773">
        <v>-80.194371700000005</v>
      </c>
      <c r="AA773">
        <v>0.50830672674638611</v>
      </c>
    </row>
    <row r="774" spans="1:27" x14ac:dyDescent="0.3">
      <c r="A774" t="s">
        <v>396</v>
      </c>
      <c r="B774" t="s">
        <v>909</v>
      </c>
      <c r="C774" t="s">
        <v>688</v>
      </c>
      <c r="D774" t="s">
        <v>689</v>
      </c>
      <c r="E774">
        <v>33130</v>
      </c>
      <c r="F774">
        <v>550000</v>
      </c>
      <c r="G774" t="str" cm="1">
        <f t="array" ref="G774">IF(OR(VLOOKUP($C774,Price_LookUp_tbl,11,FALSE)&gt;$F774,VLOOKUP($C774,Price_LookUp_tbl,12,FALSE)&lt;$F774),"Yes","No")</f>
        <v>No</v>
      </c>
      <c r="H774">
        <f t="shared" si="108"/>
        <v>-0.3433336072564912</v>
      </c>
      <c r="I774">
        <v>1</v>
      </c>
      <c r="J774" t="str">
        <f t="shared" si="109"/>
        <v>No</v>
      </c>
      <c r="K774">
        <f t="shared" si="110"/>
        <v>-1.0070625380421454</v>
      </c>
      <c r="L774">
        <v>1.5</v>
      </c>
      <c r="M774" t="str">
        <f t="shared" si="111"/>
        <v>No</v>
      </c>
      <c r="N774">
        <f t="shared" si="112"/>
        <v>-0.63376464829525025</v>
      </c>
      <c r="O774">
        <v>785</v>
      </c>
      <c r="P774" t="str">
        <f t="shared" si="113"/>
        <v>No</v>
      </c>
      <c r="Q774">
        <f t="shared" si="114"/>
        <v>-0.63551447897168944</v>
      </c>
      <c r="S774">
        <v>2008</v>
      </c>
      <c r="T774" t="str">
        <f t="shared" si="115"/>
        <v>No</v>
      </c>
      <c r="U774">
        <f t="shared" si="116"/>
        <v>-0.11814532025272502</v>
      </c>
      <c r="V774">
        <v>21</v>
      </c>
      <c r="W774">
        <v>701</v>
      </c>
      <c r="X774" t="s">
        <v>910</v>
      </c>
      <c r="Y774">
        <v>25.7609697</v>
      </c>
      <c r="Z774">
        <v>-80.194371700000005</v>
      </c>
      <c r="AA774">
        <v>0.50830672674638611</v>
      </c>
    </row>
    <row r="775" spans="1:27" x14ac:dyDescent="0.3">
      <c r="A775" t="s">
        <v>396</v>
      </c>
      <c r="B775" t="s">
        <v>912</v>
      </c>
      <c r="C775" t="s">
        <v>688</v>
      </c>
      <c r="D775" t="s">
        <v>689</v>
      </c>
      <c r="E775">
        <v>33130</v>
      </c>
      <c r="F775">
        <v>1299000</v>
      </c>
      <c r="G775" t="str" cm="1">
        <f t="array" ref="G775">IF(OR(VLOOKUP($C775,Price_LookUp_tbl,11,FALSE)&gt;$F775,VLOOKUP($C775,Price_LookUp_tbl,12,FALSE)&lt;$F775),"Yes","No")</f>
        <v>No</v>
      </c>
      <c r="H775">
        <f t="shared" si="108"/>
        <v>-4.8240539024409876E-2</v>
      </c>
      <c r="I775">
        <v>2</v>
      </c>
      <c r="J775" t="str">
        <f t="shared" si="109"/>
        <v>No</v>
      </c>
      <c r="K775">
        <f t="shared" si="110"/>
        <v>8.28088559132798E-2</v>
      </c>
      <c r="L775">
        <v>2.5</v>
      </c>
      <c r="M775" t="str">
        <f t="shared" si="111"/>
        <v>No</v>
      </c>
      <c r="N775">
        <f t="shared" si="112"/>
        <v>0.25176951781592122</v>
      </c>
      <c r="O775">
        <v>1259</v>
      </c>
      <c r="P775" t="str">
        <f t="shared" si="113"/>
        <v>No</v>
      </c>
      <c r="Q775">
        <f t="shared" si="114"/>
        <v>-8.6586105133304184E-2</v>
      </c>
      <c r="S775">
        <v>2016</v>
      </c>
      <c r="T775" t="str">
        <f t="shared" si="115"/>
        <v>No</v>
      </c>
      <c r="U775">
        <f t="shared" si="116"/>
        <v>0.53435269210753256</v>
      </c>
      <c r="V775">
        <v>59</v>
      </c>
      <c r="W775">
        <v>1032</v>
      </c>
      <c r="X775" t="s">
        <v>913</v>
      </c>
      <c r="Y775">
        <v>25.767897999999999</v>
      </c>
      <c r="Z775">
        <v>-80.192301299999997</v>
      </c>
      <c r="AA775">
        <v>1.0038962448493074</v>
      </c>
    </row>
    <row r="776" spans="1:27" x14ac:dyDescent="0.3">
      <c r="A776" t="s">
        <v>396</v>
      </c>
      <c r="B776" t="s">
        <v>914</v>
      </c>
      <c r="C776" t="s">
        <v>688</v>
      </c>
      <c r="D776" t="s">
        <v>689</v>
      </c>
      <c r="E776">
        <v>33130</v>
      </c>
      <c r="F776">
        <v>380500</v>
      </c>
      <c r="G776" t="str" cm="1">
        <f t="array" ref="G776">IF(OR(VLOOKUP($C776,Price_LookUp_tbl,11,FALSE)&gt;$F776,VLOOKUP($C776,Price_LookUp_tbl,12,FALSE)&lt;$F776),"Yes","No")</f>
        <v>No</v>
      </c>
      <c r="H776">
        <f t="shared" si="108"/>
        <v>-0.41011368077496624</v>
      </c>
      <c r="I776">
        <v>1</v>
      </c>
      <c r="J776" t="str">
        <f t="shared" si="109"/>
        <v>No</v>
      </c>
      <c r="K776">
        <f t="shared" si="110"/>
        <v>-1.0070625380421454</v>
      </c>
      <c r="L776">
        <v>1</v>
      </c>
      <c r="M776" t="str">
        <f t="shared" si="111"/>
        <v>No</v>
      </c>
      <c r="N776">
        <f t="shared" si="112"/>
        <v>-1.076531731350836</v>
      </c>
      <c r="O776">
        <v>638</v>
      </c>
      <c r="P776" t="str">
        <f t="shared" si="113"/>
        <v>No</v>
      </c>
      <c r="Q776">
        <f t="shared" si="114"/>
        <v>-0.80575175946587219</v>
      </c>
      <c r="S776">
        <v>2006</v>
      </c>
      <c r="T776" t="str">
        <f t="shared" si="115"/>
        <v>No</v>
      </c>
      <c r="U776">
        <f t="shared" si="116"/>
        <v>-0.28126982334278944</v>
      </c>
      <c r="V776">
        <v>76</v>
      </c>
      <c r="W776">
        <v>596</v>
      </c>
      <c r="X776" t="s">
        <v>915</v>
      </c>
      <c r="Y776">
        <v>25.768041700000001</v>
      </c>
      <c r="Z776">
        <v>-80.196131100000002</v>
      </c>
      <c r="AA776">
        <v>0.98407642014227226</v>
      </c>
    </row>
    <row r="777" spans="1:27" x14ac:dyDescent="0.3">
      <c r="A777" t="s">
        <v>396</v>
      </c>
      <c r="B777" t="s">
        <v>916</v>
      </c>
      <c r="C777" t="s">
        <v>688</v>
      </c>
      <c r="D777" t="s">
        <v>689</v>
      </c>
      <c r="E777">
        <v>33130</v>
      </c>
      <c r="F777">
        <v>589900</v>
      </c>
      <c r="G777" t="str" cm="1">
        <f t="array" ref="G777">IF(OR(VLOOKUP($C777,Price_LookUp_tbl,11,FALSE)&gt;$F777,VLOOKUP($C777,Price_LookUp_tbl,12,FALSE)&lt;$F777),"Yes","No")</f>
        <v>No</v>
      </c>
      <c r="H777">
        <f t="shared" si="108"/>
        <v>-0.32761369614506258</v>
      </c>
      <c r="I777">
        <v>2</v>
      </c>
      <c r="J777" t="str">
        <f t="shared" si="109"/>
        <v>No</v>
      </c>
      <c r="K777">
        <f t="shared" si="110"/>
        <v>8.28088559132798E-2</v>
      </c>
      <c r="L777">
        <v>2.5</v>
      </c>
      <c r="M777" t="str">
        <f t="shared" si="111"/>
        <v>No</v>
      </c>
      <c r="N777">
        <f t="shared" si="112"/>
        <v>0.25176951781592122</v>
      </c>
      <c r="O777">
        <v>1113</v>
      </c>
      <c r="P777" t="str">
        <f t="shared" si="113"/>
        <v>No</v>
      </c>
      <c r="Q777">
        <f t="shared" si="114"/>
        <v>-0.25566530888943129</v>
      </c>
      <c r="S777">
        <v>2006</v>
      </c>
      <c r="T777" t="str">
        <f t="shared" si="115"/>
        <v>No</v>
      </c>
      <c r="U777">
        <f t="shared" si="116"/>
        <v>-0.28126982334278944</v>
      </c>
      <c r="V777">
        <v>29</v>
      </c>
      <c r="W777">
        <v>530</v>
      </c>
      <c r="X777" t="s">
        <v>917</v>
      </c>
      <c r="Y777">
        <v>25.768041700000001</v>
      </c>
      <c r="Z777">
        <v>-80.196131100000002</v>
      </c>
      <c r="AA777">
        <v>0.98407642014227226</v>
      </c>
    </row>
    <row r="778" spans="1:27" x14ac:dyDescent="0.3">
      <c r="A778" t="s">
        <v>396</v>
      </c>
      <c r="B778" t="s">
        <v>918</v>
      </c>
      <c r="C778" t="s">
        <v>688</v>
      </c>
      <c r="D778" t="s">
        <v>689</v>
      </c>
      <c r="E778">
        <v>33130</v>
      </c>
      <c r="F778">
        <v>640000</v>
      </c>
      <c r="G778" t="str" cm="1">
        <f t="array" ref="G778">IF(OR(VLOOKUP($C778,Price_LookUp_tbl,11,FALSE)&gt;$F778,VLOOKUP($C778,Price_LookUp_tbl,12,FALSE)&lt;$F778),"Yes","No")</f>
        <v>No</v>
      </c>
      <c r="H778">
        <f t="shared" si="108"/>
        <v>-0.3078751611404868</v>
      </c>
      <c r="I778">
        <v>2</v>
      </c>
      <c r="J778" t="str">
        <f t="shared" si="109"/>
        <v>No</v>
      </c>
      <c r="K778">
        <f t="shared" si="110"/>
        <v>8.28088559132798E-2</v>
      </c>
      <c r="L778">
        <v>2</v>
      </c>
      <c r="M778" t="str">
        <f t="shared" si="111"/>
        <v>No</v>
      </c>
      <c r="N778">
        <f t="shared" si="112"/>
        <v>-0.19099756523966455</v>
      </c>
      <c r="O778">
        <v>1100</v>
      </c>
      <c r="P778" t="str">
        <f t="shared" si="113"/>
        <v>No</v>
      </c>
      <c r="Q778">
        <f t="shared" si="114"/>
        <v>-0.2707203064841549</v>
      </c>
      <c r="S778">
        <v>2008</v>
      </c>
      <c r="T778" t="str">
        <f t="shared" si="115"/>
        <v>No</v>
      </c>
      <c r="U778">
        <f t="shared" si="116"/>
        <v>-0.11814532025272502</v>
      </c>
      <c r="V778">
        <v>37</v>
      </c>
      <c r="W778">
        <v>582</v>
      </c>
      <c r="X778" t="s">
        <v>919</v>
      </c>
      <c r="Y778">
        <v>25.762635400000001</v>
      </c>
      <c r="Z778">
        <v>-80.194643499999998</v>
      </c>
      <c r="AA778">
        <v>0.6181413279521133</v>
      </c>
    </row>
    <row r="779" spans="1:27" x14ac:dyDescent="0.3">
      <c r="A779" t="s">
        <v>396</v>
      </c>
      <c r="B779" t="s">
        <v>920</v>
      </c>
      <c r="C779" t="s">
        <v>688</v>
      </c>
      <c r="D779" t="s">
        <v>689</v>
      </c>
      <c r="E779">
        <v>33130</v>
      </c>
      <c r="F779">
        <v>484999</v>
      </c>
      <c r="G779" t="str" cm="1">
        <f t="array" ref="G779">IF(OR(VLOOKUP($C779,Price_LookUp_tbl,11,FALSE)&gt;$F779,VLOOKUP($C779,Price_LookUp_tbl,12,FALSE)&lt;$F779),"Yes","No")</f>
        <v>No</v>
      </c>
      <c r="H779">
        <f t="shared" si="108"/>
        <v>-0.36894287898967348</v>
      </c>
      <c r="I779">
        <v>1</v>
      </c>
      <c r="J779" t="str">
        <f t="shared" si="109"/>
        <v>No</v>
      </c>
      <c r="K779">
        <f t="shared" si="110"/>
        <v>-1.0070625380421454</v>
      </c>
      <c r="L779">
        <v>1</v>
      </c>
      <c r="M779" t="str">
        <f t="shared" si="111"/>
        <v>No</v>
      </c>
      <c r="N779">
        <f t="shared" si="112"/>
        <v>-1.076531731350836</v>
      </c>
      <c r="O779">
        <v>707</v>
      </c>
      <c r="P779" t="str">
        <f t="shared" si="113"/>
        <v>No</v>
      </c>
      <c r="Q779">
        <f t="shared" si="114"/>
        <v>-0.72584446454003126</v>
      </c>
      <c r="S779">
        <v>2008</v>
      </c>
      <c r="T779" t="str">
        <f t="shared" si="115"/>
        <v>No</v>
      </c>
      <c r="U779">
        <f t="shared" si="116"/>
        <v>-0.11814532025272502</v>
      </c>
      <c r="V779">
        <v>45</v>
      </c>
      <c r="W779">
        <v>686</v>
      </c>
      <c r="X779" t="s">
        <v>921</v>
      </c>
      <c r="Y779">
        <v>25.762635400000001</v>
      </c>
      <c r="Z779">
        <v>-80.194643499999998</v>
      </c>
      <c r="AA779">
        <v>0.6181413279521133</v>
      </c>
    </row>
    <row r="780" spans="1:27" x14ac:dyDescent="0.3">
      <c r="A780" t="s">
        <v>396</v>
      </c>
      <c r="B780" t="s">
        <v>922</v>
      </c>
      <c r="C780" t="s">
        <v>688</v>
      </c>
      <c r="D780" t="s">
        <v>689</v>
      </c>
      <c r="E780">
        <v>33130</v>
      </c>
      <c r="F780">
        <v>1000000</v>
      </c>
      <c r="G780" t="str" cm="1">
        <f t="array" ref="G780">IF(OR(VLOOKUP($C780,Price_LookUp_tbl,11,FALSE)&gt;$F780,VLOOKUP($C780,Price_LookUp_tbl,12,FALSE)&lt;$F780),"Yes","No")</f>
        <v>No</v>
      </c>
      <c r="H780">
        <f t="shared" si="108"/>
        <v>-0.16604137667646904</v>
      </c>
      <c r="I780">
        <v>2</v>
      </c>
      <c r="J780" t="str">
        <f t="shared" si="109"/>
        <v>No</v>
      </c>
      <c r="K780">
        <f t="shared" si="110"/>
        <v>8.28088559132798E-2</v>
      </c>
      <c r="L780">
        <v>2.5</v>
      </c>
      <c r="M780" t="str">
        <f t="shared" si="111"/>
        <v>No</v>
      </c>
      <c r="N780">
        <f t="shared" si="112"/>
        <v>0.25176951781592122</v>
      </c>
      <c r="O780">
        <v>1119</v>
      </c>
      <c r="P780" t="str">
        <f t="shared" si="113"/>
        <v>No</v>
      </c>
      <c r="Q780">
        <f t="shared" si="114"/>
        <v>-0.24871684846109729</v>
      </c>
      <c r="S780">
        <v>2018</v>
      </c>
      <c r="T780" t="str">
        <f t="shared" si="115"/>
        <v>No</v>
      </c>
      <c r="U780">
        <f t="shared" si="116"/>
        <v>0.69747719519759699</v>
      </c>
      <c r="V780">
        <v>41</v>
      </c>
      <c r="W780">
        <v>894</v>
      </c>
      <c r="X780" t="s">
        <v>923</v>
      </c>
      <c r="Y780">
        <v>25.765951999999999</v>
      </c>
      <c r="Z780">
        <v>-80.193033700000001</v>
      </c>
      <c r="AA780">
        <v>0.86248339947600727</v>
      </c>
    </row>
    <row r="781" spans="1:27" x14ac:dyDescent="0.3">
      <c r="A781" t="s">
        <v>396</v>
      </c>
      <c r="B781" t="s">
        <v>924</v>
      </c>
      <c r="C781" t="s">
        <v>688</v>
      </c>
      <c r="D781" t="s">
        <v>689</v>
      </c>
      <c r="E781">
        <v>33130</v>
      </c>
      <c r="F781">
        <v>1250000</v>
      </c>
      <c r="G781" t="str" cm="1">
        <f t="array" ref="G781">IF(OR(VLOOKUP($C781,Price_LookUp_tbl,11,FALSE)&gt;$F781,VLOOKUP($C781,Price_LookUp_tbl,12,FALSE)&lt;$F781),"Yes","No")</f>
        <v>No</v>
      </c>
      <c r="H781">
        <f t="shared" si="108"/>
        <v>-6.7545693020901174E-2</v>
      </c>
      <c r="I781">
        <v>2</v>
      </c>
      <c r="J781" t="str">
        <f t="shared" si="109"/>
        <v>No</v>
      </c>
      <c r="K781">
        <f t="shared" si="110"/>
        <v>8.28088559132798E-2</v>
      </c>
      <c r="L781">
        <v>2</v>
      </c>
      <c r="M781" t="str">
        <f t="shared" si="111"/>
        <v>No</v>
      </c>
      <c r="N781">
        <f t="shared" si="112"/>
        <v>-0.19099756523966455</v>
      </c>
      <c r="O781">
        <v>1152</v>
      </c>
      <c r="P781" t="str">
        <f t="shared" si="113"/>
        <v>No</v>
      </c>
      <c r="Q781">
        <f t="shared" si="114"/>
        <v>-0.21050031610526035</v>
      </c>
      <c r="S781">
        <v>2018</v>
      </c>
      <c r="T781" t="str">
        <f t="shared" si="115"/>
        <v>No</v>
      </c>
      <c r="U781">
        <f t="shared" si="116"/>
        <v>0.69747719519759699</v>
      </c>
      <c r="V781">
        <v>497</v>
      </c>
      <c r="W781">
        <v>1085</v>
      </c>
      <c r="X781" t="s">
        <v>925</v>
      </c>
      <c r="Y781">
        <v>25.765951999999999</v>
      </c>
      <c r="Z781">
        <v>-80.193033700000001</v>
      </c>
      <c r="AA781">
        <v>0.86248339947600727</v>
      </c>
    </row>
    <row r="782" spans="1:27" x14ac:dyDescent="0.3">
      <c r="A782" t="s">
        <v>396</v>
      </c>
      <c r="B782" t="s">
        <v>926</v>
      </c>
      <c r="C782" t="s">
        <v>688</v>
      </c>
      <c r="D782" t="s">
        <v>689</v>
      </c>
      <c r="E782">
        <v>33130</v>
      </c>
      <c r="F782">
        <v>1000000</v>
      </c>
      <c r="G782" t="str" cm="1">
        <f t="array" ref="G782">IF(OR(VLOOKUP($C782,Price_LookUp_tbl,11,FALSE)&gt;$F782,VLOOKUP($C782,Price_LookUp_tbl,12,FALSE)&lt;$F782),"Yes","No")</f>
        <v>No</v>
      </c>
      <c r="H782">
        <f t="shared" si="108"/>
        <v>-0.16604137667646904</v>
      </c>
      <c r="I782">
        <v>2</v>
      </c>
      <c r="J782" t="str">
        <f t="shared" si="109"/>
        <v>No</v>
      </c>
      <c r="K782">
        <f t="shared" si="110"/>
        <v>8.28088559132798E-2</v>
      </c>
      <c r="L782">
        <v>2.5</v>
      </c>
      <c r="M782" t="str">
        <f t="shared" si="111"/>
        <v>No</v>
      </c>
      <c r="N782">
        <f t="shared" si="112"/>
        <v>0.25176951781592122</v>
      </c>
      <c r="O782">
        <v>1119</v>
      </c>
      <c r="P782" t="str">
        <f t="shared" si="113"/>
        <v>No</v>
      </c>
      <c r="Q782">
        <f t="shared" si="114"/>
        <v>-0.24871684846109729</v>
      </c>
      <c r="S782">
        <v>2018</v>
      </c>
      <c r="T782" t="str">
        <f t="shared" si="115"/>
        <v>No</v>
      </c>
      <c r="U782">
        <f t="shared" si="116"/>
        <v>0.69747719519759699</v>
      </c>
      <c r="V782">
        <v>115</v>
      </c>
      <c r="W782">
        <v>894</v>
      </c>
      <c r="X782" t="s">
        <v>927</v>
      </c>
      <c r="Y782">
        <v>25.765951999999999</v>
      </c>
      <c r="Z782">
        <v>-80.193033700000001</v>
      </c>
      <c r="AA782">
        <v>0.86248339947600727</v>
      </c>
    </row>
    <row r="783" spans="1:27" x14ac:dyDescent="0.3">
      <c r="A783" t="s">
        <v>396</v>
      </c>
      <c r="B783" t="s">
        <v>928</v>
      </c>
      <c r="C783" t="s">
        <v>688</v>
      </c>
      <c r="D783" t="s">
        <v>689</v>
      </c>
      <c r="E783">
        <v>33130</v>
      </c>
      <c r="F783">
        <v>750000</v>
      </c>
      <c r="G783" t="str" cm="1">
        <f t="array" ref="G783">IF(OR(VLOOKUP($C783,Price_LookUp_tbl,11,FALSE)&gt;$F783,VLOOKUP($C783,Price_LookUp_tbl,12,FALSE)&lt;$F783),"Yes","No")</f>
        <v>No</v>
      </c>
      <c r="H783">
        <f t="shared" si="108"/>
        <v>-0.26453706033203689</v>
      </c>
      <c r="I783">
        <v>1</v>
      </c>
      <c r="J783" t="str">
        <f t="shared" si="109"/>
        <v>No</v>
      </c>
      <c r="K783">
        <f t="shared" si="110"/>
        <v>-1.0070625380421454</v>
      </c>
      <c r="L783">
        <v>1.5</v>
      </c>
      <c r="M783" t="str">
        <f t="shared" si="111"/>
        <v>No</v>
      </c>
      <c r="N783">
        <f t="shared" si="112"/>
        <v>-0.63376464829525025</v>
      </c>
      <c r="O783">
        <v>838</v>
      </c>
      <c r="P783" t="str">
        <f t="shared" si="113"/>
        <v>No</v>
      </c>
      <c r="Q783">
        <f t="shared" si="114"/>
        <v>-0.57413641185473918</v>
      </c>
      <c r="S783">
        <v>2018</v>
      </c>
      <c r="T783" t="str">
        <f t="shared" si="115"/>
        <v>No</v>
      </c>
      <c r="U783">
        <f t="shared" si="116"/>
        <v>0.69747719519759699</v>
      </c>
      <c r="V783">
        <v>4</v>
      </c>
      <c r="W783">
        <v>895</v>
      </c>
      <c r="X783" t="s">
        <v>869</v>
      </c>
      <c r="Y783">
        <v>25.765951999999999</v>
      </c>
      <c r="Z783">
        <v>-80.193033700000001</v>
      </c>
      <c r="AA783">
        <v>0.86248339947600727</v>
      </c>
    </row>
    <row r="784" spans="1:27" x14ac:dyDescent="0.3">
      <c r="A784" t="s">
        <v>396</v>
      </c>
      <c r="B784" t="s">
        <v>929</v>
      </c>
      <c r="C784" t="s">
        <v>688</v>
      </c>
      <c r="D784" t="s">
        <v>689</v>
      </c>
      <c r="E784">
        <v>33130</v>
      </c>
      <c r="F784">
        <v>1325000</v>
      </c>
      <c r="G784" t="str" cm="1">
        <f t="array" ref="G784">IF(OR(VLOOKUP($C784,Price_LookUp_tbl,11,FALSE)&gt;$F784,VLOOKUP($C784,Price_LookUp_tbl,12,FALSE)&lt;$F784),"Yes","No")</f>
        <v>No</v>
      </c>
      <c r="H784">
        <f t="shared" si="108"/>
        <v>-3.7996987924230813E-2</v>
      </c>
      <c r="I784">
        <v>2</v>
      </c>
      <c r="J784" t="str">
        <f t="shared" si="109"/>
        <v>No</v>
      </c>
      <c r="K784">
        <f t="shared" si="110"/>
        <v>8.28088559132798E-2</v>
      </c>
      <c r="L784">
        <v>2</v>
      </c>
      <c r="M784" t="str">
        <f t="shared" si="111"/>
        <v>No</v>
      </c>
      <c r="N784">
        <f t="shared" si="112"/>
        <v>-0.19099756523966455</v>
      </c>
      <c r="O784">
        <v>1152</v>
      </c>
      <c r="P784" t="str">
        <f t="shared" si="113"/>
        <v>No</v>
      </c>
      <c r="Q784">
        <f t="shared" si="114"/>
        <v>-0.21050031610526035</v>
      </c>
      <c r="S784">
        <v>2018</v>
      </c>
      <c r="T784" t="str">
        <f t="shared" si="115"/>
        <v>No</v>
      </c>
      <c r="U784">
        <f t="shared" si="116"/>
        <v>0.69747719519759699</v>
      </c>
      <c r="V784">
        <v>53</v>
      </c>
      <c r="W784">
        <v>1150</v>
      </c>
      <c r="X784" t="s">
        <v>930</v>
      </c>
      <c r="Y784">
        <v>25.765951999999999</v>
      </c>
      <c r="Z784">
        <v>-80.193033700000001</v>
      </c>
      <c r="AA784">
        <v>0.86248339947600727</v>
      </c>
    </row>
    <row r="785" spans="1:27" x14ac:dyDescent="0.3">
      <c r="A785" t="s">
        <v>396</v>
      </c>
      <c r="B785" t="s">
        <v>931</v>
      </c>
      <c r="C785" t="s">
        <v>688</v>
      </c>
      <c r="D785" t="s">
        <v>689</v>
      </c>
      <c r="E785">
        <v>33130</v>
      </c>
      <c r="F785">
        <v>688000</v>
      </c>
      <c r="G785" t="str" cm="1">
        <f t="array" ref="G785">IF(OR(VLOOKUP($C785,Price_LookUp_tbl,11,FALSE)&gt;$F785,VLOOKUP($C785,Price_LookUp_tbl,12,FALSE)&lt;$F785),"Yes","No")</f>
        <v>No</v>
      </c>
      <c r="H785">
        <f t="shared" si="108"/>
        <v>-0.28896398987861777</v>
      </c>
      <c r="I785">
        <v>1</v>
      </c>
      <c r="J785" t="str">
        <f t="shared" si="109"/>
        <v>No</v>
      </c>
      <c r="K785">
        <f t="shared" si="110"/>
        <v>-1.0070625380421454</v>
      </c>
      <c r="L785">
        <v>2</v>
      </c>
      <c r="M785" t="str">
        <f t="shared" si="111"/>
        <v>No</v>
      </c>
      <c r="N785">
        <f t="shared" si="112"/>
        <v>-0.19099756523966455</v>
      </c>
      <c r="O785">
        <v>881</v>
      </c>
      <c r="P785" t="str">
        <f t="shared" si="113"/>
        <v>No</v>
      </c>
      <c r="Q785">
        <f t="shared" si="114"/>
        <v>-0.52433911211834561</v>
      </c>
      <c r="S785">
        <v>2018</v>
      </c>
      <c r="T785" t="str">
        <f t="shared" si="115"/>
        <v>No</v>
      </c>
      <c r="U785">
        <f t="shared" si="116"/>
        <v>0.69747719519759699</v>
      </c>
      <c r="V785">
        <v>486</v>
      </c>
      <c r="W785">
        <v>781</v>
      </c>
      <c r="X785" t="s">
        <v>932</v>
      </c>
      <c r="Y785">
        <v>25.765951999999999</v>
      </c>
      <c r="Z785">
        <v>-80.193033700000001</v>
      </c>
      <c r="AA785">
        <v>0.86248339947600727</v>
      </c>
    </row>
    <row r="786" spans="1:27" x14ac:dyDescent="0.3">
      <c r="A786" t="s">
        <v>396</v>
      </c>
      <c r="B786" t="s">
        <v>933</v>
      </c>
      <c r="C786" t="s">
        <v>688</v>
      </c>
      <c r="D786" t="s">
        <v>689</v>
      </c>
      <c r="E786">
        <v>33130</v>
      </c>
      <c r="F786">
        <v>1050000</v>
      </c>
      <c r="G786" t="str" cm="1">
        <f t="array" ref="G786">IF(OR(VLOOKUP($C786,Price_LookUp_tbl,11,FALSE)&gt;$F786,VLOOKUP($C786,Price_LookUp_tbl,12,FALSE)&lt;$F786),"Yes","No")</f>
        <v>No</v>
      </c>
      <c r="H786">
        <f t="shared" si="108"/>
        <v>-0.14634223994535547</v>
      </c>
      <c r="I786">
        <v>2</v>
      </c>
      <c r="J786" t="str">
        <f t="shared" si="109"/>
        <v>No</v>
      </c>
      <c r="K786">
        <f t="shared" si="110"/>
        <v>8.28088559132798E-2</v>
      </c>
      <c r="L786">
        <v>2.5</v>
      </c>
      <c r="M786" t="str">
        <f t="shared" si="111"/>
        <v>No</v>
      </c>
      <c r="N786">
        <f t="shared" si="112"/>
        <v>0.25176951781592122</v>
      </c>
      <c r="O786">
        <v>1119</v>
      </c>
      <c r="P786" t="str">
        <f t="shared" si="113"/>
        <v>No</v>
      </c>
      <c r="Q786">
        <f t="shared" si="114"/>
        <v>-0.24871684846109729</v>
      </c>
      <c r="S786">
        <v>2018</v>
      </c>
      <c r="T786" t="str">
        <f t="shared" si="115"/>
        <v>No</v>
      </c>
      <c r="U786">
        <f t="shared" si="116"/>
        <v>0.69747719519759699</v>
      </c>
      <c r="V786">
        <v>318</v>
      </c>
      <c r="W786">
        <v>938</v>
      </c>
      <c r="X786" t="s">
        <v>934</v>
      </c>
      <c r="Y786">
        <v>25.765951999999999</v>
      </c>
      <c r="Z786">
        <v>-80.193033700000001</v>
      </c>
      <c r="AA786">
        <v>0.86248339947600727</v>
      </c>
    </row>
    <row r="787" spans="1:27" x14ac:dyDescent="0.3">
      <c r="A787" t="s">
        <v>396</v>
      </c>
      <c r="B787" t="s">
        <v>935</v>
      </c>
      <c r="C787" t="s">
        <v>688</v>
      </c>
      <c r="D787" t="s">
        <v>689</v>
      </c>
      <c r="E787">
        <v>33130</v>
      </c>
      <c r="F787">
        <v>999000</v>
      </c>
      <c r="G787" t="str" cm="1">
        <f t="array" ref="G787">IF(OR(VLOOKUP($C787,Price_LookUp_tbl,11,FALSE)&gt;$F787,VLOOKUP($C787,Price_LookUp_tbl,12,FALSE)&lt;$F787),"Yes","No")</f>
        <v>No</v>
      </c>
      <c r="H787">
        <f t="shared" si="108"/>
        <v>-0.1664353594110913</v>
      </c>
      <c r="I787">
        <v>3</v>
      </c>
      <c r="J787" t="str">
        <f t="shared" si="109"/>
        <v>No</v>
      </c>
      <c r="K787">
        <f t="shared" si="110"/>
        <v>1.172680249868705</v>
      </c>
      <c r="L787">
        <v>3</v>
      </c>
      <c r="M787" t="str">
        <f t="shared" si="111"/>
        <v>No</v>
      </c>
      <c r="N787">
        <f t="shared" si="112"/>
        <v>0.69453660087150693</v>
      </c>
      <c r="O787">
        <v>1334</v>
      </c>
      <c r="P787" t="str">
        <f t="shared" si="113"/>
        <v>No</v>
      </c>
      <c r="Q787">
        <f t="shared" si="114"/>
        <v>2.6965022087069074E-4</v>
      </c>
      <c r="S787">
        <v>2018</v>
      </c>
      <c r="T787" t="str">
        <f t="shared" si="115"/>
        <v>No</v>
      </c>
      <c r="U787">
        <f t="shared" si="116"/>
        <v>0.69747719519759699</v>
      </c>
      <c r="V787">
        <v>85</v>
      </c>
      <c r="W787">
        <v>749</v>
      </c>
      <c r="X787" t="s">
        <v>936</v>
      </c>
      <c r="Y787">
        <v>25.765951999999999</v>
      </c>
      <c r="Z787">
        <v>-80.193033700000001</v>
      </c>
      <c r="AA787">
        <v>0.86248339947600727</v>
      </c>
    </row>
    <row r="788" spans="1:27" x14ac:dyDescent="0.3">
      <c r="A788" t="s">
        <v>396</v>
      </c>
      <c r="B788" t="s">
        <v>937</v>
      </c>
      <c r="C788" t="s">
        <v>688</v>
      </c>
      <c r="D788" t="s">
        <v>689</v>
      </c>
      <c r="E788">
        <v>33130</v>
      </c>
      <c r="F788">
        <v>699000</v>
      </c>
      <c r="G788" t="str" cm="1">
        <f t="array" ref="G788">IF(OR(VLOOKUP($C788,Price_LookUp_tbl,11,FALSE)&gt;$F788,VLOOKUP($C788,Price_LookUp_tbl,12,FALSE)&lt;$F788),"Yes","No")</f>
        <v>No</v>
      </c>
      <c r="H788">
        <f t="shared" si="108"/>
        <v>-0.28463017979777278</v>
      </c>
      <c r="I788">
        <v>1</v>
      </c>
      <c r="J788" t="str">
        <f t="shared" si="109"/>
        <v>No</v>
      </c>
      <c r="K788">
        <f t="shared" si="110"/>
        <v>-1.0070625380421454</v>
      </c>
      <c r="L788">
        <v>2</v>
      </c>
      <c r="M788" t="str">
        <f t="shared" si="111"/>
        <v>No</v>
      </c>
      <c r="N788">
        <f t="shared" si="112"/>
        <v>-0.19099756523966455</v>
      </c>
      <c r="O788">
        <v>866</v>
      </c>
      <c r="P788" t="str">
        <f t="shared" si="113"/>
        <v>No</v>
      </c>
      <c r="Q788">
        <f t="shared" si="114"/>
        <v>-0.54171026318918047</v>
      </c>
      <c r="S788">
        <v>2018</v>
      </c>
      <c r="T788" t="str">
        <f t="shared" si="115"/>
        <v>No</v>
      </c>
      <c r="U788">
        <f t="shared" si="116"/>
        <v>0.69747719519759699</v>
      </c>
      <c r="V788">
        <v>518</v>
      </c>
      <c r="W788">
        <v>807</v>
      </c>
      <c r="X788" t="s">
        <v>938</v>
      </c>
      <c r="Y788">
        <v>25.765951999999999</v>
      </c>
      <c r="Z788">
        <v>-80.193033700000001</v>
      </c>
      <c r="AA788">
        <v>0.86248339947600727</v>
      </c>
    </row>
    <row r="789" spans="1:27" x14ac:dyDescent="0.3">
      <c r="A789" t="s">
        <v>396</v>
      </c>
      <c r="B789" t="s">
        <v>939</v>
      </c>
      <c r="C789" t="s">
        <v>688</v>
      </c>
      <c r="D789" t="s">
        <v>689</v>
      </c>
      <c r="E789">
        <v>33130</v>
      </c>
      <c r="F789">
        <v>669969</v>
      </c>
      <c r="G789" t="str" cm="1">
        <f t="array" ref="G789">IF(OR(VLOOKUP($C789,Price_LookUp_tbl,11,FALSE)&gt;$F789,VLOOKUP($C789,Price_LookUp_tbl,12,FALSE)&lt;$F789),"Yes","No")</f>
        <v>No</v>
      </c>
      <c r="H789">
        <f t="shared" si="108"/>
        <v>-0.29606789256659194</v>
      </c>
      <c r="I789">
        <v>1</v>
      </c>
      <c r="J789" t="str">
        <f t="shared" si="109"/>
        <v>No</v>
      </c>
      <c r="K789">
        <f t="shared" si="110"/>
        <v>-1.0070625380421454</v>
      </c>
      <c r="L789">
        <v>2</v>
      </c>
      <c r="M789" t="str">
        <f t="shared" si="111"/>
        <v>No</v>
      </c>
      <c r="N789">
        <f t="shared" si="112"/>
        <v>-0.19099756523966455</v>
      </c>
      <c r="O789">
        <v>866</v>
      </c>
      <c r="P789" t="str">
        <f t="shared" si="113"/>
        <v>No</v>
      </c>
      <c r="Q789">
        <f t="shared" si="114"/>
        <v>-0.54171026318918047</v>
      </c>
      <c r="S789">
        <v>2018</v>
      </c>
      <c r="T789" t="str">
        <f t="shared" si="115"/>
        <v>No</v>
      </c>
      <c r="U789">
        <f t="shared" si="116"/>
        <v>0.69747719519759699</v>
      </c>
      <c r="V789">
        <v>68</v>
      </c>
      <c r="W789">
        <v>774</v>
      </c>
      <c r="X789" t="s">
        <v>940</v>
      </c>
      <c r="Y789">
        <v>25.765951999999999</v>
      </c>
      <c r="Z789">
        <v>-80.193033700000001</v>
      </c>
      <c r="AA789">
        <v>0.86248339947600727</v>
      </c>
    </row>
    <row r="790" spans="1:27" x14ac:dyDescent="0.3">
      <c r="A790" t="s">
        <v>396</v>
      </c>
      <c r="B790" t="s">
        <v>941</v>
      </c>
      <c r="C790" t="s">
        <v>688</v>
      </c>
      <c r="D790" t="s">
        <v>689</v>
      </c>
      <c r="E790">
        <v>33130</v>
      </c>
      <c r="F790">
        <v>709000</v>
      </c>
      <c r="G790" t="str" cm="1">
        <f t="array" ref="G790">IF(OR(VLOOKUP($C790,Price_LookUp_tbl,11,FALSE)&gt;$F790,VLOOKUP($C790,Price_LookUp_tbl,12,FALSE)&lt;$F790),"Yes","No")</f>
        <v>No</v>
      </c>
      <c r="H790">
        <f t="shared" si="108"/>
        <v>-0.28069035245155005</v>
      </c>
      <c r="I790">
        <v>1</v>
      </c>
      <c r="J790" t="str">
        <f t="shared" si="109"/>
        <v>No</v>
      </c>
      <c r="K790">
        <f t="shared" si="110"/>
        <v>-1.0070625380421454</v>
      </c>
      <c r="L790">
        <v>2</v>
      </c>
      <c r="M790" t="str">
        <f t="shared" si="111"/>
        <v>No</v>
      </c>
      <c r="N790">
        <f t="shared" si="112"/>
        <v>-0.19099756523966455</v>
      </c>
      <c r="O790">
        <v>881</v>
      </c>
      <c r="P790" t="str">
        <f t="shared" si="113"/>
        <v>No</v>
      </c>
      <c r="Q790">
        <f t="shared" si="114"/>
        <v>-0.52433911211834561</v>
      </c>
      <c r="S790">
        <v>2018</v>
      </c>
      <c r="T790" t="str">
        <f t="shared" si="115"/>
        <v>No</v>
      </c>
      <c r="U790">
        <f t="shared" si="116"/>
        <v>0.69747719519759699</v>
      </c>
      <c r="V790">
        <v>223</v>
      </c>
      <c r="W790">
        <v>805</v>
      </c>
      <c r="X790" t="s">
        <v>925</v>
      </c>
      <c r="Y790">
        <v>25.765951999999999</v>
      </c>
      <c r="Z790">
        <v>-80.193033700000001</v>
      </c>
      <c r="AA790">
        <v>0.86248339947600727</v>
      </c>
    </row>
    <row r="791" spans="1:27" x14ac:dyDescent="0.3">
      <c r="A791" t="s">
        <v>396</v>
      </c>
      <c r="B791" t="s">
        <v>942</v>
      </c>
      <c r="C791" t="s">
        <v>688</v>
      </c>
      <c r="D791" t="s">
        <v>689</v>
      </c>
      <c r="E791">
        <v>33130</v>
      </c>
      <c r="F791">
        <v>1530000</v>
      </c>
      <c r="G791" t="str" cm="1">
        <f t="array" ref="G791">IF(OR(VLOOKUP($C791,Price_LookUp_tbl,11,FALSE)&gt;$F791,VLOOKUP($C791,Price_LookUp_tbl,12,FALSE)&lt;$F791),"Yes","No")</f>
        <v>No</v>
      </c>
      <c r="H791">
        <f t="shared" si="108"/>
        <v>4.2769472673334835E-2</v>
      </c>
      <c r="I791">
        <v>3</v>
      </c>
      <c r="J791" t="str">
        <f t="shared" si="109"/>
        <v>No</v>
      </c>
      <c r="K791">
        <f t="shared" si="110"/>
        <v>1.172680249868705</v>
      </c>
      <c r="L791">
        <v>3</v>
      </c>
      <c r="M791" t="str">
        <f t="shared" si="111"/>
        <v>No</v>
      </c>
      <c r="N791">
        <f t="shared" si="112"/>
        <v>0.69453660087150693</v>
      </c>
      <c r="O791">
        <v>1450</v>
      </c>
      <c r="P791" t="str">
        <f t="shared" si="113"/>
        <v>No</v>
      </c>
      <c r="Q791">
        <f t="shared" si="114"/>
        <v>0.13460655183532783</v>
      </c>
      <c r="S791">
        <v>2018</v>
      </c>
      <c r="T791" t="str">
        <f t="shared" si="115"/>
        <v>No</v>
      </c>
      <c r="U791">
        <f t="shared" si="116"/>
        <v>0.69747719519759699</v>
      </c>
      <c r="V791">
        <v>15</v>
      </c>
      <c r="W791">
        <v>1055</v>
      </c>
      <c r="X791" t="s">
        <v>943</v>
      </c>
      <c r="Y791">
        <v>25.765951999999999</v>
      </c>
      <c r="Z791">
        <v>-80.193033700000001</v>
      </c>
      <c r="AA791">
        <v>0.86248339947600727</v>
      </c>
    </row>
    <row r="792" spans="1:27" x14ac:dyDescent="0.3">
      <c r="A792" t="s">
        <v>396</v>
      </c>
      <c r="B792" t="s">
        <v>944</v>
      </c>
      <c r="C792" t="s">
        <v>688</v>
      </c>
      <c r="D792" t="s">
        <v>689</v>
      </c>
      <c r="E792">
        <v>33130</v>
      </c>
      <c r="F792">
        <v>1375000</v>
      </c>
      <c r="G792" t="str" cm="1">
        <f t="array" ref="G792">IF(OR(VLOOKUP($C792,Price_LookUp_tbl,11,FALSE)&gt;$F792,VLOOKUP($C792,Price_LookUp_tbl,12,FALSE)&lt;$F792),"Yes","No")</f>
        <v>No</v>
      </c>
      <c r="H792">
        <f t="shared" si="108"/>
        <v>-1.8297851193117241E-2</v>
      </c>
      <c r="I792">
        <v>2</v>
      </c>
      <c r="J792" t="str">
        <f t="shared" si="109"/>
        <v>No</v>
      </c>
      <c r="K792">
        <f t="shared" si="110"/>
        <v>8.28088559132798E-2</v>
      </c>
      <c r="L792">
        <v>2</v>
      </c>
      <c r="M792" t="str">
        <f t="shared" si="111"/>
        <v>No</v>
      </c>
      <c r="N792">
        <f t="shared" si="112"/>
        <v>-0.19099756523966455</v>
      </c>
      <c r="O792">
        <v>1140</v>
      </c>
      <c r="P792" t="str">
        <f t="shared" si="113"/>
        <v>No</v>
      </c>
      <c r="Q792">
        <f t="shared" si="114"/>
        <v>-0.22439723696192831</v>
      </c>
      <c r="S792">
        <v>2018</v>
      </c>
      <c r="T792" t="str">
        <f t="shared" si="115"/>
        <v>No</v>
      </c>
      <c r="U792">
        <f t="shared" si="116"/>
        <v>0.69747719519759699</v>
      </c>
      <c r="V792">
        <v>22</v>
      </c>
      <c r="W792">
        <v>1206</v>
      </c>
      <c r="X792" t="s">
        <v>834</v>
      </c>
      <c r="Y792">
        <v>25.765951999999999</v>
      </c>
      <c r="Z792">
        <v>-80.193033700000001</v>
      </c>
      <c r="AA792">
        <v>0.86248339947600727</v>
      </c>
    </row>
    <row r="793" spans="1:27" x14ac:dyDescent="0.3">
      <c r="A793" t="s">
        <v>396</v>
      </c>
      <c r="B793" t="s">
        <v>945</v>
      </c>
      <c r="C793" t="s">
        <v>688</v>
      </c>
      <c r="D793" t="s">
        <v>689</v>
      </c>
      <c r="E793">
        <v>33130</v>
      </c>
      <c r="F793">
        <v>740000</v>
      </c>
      <c r="G793" t="str" cm="1">
        <f t="array" ref="G793">IF(OR(VLOOKUP($C793,Price_LookUp_tbl,11,FALSE)&gt;$F793,VLOOKUP($C793,Price_LookUp_tbl,12,FALSE)&lt;$F793),"Yes","No")</f>
        <v>No</v>
      </c>
      <c r="H793">
        <f t="shared" si="108"/>
        <v>-0.26847688767825961</v>
      </c>
      <c r="I793">
        <v>1</v>
      </c>
      <c r="J793" t="str">
        <f t="shared" si="109"/>
        <v>No</v>
      </c>
      <c r="K793">
        <f t="shared" si="110"/>
        <v>-1.0070625380421454</v>
      </c>
      <c r="L793">
        <v>2</v>
      </c>
      <c r="M793" t="str">
        <f t="shared" si="111"/>
        <v>No</v>
      </c>
      <c r="N793">
        <f t="shared" si="112"/>
        <v>-0.19099756523966455</v>
      </c>
      <c r="O793">
        <v>881</v>
      </c>
      <c r="P793" t="str">
        <f t="shared" si="113"/>
        <v>No</v>
      </c>
      <c r="Q793">
        <f t="shared" si="114"/>
        <v>-0.52433911211834561</v>
      </c>
      <c r="S793">
        <v>2018</v>
      </c>
      <c r="T793" t="str">
        <f t="shared" si="115"/>
        <v>No</v>
      </c>
      <c r="U793">
        <f t="shared" si="116"/>
        <v>0.69747719519759699</v>
      </c>
      <c r="V793">
        <v>160</v>
      </c>
      <c r="W793">
        <v>840</v>
      </c>
      <c r="X793" t="s">
        <v>946</v>
      </c>
      <c r="Y793">
        <v>25.765951999999999</v>
      </c>
      <c r="Z793">
        <v>-80.193033700000001</v>
      </c>
      <c r="AA793">
        <v>0.86248339947600727</v>
      </c>
    </row>
    <row r="794" spans="1:27" x14ac:dyDescent="0.3">
      <c r="A794" t="s">
        <v>396</v>
      </c>
      <c r="B794" t="s">
        <v>947</v>
      </c>
      <c r="C794" t="s">
        <v>688</v>
      </c>
      <c r="D794" t="s">
        <v>689</v>
      </c>
      <c r="E794">
        <v>33130</v>
      </c>
      <c r="F794">
        <v>1699000</v>
      </c>
      <c r="G794" t="str" cm="1">
        <f t="array" ref="G794">IF(OR(VLOOKUP($C794,Price_LookUp_tbl,11,FALSE)&gt;$F794,VLOOKUP($C794,Price_LookUp_tbl,12,FALSE)&lt;$F794),"Yes","No")</f>
        <v>No</v>
      </c>
      <c r="H794">
        <f t="shared" si="108"/>
        <v>0.10935255482449871</v>
      </c>
      <c r="I794">
        <v>2</v>
      </c>
      <c r="J794" t="str">
        <f t="shared" si="109"/>
        <v>No</v>
      </c>
      <c r="K794">
        <f t="shared" si="110"/>
        <v>8.28088559132798E-2</v>
      </c>
      <c r="L794">
        <v>4</v>
      </c>
      <c r="M794" t="str">
        <f t="shared" si="111"/>
        <v>No</v>
      </c>
      <c r="N794">
        <f t="shared" si="112"/>
        <v>1.5800707669826786</v>
      </c>
      <c r="O794">
        <v>1722</v>
      </c>
      <c r="P794" t="str">
        <f t="shared" si="113"/>
        <v>No</v>
      </c>
      <c r="Q794">
        <f t="shared" si="114"/>
        <v>0.44960342458646874</v>
      </c>
      <c r="S794">
        <v>2018</v>
      </c>
      <c r="T794" t="str">
        <f t="shared" si="115"/>
        <v>No</v>
      </c>
      <c r="U794">
        <f t="shared" si="116"/>
        <v>0.69747719519759699</v>
      </c>
      <c r="V794">
        <v>34</v>
      </c>
      <c r="W794">
        <v>987</v>
      </c>
      <c r="X794" t="s">
        <v>948</v>
      </c>
      <c r="Y794">
        <v>25.765951999999999</v>
      </c>
      <c r="Z794">
        <v>-80.193033700000001</v>
      </c>
      <c r="AA794">
        <v>0.86248339947600727</v>
      </c>
    </row>
    <row r="795" spans="1:27" x14ac:dyDescent="0.3">
      <c r="A795" t="s">
        <v>396</v>
      </c>
      <c r="B795" t="s">
        <v>949</v>
      </c>
      <c r="C795" t="s">
        <v>688</v>
      </c>
      <c r="D795" t="s">
        <v>689</v>
      </c>
      <c r="E795">
        <v>33130</v>
      </c>
      <c r="F795">
        <v>835000</v>
      </c>
      <c r="G795" t="str" cm="1">
        <f t="array" ref="G795">IF(OR(VLOOKUP($C795,Price_LookUp_tbl,11,FALSE)&gt;$F795,VLOOKUP($C795,Price_LookUp_tbl,12,FALSE)&lt;$F795),"Yes","No")</f>
        <v>No</v>
      </c>
      <c r="H795">
        <f t="shared" si="108"/>
        <v>-0.23104852788914385</v>
      </c>
      <c r="I795">
        <v>1</v>
      </c>
      <c r="J795" t="str">
        <f t="shared" si="109"/>
        <v>No</v>
      </c>
      <c r="K795">
        <f t="shared" si="110"/>
        <v>-1.0070625380421454</v>
      </c>
      <c r="L795">
        <v>2</v>
      </c>
      <c r="M795" t="str">
        <f t="shared" si="111"/>
        <v>No</v>
      </c>
      <c r="N795">
        <f t="shared" si="112"/>
        <v>-0.19099756523966455</v>
      </c>
      <c r="O795">
        <v>838</v>
      </c>
      <c r="P795" t="str">
        <f t="shared" si="113"/>
        <v>No</v>
      </c>
      <c r="Q795">
        <f t="shared" si="114"/>
        <v>-0.57413641185473918</v>
      </c>
      <c r="S795">
        <v>2018</v>
      </c>
      <c r="T795" t="str">
        <f t="shared" si="115"/>
        <v>No</v>
      </c>
      <c r="U795">
        <f t="shared" si="116"/>
        <v>0.69747719519759699</v>
      </c>
      <c r="V795">
        <v>136</v>
      </c>
      <c r="W795">
        <v>996</v>
      </c>
      <c r="X795" t="s">
        <v>950</v>
      </c>
      <c r="Y795">
        <v>25.765951999999999</v>
      </c>
      <c r="Z795">
        <v>-80.193033700000001</v>
      </c>
      <c r="AA795">
        <v>0.86248339947600727</v>
      </c>
    </row>
    <row r="796" spans="1:27" x14ac:dyDescent="0.3">
      <c r="A796" t="s">
        <v>396</v>
      </c>
      <c r="B796" t="s">
        <v>951</v>
      </c>
      <c r="C796" t="s">
        <v>688</v>
      </c>
      <c r="D796" t="s">
        <v>689</v>
      </c>
      <c r="E796">
        <v>33130</v>
      </c>
      <c r="F796">
        <v>1200000</v>
      </c>
      <c r="G796" t="str" cm="1">
        <f t="array" ref="G796">IF(OR(VLOOKUP($C796,Price_LookUp_tbl,11,FALSE)&gt;$F796,VLOOKUP($C796,Price_LookUp_tbl,12,FALSE)&lt;$F796),"Yes","No")</f>
        <v>No</v>
      </c>
      <c r="H796">
        <f t="shared" si="108"/>
        <v>-8.7244829752014752E-2</v>
      </c>
      <c r="I796">
        <v>2</v>
      </c>
      <c r="J796" t="str">
        <f t="shared" si="109"/>
        <v>No</v>
      </c>
      <c r="K796">
        <f t="shared" si="110"/>
        <v>8.28088559132798E-2</v>
      </c>
      <c r="L796">
        <v>2.5</v>
      </c>
      <c r="M796" t="str">
        <f t="shared" si="111"/>
        <v>No</v>
      </c>
      <c r="N796">
        <f t="shared" si="112"/>
        <v>0.25176951781592122</v>
      </c>
      <c r="O796">
        <v>968</v>
      </c>
      <c r="P796" t="str">
        <f t="shared" si="113"/>
        <v>No</v>
      </c>
      <c r="Q796">
        <f t="shared" si="114"/>
        <v>-0.42358643590750272</v>
      </c>
      <c r="S796">
        <v>2018</v>
      </c>
      <c r="T796" t="str">
        <f t="shared" si="115"/>
        <v>No</v>
      </c>
      <c r="U796">
        <f t="shared" si="116"/>
        <v>0.69747719519759699</v>
      </c>
      <c r="V796">
        <v>27</v>
      </c>
      <c r="W796">
        <v>1240</v>
      </c>
      <c r="X796" t="s">
        <v>834</v>
      </c>
      <c r="Y796">
        <v>25.765951999999999</v>
      </c>
      <c r="Z796">
        <v>-80.193033700000001</v>
      </c>
      <c r="AA796">
        <v>0.86248339947600727</v>
      </c>
    </row>
    <row r="797" spans="1:27" x14ac:dyDescent="0.3">
      <c r="A797" t="s">
        <v>396</v>
      </c>
      <c r="B797" t="s">
        <v>952</v>
      </c>
      <c r="C797" t="s">
        <v>688</v>
      </c>
      <c r="D797" t="s">
        <v>689</v>
      </c>
      <c r="E797">
        <v>33130</v>
      </c>
      <c r="F797">
        <v>1300000</v>
      </c>
      <c r="G797" t="str" cm="1">
        <f t="array" ref="G797">IF(OR(VLOOKUP($C797,Price_LookUp_tbl,11,FALSE)&gt;$F797,VLOOKUP($C797,Price_LookUp_tbl,12,FALSE)&lt;$F797),"Yes","No")</f>
        <v>No</v>
      </c>
      <c r="H797">
        <f t="shared" si="108"/>
        <v>-4.7846556289787602E-2</v>
      </c>
      <c r="I797">
        <v>3</v>
      </c>
      <c r="J797" t="str">
        <f t="shared" si="109"/>
        <v>No</v>
      </c>
      <c r="K797">
        <f t="shared" si="110"/>
        <v>1.172680249868705</v>
      </c>
      <c r="L797">
        <v>3</v>
      </c>
      <c r="M797" t="str">
        <f t="shared" si="111"/>
        <v>No</v>
      </c>
      <c r="N797">
        <f t="shared" si="112"/>
        <v>0.69453660087150693</v>
      </c>
      <c r="O797">
        <v>1322</v>
      </c>
      <c r="P797" t="str">
        <f t="shared" si="113"/>
        <v>No</v>
      </c>
      <c r="Q797">
        <f t="shared" si="114"/>
        <v>-1.3627270635797288E-2</v>
      </c>
      <c r="S797">
        <v>2018</v>
      </c>
      <c r="T797" t="str">
        <f t="shared" si="115"/>
        <v>No</v>
      </c>
      <c r="U797">
        <f t="shared" si="116"/>
        <v>0.69747719519759699</v>
      </c>
      <c r="V797">
        <v>94</v>
      </c>
      <c r="W797">
        <v>983</v>
      </c>
      <c r="X797" t="s">
        <v>953</v>
      </c>
      <c r="Y797">
        <v>25.765951999999999</v>
      </c>
      <c r="Z797">
        <v>-80.193033700000001</v>
      </c>
      <c r="AA797">
        <v>0.86248339947600727</v>
      </c>
    </row>
    <row r="798" spans="1:27" x14ac:dyDescent="0.3">
      <c r="A798" t="s">
        <v>396</v>
      </c>
      <c r="B798" t="s">
        <v>954</v>
      </c>
      <c r="C798" t="s">
        <v>688</v>
      </c>
      <c r="D798" t="s">
        <v>689</v>
      </c>
      <c r="E798">
        <v>33130</v>
      </c>
      <c r="F798">
        <v>1750000</v>
      </c>
      <c r="G798" t="str" cm="1">
        <f t="array" ref="G798">IF(OR(VLOOKUP($C798,Price_LookUp_tbl,11,FALSE)&gt;$F798,VLOOKUP($C798,Price_LookUp_tbl,12,FALSE)&lt;$F798),"Yes","No")</f>
        <v>No</v>
      </c>
      <c r="H798">
        <f t="shared" si="108"/>
        <v>0.12944567429023457</v>
      </c>
      <c r="I798">
        <v>2</v>
      </c>
      <c r="J798" t="str">
        <f t="shared" si="109"/>
        <v>No</v>
      </c>
      <c r="K798">
        <f t="shared" si="110"/>
        <v>8.28088559132798E-2</v>
      </c>
      <c r="L798">
        <v>2</v>
      </c>
      <c r="M798" t="str">
        <f t="shared" si="111"/>
        <v>No</v>
      </c>
      <c r="N798">
        <f t="shared" si="112"/>
        <v>-0.19099756523966455</v>
      </c>
      <c r="O798">
        <v>1137</v>
      </c>
      <c r="P798" t="str">
        <f t="shared" si="113"/>
        <v>No</v>
      </c>
      <c r="Q798">
        <f t="shared" si="114"/>
        <v>-0.22787146717609533</v>
      </c>
      <c r="S798">
        <v>2018</v>
      </c>
      <c r="T798" t="str">
        <f t="shared" si="115"/>
        <v>No</v>
      </c>
      <c r="U798">
        <f t="shared" si="116"/>
        <v>0.69747719519759699</v>
      </c>
      <c r="V798">
        <v>10</v>
      </c>
      <c r="W798">
        <v>1539</v>
      </c>
      <c r="X798" t="s">
        <v>834</v>
      </c>
      <c r="Y798">
        <v>25.765951999999999</v>
      </c>
      <c r="Z798">
        <v>-80.193033700000001</v>
      </c>
      <c r="AA798">
        <v>0.86248339947600727</v>
      </c>
    </row>
    <row r="799" spans="1:27" x14ac:dyDescent="0.3">
      <c r="A799" t="s">
        <v>396</v>
      </c>
      <c r="B799" t="s">
        <v>955</v>
      </c>
      <c r="C799" t="s">
        <v>688</v>
      </c>
      <c r="D799" t="s">
        <v>689</v>
      </c>
      <c r="E799">
        <v>33130</v>
      </c>
      <c r="F799">
        <v>745000</v>
      </c>
      <c r="G799" t="str" cm="1">
        <f t="array" ref="G799">IF(OR(VLOOKUP($C799,Price_LookUp_tbl,11,FALSE)&gt;$F799,VLOOKUP($C799,Price_LookUp_tbl,12,FALSE)&lt;$F799),"Yes","No")</f>
        <v>No</v>
      </c>
      <c r="H799">
        <f t="shared" si="108"/>
        <v>-0.26650697400514828</v>
      </c>
      <c r="I799">
        <v>1</v>
      </c>
      <c r="J799" t="str">
        <f t="shared" si="109"/>
        <v>No</v>
      </c>
      <c r="K799">
        <f t="shared" si="110"/>
        <v>-1.0070625380421454</v>
      </c>
      <c r="L799">
        <v>2</v>
      </c>
      <c r="M799" t="str">
        <f t="shared" si="111"/>
        <v>No</v>
      </c>
      <c r="N799">
        <f t="shared" si="112"/>
        <v>-0.19099756523966455</v>
      </c>
      <c r="O799">
        <v>881</v>
      </c>
      <c r="P799" t="str">
        <f t="shared" si="113"/>
        <v>No</v>
      </c>
      <c r="Q799">
        <f t="shared" si="114"/>
        <v>-0.52433911211834561</v>
      </c>
      <c r="S799">
        <v>2018</v>
      </c>
      <c r="T799" t="str">
        <f t="shared" si="115"/>
        <v>No</v>
      </c>
      <c r="U799">
        <f t="shared" si="116"/>
        <v>0.69747719519759699</v>
      </c>
      <c r="V799">
        <v>114</v>
      </c>
      <c r="W799">
        <v>846</v>
      </c>
      <c r="X799" t="s">
        <v>872</v>
      </c>
      <c r="Y799">
        <v>25.765951999999999</v>
      </c>
      <c r="Z799">
        <v>-80.193033700000001</v>
      </c>
      <c r="AA799">
        <v>0.86248339947600727</v>
      </c>
    </row>
    <row r="800" spans="1:27" x14ac:dyDescent="0.3">
      <c r="A800" t="s">
        <v>396</v>
      </c>
      <c r="B800" t="s">
        <v>956</v>
      </c>
      <c r="C800" t="s">
        <v>688</v>
      </c>
      <c r="D800" t="s">
        <v>689</v>
      </c>
      <c r="E800">
        <v>33130</v>
      </c>
      <c r="F800">
        <v>1800000</v>
      </c>
      <c r="G800" t="str" cm="1">
        <f t="array" ref="G800">IF(OR(VLOOKUP($C800,Price_LookUp_tbl,11,FALSE)&gt;$F800,VLOOKUP($C800,Price_LookUp_tbl,12,FALSE)&lt;$F800),"Yes","No")</f>
        <v>No</v>
      </c>
      <c r="H800">
        <f t="shared" si="108"/>
        <v>0.14914481102134813</v>
      </c>
      <c r="I800">
        <v>3</v>
      </c>
      <c r="J800" t="str">
        <f t="shared" si="109"/>
        <v>No</v>
      </c>
      <c r="K800">
        <f t="shared" si="110"/>
        <v>1.172680249868705</v>
      </c>
      <c r="L800">
        <v>3</v>
      </c>
      <c r="M800" t="str">
        <f t="shared" si="111"/>
        <v>No</v>
      </c>
      <c r="N800">
        <f t="shared" si="112"/>
        <v>0.69453660087150693</v>
      </c>
      <c r="O800">
        <v>1444</v>
      </c>
      <c r="P800" t="str">
        <f t="shared" si="113"/>
        <v>No</v>
      </c>
      <c r="Q800">
        <f t="shared" si="114"/>
        <v>0.12765809140699383</v>
      </c>
      <c r="S800">
        <v>2018</v>
      </c>
      <c r="T800" t="str">
        <f t="shared" si="115"/>
        <v>No</v>
      </c>
      <c r="U800">
        <f t="shared" si="116"/>
        <v>0.69747719519759699</v>
      </c>
      <c r="V800">
        <v>24</v>
      </c>
      <c r="W800">
        <v>1247</v>
      </c>
      <c r="X800" t="s">
        <v>957</v>
      </c>
      <c r="Y800">
        <v>25.765951999999999</v>
      </c>
      <c r="Z800">
        <v>-80.193033700000001</v>
      </c>
      <c r="AA800">
        <v>0.86248339947600727</v>
      </c>
    </row>
    <row r="801" spans="1:27" x14ac:dyDescent="0.3">
      <c r="A801" t="s">
        <v>396</v>
      </c>
      <c r="B801" t="s">
        <v>958</v>
      </c>
      <c r="C801" t="s">
        <v>688</v>
      </c>
      <c r="D801" t="s">
        <v>689</v>
      </c>
      <c r="E801">
        <v>33130</v>
      </c>
      <c r="F801">
        <v>1700000</v>
      </c>
      <c r="G801" t="str" cm="1">
        <f t="array" ref="G801">IF(OR(VLOOKUP($C801,Price_LookUp_tbl,11,FALSE)&gt;$F801,VLOOKUP($C801,Price_LookUp_tbl,12,FALSE)&lt;$F801),"Yes","No")</f>
        <v>No</v>
      </c>
      <c r="H801">
        <f t="shared" si="108"/>
        <v>0.10974653755912099</v>
      </c>
      <c r="I801">
        <v>3</v>
      </c>
      <c r="J801" t="str">
        <f t="shared" si="109"/>
        <v>No</v>
      </c>
      <c r="K801">
        <f t="shared" si="110"/>
        <v>1.172680249868705</v>
      </c>
      <c r="L801">
        <v>4</v>
      </c>
      <c r="M801" t="str">
        <f t="shared" si="111"/>
        <v>No</v>
      </c>
      <c r="N801">
        <f t="shared" si="112"/>
        <v>1.5800707669826786</v>
      </c>
      <c r="O801">
        <v>1580</v>
      </c>
      <c r="P801" t="str">
        <f t="shared" si="113"/>
        <v>No</v>
      </c>
      <c r="Q801">
        <f t="shared" si="114"/>
        <v>0.28515652778256428</v>
      </c>
      <c r="S801">
        <v>2018</v>
      </c>
      <c r="T801" t="str">
        <f t="shared" si="115"/>
        <v>No</v>
      </c>
      <c r="U801">
        <f t="shared" si="116"/>
        <v>0.69747719519759699</v>
      </c>
      <c r="V801">
        <v>25</v>
      </c>
      <c r="W801">
        <v>1076</v>
      </c>
      <c r="X801" t="s">
        <v>959</v>
      </c>
      <c r="Y801">
        <v>25.765951999999999</v>
      </c>
      <c r="Z801">
        <v>-80.193033700000001</v>
      </c>
      <c r="AA801">
        <v>0.86248339947600727</v>
      </c>
    </row>
    <row r="802" spans="1:27" x14ac:dyDescent="0.3">
      <c r="A802" t="s">
        <v>396</v>
      </c>
      <c r="B802" t="s">
        <v>960</v>
      </c>
      <c r="C802" t="s">
        <v>688</v>
      </c>
      <c r="D802" t="s">
        <v>689</v>
      </c>
      <c r="E802">
        <v>33130</v>
      </c>
      <c r="F802">
        <v>735000</v>
      </c>
      <c r="G802" t="str" cm="1">
        <f t="array" ref="G802">IF(OR(VLOOKUP($C802,Price_LookUp_tbl,11,FALSE)&gt;$F802,VLOOKUP($C802,Price_LookUp_tbl,12,FALSE)&lt;$F802),"Yes","No")</f>
        <v>No</v>
      </c>
      <c r="H802">
        <f t="shared" si="108"/>
        <v>-0.270446801351371</v>
      </c>
      <c r="I802">
        <v>1</v>
      </c>
      <c r="J802" t="str">
        <f t="shared" si="109"/>
        <v>No</v>
      </c>
      <c r="K802">
        <f t="shared" si="110"/>
        <v>-1.0070625380421454</v>
      </c>
      <c r="L802">
        <v>2</v>
      </c>
      <c r="M802" t="str">
        <f t="shared" si="111"/>
        <v>No</v>
      </c>
      <c r="N802">
        <f t="shared" si="112"/>
        <v>-0.19099756523966455</v>
      </c>
      <c r="O802">
        <v>885</v>
      </c>
      <c r="P802" t="str">
        <f t="shared" si="113"/>
        <v>No</v>
      </c>
      <c r="Q802">
        <f t="shared" si="114"/>
        <v>-0.51970680516612289</v>
      </c>
      <c r="S802">
        <v>2018</v>
      </c>
      <c r="T802" t="str">
        <f t="shared" si="115"/>
        <v>No</v>
      </c>
      <c r="U802">
        <f t="shared" si="116"/>
        <v>0.69747719519759699</v>
      </c>
      <c r="V802">
        <v>182</v>
      </c>
      <c r="W802">
        <v>831</v>
      </c>
      <c r="X802" t="s">
        <v>500</v>
      </c>
      <c r="Y802">
        <v>25.765951999999999</v>
      </c>
      <c r="Z802">
        <v>-80.193033700000001</v>
      </c>
      <c r="AA802">
        <v>0.86248339947600727</v>
      </c>
    </row>
    <row r="803" spans="1:27" x14ac:dyDescent="0.3">
      <c r="A803" t="s">
        <v>396</v>
      </c>
      <c r="B803" t="s">
        <v>962</v>
      </c>
      <c r="C803" t="s">
        <v>688</v>
      </c>
      <c r="D803" t="s">
        <v>689</v>
      </c>
      <c r="E803">
        <v>33130</v>
      </c>
      <c r="F803">
        <v>1650000</v>
      </c>
      <c r="G803" t="str" cm="1">
        <f t="array" ref="G803">IF(OR(VLOOKUP($C803,Price_LookUp_tbl,11,FALSE)&gt;$F803,VLOOKUP($C803,Price_LookUp_tbl,12,FALSE)&lt;$F803),"Yes","No")</f>
        <v>No</v>
      </c>
      <c r="H803">
        <f t="shared" si="108"/>
        <v>9.0047400828007412E-2</v>
      </c>
      <c r="I803">
        <v>3</v>
      </c>
      <c r="J803" t="str">
        <f t="shared" si="109"/>
        <v>No</v>
      </c>
      <c r="K803">
        <f t="shared" si="110"/>
        <v>1.172680249868705</v>
      </c>
      <c r="L803">
        <v>3.5</v>
      </c>
      <c r="M803" t="str">
        <f t="shared" si="111"/>
        <v>No</v>
      </c>
      <c r="N803">
        <f t="shared" si="112"/>
        <v>1.1373036839270927</v>
      </c>
      <c r="O803">
        <v>1655</v>
      </c>
      <c r="P803" t="str">
        <f t="shared" si="113"/>
        <v>No</v>
      </c>
      <c r="Q803">
        <f t="shared" si="114"/>
        <v>0.37201228313673917</v>
      </c>
      <c r="S803">
        <v>2016</v>
      </c>
      <c r="T803" t="str">
        <f t="shared" si="115"/>
        <v>No</v>
      </c>
      <c r="U803">
        <f t="shared" si="116"/>
        <v>0.53435269210753256</v>
      </c>
      <c r="V803">
        <v>308</v>
      </c>
      <c r="W803">
        <v>997</v>
      </c>
      <c r="X803" t="s">
        <v>963</v>
      </c>
      <c r="Y803">
        <v>25.767241299999998</v>
      </c>
      <c r="Z803">
        <v>-80.1946765</v>
      </c>
      <c r="AA803">
        <v>0.93358785624216556</v>
      </c>
    </row>
    <row r="804" spans="1:27" x14ac:dyDescent="0.3">
      <c r="A804" t="s">
        <v>396</v>
      </c>
      <c r="B804" t="s">
        <v>964</v>
      </c>
      <c r="C804" t="s">
        <v>688</v>
      </c>
      <c r="D804" t="s">
        <v>689</v>
      </c>
      <c r="E804">
        <v>33130</v>
      </c>
      <c r="F804">
        <v>1298000</v>
      </c>
      <c r="G804" t="str" cm="1">
        <f t="array" ref="G804">IF(OR(VLOOKUP($C804,Price_LookUp_tbl,11,FALSE)&gt;$F804,VLOOKUP($C804,Price_LookUp_tbl,12,FALSE)&lt;$F804),"Yes","No")</f>
        <v>No</v>
      </c>
      <c r="H804">
        <f t="shared" si="108"/>
        <v>-4.8634521759032143E-2</v>
      </c>
      <c r="I804">
        <v>2</v>
      </c>
      <c r="J804" t="str">
        <f t="shared" si="109"/>
        <v>No</v>
      </c>
      <c r="K804">
        <f t="shared" si="110"/>
        <v>8.28088559132798E-2</v>
      </c>
      <c r="L804">
        <v>2.5</v>
      </c>
      <c r="M804" t="str">
        <f t="shared" si="111"/>
        <v>No</v>
      </c>
      <c r="N804">
        <f t="shared" si="112"/>
        <v>0.25176951781592122</v>
      </c>
      <c r="O804">
        <v>1296</v>
      </c>
      <c r="P804" t="str">
        <f t="shared" si="113"/>
        <v>No</v>
      </c>
      <c r="Q804">
        <f t="shared" si="114"/>
        <v>-4.3737265825244578E-2</v>
      </c>
      <c r="S804">
        <v>2016</v>
      </c>
      <c r="T804" t="str">
        <f t="shared" si="115"/>
        <v>No</v>
      </c>
      <c r="U804">
        <f t="shared" si="116"/>
        <v>0.53435269210753256</v>
      </c>
      <c r="V804">
        <v>80</v>
      </c>
      <c r="W804">
        <v>1002</v>
      </c>
      <c r="X804" t="s">
        <v>965</v>
      </c>
      <c r="Y804">
        <v>25.767241299999998</v>
      </c>
      <c r="Z804">
        <v>-80.1946765</v>
      </c>
      <c r="AA804">
        <v>0.93358785624216556</v>
      </c>
    </row>
    <row r="805" spans="1:27" x14ac:dyDescent="0.3">
      <c r="A805" t="s">
        <v>396</v>
      </c>
      <c r="B805" t="s">
        <v>966</v>
      </c>
      <c r="C805" t="s">
        <v>688</v>
      </c>
      <c r="D805" t="s">
        <v>689</v>
      </c>
      <c r="E805">
        <v>33130</v>
      </c>
      <c r="F805">
        <v>700000</v>
      </c>
      <c r="G805" t="str" cm="1">
        <f t="array" ref="G805">IF(OR(VLOOKUP($C805,Price_LookUp_tbl,11,FALSE)&gt;$F805,VLOOKUP($C805,Price_LookUp_tbl,12,FALSE)&lt;$F805),"Yes","No")</f>
        <v>No</v>
      </c>
      <c r="H805">
        <f t="shared" si="108"/>
        <v>-0.28423619706315051</v>
      </c>
      <c r="I805">
        <v>1</v>
      </c>
      <c r="J805" t="str">
        <f t="shared" si="109"/>
        <v>No</v>
      </c>
      <c r="K805">
        <f t="shared" si="110"/>
        <v>-1.0070625380421454</v>
      </c>
      <c r="L805">
        <v>1.5</v>
      </c>
      <c r="M805" t="str">
        <f t="shared" si="111"/>
        <v>No</v>
      </c>
      <c r="N805">
        <f t="shared" si="112"/>
        <v>-0.63376464829525025</v>
      </c>
      <c r="O805">
        <v>883</v>
      </c>
      <c r="P805" t="str">
        <f t="shared" si="113"/>
        <v>No</v>
      </c>
      <c r="Q805">
        <f t="shared" si="114"/>
        <v>-0.52202295864223425</v>
      </c>
      <c r="S805">
        <v>2016</v>
      </c>
      <c r="T805" t="str">
        <f t="shared" si="115"/>
        <v>No</v>
      </c>
      <c r="U805">
        <f t="shared" si="116"/>
        <v>0.53435269210753256</v>
      </c>
      <c r="V805">
        <v>141</v>
      </c>
      <c r="W805">
        <v>793</v>
      </c>
      <c r="X805" t="s">
        <v>967</v>
      </c>
      <c r="Y805">
        <v>25.767241299999998</v>
      </c>
      <c r="Z805">
        <v>-80.1946765</v>
      </c>
      <c r="AA805">
        <v>0.93358785624216556</v>
      </c>
    </row>
    <row r="806" spans="1:27" x14ac:dyDescent="0.3">
      <c r="A806" t="s">
        <v>396</v>
      </c>
      <c r="B806" t="s">
        <v>968</v>
      </c>
      <c r="C806" t="s">
        <v>688</v>
      </c>
      <c r="D806" t="s">
        <v>689</v>
      </c>
      <c r="E806">
        <v>33130</v>
      </c>
      <c r="F806">
        <v>985000</v>
      </c>
      <c r="G806" t="str" cm="1">
        <f t="array" ref="G806">IF(OR(VLOOKUP($C806,Price_LookUp_tbl,11,FALSE)&gt;$F806,VLOOKUP($C806,Price_LookUp_tbl,12,FALSE)&lt;$F806),"Yes","No")</f>
        <v>No</v>
      </c>
      <c r="H806">
        <f t="shared" si="108"/>
        <v>-0.17195111769580312</v>
      </c>
      <c r="I806">
        <v>2</v>
      </c>
      <c r="J806" t="str">
        <f t="shared" si="109"/>
        <v>No</v>
      </c>
      <c r="K806">
        <f t="shared" si="110"/>
        <v>8.28088559132798E-2</v>
      </c>
      <c r="L806">
        <v>2.5</v>
      </c>
      <c r="M806" t="str">
        <f t="shared" si="111"/>
        <v>No</v>
      </c>
      <c r="N806">
        <f t="shared" si="112"/>
        <v>0.25176951781592122</v>
      </c>
      <c r="O806">
        <v>1202</v>
      </c>
      <c r="P806" t="str">
        <f t="shared" si="113"/>
        <v>No</v>
      </c>
      <c r="Q806">
        <f t="shared" si="114"/>
        <v>-0.1525964792024771</v>
      </c>
      <c r="S806">
        <v>2016</v>
      </c>
      <c r="T806" t="str">
        <f t="shared" si="115"/>
        <v>No</v>
      </c>
      <c r="U806">
        <f t="shared" si="116"/>
        <v>0.53435269210753256</v>
      </c>
      <c r="V806">
        <v>1</v>
      </c>
      <c r="W806">
        <v>819</v>
      </c>
      <c r="X806" t="s">
        <v>969</v>
      </c>
      <c r="Y806">
        <v>25.767241299999998</v>
      </c>
      <c r="Z806">
        <v>-80.1946765</v>
      </c>
      <c r="AA806">
        <v>0.93358785624216556</v>
      </c>
    </row>
    <row r="807" spans="1:27" x14ac:dyDescent="0.3">
      <c r="A807" t="s">
        <v>396</v>
      </c>
      <c r="B807" t="s">
        <v>970</v>
      </c>
      <c r="C807" t="s">
        <v>688</v>
      </c>
      <c r="D807" t="s">
        <v>689</v>
      </c>
      <c r="E807">
        <v>33130</v>
      </c>
      <c r="F807">
        <v>1080000</v>
      </c>
      <c r="G807" t="str" cm="1">
        <f t="array" ref="G807">IF(OR(VLOOKUP($C807,Price_LookUp_tbl,11,FALSE)&gt;$F807,VLOOKUP($C807,Price_LookUp_tbl,12,FALSE)&lt;$F807),"Yes","No")</f>
        <v>No</v>
      </c>
      <c r="H807">
        <f t="shared" si="108"/>
        <v>-0.13452275790668733</v>
      </c>
      <c r="I807">
        <v>2</v>
      </c>
      <c r="J807" t="str">
        <f t="shared" si="109"/>
        <v>No</v>
      </c>
      <c r="K807">
        <f t="shared" si="110"/>
        <v>8.28088559132798E-2</v>
      </c>
      <c r="L807">
        <v>2</v>
      </c>
      <c r="M807" t="str">
        <f t="shared" si="111"/>
        <v>No</v>
      </c>
      <c r="N807">
        <f t="shared" si="112"/>
        <v>-0.19099756523966455</v>
      </c>
      <c r="O807">
        <v>1261</v>
      </c>
      <c r="P807" t="str">
        <f t="shared" si="113"/>
        <v>No</v>
      </c>
      <c r="Q807">
        <f t="shared" si="114"/>
        <v>-8.4269951657192851E-2</v>
      </c>
      <c r="S807">
        <v>2016</v>
      </c>
      <c r="T807" t="str">
        <f t="shared" si="115"/>
        <v>No</v>
      </c>
      <c r="U807">
        <f t="shared" si="116"/>
        <v>0.53435269210753256</v>
      </c>
      <c r="V807">
        <v>39</v>
      </c>
      <c r="W807">
        <v>856</v>
      </c>
      <c r="X807" t="s">
        <v>971</v>
      </c>
      <c r="Y807">
        <v>25.767241299999998</v>
      </c>
      <c r="Z807">
        <v>-80.1946765</v>
      </c>
      <c r="AA807">
        <v>0.93358785624216556</v>
      </c>
    </row>
    <row r="808" spans="1:27" x14ac:dyDescent="0.3">
      <c r="A808" t="s">
        <v>396</v>
      </c>
      <c r="B808" t="s">
        <v>972</v>
      </c>
      <c r="C808" t="s">
        <v>688</v>
      </c>
      <c r="D808" t="s">
        <v>689</v>
      </c>
      <c r="E808">
        <v>33130</v>
      </c>
      <c r="F808">
        <v>1270000</v>
      </c>
      <c r="G808" t="str" cm="1">
        <f t="array" ref="G808">IF(OR(VLOOKUP($C808,Price_LookUp_tbl,11,FALSE)&gt;$F808,VLOOKUP($C808,Price_LookUp_tbl,12,FALSE)&lt;$F808),"Yes","No")</f>
        <v>No</v>
      </c>
      <c r="H808">
        <f t="shared" si="108"/>
        <v>-5.9666038328455746E-2</v>
      </c>
      <c r="I808">
        <v>2</v>
      </c>
      <c r="J808" t="str">
        <f t="shared" si="109"/>
        <v>No</v>
      </c>
      <c r="K808">
        <f t="shared" si="110"/>
        <v>8.28088559132798E-2</v>
      </c>
      <c r="L808">
        <v>2.5</v>
      </c>
      <c r="M808" t="str">
        <f t="shared" si="111"/>
        <v>No</v>
      </c>
      <c r="N808">
        <f t="shared" si="112"/>
        <v>0.25176951781592122</v>
      </c>
      <c r="O808">
        <v>1270</v>
      </c>
      <c r="P808" t="str">
        <f t="shared" si="113"/>
        <v>No</v>
      </c>
      <c r="Q808">
        <f t="shared" si="114"/>
        <v>-7.384726101469187E-2</v>
      </c>
      <c r="S808">
        <v>2016</v>
      </c>
      <c r="T808" t="str">
        <f t="shared" si="115"/>
        <v>No</v>
      </c>
      <c r="U808">
        <f t="shared" si="116"/>
        <v>0.53435269210753256</v>
      </c>
      <c r="V808">
        <v>53</v>
      </c>
      <c r="W808">
        <v>1000</v>
      </c>
      <c r="X808" t="s">
        <v>973</v>
      </c>
      <c r="Y808">
        <v>25.767241299999998</v>
      </c>
      <c r="Z808">
        <v>-80.1946765</v>
      </c>
      <c r="AA808">
        <v>0.93358785624216556</v>
      </c>
    </row>
    <row r="809" spans="1:27" x14ac:dyDescent="0.3">
      <c r="A809" t="s">
        <v>396</v>
      </c>
      <c r="B809" t="s">
        <v>974</v>
      </c>
      <c r="C809" t="s">
        <v>688</v>
      </c>
      <c r="D809" t="s">
        <v>689</v>
      </c>
      <c r="E809">
        <v>33130</v>
      </c>
      <c r="F809">
        <v>1225000</v>
      </c>
      <c r="G809" t="str" cm="1">
        <f t="array" ref="G809">IF(OR(VLOOKUP($C809,Price_LookUp_tbl,11,FALSE)&gt;$F809,VLOOKUP($C809,Price_LookUp_tbl,12,FALSE)&lt;$F809),"Yes","No")</f>
        <v>No</v>
      </c>
      <c r="H809">
        <f t="shared" si="108"/>
        <v>-7.739526138645797E-2</v>
      </c>
      <c r="I809">
        <v>2</v>
      </c>
      <c r="J809" t="str">
        <f t="shared" si="109"/>
        <v>No</v>
      </c>
      <c r="K809">
        <f t="shared" si="110"/>
        <v>8.28088559132798E-2</v>
      </c>
      <c r="L809">
        <v>2.5</v>
      </c>
      <c r="M809" t="str">
        <f t="shared" si="111"/>
        <v>No</v>
      </c>
      <c r="N809">
        <f t="shared" si="112"/>
        <v>0.25176951781592122</v>
      </c>
      <c r="O809">
        <v>1202</v>
      </c>
      <c r="P809" t="str">
        <f t="shared" si="113"/>
        <v>No</v>
      </c>
      <c r="Q809">
        <f t="shared" si="114"/>
        <v>-0.1525964792024771</v>
      </c>
      <c r="S809">
        <v>2016</v>
      </c>
      <c r="T809" t="str">
        <f t="shared" si="115"/>
        <v>No</v>
      </c>
      <c r="U809">
        <f t="shared" si="116"/>
        <v>0.53435269210753256</v>
      </c>
      <c r="V809">
        <v>3</v>
      </c>
      <c r="W809">
        <v>1019</v>
      </c>
      <c r="X809" t="s">
        <v>975</v>
      </c>
      <c r="Y809">
        <v>25.767241299999998</v>
      </c>
      <c r="Z809">
        <v>-80.1946765</v>
      </c>
      <c r="AA809">
        <v>0.93358785624216556</v>
      </c>
    </row>
    <row r="810" spans="1:27" x14ac:dyDescent="0.3">
      <c r="A810" t="s">
        <v>396</v>
      </c>
      <c r="B810" t="s">
        <v>976</v>
      </c>
      <c r="C810" t="s">
        <v>688</v>
      </c>
      <c r="D810" t="s">
        <v>689</v>
      </c>
      <c r="E810">
        <v>33130</v>
      </c>
      <c r="F810">
        <v>1250000</v>
      </c>
      <c r="G810" t="str" cm="1">
        <f t="array" ref="G810">IF(OR(VLOOKUP($C810,Price_LookUp_tbl,11,FALSE)&gt;$F810,VLOOKUP($C810,Price_LookUp_tbl,12,FALSE)&lt;$F810),"Yes","No")</f>
        <v>No</v>
      </c>
      <c r="H810">
        <f t="shared" si="108"/>
        <v>-6.7545693020901174E-2</v>
      </c>
      <c r="I810">
        <v>2</v>
      </c>
      <c r="J810" t="str">
        <f t="shared" si="109"/>
        <v>No</v>
      </c>
      <c r="K810">
        <f t="shared" si="110"/>
        <v>8.28088559132798E-2</v>
      </c>
      <c r="L810">
        <v>2</v>
      </c>
      <c r="M810" t="str">
        <f t="shared" si="111"/>
        <v>No</v>
      </c>
      <c r="N810">
        <f t="shared" si="112"/>
        <v>-0.19099756523966455</v>
      </c>
      <c r="O810">
        <v>1400</v>
      </c>
      <c r="P810" t="str">
        <f t="shared" si="113"/>
        <v>No</v>
      </c>
      <c r="Q810">
        <f t="shared" si="114"/>
        <v>7.6702714932544575E-2</v>
      </c>
      <c r="S810">
        <v>2016</v>
      </c>
      <c r="T810" t="str">
        <f t="shared" si="115"/>
        <v>No</v>
      </c>
      <c r="U810">
        <f t="shared" si="116"/>
        <v>0.53435269210753256</v>
      </c>
      <c r="V810">
        <v>118</v>
      </c>
      <c r="W810">
        <v>893</v>
      </c>
      <c r="X810" t="s">
        <v>953</v>
      </c>
      <c r="Y810">
        <v>25.767241299999998</v>
      </c>
      <c r="Z810">
        <v>-80.1946765</v>
      </c>
      <c r="AA810">
        <v>0.93358785624216556</v>
      </c>
    </row>
    <row r="811" spans="1:27" x14ac:dyDescent="0.3">
      <c r="A811" t="s">
        <v>396</v>
      </c>
      <c r="B811" t="s">
        <v>977</v>
      </c>
      <c r="C811" t="s">
        <v>688</v>
      </c>
      <c r="D811" t="s">
        <v>689</v>
      </c>
      <c r="E811">
        <v>33130</v>
      </c>
      <c r="F811">
        <v>709000</v>
      </c>
      <c r="G811" t="str" cm="1">
        <f t="array" ref="G811">IF(OR(VLOOKUP($C811,Price_LookUp_tbl,11,FALSE)&gt;$F811,VLOOKUP($C811,Price_LookUp_tbl,12,FALSE)&lt;$F811),"Yes","No")</f>
        <v>No</v>
      </c>
      <c r="H811">
        <f t="shared" si="108"/>
        <v>-0.28069035245155005</v>
      </c>
      <c r="I811">
        <v>1</v>
      </c>
      <c r="J811" t="str">
        <f t="shared" si="109"/>
        <v>No</v>
      </c>
      <c r="K811">
        <f t="shared" si="110"/>
        <v>-1.0070625380421454</v>
      </c>
      <c r="L811">
        <v>1.5</v>
      </c>
      <c r="M811" t="str">
        <f t="shared" si="111"/>
        <v>No</v>
      </c>
      <c r="N811">
        <f t="shared" si="112"/>
        <v>-0.63376464829525025</v>
      </c>
      <c r="O811">
        <v>887</v>
      </c>
      <c r="P811" t="str">
        <f t="shared" si="113"/>
        <v>No</v>
      </c>
      <c r="Q811">
        <f t="shared" si="114"/>
        <v>-0.51739065169001153</v>
      </c>
      <c r="S811">
        <v>2016</v>
      </c>
      <c r="T811" t="str">
        <f t="shared" si="115"/>
        <v>No</v>
      </c>
      <c r="U811">
        <f t="shared" si="116"/>
        <v>0.53435269210753256</v>
      </c>
      <c r="V811">
        <v>147</v>
      </c>
      <c r="W811">
        <v>799</v>
      </c>
      <c r="X811" t="s">
        <v>834</v>
      </c>
      <c r="Y811">
        <v>25.767241299999998</v>
      </c>
      <c r="Z811">
        <v>-80.1946765</v>
      </c>
      <c r="AA811">
        <v>0.93358785624216556</v>
      </c>
    </row>
    <row r="812" spans="1:27" x14ac:dyDescent="0.3">
      <c r="A812" t="s">
        <v>396</v>
      </c>
      <c r="B812" t="s">
        <v>978</v>
      </c>
      <c r="C812" t="s">
        <v>688</v>
      </c>
      <c r="D812" t="s">
        <v>689</v>
      </c>
      <c r="E812">
        <v>33130</v>
      </c>
      <c r="F812">
        <v>1689999</v>
      </c>
      <c r="G812" t="str" cm="1">
        <f t="array" ref="G812">IF(OR(VLOOKUP($C812,Price_LookUp_tbl,11,FALSE)&gt;$F812,VLOOKUP($C812,Price_LookUp_tbl,12,FALSE)&lt;$F812),"Yes","No")</f>
        <v>No</v>
      </c>
      <c r="H812">
        <f t="shared" si="108"/>
        <v>0.10580631623016365</v>
      </c>
      <c r="I812">
        <v>3</v>
      </c>
      <c r="J812" t="str">
        <f t="shared" si="109"/>
        <v>No</v>
      </c>
      <c r="K812">
        <f t="shared" si="110"/>
        <v>1.172680249868705</v>
      </c>
      <c r="L812">
        <v>3.5</v>
      </c>
      <c r="M812" t="str">
        <f t="shared" si="111"/>
        <v>No</v>
      </c>
      <c r="N812">
        <f t="shared" si="112"/>
        <v>1.1373036839270927</v>
      </c>
      <c r="O812">
        <v>1664</v>
      </c>
      <c r="P812" t="str">
        <f t="shared" si="113"/>
        <v>No</v>
      </c>
      <c r="Q812">
        <f t="shared" si="114"/>
        <v>0.38243497377924013</v>
      </c>
      <c r="S812">
        <v>2016</v>
      </c>
      <c r="T812" t="str">
        <f t="shared" si="115"/>
        <v>No</v>
      </c>
      <c r="U812">
        <f t="shared" si="116"/>
        <v>0.53435269210753256</v>
      </c>
      <c r="V812">
        <v>58</v>
      </c>
      <c r="W812">
        <v>1016</v>
      </c>
      <c r="X812" t="s">
        <v>979</v>
      </c>
      <c r="Y812">
        <v>25.767241299999998</v>
      </c>
      <c r="Z812">
        <v>-80.1946765</v>
      </c>
      <c r="AA812">
        <v>0.93358785624216556</v>
      </c>
    </row>
    <row r="813" spans="1:27" x14ac:dyDescent="0.3">
      <c r="A813" t="s">
        <v>396</v>
      </c>
      <c r="B813" t="s">
        <v>980</v>
      </c>
      <c r="C813" t="s">
        <v>688</v>
      </c>
      <c r="D813" t="s">
        <v>689</v>
      </c>
      <c r="E813">
        <v>33130</v>
      </c>
      <c r="F813">
        <v>795000</v>
      </c>
      <c r="G813" t="str" cm="1">
        <f t="array" ref="G813">IF(OR(VLOOKUP($C813,Price_LookUp_tbl,11,FALSE)&gt;$F813,VLOOKUP($C813,Price_LookUp_tbl,12,FALSE)&lt;$F813),"Yes","No")</f>
        <v>No</v>
      </c>
      <c r="H813">
        <f t="shared" si="108"/>
        <v>-0.24680783727403469</v>
      </c>
      <c r="I813">
        <v>1</v>
      </c>
      <c r="J813" t="str">
        <f t="shared" si="109"/>
        <v>No</v>
      </c>
      <c r="K813">
        <f t="shared" si="110"/>
        <v>-1.0070625380421454</v>
      </c>
      <c r="L813">
        <v>1.5</v>
      </c>
      <c r="M813" t="str">
        <f t="shared" si="111"/>
        <v>No</v>
      </c>
      <c r="N813">
        <f t="shared" si="112"/>
        <v>-0.63376464829525025</v>
      </c>
      <c r="O813">
        <v>997</v>
      </c>
      <c r="P813" t="str">
        <f t="shared" si="113"/>
        <v>No</v>
      </c>
      <c r="Q813">
        <f t="shared" si="114"/>
        <v>-0.39000221050388839</v>
      </c>
      <c r="S813">
        <v>2016</v>
      </c>
      <c r="T813" t="str">
        <f t="shared" si="115"/>
        <v>No</v>
      </c>
      <c r="U813">
        <f t="shared" si="116"/>
        <v>0.53435269210753256</v>
      </c>
      <c r="V813">
        <v>59</v>
      </c>
      <c r="W813">
        <v>797</v>
      </c>
      <c r="X813" t="s">
        <v>981</v>
      </c>
      <c r="Y813">
        <v>25.767241299999998</v>
      </c>
      <c r="Z813">
        <v>-80.1946765</v>
      </c>
      <c r="AA813">
        <v>0.93358785624216556</v>
      </c>
    </row>
    <row r="814" spans="1:27" x14ac:dyDescent="0.3">
      <c r="A814" t="s">
        <v>396</v>
      </c>
      <c r="B814" t="s">
        <v>984</v>
      </c>
      <c r="C814" t="s">
        <v>688</v>
      </c>
      <c r="D814" t="s">
        <v>689</v>
      </c>
      <c r="E814">
        <v>33130</v>
      </c>
      <c r="F814">
        <v>1150000</v>
      </c>
      <c r="G814" t="str" cm="1">
        <f t="array" ref="G814">IF(OR(VLOOKUP($C814,Price_LookUp_tbl,11,FALSE)&gt;$F814,VLOOKUP($C814,Price_LookUp_tbl,12,FALSE)&lt;$F814),"Yes","No")</f>
        <v>No</v>
      </c>
      <c r="H814">
        <f t="shared" si="108"/>
        <v>-0.10694396648312832</v>
      </c>
      <c r="I814">
        <v>2</v>
      </c>
      <c r="J814" t="str">
        <f t="shared" si="109"/>
        <v>No</v>
      </c>
      <c r="K814">
        <f t="shared" si="110"/>
        <v>8.28088559132798E-2</v>
      </c>
      <c r="L814">
        <v>2.5</v>
      </c>
      <c r="M814" t="str">
        <f t="shared" si="111"/>
        <v>No</v>
      </c>
      <c r="N814">
        <f t="shared" si="112"/>
        <v>0.25176951781592122</v>
      </c>
      <c r="O814">
        <v>1264</v>
      </c>
      <c r="P814" t="str">
        <f t="shared" si="113"/>
        <v>No</v>
      </c>
      <c r="Q814">
        <f t="shared" si="114"/>
        <v>-8.0795721443025853E-2</v>
      </c>
      <c r="S814">
        <v>2016</v>
      </c>
      <c r="T814" t="str">
        <f t="shared" si="115"/>
        <v>No</v>
      </c>
      <c r="U814">
        <f t="shared" si="116"/>
        <v>0.53435269210753256</v>
      </c>
      <c r="V814">
        <v>217</v>
      </c>
      <c r="W814">
        <v>910</v>
      </c>
      <c r="X814" t="s">
        <v>985</v>
      </c>
      <c r="Y814">
        <v>25.767241299999998</v>
      </c>
      <c r="Z814">
        <v>-80.1946765</v>
      </c>
      <c r="AA814">
        <v>0.93358785624216556</v>
      </c>
    </row>
    <row r="815" spans="1:27" x14ac:dyDescent="0.3">
      <c r="A815" t="s">
        <v>396</v>
      </c>
      <c r="B815" t="s">
        <v>986</v>
      </c>
      <c r="C815" t="s">
        <v>688</v>
      </c>
      <c r="D815" t="s">
        <v>689</v>
      </c>
      <c r="E815">
        <v>33130</v>
      </c>
      <c r="F815">
        <v>1600000</v>
      </c>
      <c r="G815" t="str" cm="1">
        <f t="array" ref="G815">IF(OR(VLOOKUP($C815,Price_LookUp_tbl,11,FALSE)&gt;$F815,VLOOKUP($C815,Price_LookUp_tbl,12,FALSE)&lt;$F815),"Yes","No")</f>
        <v>No</v>
      </c>
      <c r="H815">
        <f t="shared" si="108"/>
        <v>7.0348264096893834E-2</v>
      </c>
      <c r="I815">
        <v>3</v>
      </c>
      <c r="J815" t="str">
        <f t="shared" si="109"/>
        <v>No</v>
      </c>
      <c r="K815">
        <f t="shared" si="110"/>
        <v>1.172680249868705</v>
      </c>
      <c r="L815">
        <v>3.5</v>
      </c>
      <c r="M815" t="str">
        <f t="shared" si="111"/>
        <v>No</v>
      </c>
      <c r="N815">
        <f t="shared" si="112"/>
        <v>1.1373036839270927</v>
      </c>
      <c r="O815">
        <v>1898</v>
      </c>
      <c r="P815" t="str">
        <f t="shared" si="113"/>
        <v>No</v>
      </c>
      <c r="Q815">
        <f t="shared" si="114"/>
        <v>0.65342493048426575</v>
      </c>
      <c r="S815">
        <v>2016</v>
      </c>
      <c r="T815" t="str">
        <f t="shared" si="115"/>
        <v>No</v>
      </c>
      <c r="U815">
        <f t="shared" si="116"/>
        <v>0.53435269210753256</v>
      </c>
      <c r="V815">
        <v>264</v>
      </c>
      <c r="W815">
        <v>843</v>
      </c>
      <c r="X815" t="s">
        <v>987</v>
      </c>
      <c r="Y815">
        <v>25.767241299999998</v>
      </c>
      <c r="Z815">
        <v>-80.1946765</v>
      </c>
      <c r="AA815">
        <v>0.93358785624216556</v>
      </c>
    </row>
    <row r="816" spans="1:27" x14ac:dyDescent="0.3">
      <c r="A816" t="s">
        <v>396</v>
      </c>
      <c r="B816" t="s">
        <v>988</v>
      </c>
      <c r="C816" t="s">
        <v>688</v>
      </c>
      <c r="D816" t="s">
        <v>689</v>
      </c>
      <c r="E816">
        <v>33130</v>
      </c>
      <c r="F816">
        <v>1080000</v>
      </c>
      <c r="G816" t="str" cm="1">
        <f t="array" ref="G816">IF(OR(VLOOKUP($C816,Price_LookUp_tbl,11,FALSE)&gt;$F816,VLOOKUP($C816,Price_LookUp_tbl,12,FALSE)&lt;$F816),"Yes","No")</f>
        <v>No</v>
      </c>
      <c r="H816">
        <f t="shared" si="108"/>
        <v>-0.13452275790668733</v>
      </c>
      <c r="I816">
        <v>2</v>
      </c>
      <c r="J816" t="str">
        <f t="shared" si="109"/>
        <v>No</v>
      </c>
      <c r="K816">
        <f t="shared" si="110"/>
        <v>8.28088559132798E-2</v>
      </c>
      <c r="L816">
        <v>2.5</v>
      </c>
      <c r="M816" t="str">
        <f t="shared" si="111"/>
        <v>No</v>
      </c>
      <c r="N816">
        <f t="shared" si="112"/>
        <v>0.25176951781592122</v>
      </c>
      <c r="O816">
        <v>1238</v>
      </c>
      <c r="P816" t="str">
        <f t="shared" si="113"/>
        <v>No</v>
      </c>
      <c r="Q816">
        <f t="shared" si="114"/>
        <v>-0.11090571663247314</v>
      </c>
      <c r="S816">
        <v>2016</v>
      </c>
      <c r="T816" t="str">
        <f t="shared" si="115"/>
        <v>No</v>
      </c>
      <c r="U816">
        <f t="shared" si="116"/>
        <v>0.53435269210753256</v>
      </c>
      <c r="V816">
        <v>181</v>
      </c>
      <c r="W816">
        <v>872</v>
      </c>
      <c r="X816" t="s">
        <v>989</v>
      </c>
      <c r="Y816">
        <v>25.767241299999998</v>
      </c>
      <c r="Z816">
        <v>-80.1946765</v>
      </c>
      <c r="AA816">
        <v>0.93358785624216556</v>
      </c>
    </row>
    <row r="817" spans="1:27" x14ac:dyDescent="0.3">
      <c r="A817" t="s">
        <v>396</v>
      </c>
      <c r="B817" t="s">
        <v>992</v>
      </c>
      <c r="C817" t="s">
        <v>688</v>
      </c>
      <c r="D817" t="s">
        <v>689</v>
      </c>
      <c r="E817">
        <v>33130</v>
      </c>
      <c r="F817">
        <v>499000</v>
      </c>
      <c r="G817" t="str" cm="1">
        <f t="array" ref="G817">IF(OR(VLOOKUP($C817,Price_LookUp_tbl,11,FALSE)&gt;$F817,VLOOKUP($C817,Price_LookUp_tbl,12,FALSE)&lt;$F817),"Yes","No")</f>
        <v>No</v>
      </c>
      <c r="H817">
        <f t="shared" si="108"/>
        <v>-0.36342672672222703</v>
      </c>
      <c r="I817">
        <v>1</v>
      </c>
      <c r="J817" t="str">
        <f t="shared" si="109"/>
        <v>No</v>
      </c>
      <c r="K817">
        <f t="shared" si="110"/>
        <v>-1.0070625380421454</v>
      </c>
      <c r="L817">
        <v>1</v>
      </c>
      <c r="M817" t="str">
        <f t="shared" si="111"/>
        <v>No</v>
      </c>
      <c r="N817">
        <f t="shared" si="112"/>
        <v>-1.076531731350836</v>
      </c>
      <c r="O817">
        <v>736</v>
      </c>
      <c r="P817" t="str">
        <f t="shared" si="113"/>
        <v>No</v>
      </c>
      <c r="Q817">
        <f t="shared" si="114"/>
        <v>-0.69226023913641699</v>
      </c>
      <c r="S817">
        <v>2008</v>
      </c>
      <c r="T817" t="str">
        <f t="shared" si="115"/>
        <v>No</v>
      </c>
      <c r="U817">
        <f t="shared" si="116"/>
        <v>-0.11814532025272502</v>
      </c>
      <c r="V817">
        <v>388</v>
      </c>
      <c r="W817">
        <v>678</v>
      </c>
      <c r="X817" t="s">
        <v>993</v>
      </c>
      <c r="Y817">
        <v>25.770364799999999</v>
      </c>
      <c r="Z817">
        <v>-80.195214100000001</v>
      </c>
      <c r="AA817">
        <v>1.146230805714596</v>
      </c>
    </row>
    <row r="818" spans="1:27" x14ac:dyDescent="0.3">
      <c r="A818" t="s">
        <v>396</v>
      </c>
      <c r="B818" t="s">
        <v>994</v>
      </c>
      <c r="C818" t="s">
        <v>688</v>
      </c>
      <c r="D818" t="s">
        <v>689</v>
      </c>
      <c r="E818">
        <v>33130</v>
      </c>
      <c r="F818">
        <v>630000</v>
      </c>
      <c r="G818" t="str" cm="1">
        <f t="array" ref="G818">IF(OR(VLOOKUP($C818,Price_LookUp_tbl,11,FALSE)&gt;$F818,VLOOKUP($C818,Price_LookUp_tbl,12,FALSE)&lt;$F818),"Yes","No")</f>
        <v>No</v>
      </c>
      <c r="H818">
        <f t="shared" si="108"/>
        <v>-0.31181498848670947</v>
      </c>
      <c r="I818">
        <v>2</v>
      </c>
      <c r="J818" t="str">
        <f t="shared" si="109"/>
        <v>No</v>
      </c>
      <c r="K818">
        <f t="shared" si="110"/>
        <v>8.28088559132798E-2</v>
      </c>
      <c r="L818">
        <v>2</v>
      </c>
      <c r="M818" t="str">
        <f t="shared" si="111"/>
        <v>No</v>
      </c>
      <c r="N818">
        <f t="shared" si="112"/>
        <v>-0.19099756523966455</v>
      </c>
      <c r="O818">
        <v>1129</v>
      </c>
      <c r="P818" t="str">
        <f t="shared" si="113"/>
        <v>No</v>
      </c>
      <c r="Q818">
        <f t="shared" si="114"/>
        <v>-0.23713608108054063</v>
      </c>
      <c r="S818">
        <v>2008</v>
      </c>
      <c r="T818" t="str">
        <f t="shared" si="115"/>
        <v>No</v>
      </c>
      <c r="U818">
        <f t="shared" si="116"/>
        <v>-0.11814532025272502</v>
      </c>
      <c r="V818">
        <v>17</v>
      </c>
      <c r="W818">
        <v>558</v>
      </c>
      <c r="X818" t="s">
        <v>995</v>
      </c>
      <c r="Y818">
        <v>25.770364799999999</v>
      </c>
      <c r="Z818">
        <v>-80.195214100000001</v>
      </c>
      <c r="AA818">
        <v>1.146230805714596</v>
      </c>
    </row>
    <row r="819" spans="1:27" x14ac:dyDescent="0.3">
      <c r="A819" t="s">
        <v>396</v>
      </c>
      <c r="B819" t="s">
        <v>996</v>
      </c>
      <c r="C819" t="s">
        <v>688</v>
      </c>
      <c r="D819" t="s">
        <v>689</v>
      </c>
      <c r="E819">
        <v>33130</v>
      </c>
      <c r="F819">
        <v>525000</v>
      </c>
      <c r="G819" t="str" cm="1">
        <f t="array" ref="G819">IF(OR(VLOOKUP($C819,Price_LookUp_tbl,11,FALSE)&gt;$F819,VLOOKUP($C819,Price_LookUp_tbl,12,FALSE)&lt;$F819),"Yes","No")</f>
        <v>No</v>
      </c>
      <c r="H819">
        <f t="shared" si="108"/>
        <v>-0.35318317562204798</v>
      </c>
      <c r="I819">
        <v>1</v>
      </c>
      <c r="J819" t="str">
        <f t="shared" si="109"/>
        <v>No</v>
      </c>
      <c r="K819">
        <f t="shared" si="110"/>
        <v>-1.0070625380421454</v>
      </c>
      <c r="L819">
        <v>1.5</v>
      </c>
      <c r="M819" t="str">
        <f t="shared" si="111"/>
        <v>No</v>
      </c>
      <c r="N819">
        <f t="shared" si="112"/>
        <v>-0.63376464829525025</v>
      </c>
      <c r="O819">
        <v>846</v>
      </c>
      <c r="P819" t="str">
        <f t="shared" si="113"/>
        <v>No</v>
      </c>
      <c r="Q819">
        <f t="shared" si="114"/>
        <v>-0.56487179795029385</v>
      </c>
      <c r="S819">
        <v>2008</v>
      </c>
      <c r="T819" t="str">
        <f t="shared" si="115"/>
        <v>No</v>
      </c>
      <c r="U819">
        <f t="shared" si="116"/>
        <v>-0.11814532025272502</v>
      </c>
      <c r="V819">
        <v>36</v>
      </c>
      <c r="W819">
        <v>621</v>
      </c>
      <c r="X819" t="s">
        <v>997</v>
      </c>
      <c r="Y819">
        <v>25.770364799999999</v>
      </c>
      <c r="Z819">
        <v>-80.195214100000001</v>
      </c>
      <c r="AA819">
        <v>1.146230805714596</v>
      </c>
    </row>
    <row r="820" spans="1:27" x14ac:dyDescent="0.3">
      <c r="A820" t="s">
        <v>396</v>
      </c>
      <c r="B820" t="s">
        <v>998</v>
      </c>
      <c r="C820" t="s">
        <v>688</v>
      </c>
      <c r="D820" t="s">
        <v>689</v>
      </c>
      <c r="E820">
        <v>33130</v>
      </c>
      <c r="F820">
        <v>439900</v>
      </c>
      <c r="G820" t="str" cm="1">
        <f t="array" ref="G820">IF(OR(VLOOKUP($C820,Price_LookUp_tbl,11,FALSE)&gt;$F820,VLOOKUP($C820,Price_LookUp_tbl,12,FALSE)&lt;$F820),"Yes","No")</f>
        <v>No</v>
      </c>
      <c r="H820">
        <f t="shared" si="108"/>
        <v>-0.38671110633840328</v>
      </c>
      <c r="I820">
        <v>1</v>
      </c>
      <c r="J820" t="str">
        <f t="shared" si="109"/>
        <v>No</v>
      </c>
      <c r="K820">
        <f t="shared" si="110"/>
        <v>-1.0070625380421454</v>
      </c>
      <c r="L820">
        <v>1</v>
      </c>
      <c r="M820" t="str">
        <f t="shared" si="111"/>
        <v>No</v>
      </c>
      <c r="N820">
        <f t="shared" si="112"/>
        <v>-1.076531731350836</v>
      </c>
      <c r="O820">
        <v>747</v>
      </c>
      <c r="P820" t="str">
        <f t="shared" si="113"/>
        <v>No</v>
      </c>
      <c r="Q820">
        <f t="shared" si="114"/>
        <v>-0.67952139501780462</v>
      </c>
      <c r="S820">
        <v>2008</v>
      </c>
      <c r="T820" t="str">
        <f t="shared" si="115"/>
        <v>No</v>
      </c>
      <c r="U820">
        <f t="shared" si="116"/>
        <v>-0.11814532025272502</v>
      </c>
      <c r="V820">
        <v>6</v>
      </c>
      <c r="W820">
        <v>589</v>
      </c>
      <c r="X820" t="s">
        <v>999</v>
      </c>
      <c r="Y820">
        <v>25.770364799999999</v>
      </c>
      <c r="Z820">
        <v>-80.195214100000001</v>
      </c>
      <c r="AA820">
        <v>1.146230805714596</v>
      </c>
    </row>
    <row r="821" spans="1:27" x14ac:dyDescent="0.3">
      <c r="A821" t="s">
        <v>396</v>
      </c>
      <c r="B821" t="s">
        <v>1000</v>
      </c>
      <c r="C821" t="s">
        <v>688</v>
      </c>
      <c r="D821" t="s">
        <v>689</v>
      </c>
      <c r="E821">
        <v>33130</v>
      </c>
      <c r="F821">
        <v>620000</v>
      </c>
      <c r="G821" t="str" cm="1">
        <f t="array" ref="G821">IF(OR(VLOOKUP($C821,Price_LookUp_tbl,11,FALSE)&gt;$F821,VLOOKUP($C821,Price_LookUp_tbl,12,FALSE)&lt;$F821),"Yes","No")</f>
        <v>No</v>
      </c>
      <c r="H821">
        <f t="shared" si="108"/>
        <v>-0.31575481583293219</v>
      </c>
      <c r="I821">
        <v>2</v>
      </c>
      <c r="J821" t="str">
        <f t="shared" si="109"/>
        <v>No</v>
      </c>
      <c r="K821">
        <f t="shared" si="110"/>
        <v>8.28088559132798E-2</v>
      </c>
      <c r="L821">
        <v>2</v>
      </c>
      <c r="M821" t="str">
        <f t="shared" si="111"/>
        <v>No</v>
      </c>
      <c r="N821">
        <f t="shared" si="112"/>
        <v>-0.19099756523966455</v>
      </c>
      <c r="O821">
        <v>1114</v>
      </c>
      <c r="P821" t="str">
        <f t="shared" si="113"/>
        <v>No</v>
      </c>
      <c r="Q821">
        <f t="shared" si="114"/>
        <v>-0.25450723215137561</v>
      </c>
      <c r="S821">
        <v>2008</v>
      </c>
      <c r="T821" t="str">
        <f t="shared" si="115"/>
        <v>No</v>
      </c>
      <c r="U821">
        <f t="shared" si="116"/>
        <v>-0.11814532025272502</v>
      </c>
      <c r="V821">
        <v>3</v>
      </c>
      <c r="W821">
        <v>557</v>
      </c>
      <c r="X821" t="s">
        <v>1001</v>
      </c>
      <c r="Y821">
        <v>25.770364799999999</v>
      </c>
      <c r="Z821">
        <v>-80.195214100000001</v>
      </c>
      <c r="AA821">
        <v>1.146230805714596</v>
      </c>
    </row>
    <row r="822" spans="1:27" x14ac:dyDescent="0.3">
      <c r="A822" t="s">
        <v>396</v>
      </c>
      <c r="B822" t="s">
        <v>1002</v>
      </c>
      <c r="C822" t="s">
        <v>688</v>
      </c>
      <c r="D822" t="s">
        <v>689</v>
      </c>
      <c r="E822">
        <v>33130</v>
      </c>
      <c r="F822">
        <v>575000</v>
      </c>
      <c r="G822" t="str" cm="1">
        <f t="array" ref="G822">IF(OR(VLOOKUP($C822,Price_LookUp_tbl,11,FALSE)&gt;$F822,VLOOKUP($C822,Price_LookUp_tbl,12,FALSE)&lt;$F822),"Yes","No")</f>
        <v>No</v>
      </c>
      <c r="H822">
        <f t="shared" si="108"/>
        <v>-0.33348403889093442</v>
      </c>
      <c r="I822">
        <v>1</v>
      </c>
      <c r="J822" t="str">
        <f t="shared" si="109"/>
        <v>No</v>
      </c>
      <c r="K822">
        <f t="shared" si="110"/>
        <v>-1.0070625380421454</v>
      </c>
      <c r="L822">
        <v>2</v>
      </c>
      <c r="M822" t="str">
        <f t="shared" si="111"/>
        <v>No</v>
      </c>
      <c r="N822">
        <f t="shared" si="112"/>
        <v>-0.19099756523966455</v>
      </c>
      <c r="O822">
        <v>1172</v>
      </c>
      <c r="P822" t="str">
        <f t="shared" si="113"/>
        <v>No</v>
      </c>
      <c r="Q822">
        <f t="shared" si="114"/>
        <v>-0.18733878134414703</v>
      </c>
      <c r="S822">
        <v>2008</v>
      </c>
      <c r="T822" t="str">
        <f t="shared" si="115"/>
        <v>No</v>
      </c>
      <c r="U822">
        <f t="shared" si="116"/>
        <v>-0.11814532025272502</v>
      </c>
      <c r="V822">
        <v>2</v>
      </c>
      <c r="W822">
        <v>491</v>
      </c>
      <c r="X822" t="s">
        <v>1003</v>
      </c>
      <c r="Y822">
        <v>25.770364799999999</v>
      </c>
      <c r="Z822">
        <v>-80.195214100000001</v>
      </c>
      <c r="AA822">
        <v>1.146230805714596</v>
      </c>
    </row>
    <row r="823" spans="1:27" x14ac:dyDescent="0.3">
      <c r="A823" t="s">
        <v>396</v>
      </c>
      <c r="B823" t="s">
        <v>1004</v>
      </c>
      <c r="C823" t="s">
        <v>688</v>
      </c>
      <c r="D823" t="s">
        <v>689</v>
      </c>
      <c r="E823">
        <v>33130</v>
      </c>
      <c r="F823">
        <v>635000</v>
      </c>
      <c r="G823" t="str" cm="1">
        <f t="array" ref="G823">IF(OR(VLOOKUP($C823,Price_LookUp_tbl,11,FALSE)&gt;$F823,VLOOKUP($C823,Price_LookUp_tbl,12,FALSE)&lt;$F823),"Yes","No")</f>
        <v>No</v>
      </c>
      <c r="H823">
        <f t="shared" si="108"/>
        <v>-0.30984507481359813</v>
      </c>
      <c r="I823">
        <v>2</v>
      </c>
      <c r="J823" t="str">
        <f t="shared" si="109"/>
        <v>No</v>
      </c>
      <c r="K823">
        <f t="shared" si="110"/>
        <v>8.28088559132798E-2</v>
      </c>
      <c r="L823">
        <v>2</v>
      </c>
      <c r="M823" t="str">
        <f t="shared" si="111"/>
        <v>No</v>
      </c>
      <c r="N823">
        <f t="shared" si="112"/>
        <v>-0.19099756523966455</v>
      </c>
      <c r="O823">
        <v>1099</v>
      </c>
      <c r="P823" t="str">
        <f t="shared" si="113"/>
        <v>No</v>
      </c>
      <c r="Q823">
        <f t="shared" si="114"/>
        <v>-0.27187838322221058</v>
      </c>
      <c r="S823">
        <v>2010</v>
      </c>
      <c r="T823" t="str">
        <f t="shared" si="115"/>
        <v>No</v>
      </c>
      <c r="U823">
        <f t="shared" si="116"/>
        <v>4.4979182837339392E-2</v>
      </c>
      <c r="V823">
        <v>1</v>
      </c>
      <c r="W823">
        <v>578</v>
      </c>
      <c r="X823" t="s">
        <v>1005</v>
      </c>
      <c r="Y823">
        <v>25.770099699999999</v>
      </c>
      <c r="Z823">
        <v>-80.195090899999997</v>
      </c>
      <c r="AA823">
        <v>1.1283827094495813</v>
      </c>
    </row>
    <row r="824" spans="1:27" x14ac:dyDescent="0.3">
      <c r="A824" t="s">
        <v>396</v>
      </c>
      <c r="B824" t="s">
        <v>1006</v>
      </c>
      <c r="C824" t="s">
        <v>688</v>
      </c>
      <c r="D824" t="s">
        <v>689</v>
      </c>
      <c r="E824">
        <v>33130</v>
      </c>
      <c r="F824">
        <v>750000</v>
      </c>
      <c r="G824" t="str" cm="1">
        <f t="array" ref="G824">IF(OR(VLOOKUP($C824,Price_LookUp_tbl,11,FALSE)&gt;$F824,VLOOKUP($C824,Price_LookUp_tbl,12,FALSE)&lt;$F824),"Yes","No")</f>
        <v>No</v>
      </c>
      <c r="H824">
        <f t="shared" si="108"/>
        <v>-0.26453706033203689</v>
      </c>
      <c r="I824">
        <v>2</v>
      </c>
      <c r="J824" t="str">
        <f t="shared" si="109"/>
        <v>No</v>
      </c>
      <c r="K824">
        <f t="shared" si="110"/>
        <v>8.28088559132798E-2</v>
      </c>
      <c r="L824">
        <v>2.5</v>
      </c>
      <c r="M824" t="str">
        <f t="shared" si="111"/>
        <v>No</v>
      </c>
      <c r="N824">
        <f t="shared" si="112"/>
        <v>0.25176951781592122</v>
      </c>
      <c r="O824">
        <v>1235</v>
      </c>
      <c r="P824" t="str">
        <f t="shared" si="113"/>
        <v>No</v>
      </c>
      <c r="Q824">
        <f t="shared" si="114"/>
        <v>-0.11437994684664014</v>
      </c>
      <c r="S824">
        <v>2010</v>
      </c>
      <c r="T824" t="str">
        <f t="shared" si="115"/>
        <v>No</v>
      </c>
      <c r="U824">
        <f t="shared" si="116"/>
        <v>4.4979182837339392E-2</v>
      </c>
      <c r="V824">
        <v>72</v>
      </c>
      <c r="W824">
        <v>607</v>
      </c>
      <c r="X824" t="s">
        <v>1007</v>
      </c>
      <c r="Y824">
        <v>25.770099699999999</v>
      </c>
      <c r="Z824">
        <v>-80.195090899999997</v>
      </c>
      <c r="AA824">
        <v>1.1283827094495813</v>
      </c>
    </row>
    <row r="825" spans="1:27" x14ac:dyDescent="0.3">
      <c r="A825" t="s">
        <v>396</v>
      </c>
      <c r="B825" t="s">
        <v>1008</v>
      </c>
      <c r="C825" t="s">
        <v>688</v>
      </c>
      <c r="D825" t="s">
        <v>689</v>
      </c>
      <c r="E825">
        <v>33130</v>
      </c>
      <c r="F825">
        <v>475000</v>
      </c>
      <c r="G825" t="str" cm="1">
        <f t="array" ref="G825">IF(OR(VLOOKUP($C825,Price_LookUp_tbl,11,FALSE)&gt;$F825,VLOOKUP($C825,Price_LookUp_tbl,12,FALSE)&lt;$F825),"Yes","No")</f>
        <v>No</v>
      </c>
      <c r="H825">
        <f t="shared" si="108"/>
        <v>-0.37288231235316155</v>
      </c>
      <c r="I825">
        <v>1</v>
      </c>
      <c r="J825" t="str">
        <f t="shared" si="109"/>
        <v>No</v>
      </c>
      <c r="K825">
        <f t="shared" si="110"/>
        <v>-1.0070625380421454</v>
      </c>
      <c r="L825">
        <v>1</v>
      </c>
      <c r="M825" t="str">
        <f t="shared" si="111"/>
        <v>No</v>
      </c>
      <c r="N825">
        <f t="shared" si="112"/>
        <v>-1.076531731350836</v>
      </c>
      <c r="O825">
        <v>764</v>
      </c>
      <c r="P825" t="str">
        <f t="shared" si="113"/>
        <v>No</v>
      </c>
      <c r="Q825">
        <f t="shared" si="114"/>
        <v>-0.65983409047085839</v>
      </c>
      <c r="S825">
        <v>2010</v>
      </c>
      <c r="T825" t="str">
        <f t="shared" si="115"/>
        <v>No</v>
      </c>
      <c r="U825">
        <f t="shared" si="116"/>
        <v>4.4979182837339392E-2</v>
      </c>
      <c r="V825">
        <v>10</v>
      </c>
      <c r="W825">
        <v>622</v>
      </c>
      <c r="X825" t="s">
        <v>822</v>
      </c>
      <c r="Y825">
        <v>25.770099699999999</v>
      </c>
      <c r="Z825">
        <v>-80.195090899999997</v>
      </c>
      <c r="AA825">
        <v>1.1283827094495813</v>
      </c>
    </row>
    <row r="826" spans="1:27" x14ac:dyDescent="0.3">
      <c r="A826" t="s">
        <v>396</v>
      </c>
      <c r="B826" t="s">
        <v>1009</v>
      </c>
      <c r="C826" t="s">
        <v>688</v>
      </c>
      <c r="D826" t="s">
        <v>689</v>
      </c>
      <c r="E826">
        <v>33130</v>
      </c>
      <c r="F826">
        <v>925000</v>
      </c>
      <c r="G826" t="str" cm="1">
        <f t="array" ref="G826">IF(OR(VLOOKUP($C826,Price_LookUp_tbl,11,FALSE)&gt;$F826,VLOOKUP($C826,Price_LookUp_tbl,12,FALSE)&lt;$F826),"Yes","No")</f>
        <v>No</v>
      </c>
      <c r="H826">
        <f t="shared" si="108"/>
        <v>-0.19559008177313941</v>
      </c>
      <c r="I826">
        <v>2</v>
      </c>
      <c r="J826" t="str">
        <f t="shared" si="109"/>
        <v>No</v>
      </c>
      <c r="K826">
        <f t="shared" si="110"/>
        <v>8.28088559132798E-2</v>
      </c>
      <c r="L826">
        <v>3</v>
      </c>
      <c r="M826" t="str">
        <f t="shared" si="111"/>
        <v>No</v>
      </c>
      <c r="N826">
        <f t="shared" si="112"/>
        <v>0.69453660087150693</v>
      </c>
      <c r="O826">
        <v>1508</v>
      </c>
      <c r="P826" t="str">
        <f t="shared" si="113"/>
        <v>No</v>
      </c>
      <c r="Q826">
        <f t="shared" si="114"/>
        <v>0.20177500264255641</v>
      </c>
      <c r="S826">
        <v>2010</v>
      </c>
      <c r="T826" t="str">
        <f t="shared" si="115"/>
        <v>No</v>
      </c>
      <c r="U826">
        <f t="shared" si="116"/>
        <v>4.4979182837339392E-2</v>
      </c>
      <c r="V826">
        <v>21</v>
      </c>
      <c r="W826">
        <v>613</v>
      </c>
      <c r="X826" t="s">
        <v>1010</v>
      </c>
      <c r="Y826">
        <v>25.770099699999999</v>
      </c>
      <c r="Z826">
        <v>-80.195090899999997</v>
      </c>
      <c r="AA826">
        <v>1.1283827094495813</v>
      </c>
    </row>
    <row r="827" spans="1:27" x14ac:dyDescent="0.3">
      <c r="A827" t="s">
        <v>396</v>
      </c>
      <c r="B827" t="s">
        <v>1011</v>
      </c>
      <c r="C827" t="s">
        <v>688</v>
      </c>
      <c r="D827" t="s">
        <v>689</v>
      </c>
      <c r="E827">
        <v>33130</v>
      </c>
      <c r="F827">
        <v>497000</v>
      </c>
      <c r="G827" t="str" cm="1">
        <f t="array" ref="G827">IF(OR(VLOOKUP($C827,Price_LookUp_tbl,11,FALSE)&gt;$F827,VLOOKUP($C827,Price_LookUp_tbl,12,FALSE)&lt;$F827),"Yes","No")</f>
        <v>No</v>
      </c>
      <c r="H827">
        <f t="shared" si="108"/>
        <v>-0.36421469219147162</v>
      </c>
      <c r="I827">
        <v>1</v>
      </c>
      <c r="J827" t="str">
        <f t="shared" si="109"/>
        <v>No</v>
      </c>
      <c r="K827">
        <f t="shared" si="110"/>
        <v>-1.0070625380421454</v>
      </c>
      <c r="L827">
        <v>1.5</v>
      </c>
      <c r="M827" t="str">
        <f t="shared" si="111"/>
        <v>No</v>
      </c>
      <c r="N827">
        <f t="shared" si="112"/>
        <v>-0.63376464829525025</v>
      </c>
      <c r="O827">
        <v>754</v>
      </c>
      <c r="P827" t="str">
        <f t="shared" si="113"/>
        <v>No</v>
      </c>
      <c r="Q827">
        <f t="shared" si="114"/>
        <v>-0.67141485785141497</v>
      </c>
      <c r="S827">
        <v>2010</v>
      </c>
      <c r="T827" t="str">
        <f t="shared" si="115"/>
        <v>No</v>
      </c>
      <c r="U827">
        <f t="shared" si="116"/>
        <v>4.4979182837339392E-2</v>
      </c>
      <c r="V827">
        <v>55</v>
      </c>
      <c r="W827">
        <v>659</v>
      </c>
      <c r="X827" t="s">
        <v>618</v>
      </c>
      <c r="Y827">
        <v>25.770099699999999</v>
      </c>
      <c r="Z827">
        <v>-80.195090899999997</v>
      </c>
      <c r="AA827">
        <v>1.1283827094495813</v>
      </c>
    </row>
    <row r="828" spans="1:27" x14ac:dyDescent="0.3">
      <c r="A828" t="s">
        <v>396</v>
      </c>
      <c r="B828" t="s">
        <v>1012</v>
      </c>
      <c r="C828" t="s">
        <v>688</v>
      </c>
      <c r="D828" t="s">
        <v>689</v>
      </c>
      <c r="E828">
        <v>33130</v>
      </c>
      <c r="F828">
        <v>775000</v>
      </c>
      <c r="G828" t="str" cm="1">
        <f t="array" ref="G828">IF(OR(VLOOKUP($C828,Price_LookUp_tbl,11,FALSE)&gt;$F828,VLOOKUP($C828,Price_LookUp_tbl,12,FALSE)&lt;$F828),"Yes","No")</f>
        <v>No</v>
      </c>
      <c r="H828">
        <f t="shared" si="108"/>
        <v>-0.25468749196648011</v>
      </c>
      <c r="I828">
        <v>2</v>
      </c>
      <c r="J828" t="str">
        <f t="shared" si="109"/>
        <v>No</v>
      </c>
      <c r="K828">
        <f t="shared" si="110"/>
        <v>8.28088559132798E-2</v>
      </c>
      <c r="L828">
        <v>3</v>
      </c>
      <c r="M828" t="str">
        <f t="shared" si="111"/>
        <v>No</v>
      </c>
      <c r="N828">
        <f t="shared" si="112"/>
        <v>0.69453660087150693</v>
      </c>
      <c r="O828">
        <v>1580</v>
      </c>
      <c r="P828" t="str">
        <f t="shared" si="113"/>
        <v>No</v>
      </c>
      <c r="Q828">
        <f t="shared" si="114"/>
        <v>0.28515652778256428</v>
      </c>
      <c r="S828">
        <v>2010</v>
      </c>
      <c r="T828" t="str">
        <f t="shared" si="115"/>
        <v>No</v>
      </c>
      <c r="U828">
        <f t="shared" si="116"/>
        <v>4.4979182837339392E-2</v>
      </c>
      <c r="V828">
        <v>4</v>
      </c>
      <c r="W828">
        <v>491</v>
      </c>
      <c r="X828" t="s">
        <v>1013</v>
      </c>
      <c r="Y828">
        <v>25.770099699999999</v>
      </c>
      <c r="Z828">
        <v>-80.195090899999997</v>
      </c>
      <c r="AA828">
        <v>1.1283827094495813</v>
      </c>
    </row>
    <row r="829" spans="1:27" x14ac:dyDescent="0.3">
      <c r="A829" t="s">
        <v>396</v>
      </c>
      <c r="B829" t="s">
        <v>1014</v>
      </c>
      <c r="C829" t="s">
        <v>688</v>
      </c>
      <c r="D829" t="s">
        <v>689</v>
      </c>
      <c r="E829">
        <v>33130</v>
      </c>
      <c r="F829">
        <v>525000</v>
      </c>
      <c r="G829" t="str" cm="1">
        <f t="array" ref="G829">IF(OR(VLOOKUP($C829,Price_LookUp_tbl,11,FALSE)&gt;$F829,VLOOKUP($C829,Price_LookUp_tbl,12,FALSE)&lt;$F829),"Yes","No")</f>
        <v>No</v>
      </c>
      <c r="H829">
        <f t="shared" si="108"/>
        <v>-0.35318317562204798</v>
      </c>
      <c r="I829">
        <v>1</v>
      </c>
      <c r="J829" t="str">
        <f t="shared" si="109"/>
        <v>No</v>
      </c>
      <c r="K829">
        <f t="shared" si="110"/>
        <v>-1.0070625380421454</v>
      </c>
      <c r="L829">
        <v>1</v>
      </c>
      <c r="M829" t="str">
        <f t="shared" si="111"/>
        <v>No</v>
      </c>
      <c r="N829">
        <f t="shared" si="112"/>
        <v>-1.076531731350836</v>
      </c>
      <c r="O829">
        <v>945</v>
      </c>
      <c r="P829" t="str">
        <f t="shared" si="113"/>
        <v>No</v>
      </c>
      <c r="Q829">
        <f t="shared" si="114"/>
        <v>-0.45022220088278297</v>
      </c>
      <c r="S829">
        <v>2015</v>
      </c>
      <c r="T829" t="str">
        <f t="shared" si="115"/>
        <v>No</v>
      </c>
      <c r="U829">
        <f t="shared" si="116"/>
        <v>0.4527904405625004</v>
      </c>
      <c r="V829">
        <v>63</v>
      </c>
      <c r="W829">
        <v>556</v>
      </c>
      <c r="X829" t="s">
        <v>850</v>
      </c>
      <c r="Y829">
        <v>25.7646567</v>
      </c>
      <c r="Z829">
        <v>-80.194969999999998</v>
      </c>
      <c r="AA829">
        <v>0.75406677977788417</v>
      </c>
    </row>
    <row r="830" spans="1:27" x14ac:dyDescent="0.3">
      <c r="A830" t="s">
        <v>396</v>
      </c>
      <c r="B830" t="s">
        <v>1015</v>
      </c>
      <c r="C830" t="s">
        <v>688</v>
      </c>
      <c r="D830" t="s">
        <v>689</v>
      </c>
      <c r="E830">
        <v>33130</v>
      </c>
      <c r="F830">
        <v>725000</v>
      </c>
      <c r="G830" t="str" cm="1">
        <f t="array" ref="G830">IF(OR(VLOOKUP($C830,Price_LookUp_tbl,11,FALSE)&gt;$F830,VLOOKUP($C830,Price_LookUp_tbl,12,FALSE)&lt;$F830),"Yes","No")</f>
        <v>No</v>
      </c>
      <c r="H830">
        <f t="shared" si="108"/>
        <v>-0.27438662869759373</v>
      </c>
      <c r="I830">
        <v>2</v>
      </c>
      <c r="J830" t="str">
        <f t="shared" si="109"/>
        <v>No</v>
      </c>
      <c r="K830">
        <f t="shared" si="110"/>
        <v>8.28088559132798E-2</v>
      </c>
      <c r="L830">
        <v>2</v>
      </c>
      <c r="M830" t="str">
        <f t="shared" si="111"/>
        <v>No</v>
      </c>
      <c r="N830">
        <f t="shared" si="112"/>
        <v>-0.19099756523966455</v>
      </c>
      <c r="O830">
        <v>1274</v>
      </c>
      <c r="P830" t="str">
        <f t="shared" si="113"/>
        <v>No</v>
      </c>
      <c r="Q830">
        <f t="shared" si="114"/>
        <v>-6.9214954062469206E-2</v>
      </c>
      <c r="S830">
        <v>2015</v>
      </c>
      <c r="T830" t="str">
        <f t="shared" si="115"/>
        <v>No</v>
      </c>
      <c r="U830">
        <f t="shared" si="116"/>
        <v>0.4527904405625004</v>
      </c>
      <c r="V830">
        <v>57</v>
      </c>
      <c r="W830">
        <v>569</v>
      </c>
      <c r="X830" t="s">
        <v>856</v>
      </c>
      <c r="Y830">
        <v>25.7646567</v>
      </c>
      <c r="Z830">
        <v>-80.194969999999998</v>
      </c>
      <c r="AA830">
        <v>0.75406677977788417</v>
      </c>
    </row>
    <row r="831" spans="1:27" x14ac:dyDescent="0.3">
      <c r="A831" t="s">
        <v>396</v>
      </c>
      <c r="B831" t="s">
        <v>1016</v>
      </c>
      <c r="C831" t="s">
        <v>688</v>
      </c>
      <c r="D831" t="s">
        <v>689</v>
      </c>
      <c r="E831">
        <v>33130</v>
      </c>
      <c r="F831">
        <v>545000</v>
      </c>
      <c r="G831" t="str" cm="1">
        <f t="array" ref="G831">IF(OR(VLOOKUP($C831,Price_LookUp_tbl,11,FALSE)&gt;$F831,VLOOKUP($C831,Price_LookUp_tbl,12,FALSE)&lt;$F831),"Yes","No")</f>
        <v>No</v>
      </c>
      <c r="H831">
        <f t="shared" si="108"/>
        <v>-0.34530352092960259</v>
      </c>
      <c r="I831">
        <v>1</v>
      </c>
      <c r="J831" t="str">
        <f t="shared" si="109"/>
        <v>No</v>
      </c>
      <c r="K831">
        <f t="shared" si="110"/>
        <v>-1.0070625380421454</v>
      </c>
      <c r="L831">
        <v>1</v>
      </c>
      <c r="M831" t="str">
        <f t="shared" si="111"/>
        <v>No</v>
      </c>
      <c r="N831">
        <f t="shared" si="112"/>
        <v>-1.076531731350836</v>
      </c>
      <c r="O831">
        <v>821</v>
      </c>
      <c r="P831" t="str">
        <f t="shared" si="113"/>
        <v>No</v>
      </c>
      <c r="Q831">
        <f t="shared" si="114"/>
        <v>-0.59382371640168541</v>
      </c>
      <c r="S831">
        <v>2015</v>
      </c>
      <c r="T831" t="str">
        <f t="shared" si="115"/>
        <v>No</v>
      </c>
      <c r="U831">
        <f t="shared" si="116"/>
        <v>0.4527904405625004</v>
      </c>
      <c r="V831">
        <v>9</v>
      </c>
      <c r="W831">
        <v>664</v>
      </c>
      <c r="X831" t="s">
        <v>1017</v>
      </c>
      <c r="Y831">
        <v>25.7646567</v>
      </c>
      <c r="Z831">
        <v>-80.194969999999998</v>
      </c>
      <c r="AA831">
        <v>0.75406677977788417</v>
      </c>
    </row>
    <row r="832" spans="1:27" x14ac:dyDescent="0.3">
      <c r="A832" t="s">
        <v>396</v>
      </c>
      <c r="B832" t="s">
        <v>1018</v>
      </c>
      <c r="C832" t="s">
        <v>688</v>
      </c>
      <c r="D832" t="s">
        <v>689</v>
      </c>
      <c r="E832">
        <v>33130</v>
      </c>
      <c r="F832">
        <v>799000</v>
      </c>
      <c r="G832" t="str" cm="1">
        <f t="array" ref="G832">IF(OR(VLOOKUP($C832,Price_LookUp_tbl,11,FALSE)&gt;$F832,VLOOKUP($C832,Price_LookUp_tbl,12,FALSE)&lt;$F832),"Yes","No")</f>
        <v>No</v>
      </c>
      <c r="H832">
        <f t="shared" si="108"/>
        <v>-0.24523190633554562</v>
      </c>
      <c r="I832">
        <v>2</v>
      </c>
      <c r="J832" t="str">
        <f t="shared" si="109"/>
        <v>No</v>
      </c>
      <c r="K832">
        <f t="shared" si="110"/>
        <v>8.28088559132798E-2</v>
      </c>
      <c r="L832">
        <v>2</v>
      </c>
      <c r="M832" t="str">
        <f t="shared" si="111"/>
        <v>No</v>
      </c>
      <c r="N832">
        <f t="shared" si="112"/>
        <v>-0.19099756523966455</v>
      </c>
      <c r="O832">
        <v>1369</v>
      </c>
      <c r="P832" t="str">
        <f t="shared" si="113"/>
        <v>No</v>
      </c>
      <c r="Q832">
        <f t="shared" si="114"/>
        <v>4.0802336052818966E-2</v>
      </c>
      <c r="S832">
        <v>2015</v>
      </c>
      <c r="T832" t="str">
        <f t="shared" si="115"/>
        <v>No</v>
      </c>
      <c r="U832">
        <f t="shared" si="116"/>
        <v>0.4527904405625004</v>
      </c>
      <c r="V832">
        <v>57</v>
      </c>
      <c r="W832">
        <v>584</v>
      </c>
      <c r="X832" t="s">
        <v>1019</v>
      </c>
      <c r="Y832">
        <v>25.7646567</v>
      </c>
      <c r="Z832">
        <v>-80.194969999999998</v>
      </c>
      <c r="AA832">
        <v>0.75406677977788417</v>
      </c>
    </row>
    <row r="833" spans="1:27" x14ac:dyDescent="0.3">
      <c r="A833" t="s">
        <v>396</v>
      </c>
      <c r="B833" t="s">
        <v>1020</v>
      </c>
      <c r="C833" t="s">
        <v>688</v>
      </c>
      <c r="D833" t="s">
        <v>689</v>
      </c>
      <c r="E833">
        <v>33130</v>
      </c>
      <c r="F833">
        <v>495000</v>
      </c>
      <c r="G833" t="str" cm="1">
        <f t="array" ref="G833">IF(OR(VLOOKUP($C833,Price_LookUp_tbl,11,FALSE)&gt;$F833,VLOOKUP($C833,Price_LookUp_tbl,12,FALSE)&lt;$F833),"Yes","No")</f>
        <v>No</v>
      </c>
      <c r="H833">
        <f t="shared" si="108"/>
        <v>-0.36500265766071616</v>
      </c>
      <c r="I833">
        <v>1</v>
      </c>
      <c r="J833" t="str">
        <f t="shared" si="109"/>
        <v>No</v>
      </c>
      <c r="K833">
        <f t="shared" si="110"/>
        <v>-1.0070625380421454</v>
      </c>
      <c r="L833">
        <v>1</v>
      </c>
      <c r="M833" t="str">
        <f t="shared" si="111"/>
        <v>No</v>
      </c>
      <c r="N833">
        <f t="shared" si="112"/>
        <v>-1.076531731350836</v>
      </c>
      <c r="O833">
        <v>760</v>
      </c>
      <c r="P833" t="str">
        <f t="shared" si="113"/>
        <v>No</v>
      </c>
      <c r="Q833">
        <f t="shared" si="114"/>
        <v>-0.664466397423081</v>
      </c>
      <c r="S833">
        <v>2015</v>
      </c>
      <c r="T833" t="str">
        <f t="shared" si="115"/>
        <v>No</v>
      </c>
      <c r="U833">
        <f t="shared" si="116"/>
        <v>0.4527904405625004</v>
      </c>
      <c r="V833">
        <v>121</v>
      </c>
      <c r="W833">
        <v>651</v>
      </c>
      <c r="X833" t="s">
        <v>1021</v>
      </c>
      <c r="Y833">
        <v>25.7646567</v>
      </c>
      <c r="Z833">
        <v>-80.194969999999998</v>
      </c>
      <c r="AA833">
        <v>0.75406677977788417</v>
      </c>
    </row>
    <row r="834" spans="1:27" x14ac:dyDescent="0.3">
      <c r="A834" t="s">
        <v>396</v>
      </c>
      <c r="B834" t="s">
        <v>1022</v>
      </c>
      <c r="C834" t="s">
        <v>688</v>
      </c>
      <c r="D834" t="s">
        <v>689</v>
      </c>
      <c r="E834">
        <v>33130</v>
      </c>
      <c r="F834">
        <v>785000</v>
      </c>
      <c r="G834" t="str" cm="1">
        <f t="array" ref="G834">IF(OR(VLOOKUP($C834,Price_LookUp_tbl,11,FALSE)&gt;$F834,VLOOKUP($C834,Price_LookUp_tbl,12,FALSE)&lt;$F834),"Yes","No")</f>
        <v>No</v>
      </c>
      <c r="H834">
        <f t="shared" ref="H834:H897" si="117">STANDARDIZE($F834,VLOOKUP($C834,Price_LookUp_tbl,2,FALSE),VLOOKUP($C834,Price_LookUp_tbl,3,FALSE))</f>
        <v>-0.25074766462025744</v>
      </c>
      <c r="I834">
        <v>2</v>
      </c>
      <c r="J834" t="str">
        <f t="shared" ref="J834:J897" si="118">IF(OR(VLOOKUP($C834,Beds_LookUp_tbl,11,FALSE)&gt;$I834,VLOOKUP($C834,Beds_LookUp_tbl,12,FALSE)&lt;$I834),"Yes","No")</f>
        <v>No</v>
      </c>
      <c r="K834">
        <f t="shared" ref="K834:K897" si="119">STANDARDIZE($I834,VLOOKUP($C834,Beds_LookUp_tbl,2,FALSE),VLOOKUP($C834,Beds_LookUp_tbl,3,FALSE))</f>
        <v>8.28088559132798E-2</v>
      </c>
      <c r="L834">
        <v>2</v>
      </c>
      <c r="M834" t="str">
        <f t="shared" ref="M834:M897" si="120">IF(OR(VLOOKUP($C834,Baths_LookUp_tbl,11,FALSE)&gt;$L834,VLOOKUP($C834,Baths_LookUp_tbl,12,FALSE)&lt;$L834),"Yes","No")</f>
        <v>No</v>
      </c>
      <c r="N834">
        <f t="shared" ref="N834:N897" si="121">STANDARDIZE($L834,VLOOKUP($C834,Baths_LookUp_tbl,2,FALSE),VLOOKUP($C834,Baths_LookUp_tbl,3,FALSE))</f>
        <v>-0.19099756523966455</v>
      </c>
      <c r="O834">
        <v>1118</v>
      </c>
      <c r="P834" t="str">
        <f t="shared" ref="P834:P897" si="122">IF(OR(VLOOKUP($C834,Square_Feet_LookUp_tbl,11,FALSE)&gt;$O834,VLOOKUP($C834,Square_Feet_LookUp_tbl,12,FALSE)&lt;$O834),"Yes","No")</f>
        <v>No</v>
      </c>
      <c r="Q834">
        <f t="shared" ref="Q834:Q897" si="123">STANDARDIZE($O834,VLOOKUP($C834,Square_Feet_LookUp_tbl,2,FALSE),VLOOKUP($C834,Square_Feet_LookUp_tbl,3,FALSE))</f>
        <v>-0.24987492519915294</v>
      </c>
      <c r="S834">
        <v>2015</v>
      </c>
      <c r="T834" t="str">
        <f t="shared" ref="T834:T897" si="124">IF(OR(VLOOKUP($C834,Year_Built_LookUp_tbl,11,FALSE)&gt;$S834,VLOOKUP($C834,Year_Built_LookUp_tbl,12,FALSE)&lt;$S834),"Yes","No")</f>
        <v>No</v>
      </c>
      <c r="U834">
        <f t="shared" ref="U834:U897" si="125">STANDARDIZE($S834,VLOOKUP($C834,Year_Built_LookUp_tbl,2,FALSE),VLOOKUP($C834,Year_Built_LookUp_tbl,3,FALSE))</f>
        <v>0.4527904405625004</v>
      </c>
      <c r="V834">
        <v>126</v>
      </c>
      <c r="W834">
        <v>702</v>
      </c>
      <c r="X834" t="s">
        <v>1023</v>
      </c>
      <c r="Y834">
        <v>25.7646567</v>
      </c>
      <c r="Z834">
        <v>-80.194969999999998</v>
      </c>
      <c r="AA834">
        <v>0.75406677977788417</v>
      </c>
    </row>
    <row r="835" spans="1:27" x14ac:dyDescent="0.3">
      <c r="A835" t="s">
        <v>396</v>
      </c>
      <c r="B835" t="s">
        <v>1024</v>
      </c>
      <c r="C835" t="s">
        <v>688</v>
      </c>
      <c r="D835" t="s">
        <v>689</v>
      </c>
      <c r="E835">
        <v>33130</v>
      </c>
      <c r="F835">
        <v>515000</v>
      </c>
      <c r="G835" t="str" cm="1">
        <f t="array" ref="G835">IF(OR(VLOOKUP($C835,Price_LookUp_tbl,11,FALSE)&gt;$F835,VLOOKUP($C835,Price_LookUp_tbl,12,FALSE)&lt;$F835),"Yes","No")</f>
        <v>No</v>
      </c>
      <c r="H835">
        <f t="shared" si="117"/>
        <v>-0.35712300296827071</v>
      </c>
      <c r="I835">
        <v>1</v>
      </c>
      <c r="J835" t="str">
        <f t="shared" si="118"/>
        <v>No</v>
      </c>
      <c r="K835">
        <f t="shared" si="119"/>
        <v>-1.0070625380421454</v>
      </c>
      <c r="L835">
        <v>1</v>
      </c>
      <c r="M835" t="str">
        <f t="shared" si="120"/>
        <v>No</v>
      </c>
      <c r="N835">
        <f t="shared" si="121"/>
        <v>-1.076531731350836</v>
      </c>
      <c r="O835">
        <v>819</v>
      </c>
      <c r="P835" t="str">
        <f t="shared" si="122"/>
        <v>No</v>
      </c>
      <c r="Q835">
        <f t="shared" si="123"/>
        <v>-0.59613986987779677</v>
      </c>
      <c r="S835">
        <v>2015</v>
      </c>
      <c r="T835" t="str">
        <f t="shared" si="124"/>
        <v>No</v>
      </c>
      <c r="U835">
        <f t="shared" si="125"/>
        <v>0.4527904405625004</v>
      </c>
      <c r="V835">
        <v>7</v>
      </c>
      <c r="W835">
        <v>629</v>
      </c>
      <c r="X835" t="s">
        <v>1025</v>
      </c>
      <c r="Y835">
        <v>25.7646567</v>
      </c>
      <c r="Z835">
        <v>-80.194969999999998</v>
      </c>
      <c r="AA835">
        <v>0.75406677977788417</v>
      </c>
    </row>
    <row r="836" spans="1:27" x14ac:dyDescent="0.3">
      <c r="A836" t="s">
        <v>396</v>
      </c>
      <c r="B836" t="s">
        <v>1026</v>
      </c>
      <c r="C836" t="s">
        <v>688</v>
      </c>
      <c r="D836" t="s">
        <v>689</v>
      </c>
      <c r="E836">
        <v>33130</v>
      </c>
      <c r="F836">
        <v>699000</v>
      </c>
      <c r="G836" t="str" cm="1">
        <f t="array" ref="G836">IF(OR(VLOOKUP($C836,Price_LookUp_tbl,11,FALSE)&gt;$F836,VLOOKUP($C836,Price_LookUp_tbl,12,FALSE)&lt;$F836),"Yes","No")</f>
        <v>No</v>
      </c>
      <c r="H836">
        <f t="shared" si="117"/>
        <v>-0.28463017979777278</v>
      </c>
      <c r="I836">
        <v>2</v>
      </c>
      <c r="J836" t="str">
        <f t="shared" si="118"/>
        <v>No</v>
      </c>
      <c r="K836">
        <f t="shared" si="119"/>
        <v>8.28088559132798E-2</v>
      </c>
      <c r="L836">
        <v>2</v>
      </c>
      <c r="M836" t="str">
        <f t="shared" si="120"/>
        <v>No</v>
      </c>
      <c r="N836">
        <f t="shared" si="121"/>
        <v>-0.19099756523966455</v>
      </c>
      <c r="O836">
        <v>1096</v>
      </c>
      <c r="P836" t="str">
        <f t="shared" si="122"/>
        <v>No</v>
      </c>
      <c r="Q836">
        <f t="shared" si="123"/>
        <v>-0.27535261343637757</v>
      </c>
      <c r="S836">
        <v>2015</v>
      </c>
      <c r="T836" t="str">
        <f t="shared" si="124"/>
        <v>No</v>
      </c>
      <c r="U836">
        <f t="shared" si="125"/>
        <v>0.4527904405625004</v>
      </c>
      <c r="V836">
        <v>99</v>
      </c>
      <c r="W836">
        <v>638</v>
      </c>
      <c r="X836" t="s">
        <v>1027</v>
      </c>
      <c r="Y836">
        <v>25.7646567</v>
      </c>
      <c r="Z836">
        <v>-80.194969999999998</v>
      </c>
      <c r="AA836">
        <v>0.75406677977788417</v>
      </c>
    </row>
    <row r="837" spans="1:27" x14ac:dyDescent="0.3">
      <c r="A837" t="s">
        <v>396</v>
      </c>
      <c r="B837" t="s">
        <v>1028</v>
      </c>
      <c r="C837" t="s">
        <v>688</v>
      </c>
      <c r="D837" t="s">
        <v>689</v>
      </c>
      <c r="E837">
        <v>33130</v>
      </c>
      <c r="F837">
        <v>530000</v>
      </c>
      <c r="G837" t="str" cm="1">
        <f t="array" ref="G837">IF(OR(VLOOKUP($C837,Price_LookUp_tbl,11,FALSE)&gt;$F837,VLOOKUP($C837,Price_LookUp_tbl,12,FALSE)&lt;$F837),"Yes","No")</f>
        <v>No</v>
      </c>
      <c r="H837">
        <f t="shared" si="117"/>
        <v>-0.35121326194893665</v>
      </c>
      <c r="I837">
        <v>1</v>
      </c>
      <c r="J837" t="str">
        <f t="shared" si="118"/>
        <v>No</v>
      </c>
      <c r="K837">
        <f t="shared" si="119"/>
        <v>-1.0070625380421454</v>
      </c>
      <c r="L837">
        <v>1</v>
      </c>
      <c r="M837" t="str">
        <f t="shared" si="120"/>
        <v>No</v>
      </c>
      <c r="N837">
        <f t="shared" si="121"/>
        <v>-1.076531731350836</v>
      </c>
      <c r="O837">
        <v>945</v>
      </c>
      <c r="P837" t="str">
        <f t="shared" si="122"/>
        <v>No</v>
      </c>
      <c r="Q837">
        <f t="shared" si="123"/>
        <v>-0.45022220088278297</v>
      </c>
      <c r="S837">
        <v>2015</v>
      </c>
      <c r="T837" t="str">
        <f t="shared" si="124"/>
        <v>No</v>
      </c>
      <c r="U837">
        <f t="shared" si="125"/>
        <v>0.4527904405625004</v>
      </c>
      <c r="V837">
        <v>447</v>
      </c>
      <c r="W837">
        <v>561</v>
      </c>
      <c r="X837" t="s">
        <v>850</v>
      </c>
      <c r="Y837">
        <v>25.7646567</v>
      </c>
      <c r="Z837">
        <v>-80.194969999999998</v>
      </c>
      <c r="AA837">
        <v>0.75406677977788417</v>
      </c>
    </row>
    <row r="838" spans="1:27" x14ac:dyDescent="0.3">
      <c r="A838" t="s">
        <v>396</v>
      </c>
      <c r="B838" t="s">
        <v>1029</v>
      </c>
      <c r="C838" t="s">
        <v>688</v>
      </c>
      <c r="D838" t="s">
        <v>689</v>
      </c>
      <c r="E838">
        <v>33130</v>
      </c>
      <c r="F838">
        <v>772500</v>
      </c>
      <c r="G838" t="str" cm="1">
        <f t="array" ref="G838">IF(OR(VLOOKUP($C838,Price_LookUp_tbl,11,FALSE)&gt;$F838,VLOOKUP($C838,Price_LookUp_tbl,12,FALSE)&lt;$F838),"Yes","No")</f>
        <v>No</v>
      </c>
      <c r="H838">
        <f t="shared" si="117"/>
        <v>-0.2556724488030358</v>
      </c>
      <c r="I838">
        <v>2</v>
      </c>
      <c r="J838" t="str">
        <f t="shared" si="118"/>
        <v>No</v>
      </c>
      <c r="K838">
        <f t="shared" si="119"/>
        <v>8.28088559132798E-2</v>
      </c>
      <c r="L838">
        <v>2</v>
      </c>
      <c r="M838" t="str">
        <f t="shared" si="120"/>
        <v>No</v>
      </c>
      <c r="N838">
        <f t="shared" si="121"/>
        <v>-0.19099756523966455</v>
      </c>
      <c r="O838">
        <v>1225</v>
      </c>
      <c r="P838" t="str">
        <f t="shared" si="122"/>
        <v>No</v>
      </c>
      <c r="Q838">
        <f t="shared" si="123"/>
        <v>-0.12596071422719679</v>
      </c>
      <c r="S838">
        <v>2015</v>
      </c>
      <c r="T838" t="str">
        <f t="shared" si="124"/>
        <v>No</v>
      </c>
      <c r="U838">
        <f t="shared" si="125"/>
        <v>0.4527904405625004</v>
      </c>
      <c r="V838">
        <v>35</v>
      </c>
      <c r="W838">
        <v>631</v>
      </c>
      <c r="X838" t="s">
        <v>1030</v>
      </c>
      <c r="Y838">
        <v>25.7646567</v>
      </c>
      <c r="Z838">
        <v>-80.194969999999998</v>
      </c>
      <c r="AA838">
        <v>0.75406677977788417</v>
      </c>
    </row>
    <row r="839" spans="1:27" x14ac:dyDescent="0.3">
      <c r="A839" t="s">
        <v>396</v>
      </c>
      <c r="B839" t="s">
        <v>1031</v>
      </c>
      <c r="C839" t="s">
        <v>688</v>
      </c>
      <c r="D839" t="s">
        <v>689</v>
      </c>
      <c r="E839">
        <v>33130</v>
      </c>
      <c r="F839">
        <v>520000</v>
      </c>
      <c r="G839" t="str" cm="1">
        <f t="array" ref="G839">IF(OR(VLOOKUP($C839,Price_LookUp_tbl,11,FALSE)&gt;$F839,VLOOKUP($C839,Price_LookUp_tbl,12,FALSE)&lt;$F839),"Yes","No")</f>
        <v>No</v>
      </c>
      <c r="H839">
        <f t="shared" si="117"/>
        <v>-0.35515308929515937</v>
      </c>
      <c r="I839">
        <v>1</v>
      </c>
      <c r="J839" t="str">
        <f t="shared" si="118"/>
        <v>No</v>
      </c>
      <c r="K839">
        <f t="shared" si="119"/>
        <v>-1.0070625380421454</v>
      </c>
      <c r="L839">
        <v>1</v>
      </c>
      <c r="M839" t="str">
        <f t="shared" si="120"/>
        <v>No</v>
      </c>
      <c r="N839">
        <f t="shared" si="121"/>
        <v>-1.076531731350836</v>
      </c>
      <c r="O839">
        <v>819</v>
      </c>
      <c r="P839" t="str">
        <f t="shared" si="122"/>
        <v>No</v>
      </c>
      <c r="Q839">
        <f t="shared" si="123"/>
        <v>-0.59613986987779677</v>
      </c>
      <c r="S839">
        <v>2015</v>
      </c>
      <c r="T839" t="str">
        <f t="shared" si="124"/>
        <v>No</v>
      </c>
      <c r="U839">
        <f t="shared" si="125"/>
        <v>0.4527904405625004</v>
      </c>
      <c r="V839">
        <v>97</v>
      </c>
      <c r="W839">
        <v>635</v>
      </c>
      <c r="X839" t="s">
        <v>653</v>
      </c>
      <c r="Y839">
        <v>25.7646567</v>
      </c>
      <c r="Z839">
        <v>-80.194969999999998</v>
      </c>
      <c r="AA839">
        <v>0.75406677977788417</v>
      </c>
    </row>
    <row r="840" spans="1:27" x14ac:dyDescent="0.3">
      <c r="A840" t="s">
        <v>396</v>
      </c>
      <c r="B840" t="s">
        <v>1032</v>
      </c>
      <c r="C840" t="s">
        <v>688</v>
      </c>
      <c r="D840" t="s">
        <v>689</v>
      </c>
      <c r="E840">
        <v>33131</v>
      </c>
      <c r="F840">
        <v>2090000</v>
      </c>
      <c r="G840" t="str" cm="1">
        <f t="array" ref="G840">IF(OR(VLOOKUP($C840,Price_LookUp_tbl,11,FALSE)&gt;$F840,VLOOKUP($C840,Price_LookUp_tbl,12,FALSE)&lt;$F840),"Yes","No")</f>
        <v>No</v>
      </c>
      <c r="H840">
        <f t="shared" si="117"/>
        <v>0.26339980406180685</v>
      </c>
      <c r="I840">
        <v>3</v>
      </c>
      <c r="J840" t="str">
        <f t="shared" si="118"/>
        <v>No</v>
      </c>
      <c r="K840">
        <f t="shared" si="119"/>
        <v>1.172680249868705</v>
      </c>
      <c r="L840">
        <v>3.5</v>
      </c>
      <c r="M840" t="str">
        <f t="shared" si="120"/>
        <v>No</v>
      </c>
      <c r="N840">
        <f t="shared" si="121"/>
        <v>1.1373036839270927</v>
      </c>
      <c r="O840">
        <v>1909</v>
      </c>
      <c r="P840" t="str">
        <f t="shared" si="122"/>
        <v>No</v>
      </c>
      <c r="Q840">
        <f t="shared" si="123"/>
        <v>0.66616377460287801</v>
      </c>
      <c r="S840">
        <v>2019</v>
      </c>
      <c r="T840" t="str">
        <f t="shared" si="124"/>
        <v>No</v>
      </c>
      <c r="U840">
        <f t="shared" si="125"/>
        <v>0.77903944674262915</v>
      </c>
      <c r="V840">
        <v>15</v>
      </c>
      <c r="W840">
        <v>1095</v>
      </c>
      <c r="X840" t="s">
        <v>1033</v>
      </c>
      <c r="Y840">
        <v>25.764264399999998</v>
      </c>
      <c r="Z840">
        <v>-80.192724999999996</v>
      </c>
      <c r="AA840">
        <v>0.75471081667890494</v>
      </c>
    </row>
    <row r="841" spans="1:27" x14ac:dyDescent="0.3">
      <c r="A841" t="s">
        <v>396</v>
      </c>
      <c r="B841" t="s">
        <v>1034</v>
      </c>
      <c r="C841" t="s">
        <v>688</v>
      </c>
      <c r="D841" t="s">
        <v>689</v>
      </c>
      <c r="E841">
        <v>33131</v>
      </c>
      <c r="F841">
        <v>950000</v>
      </c>
      <c r="G841" t="str" cm="1">
        <f t="array" ref="G841">IF(OR(VLOOKUP($C841,Price_LookUp_tbl,11,FALSE)&gt;$F841,VLOOKUP($C841,Price_LookUp_tbl,12,FALSE)&lt;$F841),"Yes","No")</f>
        <v>No</v>
      </c>
      <c r="H841">
        <f t="shared" si="117"/>
        <v>-0.18574051340758263</v>
      </c>
      <c r="I841">
        <v>1</v>
      </c>
      <c r="J841" t="str">
        <f t="shared" si="118"/>
        <v>No</v>
      </c>
      <c r="K841">
        <f t="shared" si="119"/>
        <v>-1.0070625380421454</v>
      </c>
      <c r="L841">
        <v>2</v>
      </c>
      <c r="M841" t="str">
        <f t="shared" si="120"/>
        <v>No</v>
      </c>
      <c r="N841">
        <f t="shared" si="121"/>
        <v>-0.19099756523966455</v>
      </c>
      <c r="O841">
        <v>1022</v>
      </c>
      <c r="P841" t="str">
        <f t="shared" si="122"/>
        <v>No</v>
      </c>
      <c r="Q841">
        <f t="shared" si="123"/>
        <v>-0.36105029205249678</v>
      </c>
      <c r="S841">
        <v>2019</v>
      </c>
      <c r="T841" t="str">
        <f t="shared" si="124"/>
        <v>No</v>
      </c>
      <c r="U841">
        <f t="shared" si="125"/>
        <v>0.77903944674262915</v>
      </c>
      <c r="V841">
        <v>49</v>
      </c>
      <c r="W841">
        <v>930</v>
      </c>
      <c r="X841" t="s">
        <v>834</v>
      </c>
      <c r="Y841">
        <v>25.764264399999998</v>
      </c>
      <c r="Z841">
        <v>-80.192724999999996</v>
      </c>
      <c r="AA841">
        <v>0.75471081667890494</v>
      </c>
    </row>
    <row r="842" spans="1:27" x14ac:dyDescent="0.3">
      <c r="A842" t="s">
        <v>396</v>
      </c>
      <c r="B842" t="s">
        <v>1035</v>
      </c>
      <c r="C842" t="s">
        <v>688</v>
      </c>
      <c r="D842" t="s">
        <v>689</v>
      </c>
      <c r="E842">
        <v>33131</v>
      </c>
      <c r="F842">
        <v>2300000</v>
      </c>
      <c r="G842" t="str" cm="1">
        <f t="array" ref="G842">IF(OR(VLOOKUP($C842,Price_LookUp_tbl,11,FALSE)&gt;$F842,VLOOKUP($C842,Price_LookUp_tbl,12,FALSE)&lt;$F842),"Yes","No")</f>
        <v>No</v>
      </c>
      <c r="H842">
        <f t="shared" si="117"/>
        <v>0.34613617833248389</v>
      </c>
      <c r="I842">
        <v>3</v>
      </c>
      <c r="J842" t="str">
        <f t="shared" si="118"/>
        <v>No</v>
      </c>
      <c r="K842">
        <f t="shared" si="119"/>
        <v>1.172680249868705</v>
      </c>
      <c r="L842">
        <v>3.5</v>
      </c>
      <c r="M842" t="str">
        <f t="shared" si="120"/>
        <v>No</v>
      </c>
      <c r="N842">
        <f t="shared" si="121"/>
        <v>1.1373036839270927</v>
      </c>
      <c r="O842">
        <v>1909</v>
      </c>
      <c r="P842" t="str">
        <f t="shared" si="122"/>
        <v>No</v>
      </c>
      <c r="Q842">
        <f t="shared" si="123"/>
        <v>0.66616377460287801</v>
      </c>
      <c r="S842">
        <v>2019</v>
      </c>
      <c r="T842" t="str">
        <f t="shared" si="124"/>
        <v>No</v>
      </c>
      <c r="U842">
        <f t="shared" si="125"/>
        <v>0.77903944674262915</v>
      </c>
      <c r="V842">
        <v>114</v>
      </c>
      <c r="W842">
        <v>1205</v>
      </c>
      <c r="X842" t="s">
        <v>1036</v>
      </c>
      <c r="Y842">
        <v>25.764264399999998</v>
      </c>
      <c r="Z842">
        <v>-80.192724999999996</v>
      </c>
      <c r="AA842">
        <v>0.75471081667890494</v>
      </c>
    </row>
    <row r="843" spans="1:27" x14ac:dyDescent="0.3">
      <c r="A843" t="s">
        <v>396</v>
      </c>
      <c r="B843" t="s">
        <v>1037</v>
      </c>
      <c r="C843" t="s">
        <v>688</v>
      </c>
      <c r="D843" t="s">
        <v>689</v>
      </c>
      <c r="E843">
        <v>33131</v>
      </c>
      <c r="F843">
        <v>1200000</v>
      </c>
      <c r="G843" t="str" cm="1">
        <f t="array" ref="G843">IF(OR(VLOOKUP($C843,Price_LookUp_tbl,11,FALSE)&gt;$F843,VLOOKUP($C843,Price_LookUp_tbl,12,FALSE)&lt;$F843),"Yes","No")</f>
        <v>No</v>
      </c>
      <c r="H843">
        <f t="shared" si="117"/>
        <v>-8.7244829752014752E-2</v>
      </c>
      <c r="I843">
        <v>1</v>
      </c>
      <c r="J843" t="str">
        <f t="shared" si="118"/>
        <v>No</v>
      </c>
      <c r="K843">
        <f t="shared" si="119"/>
        <v>-1.0070625380421454</v>
      </c>
      <c r="L843">
        <v>1.5</v>
      </c>
      <c r="M843" t="str">
        <f t="shared" si="120"/>
        <v>No</v>
      </c>
      <c r="N843">
        <f t="shared" si="121"/>
        <v>-0.63376464829525025</v>
      </c>
      <c r="O843">
        <v>839</v>
      </c>
      <c r="P843" t="str">
        <f t="shared" si="122"/>
        <v>No</v>
      </c>
      <c r="Q843">
        <f t="shared" si="123"/>
        <v>-0.5729783351166835</v>
      </c>
      <c r="S843">
        <v>2019</v>
      </c>
      <c r="T843" t="str">
        <f t="shared" si="124"/>
        <v>No</v>
      </c>
      <c r="U843">
        <f t="shared" si="125"/>
        <v>0.77903944674262915</v>
      </c>
      <c r="V843">
        <v>59</v>
      </c>
      <c r="W843">
        <v>1430</v>
      </c>
      <c r="X843" t="s">
        <v>1038</v>
      </c>
      <c r="Y843">
        <v>25.764264399999998</v>
      </c>
      <c r="Z843">
        <v>-80.192724999999996</v>
      </c>
      <c r="AA843">
        <v>0.75471081667890494</v>
      </c>
    </row>
    <row r="844" spans="1:27" x14ac:dyDescent="0.3">
      <c r="A844" t="s">
        <v>396</v>
      </c>
      <c r="B844" t="s">
        <v>1039</v>
      </c>
      <c r="C844" t="s">
        <v>688</v>
      </c>
      <c r="D844" t="s">
        <v>689</v>
      </c>
      <c r="E844">
        <v>33131</v>
      </c>
      <c r="F844">
        <v>1995000</v>
      </c>
      <c r="G844" t="str" cm="1">
        <f t="array" ref="G844">IF(OR(VLOOKUP($C844,Price_LookUp_tbl,11,FALSE)&gt;$F844,VLOOKUP($C844,Price_LookUp_tbl,12,FALSE)&lt;$F844),"Yes","No")</f>
        <v>No</v>
      </c>
      <c r="H844">
        <f t="shared" si="117"/>
        <v>0.22597144427269109</v>
      </c>
      <c r="I844">
        <v>3</v>
      </c>
      <c r="J844" t="str">
        <f t="shared" si="118"/>
        <v>No</v>
      </c>
      <c r="K844">
        <f t="shared" si="119"/>
        <v>1.172680249868705</v>
      </c>
      <c r="L844">
        <v>3.5</v>
      </c>
      <c r="M844" t="str">
        <f t="shared" si="120"/>
        <v>No</v>
      </c>
      <c r="N844">
        <f t="shared" si="121"/>
        <v>1.1373036839270927</v>
      </c>
      <c r="O844">
        <v>1692</v>
      </c>
      <c r="P844" t="str">
        <f t="shared" si="122"/>
        <v>No</v>
      </c>
      <c r="Q844">
        <f t="shared" si="123"/>
        <v>0.41486112244479878</v>
      </c>
      <c r="S844">
        <v>2019</v>
      </c>
      <c r="T844" t="str">
        <f t="shared" si="124"/>
        <v>No</v>
      </c>
      <c r="U844">
        <f t="shared" si="125"/>
        <v>0.77903944674262915</v>
      </c>
      <c r="V844">
        <v>7</v>
      </c>
      <c r="W844">
        <v>1179</v>
      </c>
      <c r="X844" t="s">
        <v>1040</v>
      </c>
      <c r="Y844">
        <v>25.764264399999998</v>
      </c>
      <c r="Z844">
        <v>-80.192724999999996</v>
      </c>
      <c r="AA844">
        <v>0.75471081667890494</v>
      </c>
    </row>
    <row r="845" spans="1:27" x14ac:dyDescent="0.3">
      <c r="A845" t="s">
        <v>396</v>
      </c>
      <c r="B845" t="s">
        <v>1041</v>
      </c>
      <c r="C845" t="s">
        <v>688</v>
      </c>
      <c r="D845" t="s">
        <v>689</v>
      </c>
      <c r="E845">
        <v>33131</v>
      </c>
      <c r="F845">
        <v>1575000</v>
      </c>
      <c r="G845" t="str" cm="1">
        <f t="array" ref="G845">IF(OR(VLOOKUP($C845,Price_LookUp_tbl,11,FALSE)&gt;$F845,VLOOKUP($C845,Price_LookUp_tbl,12,FALSE)&lt;$F845),"Yes","No")</f>
        <v>No</v>
      </c>
      <c r="H845">
        <f t="shared" si="117"/>
        <v>6.0498695731337052E-2</v>
      </c>
      <c r="I845">
        <v>2</v>
      </c>
      <c r="J845" t="str">
        <f t="shared" si="118"/>
        <v>No</v>
      </c>
      <c r="K845">
        <f t="shared" si="119"/>
        <v>8.28088559132798E-2</v>
      </c>
      <c r="L845">
        <v>2.5</v>
      </c>
      <c r="M845" t="str">
        <f t="shared" si="120"/>
        <v>No</v>
      </c>
      <c r="N845">
        <f t="shared" si="121"/>
        <v>0.25176951781592122</v>
      </c>
      <c r="O845">
        <v>1286</v>
      </c>
      <c r="P845" t="str">
        <f t="shared" si="122"/>
        <v>No</v>
      </c>
      <c r="Q845">
        <f t="shared" si="123"/>
        <v>-5.5318033205801226E-2</v>
      </c>
      <c r="S845">
        <v>2019</v>
      </c>
      <c r="T845" t="str">
        <f t="shared" si="124"/>
        <v>No</v>
      </c>
      <c r="U845">
        <f t="shared" si="125"/>
        <v>0.77903944674262915</v>
      </c>
      <c r="V845">
        <v>65</v>
      </c>
      <c r="W845">
        <v>1225</v>
      </c>
      <c r="X845" t="s">
        <v>1042</v>
      </c>
      <c r="Y845">
        <v>25.764264399999998</v>
      </c>
      <c r="Z845">
        <v>-80.192724999999996</v>
      </c>
      <c r="AA845">
        <v>0.75471081667890494</v>
      </c>
    </row>
    <row r="846" spans="1:27" x14ac:dyDescent="0.3">
      <c r="A846" t="s">
        <v>396</v>
      </c>
      <c r="B846" t="s">
        <v>1045</v>
      </c>
      <c r="C846" t="s">
        <v>688</v>
      </c>
      <c r="D846" t="s">
        <v>689</v>
      </c>
      <c r="E846">
        <v>33131</v>
      </c>
      <c r="F846">
        <v>1580000</v>
      </c>
      <c r="G846" t="str" cm="1">
        <f t="array" ref="G846">IF(OR(VLOOKUP($C846,Price_LookUp_tbl,11,FALSE)&gt;$F846,VLOOKUP($C846,Price_LookUp_tbl,12,FALSE)&lt;$F846),"Yes","No")</f>
        <v>No</v>
      </c>
      <c r="H846">
        <f t="shared" si="117"/>
        <v>6.2468609404448414E-2</v>
      </c>
      <c r="I846">
        <v>3</v>
      </c>
      <c r="J846" t="str">
        <f t="shared" si="118"/>
        <v>No</v>
      </c>
      <c r="K846">
        <f t="shared" si="119"/>
        <v>1.172680249868705</v>
      </c>
      <c r="L846">
        <v>3</v>
      </c>
      <c r="M846" t="str">
        <f t="shared" si="120"/>
        <v>No</v>
      </c>
      <c r="N846">
        <f t="shared" si="121"/>
        <v>0.69453660087150693</v>
      </c>
      <c r="O846">
        <v>1778</v>
      </c>
      <c r="P846" t="str">
        <f t="shared" si="122"/>
        <v>No</v>
      </c>
      <c r="Q846">
        <f t="shared" si="123"/>
        <v>0.51445572191758593</v>
      </c>
      <c r="S846">
        <v>2017</v>
      </c>
      <c r="T846" t="str">
        <f t="shared" si="124"/>
        <v>No</v>
      </c>
      <c r="U846">
        <f t="shared" si="125"/>
        <v>0.61591494365256483</v>
      </c>
      <c r="V846">
        <v>44</v>
      </c>
      <c r="W846">
        <v>889</v>
      </c>
      <c r="X846" t="s">
        <v>807</v>
      </c>
      <c r="Y846">
        <v>25.764054999999999</v>
      </c>
      <c r="Z846">
        <v>-80.192301299999997</v>
      </c>
      <c r="AA846">
        <v>0.74898139216050308</v>
      </c>
    </row>
    <row r="847" spans="1:27" x14ac:dyDescent="0.3">
      <c r="A847" t="s">
        <v>396</v>
      </c>
      <c r="B847" t="s">
        <v>1046</v>
      </c>
      <c r="C847" t="s">
        <v>688</v>
      </c>
      <c r="D847" t="s">
        <v>689</v>
      </c>
      <c r="E847">
        <v>33131</v>
      </c>
      <c r="F847">
        <v>800000</v>
      </c>
      <c r="G847" t="str" cm="1">
        <f t="array" ref="G847">IF(OR(VLOOKUP($C847,Price_LookUp_tbl,11,FALSE)&gt;$F847,VLOOKUP($C847,Price_LookUp_tbl,12,FALSE)&lt;$F847),"Yes","No")</f>
        <v>No</v>
      </c>
      <c r="H847">
        <f t="shared" si="117"/>
        <v>-0.24483792360092335</v>
      </c>
      <c r="I847">
        <v>2</v>
      </c>
      <c r="J847" t="str">
        <f t="shared" si="118"/>
        <v>No</v>
      </c>
      <c r="K847">
        <f t="shared" si="119"/>
        <v>8.28088559132798E-2</v>
      </c>
      <c r="L847">
        <v>2</v>
      </c>
      <c r="M847" t="str">
        <f t="shared" si="120"/>
        <v>No</v>
      </c>
      <c r="N847">
        <f t="shared" si="121"/>
        <v>-0.19099756523966455</v>
      </c>
      <c r="O847">
        <v>1028</v>
      </c>
      <c r="P847" t="str">
        <f t="shared" si="122"/>
        <v>No</v>
      </c>
      <c r="Q847">
        <f t="shared" si="123"/>
        <v>-0.35410183162416281</v>
      </c>
      <c r="S847">
        <v>2017</v>
      </c>
      <c r="T847" t="str">
        <f t="shared" si="124"/>
        <v>No</v>
      </c>
      <c r="U847">
        <f t="shared" si="125"/>
        <v>0.61591494365256483</v>
      </c>
      <c r="V847">
        <v>3</v>
      </c>
      <c r="W847">
        <v>778</v>
      </c>
      <c r="X847" t="s">
        <v>834</v>
      </c>
      <c r="Y847">
        <v>25.764054999999999</v>
      </c>
      <c r="Z847">
        <v>-80.192301299999997</v>
      </c>
      <c r="AA847">
        <v>0.74898139216050308</v>
      </c>
    </row>
    <row r="848" spans="1:27" x14ac:dyDescent="0.3">
      <c r="A848" t="s">
        <v>396</v>
      </c>
      <c r="B848" t="s">
        <v>1047</v>
      </c>
      <c r="C848" t="s">
        <v>688</v>
      </c>
      <c r="D848" t="s">
        <v>689</v>
      </c>
      <c r="E848">
        <v>33131</v>
      </c>
      <c r="F848">
        <v>799000</v>
      </c>
      <c r="G848" t="str" cm="1">
        <f t="array" ref="G848">IF(OR(VLOOKUP($C848,Price_LookUp_tbl,11,FALSE)&gt;$F848,VLOOKUP($C848,Price_LookUp_tbl,12,FALSE)&lt;$F848),"Yes","No")</f>
        <v>No</v>
      </c>
      <c r="H848">
        <f t="shared" si="117"/>
        <v>-0.24523190633554562</v>
      </c>
      <c r="I848">
        <v>2</v>
      </c>
      <c r="J848" t="str">
        <f t="shared" si="118"/>
        <v>No</v>
      </c>
      <c r="K848">
        <f t="shared" si="119"/>
        <v>8.28088559132798E-2</v>
      </c>
      <c r="L848">
        <v>2.5</v>
      </c>
      <c r="M848" t="str">
        <f t="shared" si="120"/>
        <v>No</v>
      </c>
      <c r="N848">
        <f t="shared" si="121"/>
        <v>0.25176951781592122</v>
      </c>
      <c r="O848">
        <v>1288</v>
      </c>
      <c r="P848" t="str">
        <f t="shared" si="122"/>
        <v>No</v>
      </c>
      <c r="Q848">
        <f t="shared" si="123"/>
        <v>-5.3001879729689901E-2</v>
      </c>
      <c r="S848">
        <v>2008</v>
      </c>
      <c r="T848" t="str">
        <f t="shared" si="124"/>
        <v>No</v>
      </c>
      <c r="U848">
        <f t="shared" si="125"/>
        <v>-0.11814532025272502</v>
      </c>
      <c r="V848">
        <v>25</v>
      </c>
      <c r="W848">
        <v>620</v>
      </c>
      <c r="X848" t="s">
        <v>1048</v>
      </c>
      <c r="Y848">
        <v>25.763304699999999</v>
      </c>
      <c r="Z848">
        <v>-80.191746899999998</v>
      </c>
      <c r="AA848">
        <v>0.71282563341515437</v>
      </c>
    </row>
    <row r="849" spans="1:27" x14ac:dyDescent="0.3">
      <c r="A849" t="s">
        <v>396</v>
      </c>
      <c r="B849" t="s">
        <v>1049</v>
      </c>
      <c r="C849" t="s">
        <v>688</v>
      </c>
      <c r="D849" t="s">
        <v>689</v>
      </c>
      <c r="E849">
        <v>33131</v>
      </c>
      <c r="F849">
        <v>539900</v>
      </c>
      <c r="G849" t="str" cm="1">
        <f t="array" ref="G849">IF(OR(VLOOKUP($C849,Price_LookUp_tbl,11,FALSE)&gt;$F849,VLOOKUP($C849,Price_LookUp_tbl,12,FALSE)&lt;$F849),"Yes","No")</f>
        <v>No</v>
      </c>
      <c r="H849">
        <f t="shared" si="117"/>
        <v>-0.34731283287617615</v>
      </c>
      <c r="I849">
        <v>1</v>
      </c>
      <c r="J849" t="str">
        <f t="shared" si="118"/>
        <v>No</v>
      </c>
      <c r="K849">
        <f t="shared" si="119"/>
        <v>-1.0070625380421454</v>
      </c>
      <c r="L849">
        <v>2</v>
      </c>
      <c r="M849" t="str">
        <f t="shared" si="120"/>
        <v>No</v>
      </c>
      <c r="N849">
        <f t="shared" si="121"/>
        <v>-0.19099756523966455</v>
      </c>
      <c r="O849">
        <v>1000</v>
      </c>
      <c r="P849" t="str">
        <f t="shared" si="122"/>
        <v>No</v>
      </c>
      <c r="Q849">
        <f t="shared" si="123"/>
        <v>-0.38652798028972141</v>
      </c>
      <c r="S849">
        <v>2008</v>
      </c>
      <c r="T849" t="str">
        <f t="shared" si="124"/>
        <v>No</v>
      </c>
      <c r="U849">
        <f t="shared" si="125"/>
        <v>-0.11814532025272502</v>
      </c>
      <c r="V849">
        <v>37</v>
      </c>
      <c r="W849">
        <v>540</v>
      </c>
      <c r="X849" t="s">
        <v>1050</v>
      </c>
      <c r="Y849">
        <v>25.763304699999999</v>
      </c>
      <c r="Z849">
        <v>-80.191746899999998</v>
      </c>
      <c r="AA849">
        <v>0.71282563341515437</v>
      </c>
    </row>
    <row r="850" spans="1:27" x14ac:dyDescent="0.3">
      <c r="A850" t="s">
        <v>396</v>
      </c>
      <c r="B850" t="s">
        <v>1051</v>
      </c>
      <c r="C850" t="s">
        <v>688</v>
      </c>
      <c r="D850" t="s">
        <v>689</v>
      </c>
      <c r="E850">
        <v>33131</v>
      </c>
      <c r="F850">
        <v>480000</v>
      </c>
      <c r="G850" t="str" cm="1">
        <f t="array" ref="G850">IF(OR(VLOOKUP($C850,Price_LookUp_tbl,11,FALSE)&gt;$F850,VLOOKUP($C850,Price_LookUp_tbl,12,FALSE)&lt;$F850),"Yes","No")</f>
        <v>No</v>
      </c>
      <c r="H850">
        <f t="shared" si="117"/>
        <v>-0.37091239868005021</v>
      </c>
      <c r="I850">
        <v>1</v>
      </c>
      <c r="J850" t="str">
        <f t="shared" si="118"/>
        <v>No</v>
      </c>
      <c r="K850">
        <f t="shared" si="119"/>
        <v>-1.0070625380421454</v>
      </c>
      <c r="L850">
        <v>1.5</v>
      </c>
      <c r="M850" t="str">
        <f t="shared" si="120"/>
        <v>No</v>
      </c>
      <c r="N850">
        <f t="shared" si="121"/>
        <v>-0.63376464829525025</v>
      </c>
      <c r="O850">
        <v>963</v>
      </c>
      <c r="P850" t="str">
        <f t="shared" si="122"/>
        <v>No</v>
      </c>
      <c r="Q850">
        <f t="shared" si="123"/>
        <v>-0.42937681959778101</v>
      </c>
      <c r="S850">
        <v>2008</v>
      </c>
      <c r="T850" t="str">
        <f t="shared" si="124"/>
        <v>No</v>
      </c>
      <c r="U850">
        <f t="shared" si="125"/>
        <v>-0.11814532025272502</v>
      </c>
      <c r="V850">
        <v>24</v>
      </c>
      <c r="W850">
        <v>498</v>
      </c>
      <c r="X850" t="s">
        <v>1052</v>
      </c>
      <c r="Y850">
        <v>25.763137499999999</v>
      </c>
      <c r="Z850">
        <v>-80.191789099999994</v>
      </c>
      <c r="AA850">
        <v>0.70116349772429487</v>
      </c>
    </row>
    <row r="851" spans="1:27" x14ac:dyDescent="0.3">
      <c r="A851" t="s">
        <v>396</v>
      </c>
      <c r="B851" t="s">
        <v>1053</v>
      </c>
      <c r="C851" t="s">
        <v>688</v>
      </c>
      <c r="D851" t="s">
        <v>689</v>
      </c>
      <c r="E851">
        <v>33131</v>
      </c>
      <c r="F851">
        <v>550000</v>
      </c>
      <c r="G851" t="str" cm="1">
        <f t="array" ref="G851">IF(OR(VLOOKUP($C851,Price_LookUp_tbl,11,FALSE)&gt;$F851,VLOOKUP($C851,Price_LookUp_tbl,12,FALSE)&lt;$F851),"Yes","No")</f>
        <v>No</v>
      </c>
      <c r="H851">
        <f t="shared" si="117"/>
        <v>-0.3433336072564912</v>
      </c>
      <c r="I851">
        <v>1</v>
      </c>
      <c r="J851" t="str">
        <f t="shared" si="118"/>
        <v>No</v>
      </c>
      <c r="K851">
        <f t="shared" si="119"/>
        <v>-1.0070625380421454</v>
      </c>
      <c r="L851">
        <v>1</v>
      </c>
      <c r="M851" t="str">
        <f t="shared" si="120"/>
        <v>No</v>
      </c>
      <c r="N851">
        <f t="shared" si="121"/>
        <v>-1.076531731350836</v>
      </c>
      <c r="O851">
        <v>945</v>
      </c>
      <c r="P851" t="str">
        <f t="shared" si="122"/>
        <v>No</v>
      </c>
      <c r="Q851">
        <f t="shared" si="123"/>
        <v>-0.45022220088278297</v>
      </c>
      <c r="S851">
        <v>2008</v>
      </c>
      <c r="T851" t="str">
        <f t="shared" si="124"/>
        <v>No</v>
      </c>
      <c r="U851">
        <f t="shared" si="125"/>
        <v>-0.11814532025272502</v>
      </c>
      <c r="V851">
        <v>38</v>
      </c>
      <c r="W851">
        <v>582</v>
      </c>
      <c r="X851" t="s">
        <v>1054</v>
      </c>
      <c r="Y851">
        <v>25.763137499999999</v>
      </c>
      <c r="Z851">
        <v>-80.191789099999994</v>
      </c>
      <c r="AA851">
        <v>0.70116349772429487</v>
      </c>
    </row>
    <row r="852" spans="1:27" x14ac:dyDescent="0.3">
      <c r="A852" t="s">
        <v>396</v>
      </c>
      <c r="B852" t="s">
        <v>1055</v>
      </c>
      <c r="C852" t="s">
        <v>688</v>
      </c>
      <c r="D852" t="s">
        <v>689</v>
      </c>
      <c r="E852">
        <v>33131</v>
      </c>
      <c r="F852">
        <v>949000</v>
      </c>
      <c r="G852" t="str" cm="1">
        <f t="array" ref="G852">IF(OR(VLOOKUP($C852,Price_LookUp_tbl,11,FALSE)&gt;$F852,VLOOKUP($C852,Price_LookUp_tbl,12,FALSE)&lt;$F852),"Yes","No")</f>
        <v>No</v>
      </c>
      <c r="H852">
        <f t="shared" si="117"/>
        <v>-0.1861344961422049</v>
      </c>
      <c r="I852">
        <v>2</v>
      </c>
      <c r="J852" t="str">
        <f t="shared" si="118"/>
        <v>No</v>
      </c>
      <c r="K852">
        <f t="shared" si="119"/>
        <v>8.28088559132798E-2</v>
      </c>
      <c r="L852">
        <v>2.5</v>
      </c>
      <c r="M852" t="str">
        <f t="shared" si="120"/>
        <v>No</v>
      </c>
      <c r="N852">
        <f t="shared" si="121"/>
        <v>0.25176951781592122</v>
      </c>
      <c r="O852">
        <v>1368</v>
      </c>
      <c r="P852" t="str">
        <f t="shared" si="122"/>
        <v>No</v>
      </c>
      <c r="Q852">
        <f t="shared" si="123"/>
        <v>3.96442593147633E-2</v>
      </c>
      <c r="S852">
        <v>2008</v>
      </c>
      <c r="T852" t="str">
        <f t="shared" si="124"/>
        <v>No</v>
      </c>
      <c r="U852">
        <f t="shared" si="125"/>
        <v>-0.11814532025272502</v>
      </c>
      <c r="V852">
        <v>2</v>
      </c>
      <c r="W852">
        <v>694</v>
      </c>
      <c r="X852" t="s">
        <v>1056</v>
      </c>
      <c r="Y852">
        <v>25.763137499999999</v>
      </c>
      <c r="Z852">
        <v>-80.191789099999994</v>
      </c>
      <c r="AA852">
        <v>0.70116349772429487</v>
      </c>
    </row>
    <row r="853" spans="1:27" x14ac:dyDescent="0.3">
      <c r="A853" t="s">
        <v>396</v>
      </c>
      <c r="B853" t="s">
        <v>1057</v>
      </c>
      <c r="C853" t="s">
        <v>688</v>
      </c>
      <c r="D853" t="s">
        <v>689</v>
      </c>
      <c r="E853">
        <v>33131</v>
      </c>
      <c r="F853">
        <v>600000</v>
      </c>
      <c r="G853" t="str" cm="1">
        <f t="array" ref="G853">IF(OR(VLOOKUP($C853,Price_LookUp_tbl,11,FALSE)&gt;$F853,VLOOKUP($C853,Price_LookUp_tbl,12,FALSE)&lt;$F853),"Yes","No")</f>
        <v>No</v>
      </c>
      <c r="H853">
        <f t="shared" si="117"/>
        <v>-0.32363447052537764</v>
      </c>
      <c r="I853">
        <v>1</v>
      </c>
      <c r="J853" t="str">
        <f t="shared" si="118"/>
        <v>No</v>
      </c>
      <c r="K853">
        <f t="shared" si="119"/>
        <v>-1.0070625380421454</v>
      </c>
      <c r="L853">
        <v>1</v>
      </c>
      <c r="M853" t="str">
        <f t="shared" si="120"/>
        <v>No</v>
      </c>
      <c r="N853">
        <f t="shared" si="121"/>
        <v>-1.076531731350836</v>
      </c>
      <c r="O853">
        <v>748</v>
      </c>
      <c r="P853" t="str">
        <f t="shared" si="122"/>
        <v>No</v>
      </c>
      <c r="Q853">
        <f t="shared" si="123"/>
        <v>-0.67836331827974905</v>
      </c>
      <c r="S853">
        <v>2016</v>
      </c>
      <c r="T853" t="str">
        <f t="shared" si="124"/>
        <v>No</v>
      </c>
      <c r="U853">
        <f t="shared" si="125"/>
        <v>0.53435269210753256</v>
      </c>
      <c r="V853">
        <v>92</v>
      </c>
      <c r="W853">
        <v>802</v>
      </c>
      <c r="X853" t="s">
        <v>1058</v>
      </c>
      <c r="Y853">
        <v>25.762797599999999</v>
      </c>
      <c r="Z853">
        <v>-80.19265</v>
      </c>
      <c r="AA853">
        <v>0.6597978106613116</v>
      </c>
    </row>
    <row r="854" spans="1:27" x14ac:dyDescent="0.3">
      <c r="A854" t="s">
        <v>396</v>
      </c>
      <c r="B854" t="s">
        <v>1059</v>
      </c>
      <c r="C854" t="s">
        <v>688</v>
      </c>
      <c r="D854" t="s">
        <v>689</v>
      </c>
      <c r="E854">
        <v>33131</v>
      </c>
      <c r="F854">
        <v>890000</v>
      </c>
      <c r="G854" t="str" cm="1">
        <f t="array" ref="G854">IF(OR(VLOOKUP($C854,Price_LookUp_tbl,11,FALSE)&gt;$F854,VLOOKUP($C854,Price_LookUp_tbl,12,FALSE)&lt;$F854),"Yes","No")</f>
        <v>No</v>
      </c>
      <c r="H854">
        <f t="shared" si="117"/>
        <v>-0.20937947748491892</v>
      </c>
      <c r="I854">
        <v>2</v>
      </c>
      <c r="J854" t="str">
        <f t="shared" si="118"/>
        <v>No</v>
      </c>
      <c r="K854">
        <f t="shared" si="119"/>
        <v>8.28088559132798E-2</v>
      </c>
      <c r="L854">
        <v>2</v>
      </c>
      <c r="M854" t="str">
        <f t="shared" si="120"/>
        <v>No</v>
      </c>
      <c r="N854">
        <f t="shared" si="121"/>
        <v>-0.19099756523966455</v>
      </c>
      <c r="O854">
        <v>1129</v>
      </c>
      <c r="P854" t="str">
        <f t="shared" si="122"/>
        <v>No</v>
      </c>
      <c r="Q854">
        <f t="shared" si="123"/>
        <v>-0.23713608108054063</v>
      </c>
      <c r="S854">
        <v>2016</v>
      </c>
      <c r="T854" t="str">
        <f t="shared" si="124"/>
        <v>No</v>
      </c>
      <c r="U854">
        <f t="shared" si="125"/>
        <v>0.53435269210753256</v>
      </c>
      <c r="V854">
        <v>20</v>
      </c>
      <c r="W854">
        <v>788</v>
      </c>
      <c r="X854" t="s">
        <v>1060</v>
      </c>
      <c r="Y854">
        <v>25.762797599999999</v>
      </c>
      <c r="Z854">
        <v>-80.19265</v>
      </c>
      <c r="AA854">
        <v>0.6597978106613116</v>
      </c>
    </row>
    <row r="855" spans="1:27" x14ac:dyDescent="0.3">
      <c r="A855" t="s">
        <v>396</v>
      </c>
      <c r="B855" t="s">
        <v>1061</v>
      </c>
      <c r="C855" t="s">
        <v>688</v>
      </c>
      <c r="D855" t="s">
        <v>689</v>
      </c>
      <c r="E855">
        <v>33131</v>
      </c>
      <c r="F855">
        <v>730000</v>
      </c>
      <c r="G855" t="str" cm="1">
        <f t="array" ref="G855">IF(OR(VLOOKUP($C855,Price_LookUp_tbl,11,FALSE)&gt;$F855,VLOOKUP($C855,Price_LookUp_tbl,12,FALSE)&lt;$F855),"Yes","No")</f>
        <v>No</v>
      </c>
      <c r="H855">
        <f t="shared" si="117"/>
        <v>-0.27241671502448234</v>
      </c>
      <c r="I855">
        <v>1</v>
      </c>
      <c r="J855" t="str">
        <f t="shared" si="118"/>
        <v>No</v>
      </c>
      <c r="K855">
        <f t="shared" si="119"/>
        <v>-1.0070625380421454</v>
      </c>
      <c r="L855">
        <v>1.5</v>
      </c>
      <c r="M855" t="str">
        <f t="shared" si="120"/>
        <v>No</v>
      </c>
      <c r="N855">
        <f t="shared" si="121"/>
        <v>-0.63376464829525025</v>
      </c>
      <c r="O855">
        <v>905</v>
      </c>
      <c r="P855" t="str">
        <f t="shared" si="122"/>
        <v>No</v>
      </c>
      <c r="Q855">
        <f t="shared" si="123"/>
        <v>-0.49654527040500962</v>
      </c>
      <c r="S855">
        <v>2016</v>
      </c>
      <c r="T855" t="str">
        <f t="shared" si="124"/>
        <v>No</v>
      </c>
      <c r="U855">
        <f t="shared" si="125"/>
        <v>0.53435269210753256</v>
      </c>
      <c r="V855">
        <v>52</v>
      </c>
      <c r="W855">
        <v>807</v>
      </c>
      <c r="X855" t="s">
        <v>1062</v>
      </c>
      <c r="Y855">
        <v>25.762797599999999</v>
      </c>
      <c r="Z855">
        <v>-80.19265</v>
      </c>
      <c r="AA855">
        <v>0.6597978106613116</v>
      </c>
    </row>
    <row r="856" spans="1:27" x14ac:dyDescent="0.3">
      <c r="A856" t="s">
        <v>396</v>
      </c>
      <c r="B856" t="s">
        <v>1063</v>
      </c>
      <c r="C856" t="s">
        <v>688</v>
      </c>
      <c r="D856" t="s">
        <v>689</v>
      </c>
      <c r="E856">
        <v>33131</v>
      </c>
      <c r="F856">
        <v>999999</v>
      </c>
      <c r="G856" t="str" cm="1">
        <f t="array" ref="G856">IF(OR(VLOOKUP($C856,Price_LookUp_tbl,11,FALSE)&gt;$F856,VLOOKUP($C856,Price_LookUp_tbl,12,FALSE)&lt;$F856),"Yes","No")</f>
        <v>No</v>
      </c>
      <c r="H856">
        <f t="shared" si="117"/>
        <v>-0.16604177065920367</v>
      </c>
      <c r="I856">
        <v>2</v>
      </c>
      <c r="J856" t="str">
        <f t="shared" si="118"/>
        <v>No</v>
      </c>
      <c r="K856">
        <f t="shared" si="119"/>
        <v>8.28088559132798E-2</v>
      </c>
      <c r="L856">
        <v>2</v>
      </c>
      <c r="M856" t="str">
        <f t="shared" si="120"/>
        <v>No</v>
      </c>
      <c r="N856">
        <f t="shared" si="121"/>
        <v>-0.19099756523966455</v>
      </c>
      <c r="O856">
        <v>1129</v>
      </c>
      <c r="P856" t="str">
        <f t="shared" si="122"/>
        <v>No</v>
      </c>
      <c r="Q856">
        <f t="shared" si="123"/>
        <v>-0.23713608108054063</v>
      </c>
      <c r="S856">
        <v>2016</v>
      </c>
      <c r="T856" t="str">
        <f t="shared" si="124"/>
        <v>No</v>
      </c>
      <c r="U856">
        <f t="shared" si="125"/>
        <v>0.53435269210753256</v>
      </c>
      <c r="V856">
        <v>105</v>
      </c>
      <c r="W856">
        <v>886</v>
      </c>
      <c r="X856" t="s">
        <v>908</v>
      </c>
      <c r="Y856">
        <v>25.762797599999999</v>
      </c>
      <c r="Z856">
        <v>-80.19265</v>
      </c>
      <c r="AA856">
        <v>0.6597978106613116</v>
      </c>
    </row>
    <row r="857" spans="1:27" x14ac:dyDescent="0.3">
      <c r="A857" t="s">
        <v>396</v>
      </c>
      <c r="B857" t="s">
        <v>1064</v>
      </c>
      <c r="C857" t="s">
        <v>688</v>
      </c>
      <c r="D857" t="s">
        <v>689</v>
      </c>
      <c r="E857">
        <v>33131</v>
      </c>
      <c r="F857">
        <v>750000</v>
      </c>
      <c r="G857" t="str" cm="1">
        <f t="array" ref="G857">IF(OR(VLOOKUP($C857,Price_LookUp_tbl,11,FALSE)&gt;$F857,VLOOKUP($C857,Price_LookUp_tbl,12,FALSE)&lt;$F857),"Yes","No")</f>
        <v>No</v>
      </c>
      <c r="H857">
        <f t="shared" si="117"/>
        <v>-0.26453706033203689</v>
      </c>
      <c r="I857">
        <v>1</v>
      </c>
      <c r="J857" t="str">
        <f t="shared" si="118"/>
        <v>No</v>
      </c>
      <c r="K857">
        <f t="shared" si="119"/>
        <v>-1.0070625380421454</v>
      </c>
      <c r="L857">
        <v>1.5</v>
      </c>
      <c r="M857" t="str">
        <f t="shared" si="120"/>
        <v>No</v>
      </c>
      <c r="N857">
        <f t="shared" si="121"/>
        <v>-0.63376464829525025</v>
      </c>
      <c r="O857">
        <v>830</v>
      </c>
      <c r="P857" t="str">
        <f t="shared" si="122"/>
        <v>No</v>
      </c>
      <c r="Q857">
        <f t="shared" si="123"/>
        <v>-0.58340102575918451</v>
      </c>
      <c r="S857">
        <v>2016</v>
      </c>
      <c r="T857" t="str">
        <f t="shared" si="124"/>
        <v>No</v>
      </c>
      <c r="U857">
        <f t="shared" si="125"/>
        <v>0.53435269210753256</v>
      </c>
      <c r="V857">
        <v>20</v>
      </c>
      <c r="W857">
        <v>904</v>
      </c>
      <c r="X857" t="s">
        <v>1065</v>
      </c>
      <c r="Y857">
        <v>25.762797599999999</v>
      </c>
      <c r="Z857">
        <v>-80.19265</v>
      </c>
      <c r="AA857">
        <v>0.6597978106613116</v>
      </c>
    </row>
    <row r="858" spans="1:27" x14ac:dyDescent="0.3">
      <c r="A858" t="s">
        <v>396</v>
      </c>
      <c r="B858" t="s">
        <v>1066</v>
      </c>
      <c r="C858" t="s">
        <v>688</v>
      </c>
      <c r="D858" t="s">
        <v>689</v>
      </c>
      <c r="E858">
        <v>33131</v>
      </c>
      <c r="F858">
        <v>975000</v>
      </c>
      <c r="G858" t="str" cm="1">
        <f t="array" ref="G858">IF(OR(VLOOKUP($C858,Price_LookUp_tbl,11,FALSE)&gt;$F858,VLOOKUP($C858,Price_LookUp_tbl,12,FALSE)&lt;$F858),"Yes","No")</f>
        <v>No</v>
      </c>
      <c r="H858">
        <f t="shared" si="117"/>
        <v>-0.17589094504202582</v>
      </c>
      <c r="I858">
        <v>2</v>
      </c>
      <c r="J858" t="str">
        <f t="shared" si="118"/>
        <v>No</v>
      </c>
      <c r="K858">
        <f t="shared" si="119"/>
        <v>8.28088559132798E-2</v>
      </c>
      <c r="L858">
        <v>2</v>
      </c>
      <c r="M858" t="str">
        <f t="shared" si="120"/>
        <v>No</v>
      </c>
      <c r="N858">
        <f t="shared" si="121"/>
        <v>-0.19099756523966455</v>
      </c>
      <c r="O858">
        <v>1200</v>
      </c>
      <c r="P858" t="str">
        <f t="shared" si="122"/>
        <v>No</v>
      </c>
      <c r="Q858">
        <f t="shared" si="123"/>
        <v>-0.15491263267858843</v>
      </c>
      <c r="S858">
        <v>2001</v>
      </c>
      <c r="T858" t="str">
        <f t="shared" si="124"/>
        <v>No</v>
      </c>
      <c r="U858">
        <f t="shared" si="125"/>
        <v>-0.68908108106795041</v>
      </c>
      <c r="V858">
        <v>17</v>
      </c>
      <c r="W858">
        <v>813</v>
      </c>
      <c r="X858" t="s">
        <v>1067</v>
      </c>
      <c r="Y858">
        <v>25.762183799999999</v>
      </c>
      <c r="Z858">
        <v>-80.188988600000002</v>
      </c>
      <c r="AA858">
        <v>0.73279702742472952</v>
      </c>
    </row>
    <row r="859" spans="1:27" x14ac:dyDescent="0.3">
      <c r="A859" t="s">
        <v>396</v>
      </c>
      <c r="B859" t="s">
        <v>1068</v>
      </c>
      <c r="C859" t="s">
        <v>688</v>
      </c>
      <c r="D859" t="s">
        <v>689</v>
      </c>
      <c r="E859">
        <v>33131</v>
      </c>
      <c r="F859">
        <v>475000</v>
      </c>
      <c r="G859" t="str" cm="1">
        <f t="array" ref="G859">IF(OR(VLOOKUP($C859,Price_LookUp_tbl,11,FALSE)&gt;$F859,VLOOKUP($C859,Price_LookUp_tbl,12,FALSE)&lt;$F859),"Yes","No")</f>
        <v>No</v>
      </c>
      <c r="H859">
        <f t="shared" si="117"/>
        <v>-0.37288231235316155</v>
      </c>
      <c r="I859">
        <v>1</v>
      </c>
      <c r="J859" t="str">
        <f t="shared" si="118"/>
        <v>No</v>
      </c>
      <c r="K859">
        <f t="shared" si="119"/>
        <v>-1.0070625380421454</v>
      </c>
      <c r="L859">
        <v>1</v>
      </c>
      <c r="M859" t="str">
        <f t="shared" si="120"/>
        <v>No</v>
      </c>
      <c r="N859">
        <f t="shared" si="121"/>
        <v>-1.076531731350836</v>
      </c>
      <c r="O859">
        <v>760</v>
      </c>
      <c r="P859" t="str">
        <f t="shared" si="122"/>
        <v>No</v>
      </c>
      <c r="Q859">
        <f t="shared" si="123"/>
        <v>-0.664466397423081</v>
      </c>
      <c r="S859">
        <v>2001</v>
      </c>
      <c r="T859" t="str">
        <f t="shared" si="124"/>
        <v>No</v>
      </c>
      <c r="U859">
        <f t="shared" si="125"/>
        <v>-0.68908108106795041</v>
      </c>
      <c r="V859">
        <v>10</v>
      </c>
      <c r="W859">
        <v>625</v>
      </c>
      <c r="X859" t="s">
        <v>1069</v>
      </c>
      <c r="Y859">
        <v>25.762183799999999</v>
      </c>
      <c r="Z859">
        <v>-80.188988600000002</v>
      </c>
      <c r="AA859">
        <v>0.73279702742472952</v>
      </c>
    </row>
    <row r="860" spans="1:27" x14ac:dyDescent="0.3">
      <c r="A860" t="s">
        <v>396</v>
      </c>
      <c r="B860" t="s">
        <v>1070</v>
      </c>
      <c r="C860" t="s">
        <v>688</v>
      </c>
      <c r="D860" t="s">
        <v>689</v>
      </c>
      <c r="E860">
        <v>33131</v>
      </c>
      <c r="F860">
        <v>785000</v>
      </c>
      <c r="G860" t="str" cm="1">
        <f t="array" ref="G860">IF(OR(VLOOKUP($C860,Price_LookUp_tbl,11,FALSE)&gt;$F860,VLOOKUP($C860,Price_LookUp_tbl,12,FALSE)&lt;$F860),"Yes","No")</f>
        <v>No</v>
      </c>
      <c r="H860">
        <f t="shared" si="117"/>
        <v>-0.25074766462025744</v>
      </c>
      <c r="I860">
        <v>2</v>
      </c>
      <c r="J860" t="str">
        <f t="shared" si="118"/>
        <v>No</v>
      </c>
      <c r="K860">
        <f t="shared" si="119"/>
        <v>8.28088559132798E-2</v>
      </c>
      <c r="L860">
        <v>2</v>
      </c>
      <c r="M860" t="str">
        <f t="shared" si="120"/>
        <v>No</v>
      </c>
      <c r="N860">
        <f t="shared" si="121"/>
        <v>-0.19099756523966455</v>
      </c>
      <c r="O860">
        <v>1200</v>
      </c>
      <c r="P860" t="str">
        <f t="shared" si="122"/>
        <v>No</v>
      </c>
      <c r="Q860">
        <f t="shared" si="123"/>
        <v>-0.15491263267858843</v>
      </c>
      <c r="S860">
        <v>2001</v>
      </c>
      <c r="T860" t="str">
        <f t="shared" si="124"/>
        <v>No</v>
      </c>
      <c r="U860">
        <f t="shared" si="125"/>
        <v>-0.68908108106795041</v>
      </c>
      <c r="V860">
        <v>65</v>
      </c>
      <c r="W860">
        <v>654</v>
      </c>
      <c r="X860" t="s">
        <v>1071</v>
      </c>
      <c r="Y860">
        <v>25.762183799999999</v>
      </c>
      <c r="Z860">
        <v>-80.188988600000002</v>
      </c>
      <c r="AA860">
        <v>0.73279702742472952</v>
      </c>
    </row>
    <row r="861" spans="1:27" x14ac:dyDescent="0.3">
      <c r="A861" t="s">
        <v>396</v>
      </c>
      <c r="B861" t="s">
        <v>1072</v>
      </c>
      <c r="C861" t="s">
        <v>688</v>
      </c>
      <c r="D861" t="s">
        <v>689</v>
      </c>
      <c r="E861">
        <v>33131</v>
      </c>
      <c r="F861">
        <v>465000</v>
      </c>
      <c r="G861" t="str" cm="1">
        <f t="array" ref="G861">IF(OR(VLOOKUP($C861,Price_LookUp_tbl,11,FALSE)&gt;$F861,VLOOKUP($C861,Price_LookUp_tbl,12,FALSE)&lt;$F861),"Yes","No")</f>
        <v>No</v>
      </c>
      <c r="H861">
        <f t="shared" si="117"/>
        <v>-0.37682213969938427</v>
      </c>
      <c r="I861">
        <v>1</v>
      </c>
      <c r="J861" t="str">
        <f t="shared" si="118"/>
        <v>No</v>
      </c>
      <c r="K861">
        <f t="shared" si="119"/>
        <v>-1.0070625380421454</v>
      </c>
      <c r="L861">
        <v>1</v>
      </c>
      <c r="M861" t="str">
        <f t="shared" si="120"/>
        <v>No</v>
      </c>
      <c r="N861">
        <f t="shared" si="121"/>
        <v>-1.076531731350836</v>
      </c>
      <c r="O861">
        <v>760</v>
      </c>
      <c r="P861" t="str">
        <f t="shared" si="122"/>
        <v>No</v>
      </c>
      <c r="Q861">
        <f t="shared" si="123"/>
        <v>-0.664466397423081</v>
      </c>
      <c r="S861">
        <v>2001</v>
      </c>
      <c r="T861" t="str">
        <f t="shared" si="124"/>
        <v>No</v>
      </c>
      <c r="U861">
        <f t="shared" si="125"/>
        <v>-0.68908108106795041</v>
      </c>
      <c r="V861">
        <v>59</v>
      </c>
      <c r="W861">
        <v>612</v>
      </c>
      <c r="X861" t="s">
        <v>1069</v>
      </c>
      <c r="Y861">
        <v>25.762183799999999</v>
      </c>
      <c r="Z861">
        <v>-80.188988600000002</v>
      </c>
      <c r="AA861">
        <v>0.73279702742472952</v>
      </c>
    </row>
    <row r="862" spans="1:27" x14ac:dyDescent="0.3">
      <c r="A862" t="s">
        <v>396</v>
      </c>
      <c r="B862" t="s">
        <v>1073</v>
      </c>
      <c r="C862" t="s">
        <v>688</v>
      </c>
      <c r="D862" t="s">
        <v>689</v>
      </c>
      <c r="E862">
        <v>33131</v>
      </c>
      <c r="F862">
        <v>549900</v>
      </c>
      <c r="G862" t="str" cm="1">
        <f t="array" ref="G862">IF(OR(VLOOKUP($C862,Price_LookUp_tbl,11,FALSE)&gt;$F862,VLOOKUP($C862,Price_LookUp_tbl,12,FALSE)&lt;$F862),"Yes","No")</f>
        <v>No</v>
      </c>
      <c r="H862">
        <f t="shared" si="117"/>
        <v>-0.34337300552995342</v>
      </c>
      <c r="I862">
        <v>1</v>
      </c>
      <c r="J862" t="str">
        <f t="shared" si="118"/>
        <v>No</v>
      </c>
      <c r="K862">
        <f t="shared" si="119"/>
        <v>-1.0070625380421454</v>
      </c>
      <c r="L862">
        <v>1</v>
      </c>
      <c r="M862" t="str">
        <f t="shared" si="120"/>
        <v>No</v>
      </c>
      <c r="N862">
        <f t="shared" si="121"/>
        <v>-1.076531731350836</v>
      </c>
      <c r="O862">
        <v>778</v>
      </c>
      <c r="P862" t="str">
        <f t="shared" si="122"/>
        <v>No</v>
      </c>
      <c r="Q862">
        <f t="shared" si="123"/>
        <v>-0.64362101613807909</v>
      </c>
      <c r="S862">
        <v>2004</v>
      </c>
      <c r="T862" t="str">
        <f t="shared" si="124"/>
        <v>No</v>
      </c>
      <c r="U862">
        <f t="shared" si="125"/>
        <v>-0.44439432643285381</v>
      </c>
      <c r="V862">
        <v>111</v>
      </c>
      <c r="W862">
        <v>707</v>
      </c>
      <c r="X862" t="s">
        <v>1074</v>
      </c>
      <c r="Y862">
        <v>25.761769399999999</v>
      </c>
      <c r="Z862">
        <v>-80.189921400000003</v>
      </c>
      <c r="AA862">
        <v>0.67520600063892089</v>
      </c>
    </row>
    <row r="863" spans="1:27" x14ac:dyDescent="0.3">
      <c r="A863" t="s">
        <v>396</v>
      </c>
      <c r="B863" t="s">
        <v>1075</v>
      </c>
      <c r="C863" t="s">
        <v>688</v>
      </c>
      <c r="D863" t="s">
        <v>689</v>
      </c>
      <c r="E863">
        <v>33131</v>
      </c>
      <c r="F863">
        <v>905000</v>
      </c>
      <c r="G863" t="str" cm="1">
        <f t="array" ref="G863">IF(OR(VLOOKUP($C863,Price_LookUp_tbl,11,FALSE)&gt;$F863,VLOOKUP($C863,Price_LookUp_tbl,12,FALSE)&lt;$F863),"Yes","No")</f>
        <v>No</v>
      </c>
      <c r="H863">
        <f t="shared" si="117"/>
        <v>-0.20346973646558483</v>
      </c>
      <c r="I863">
        <v>3</v>
      </c>
      <c r="J863" t="str">
        <f t="shared" si="118"/>
        <v>No</v>
      </c>
      <c r="K863">
        <f t="shared" si="119"/>
        <v>1.172680249868705</v>
      </c>
      <c r="L863">
        <v>2</v>
      </c>
      <c r="M863" t="str">
        <f t="shared" si="120"/>
        <v>No</v>
      </c>
      <c r="N863">
        <f t="shared" si="121"/>
        <v>-0.19099756523966455</v>
      </c>
      <c r="O863">
        <v>1232</v>
      </c>
      <c r="P863" t="str">
        <f t="shared" si="122"/>
        <v>No</v>
      </c>
      <c r="Q863">
        <f t="shared" si="123"/>
        <v>-0.11785417706080714</v>
      </c>
      <c r="S863">
        <v>2004</v>
      </c>
      <c r="T863" t="str">
        <f t="shared" si="124"/>
        <v>No</v>
      </c>
      <c r="U863">
        <f t="shared" si="125"/>
        <v>-0.44439432643285381</v>
      </c>
      <c r="V863">
        <v>3</v>
      </c>
      <c r="W863">
        <v>735</v>
      </c>
      <c r="X863" t="s">
        <v>1076</v>
      </c>
      <c r="Y863">
        <v>25.761769399999999</v>
      </c>
      <c r="Z863">
        <v>-80.189921400000003</v>
      </c>
      <c r="AA863">
        <v>0.67520600063892089</v>
      </c>
    </row>
    <row r="864" spans="1:27" x14ac:dyDescent="0.3">
      <c r="A864" t="s">
        <v>396</v>
      </c>
      <c r="B864" t="s">
        <v>1077</v>
      </c>
      <c r="C864" t="s">
        <v>688</v>
      </c>
      <c r="D864" t="s">
        <v>689</v>
      </c>
      <c r="E864">
        <v>33131</v>
      </c>
      <c r="F864">
        <v>599000</v>
      </c>
      <c r="G864" t="str" cm="1">
        <f t="array" ref="G864">IF(OR(VLOOKUP($C864,Price_LookUp_tbl,11,FALSE)&gt;$F864,VLOOKUP($C864,Price_LookUp_tbl,12,FALSE)&lt;$F864),"Yes","No")</f>
        <v>No</v>
      </c>
      <c r="H864">
        <f t="shared" si="117"/>
        <v>-0.3240284532599999</v>
      </c>
      <c r="I864">
        <v>1</v>
      </c>
      <c r="J864" t="str">
        <f t="shared" si="118"/>
        <v>No</v>
      </c>
      <c r="K864">
        <f t="shared" si="119"/>
        <v>-1.0070625380421454</v>
      </c>
      <c r="L864">
        <v>1</v>
      </c>
      <c r="M864" t="str">
        <f t="shared" si="120"/>
        <v>No</v>
      </c>
      <c r="N864">
        <f t="shared" si="121"/>
        <v>-1.076531731350836</v>
      </c>
      <c r="O864">
        <v>825</v>
      </c>
      <c r="P864" t="str">
        <f t="shared" si="122"/>
        <v>No</v>
      </c>
      <c r="Q864">
        <f t="shared" si="123"/>
        <v>-0.5891914094494628</v>
      </c>
      <c r="S864">
        <v>2004</v>
      </c>
      <c r="T864" t="str">
        <f t="shared" si="124"/>
        <v>No</v>
      </c>
      <c r="U864">
        <f t="shared" si="125"/>
        <v>-0.44439432643285381</v>
      </c>
      <c r="V864">
        <v>24</v>
      </c>
      <c r="W864">
        <v>726</v>
      </c>
      <c r="X864" t="s">
        <v>1078</v>
      </c>
      <c r="Y864">
        <v>25.761769399999999</v>
      </c>
      <c r="Z864">
        <v>-80.189921400000003</v>
      </c>
      <c r="AA864">
        <v>0.67520600063892089</v>
      </c>
    </row>
    <row r="865" spans="1:27" x14ac:dyDescent="0.3">
      <c r="A865" t="s">
        <v>396</v>
      </c>
      <c r="B865" t="s">
        <v>1079</v>
      </c>
      <c r="C865" t="s">
        <v>688</v>
      </c>
      <c r="D865" t="s">
        <v>689</v>
      </c>
      <c r="E865">
        <v>33131</v>
      </c>
      <c r="F865">
        <v>900000</v>
      </c>
      <c r="G865" t="str" cm="1">
        <f t="array" ref="G865">IF(OR(VLOOKUP($C865,Price_LookUp_tbl,11,FALSE)&gt;$F865,VLOOKUP($C865,Price_LookUp_tbl,12,FALSE)&lt;$F865),"Yes","No")</f>
        <v>No</v>
      </c>
      <c r="H865">
        <f t="shared" si="117"/>
        <v>-0.20543965013869619</v>
      </c>
      <c r="I865">
        <v>2</v>
      </c>
      <c r="J865" t="str">
        <f t="shared" si="118"/>
        <v>No</v>
      </c>
      <c r="K865">
        <f t="shared" si="119"/>
        <v>8.28088559132798E-2</v>
      </c>
      <c r="L865">
        <v>2</v>
      </c>
      <c r="M865" t="str">
        <f t="shared" si="120"/>
        <v>No</v>
      </c>
      <c r="N865">
        <f t="shared" si="121"/>
        <v>-0.19099756523966455</v>
      </c>
      <c r="O865">
        <v>1105</v>
      </c>
      <c r="P865" t="str">
        <f t="shared" si="122"/>
        <v>No</v>
      </c>
      <c r="Q865">
        <f t="shared" si="123"/>
        <v>-0.26492992279387662</v>
      </c>
      <c r="S865">
        <v>2004</v>
      </c>
      <c r="T865" t="str">
        <f t="shared" si="124"/>
        <v>No</v>
      </c>
      <c r="U865">
        <f t="shared" si="125"/>
        <v>-0.44439432643285381</v>
      </c>
      <c r="V865">
        <v>62</v>
      </c>
      <c r="W865">
        <v>814</v>
      </c>
      <c r="X865" t="s">
        <v>1080</v>
      </c>
      <c r="Y865">
        <v>25.761769399999999</v>
      </c>
      <c r="Z865">
        <v>-80.189921400000003</v>
      </c>
      <c r="AA865">
        <v>0.67520600063892089</v>
      </c>
    </row>
    <row r="866" spans="1:27" x14ac:dyDescent="0.3">
      <c r="A866" t="s">
        <v>396</v>
      </c>
      <c r="B866" t="s">
        <v>1081</v>
      </c>
      <c r="C866" t="s">
        <v>688</v>
      </c>
      <c r="D866" t="s">
        <v>689</v>
      </c>
      <c r="E866">
        <v>33131</v>
      </c>
      <c r="F866">
        <v>589000</v>
      </c>
      <c r="G866" t="str" cm="1">
        <f t="array" ref="G866">IF(OR(VLOOKUP($C866,Price_LookUp_tbl,11,FALSE)&gt;$F866,VLOOKUP($C866,Price_LookUp_tbl,12,FALSE)&lt;$F866),"Yes","No")</f>
        <v>No</v>
      </c>
      <c r="H866">
        <f t="shared" si="117"/>
        <v>-0.32796828060622263</v>
      </c>
      <c r="I866">
        <v>1</v>
      </c>
      <c r="J866" t="str">
        <f t="shared" si="118"/>
        <v>No</v>
      </c>
      <c r="K866">
        <f t="shared" si="119"/>
        <v>-1.0070625380421454</v>
      </c>
      <c r="L866">
        <v>1</v>
      </c>
      <c r="M866" t="str">
        <f t="shared" si="120"/>
        <v>No</v>
      </c>
      <c r="N866">
        <f t="shared" si="121"/>
        <v>-1.076531731350836</v>
      </c>
      <c r="O866">
        <v>825</v>
      </c>
      <c r="P866" t="str">
        <f t="shared" si="122"/>
        <v>No</v>
      </c>
      <c r="Q866">
        <f t="shared" si="123"/>
        <v>-0.5891914094494628</v>
      </c>
      <c r="S866">
        <v>2004</v>
      </c>
      <c r="T866" t="str">
        <f t="shared" si="124"/>
        <v>No</v>
      </c>
      <c r="U866">
        <f t="shared" si="125"/>
        <v>-0.44439432643285381</v>
      </c>
      <c r="V866">
        <v>90</v>
      </c>
      <c r="W866">
        <v>714</v>
      </c>
      <c r="X866" t="s">
        <v>405</v>
      </c>
      <c r="Y866">
        <v>25.761769399999999</v>
      </c>
      <c r="Z866">
        <v>-80.189921400000003</v>
      </c>
      <c r="AA866">
        <v>0.67520600063892089</v>
      </c>
    </row>
    <row r="867" spans="1:27" x14ac:dyDescent="0.3">
      <c r="A867" t="s">
        <v>396</v>
      </c>
      <c r="B867" t="s">
        <v>1082</v>
      </c>
      <c r="C867" t="s">
        <v>688</v>
      </c>
      <c r="D867" t="s">
        <v>689</v>
      </c>
      <c r="E867">
        <v>33131</v>
      </c>
      <c r="F867">
        <v>530000</v>
      </c>
      <c r="G867" t="str" cm="1">
        <f t="array" ref="G867">IF(OR(VLOOKUP($C867,Price_LookUp_tbl,11,FALSE)&gt;$F867,VLOOKUP($C867,Price_LookUp_tbl,12,FALSE)&lt;$F867),"Yes","No")</f>
        <v>No</v>
      </c>
      <c r="H867">
        <f t="shared" si="117"/>
        <v>-0.35121326194893665</v>
      </c>
      <c r="I867">
        <v>1</v>
      </c>
      <c r="J867" t="str">
        <f t="shared" si="118"/>
        <v>No</v>
      </c>
      <c r="K867">
        <f t="shared" si="119"/>
        <v>-1.0070625380421454</v>
      </c>
      <c r="L867">
        <v>1</v>
      </c>
      <c r="M867" t="str">
        <f t="shared" si="120"/>
        <v>No</v>
      </c>
      <c r="N867">
        <f t="shared" si="121"/>
        <v>-1.076531731350836</v>
      </c>
      <c r="O867">
        <v>740</v>
      </c>
      <c r="P867" t="str">
        <f t="shared" si="122"/>
        <v>No</v>
      </c>
      <c r="Q867">
        <f t="shared" si="123"/>
        <v>-0.68762793218419427</v>
      </c>
      <c r="S867">
        <v>2004</v>
      </c>
      <c r="T867" t="str">
        <f t="shared" si="124"/>
        <v>No</v>
      </c>
      <c r="U867">
        <f t="shared" si="125"/>
        <v>-0.44439432643285381</v>
      </c>
      <c r="V867">
        <v>42</v>
      </c>
      <c r="W867">
        <v>716</v>
      </c>
      <c r="X867" t="s">
        <v>1083</v>
      </c>
      <c r="Y867">
        <v>25.761769399999999</v>
      </c>
      <c r="Z867">
        <v>-80.189921400000003</v>
      </c>
      <c r="AA867">
        <v>0.67520600063892089</v>
      </c>
    </row>
    <row r="868" spans="1:27" x14ac:dyDescent="0.3">
      <c r="A868" t="s">
        <v>396</v>
      </c>
      <c r="B868" t="s">
        <v>1084</v>
      </c>
      <c r="C868" t="s">
        <v>688</v>
      </c>
      <c r="D868" t="s">
        <v>689</v>
      </c>
      <c r="E868">
        <v>33131</v>
      </c>
      <c r="F868">
        <v>515000</v>
      </c>
      <c r="G868" t="str" cm="1">
        <f t="array" ref="G868">IF(OR(VLOOKUP($C868,Price_LookUp_tbl,11,FALSE)&gt;$F868,VLOOKUP($C868,Price_LookUp_tbl,12,FALSE)&lt;$F868),"Yes","No")</f>
        <v>No</v>
      </c>
      <c r="H868">
        <f t="shared" si="117"/>
        <v>-0.35712300296827071</v>
      </c>
      <c r="I868">
        <v>1</v>
      </c>
      <c r="J868" t="str">
        <f t="shared" si="118"/>
        <v>No</v>
      </c>
      <c r="K868">
        <f t="shared" si="119"/>
        <v>-1.0070625380421454</v>
      </c>
      <c r="L868">
        <v>1</v>
      </c>
      <c r="M868" t="str">
        <f t="shared" si="120"/>
        <v>No</v>
      </c>
      <c r="N868">
        <f t="shared" si="121"/>
        <v>-1.076531731350836</v>
      </c>
      <c r="O868">
        <v>825</v>
      </c>
      <c r="P868" t="str">
        <f t="shared" si="122"/>
        <v>No</v>
      </c>
      <c r="Q868">
        <f t="shared" si="123"/>
        <v>-0.5891914094494628</v>
      </c>
      <c r="S868">
        <v>2005</v>
      </c>
      <c r="T868" t="str">
        <f t="shared" si="124"/>
        <v>No</v>
      </c>
      <c r="U868">
        <f t="shared" si="125"/>
        <v>-0.3628320748878216</v>
      </c>
      <c r="V868">
        <v>22</v>
      </c>
      <c r="W868">
        <v>624</v>
      </c>
      <c r="X868" t="s">
        <v>405</v>
      </c>
      <c r="Y868">
        <v>25.761769399999999</v>
      </c>
      <c r="Z868">
        <v>-80.189921400000003</v>
      </c>
      <c r="AA868">
        <v>0.67520600063892089</v>
      </c>
    </row>
    <row r="869" spans="1:27" x14ac:dyDescent="0.3">
      <c r="A869" t="s">
        <v>396</v>
      </c>
      <c r="B869" t="s">
        <v>1085</v>
      </c>
      <c r="C869" t="s">
        <v>688</v>
      </c>
      <c r="D869" t="s">
        <v>689</v>
      </c>
      <c r="E869">
        <v>33131</v>
      </c>
      <c r="F869">
        <v>829000</v>
      </c>
      <c r="G869" t="str" cm="1">
        <f t="array" ref="G869">IF(OR(VLOOKUP($C869,Price_LookUp_tbl,11,FALSE)&gt;$F869,VLOOKUP($C869,Price_LookUp_tbl,12,FALSE)&lt;$F869),"Yes","No")</f>
        <v>No</v>
      </c>
      <c r="H869">
        <f t="shared" si="117"/>
        <v>-0.23341242429687747</v>
      </c>
      <c r="I869">
        <v>2</v>
      </c>
      <c r="J869" t="str">
        <f t="shared" si="118"/>
        <v>No</v>
      </c>
      <c r="K869">
        <f t="shared" si="119"/>
        <v>8.28088559132798E-2</v>
      </c>
      <c r="L869">
        <v>2</v>
      </c>
      <c r="M869" t="str">
        <f t="shared" si="120"/>
        <v>No</v>
      </c>
      <c r="N869">
        <f t="shared" si="121"/>
        <v>-0.19099756523966455</v>
      </c>
      <c r="O869">
        <v>1105</v>
      </c>
      <c r="P869" t="str">
        <f t="shared" si="122"/>
        <v>No</v>
      </c>
      <c r="Q869">
        <f t="shared" si="123"/>
        <v>-0.26492992279387662</v>
      </c>
      <c r="S869">
        <v>2005</v>
      </c>
      <c r="T869" t="str">
        <f t="shared" si="124"/>
        <v>No</v>
      </c>
      <c r="U869">
        <f t="shared" si="125"/>
        <v>-0.3628320748878216</v>
      </c>
      <c r="V869">
        <v>21</v>
      </c>
      <c r="W869">
        <v>750</v>
      </c>
      <c r="X869" t="s">
        <v>1086</v>
      </c>
      <c r="Y869">
        <v>25.761769399999999</v>
      </c>
      <c r="Z869">
        <v>-80.189921400000003</v>
      </c>
      <c r="AA869">
        <v>0.67520600063892089</v>
      </c>
    </row>
    <row r="870" spans="1:27" x14ac:dyDescent="0.3">
      <c r="A870" t="s">
        <v>396</v>
      </c>
      <c r="B870" t="s">
        <v>1087</v>
      </c>
      <c r="C870" t="s">
        <v>688</v>
      </c>
      <c r="D870" t="s">
        <v>689</v>
      </c>
      <c r="E870">
        <v>33131</v>
      </c>
      <c r="F870">
        <v>600000</v>
      </c>
      <c r="G870" t="str" cm="1">
        <f t="array" ref="G870">IF(OR(VLOOKUP($C870,Price_LookUp_tbl,11,FALSE)&gt;$F870,VLOOKUP($C870,Price_LookUp_tbl,12,FALSE)&lt;$F870),"Yes","No")</f>
        <v>No</v>
      </c>
      <c r="H870">
        <f t="shared" si="117"/>
        <v>-0.32363447052537764</v>
      </c>
      <c r="I870">
        <v>1</v>
      </c>
      <c r="J870" t="str">
        <f t="shared" si="118"/>
        <v>No</v>
      </c>
      <c r="K870">
        <f t="shared" si="119"/>
        <v>-1.0070625380421454</v>
      </c>
      <c r="L870">
        <v>1</v>
      </c>
      <c r="M870" t="str">
        <f t="shared" si="120"/>
        <v>No</v>
      </c>
      <c r="N870">
        <f t="shared" si="121"/>
        <v>-1.076531731350836</v>
      </c>
      <c r="O870">
        <v>825</v>
      </c>
      <c r="P870" t="str">
        <f t="shared" si="122"/>
        <v>No</v>
      </c>
      <c r="Q870">
        <f t="shared" si="123"/>
        <v>-0.5891914094494628</v>
      </c>
      <c r="S870">
        <v>2005</v>
      </c>
      <c r="T870" t="str">
        <f t="shared" si="124"/>
        <v>No</v>
      </c>
      <c r="U870">
        <f t="shared" si="125"/>
        <v>-0.3628320748878216</v>
      </c>
      <c r="V870">
        <v>89</v>
      </c>
      <c r="W870">
        <v>727</v>
      </c>
      <c r="X870" t="s">
        <v>856</v>
      </c>
      <c r="Y870">
        <v>25.761769399999999</v>
      </c>
      <c r="Z870">
        <v>-80.189921400000003</v>
      </c>
      <c r="AA870">
        <v>0.67520600063892089</v>
      </c>
    </row>
    <row r="871" spans="1:27" x14ac:dyDescent="0.3">
      <c r="A871" t="s">
        <v>396</v>
      </c>
      <c r="B871" t="s">
        <v>1088</v>
      </c>
      <c r="C871" t="s">
        <v>688</v>
      </c>
      <c r="D871" t="s">
        <v>689</v>
      </c>
      <c r="E871">
        <v>33131</v>
      </c>
      <c r="F871">
        <v>1250000</v>
      </c>
      <c r="G871" t="str" cm="1">
        <f t="array" ref="G871">IF(OR(VLOOKUP($C871,Price_LookUp_tbl,11,FALSE)&gt;$F871,VLOOKUP($C871,Price_LookUp_tbl,12,FALSE)&lt;$F871),"Yes","No")</f>
        <v>No</v>
      </c>
      <c r="H871">
        <f t="shared" si="117"/>
        <v>-6.7545693020901174E-2</v>
      </c>
      <c r="I871">
        <v>2</v>
      </c>
      <c r="J871" t="str">
        <f t="shared" si="118"/>
        <v>No</v>
      </c>
      <c r="K871">
        <f t="shared" si="119"/>
        <v>8.28088559132798E-2</v>
      </c>
      <c r="L871">
        <v>2</v>
      </c>
      <c r="M871" t="str">
        <f t="shared" si="120"/>
        <v>No</v>
      </c>
      <c r="N871">
        <f t="shared" si="121"/>
        <v>-0.19099756523966455</v>
      </c>
      <c r="O871">
        <v>1030</v>
      </c>
      <c r="P871" t="str">
        <f t="shared" si="122"/>
        <v>No</v>
      </c>
      <c r="Q871">
        <f t="shared" si="123"/>
        <v>-0.35178567814805145</v>
      </c>
      <c r="S871">
        <v>2005</v>
      </c>
      <c r="T871" t="str">
        <f t="shared" si="124"/>
        <v>No</v>
      </c>
      <c r="U871">
        <f t="shared" si="125"/>
        <v>-0.3628320748878216</v>
      </c>
      <c r="V871">
        <v>16</v>
      </c>
      <c r="W871">
        <v>1214</v>
      </c>
      <c r="X871" t="s">
        <v>858</v>
      </c>
      <c r="Y871">
        <v>25.761769399999999</v>
      </c>
      <c r="Z871">
        <v>-80.189921400000003</v>
      </c>
      <c r="AA871">
        <v>0.67520600063892089</v>
      </c>
    </row>
    <row r="872" spans="1:27" x14ac:dyDescent="0.3">
      <c r="A872" t="s">
        <v>396</v>
      </c>
      <c r="B872" t="s">
        <v>1089</v>
      </c>
      <c r="C872" t="s">
        <v>688</v>
      </c>
      <c r="D872" t="s">
        <v>689</v>
      </c>
      <c r="E872">
        <v>33131</v>
      </c>
      <c r="F872">
        <v>849000</v>
      </c>
      <c r="G872" t="str" cm="1">
        <f t="array" ref="G872">IF(OR(VLOOKUP($C872,Price_LookUp_tbl,11,FALSE)&gt;$F872,VLOOKUP($C872,Price_LookUp_tbl,12,FALSE)&lt;$F872),"Yes","No")</f>
        <v>No</v>
      </c>
      <c r="H872">
        <f t="shared" si="117"/>
        <v>-0.22553276960443203</v>
      </c>
      <c r="I872">
        <v>2</v>
      </c>
      <c r="J872" t="str">
        <f t="shared" si="118"/>
        <v>No</v>
      </c>
      <c r="K872">
        <f t="shared" si="119"/>
        <v>8.28088559132798E-2</v>
      </c>
      <c r="L872">
        <v>2</v>
      </c>
      <c r="M872" t="str">
        <f t="shared" si="120"/>
        <v>No</v>
      </c>
      <c r="N872">
        <f t="shared" si="121"/>
        <v>-0.19099756523966455</v>
      </c>
      <c r="O872">
        <v>1012</v>
      </c>
      <c r="P872" t="str">
        <f t="shared" si="122"/>
        <v>No</v>
      </c>
      <c r="Q872">
        <f t="shared" si="123"/>
        <v>-0.37263105943305341</v>
      </c>
      <c r="S872">
        <v>2014</v>
      </c>
      <c r="T872" t="str">
        <f t="shared" si="124"/>
        <v>No</v>
      </c>
      <c r="U872">
        <f t="shared" si="125"/>
        <v>0.37122818901746818</v>
      </c>
      <c r="V872">
        <v>78</v>
      </c>
      <c r="W872">
        <v>839</v>
      </c>
      <c r="X872" t="s">
        <v>1090</v>
      </c>
      <c r="Y872">
        <v>25.760372</v>
      </c>
      <c r="Z872">
        <v>-80.190196999999998</v>
      </c>
      <c r="AA872">
        <v>0.58802885895136359</v>
      </c>
    </row>
    <row r="873" spans="1:27" x14ac:dyDescent="0.3">
      <c r="A873" t="s">
        <v>396</v>
      </c>
      <c r="B873" t="s">
        <v>1091</v>
      </c>
      <c r="C873" t="s">
        <v>688</v>
      </c>
      <c r="D873" t="s">
        <v>689</v>
      </c>
      <c r="E873">
        <v>33131</v>
      </c>
      <c r="F873">
        <v>875000</v>
      </c>
      <c r="G873" t="str" cm="1">
        <f t="array" ref="G873">IF(OR(VLOOKUP($C873,Price_LookUp_tbl,11,FALSE)&gt;$F873,VLOOKUP($C873,Price_LookUp_tbl,12,FALSE)&lt;$F873),"Yes","No")</f>
        <v>No</v>
      </c>
      <c r="H873">
        <f t="shared" si="117"/>
        <v>-0.21528921850425298</v>
      </c>
      <c r="I873">
        <v>2</v>
      </c>
      <c r="J873" t="str">
        <f t="shared" si="118"/>
        <v>No</v>
      </c>
      <c r="K873">
        <f t="shared" si="119"/>
        <v>8.28088559132798E-2</v>
      </c>
      <c r="L873">
        <v>2.5</v>
      </c>
      <c r="M873" t="str">
        <f t="shared" si="120"/>
        <v>No</v>
      </c>
      <c r="N873">
        <f t="shared" si="121"/>
        <v>0.25176951781592122</v>
      </c>
      <c r="O873">
        <v>969</v>
      </c>
      <c r="P873" t="str">
        <f t="shared" si="122"/>
        <v>No</v>
      </c>
      <c r="Q873">
        <f t="shared" si="123"/>
        <v>-0.42242835916944704</v>
      </c>
      <c r="S873">
        <v>2014</v>
      </c>
      <c r="T873" t="str">
        <f t="shared" si="124"/>
        <v>No</v>
      </c>
      <c r="U873">
        <f t="shared" si="125"/>
        <v>0.37122818901746818</v>
      </c>
      <c r="V873">
        <v>23</v>
      </c>
      <c r="W873">
        <v>903</v>
      </c>
      <c r="X873" t="s">
        <v>502</v>
      </c>
      <c r="Y873">
        <v>25.760372</v>
      </c>
      <c r="Z873">
        <v>-80.190196999999998</v>
      </c>
      <c r="AA873">
        <v>0.58802885895136359</v>
      </c>
    </row>
    <row r="874" spans="1:27" x14ac:dyDescent="0.3">
      <c r="A874" t="s">
        <v>396</v>
      </c>
      <c r="B874" t="s">
        <v>1092</v>
      </c>
      <c r="C874" t="s">
        <v>688</v>
      </c>
      <c r="D874" t="s">
        <v>689</v>
      </c>
      <c r="E874">
        <v>33131</v>
      </c>
      <c r="F874">
        <v>2100000</v>
      </c>
      <c r="G874" t="str" cm="1">
        <f t="array" ref="G874">IF(OR(VLOOKUP($C874,Price_LookUp_tbl,11,FALSE)&gt;$F874,VLOOKUP($C874,Price_LookUp_tbl,12,FALSE)&lt;$F874),"Yes","No")</f>
        <v>No</v>
      </c>
      <c r="H874">
        <f t="shared" si="117"/>
        <v>0.26733963140802958</v>
      </c>
      <c r="I874">
        <v>3</v>
      </c>
      <c r="J874" t="str">
        <f t="shared" si="118"/>
        <v>No</v>
      </c>
      <c r="K874">
        <f t="shared" si="119"/>
        <v>1.172680249868705</v>
      </c>
      <c r="L874">
        <v>3.5</v>
      </c>
      <c r="M874" t="str">
        <f t="shared" si="120"/>
        <v>No</v>
      </c>
      <c r="N874">
        <f t="shared" si="121"/>
        <v>1.1373036839270927</v>
      </c>
      <c r="O874">
        <v>2365</v>
      </c>
      <c r="P874" t="str">
        <f t="shared" si="122"/>
        <v>No</v>
      </c>
      <c r="Q874">
        <f t="shared" si="123"/>
        <v>1.1942467671562613</v>
      </c>
      <c r="S874">
        <v>2014</v>
      </c>
      <c r="T874" t="str">
        <f t="shared" si="124"/>
        <v>No</v>
      </c>
      <c r="U874">
        <f t="shared" si="125"/>
        <v>0.37122818901746818</v>
      </c>
      <c r="V874">
        <v>45</v>
      </c>
      <c r="W874">
        <v>888</v>
      </c>
      <c r="X874" t="s">
        <v>1093</v>
      </c>
      <c r="Y874">
        <v>25.760372</v>
      </c>
      <c r="Z874">
        <v>-80.190196999999998</v>
      </c>
      <c r="AA874">
        <v>0.58802885895136359</v>
      </c>
    </row>
    <row r="875" spans="1:27" x14ac:dyDescent="0.3">
      <c r="A875" t="s">
        <v>396</v>
      </c>
      <c r="B875" t="s">
        <v>1096</v>
      </c>
      <c r="C875" t="s">
        <v>688</v>
      </c>
      <c r="D875" t="s">
        <v>689</v>
      </c>
      <c r="E875">
        <v>33131</v>
      </c>
      <c r="F875">
        <v>585000</v>
      </c>
      <c r="G875" t="str" cm="1">
        <f t="array" ref="G875">IF(OR(VLOOKUP($C875,Price_LookUp_tbl,11,FALSE)&gt;$F875,VLOOKUP($C875,Price_LookUp_tbl,12,FALSE)&lt;$F875),"Yes","No")</f>
        <v>No</v>
      </c>
      <c r="H875">
        <f t="shared" si="117"/>
        <v>-0.3295442115447117</v>
      </c>
      <c r="I875">
        <v>1</v>
      </c>
      <c r="J875" t="str">
        <f t="shared" si="118"/>
        <v>No</v>
      </c>
      <c r="K875">
        <f t="shared" si="119"/>
        <v>-1.0070625380421454</v>
      </c>
      <c r="L875">
        <v>1</v>
      </c>
      <c r="M875" t="str">
        <f t="shared" si="120"/>
        <v>No</v>
      </c>
      <c r="N875">
        <f t="shared" si="121"/>
        <v>-1.076531731350836</v>
      </c>
      <c r="O875">
        <v>701</v>
      </c>
      <c r="P875" t="str">
        <f t="shared" si="122"/>
        <v>No</v>
      </c>
      <c r="Q875">
        <f t="shared" si="123"/>
        <v>-0.73279292496836523</v>
      </c>
      <c r="S875">
        <v>2014</v>
      </c>
      <c r="T875" t="str">
        <f t="shared" si="124"/>
        <v>No</v>
      </c>
      <c r="U875">
        <f t="shared" si="125"/>
        <v>0.37122818901746818</v>
      </c>
      <c r="V875">
        <v>34</v>
      </c>
      <c r="W875">
        <v>835</v>
      </c>
      <c r="X875" t="s">
        <v>1097</v>
      </c>
      <c r="Y875">
        <v>25.760372</v>
      </c>
      <c r="Z875">
        <v>-80.190196999999998</v>
      </c>
      <c r="AA875">
        <v>0.58802885895136359</v>
      </c>
    </row>
    <row r="876" spans="1:27" x14ac:dyDescent="0.3">
      <c r="A876" t="s">
        <v>396</v>
      </c>
      <c r="B876" t="s">
        <v>1098</v>
      </c>
      <c r="C876" t="s">
        <v>688</v>
      </c>
      <c r="D876" t="s">
        <v>689</v>
      </c>
      <c r="E876">
        <v>33131</v>
      </c>
      <c r="F876">
        <v>1995000</v>
      </c>
      <c r="G876" t="str" cm="1">
        <f t="array" ref="G876">IF(OR(VLOOKUP($C876,Price_LookUp_tbl,11,FALSE)&gt;$F876,VLOOKUP($C876,Price_LookUp_tbl,12,FALSE)&lt;$F876),"Yes","No")</f>
        <v>No</v>
      </c>
      <c r="H876">
        <f t="shared" si="117"/>
        <v>0.22597144427269109</v>
      </c>
      <c r="I876">
        <v>2</v>
      </c>
      <c r="J876" t="str">
        <f t="shared" si="118"/>
        <v>No</v>
      </c>
      <c r="K876">
        <f t="shared" si="119"/>
        <v>8.28088559132798E-2</v>
      </c>
      <c r="L876">
        <v>2.5</v>
      </c>
      <c r="M876" t="str">
        <f t="shared" si="120"/>
        <v>No</v>
      </c>
      <c r="N876">
        <f t="shared" si="121"/>
        <v>0.25176951781592122</v>
      </c>
      <c r="O876">
        <v>1878</v>
      </c>
      <c r="P876" t="str">
        <f t="shared" si="122"/>
        <v>No</v>
      </c>
      <c r="Q876">
        <f t="shared" si="123"/>
        <v>0.63026339572315249</v>
      </c>
      <c r="S876">
        <v>2004</v>
      </c>
      <c r="T876" t="str">
        <f t="shared" si="124"/>
        <v>No</v>
      </c>
      <c r="U876">
        <f t="shared" si="125"/>
        <v>-0.44439432643285381</v>
      </c>
      <c r="V876">
        <v>28</v>
      </c>
      <c r="W876">
        <v>1062</v>
      </c>
      <c r="X876" t="s">
        <v>1099</v>
      </c>
      <c r="Y876">
        <v>25.7599996</v>
      </c>
      <c r="Z876">
        <v>-80.189162899999999</v>
      </c>
      <c r="AA876">
        <v>0.61261337866842336</v>
      </c>
    </row>
    <row r="877" spans="1:27" x14ac:dyDescent="0.3">
      <c r="A877" t="s">
        <v>396</v>
      </c>
      <c r="B877" t="s">
        <v>1100</v>
      </c>
      <c r="C877" t="s">
        <v>688</v>
      </c>
      <c r="D877" t="s">
        <v>689</v>
      </c>
      <c r="E877">
        <v>33131</v>
      </c>
      <c r="F877">
        <v>1395000</v>
      </c>
      <c r="G877" t="str" cm="1">
        <f t="array" ref="G877">IF(OR(VLOOKUP($C877,Price_LookUp_tbl,11,FALSE)&gt;$F877,VLOOKUP($C877,Price_LookUp_tbl,12,FALSE)&lt;$F877),"Yes","No")</f>
        <v>No</v>
      </c>
      <c r="H877">
        <f t="shared" si="117"/>
        <v>-1.0418196500671812E-2</v>
      </c>
      <c r="I877">
        <v>2</v>
      </c>
      <c r="J877" t="str">
        <f t="shared" si="118"/>
        <v>No</v>
      </c>
      <c r="K877">
        <f t="shared" si="119"/>
        <v>8.28088559132798E-2</v>
      </c>
      <c r="L877">
        <v>2</v>
      </c>
      <c r="M877" t="str">
        <f t="shared" si="120"/>
        <v>No</v>
      </c>
      <c r="N877">
        <f t="shared" si="121"/>
        <v>-0.19099756523966455</v>
      </c>
      <c r="O877">
        <v>1529</v>
      </c>
      <c r="P877" t="str">
        <f t="shared" si="122"/>
        <v>No</v>
      </c>
      <c r="Q877">
        <f t="shared" si="123"/>
        <v>0.22609461414172535</v>
      </c>
      <c r="S877">
        <v>2004</v>
      </c>
      <c r="T877" t="str">
        <f t="shared" si="124"/>
        <v>No</v>
      </c>
      <c r="U877">
        <f t="shared" si="125"/>
        <v>-0.44439432643285381</v>
      </c>
      <c r="V877">
        <v>7</v>
      </c>
      <c r="W877">
        <v>912</v>
      </c>
      <c r="X877" t="s">
        <v>1101</v>
      </c>
      <c r="Y877">
        <v>25.7599996</v>
      </c>
      <c r="Z877">
        <v>-80.189162899999999</v>
      </c>
      <c r="AA877">
        <v>0.61261337866842336</v>
      </c>
    </row>
    <row r="878" spans="1:27" x14ac:dyDescent="0.3">
      <c r="A878" t="s">
        <v>396</v>
      </c>
      <c r="B878" t="s">
        <v>1104</v>
      </c>
      <c r="C878" t="s">
        <v>688</v>
      </c>
      <c r="D878" t="s">
        <v>689</v>
      </c>
      <c r="E878">
        <v>33131</v>
      </c>
      <c r="F878">
        <v>595000</v>
      </c>
      <c r="G878" t="str" cm="1">
        <f t="array" ref="G878">IF(OR(VLOOKUP($C878,Price_LookUp_tbl,11,FALSE)&gt;$F878,VLOOKUP($C878,Price_LookUp_tbl,12,FALSE)&lt;$F878),"Yes","No")</f>
        <v>No</v>
      </c>
      <c r="H878">
        <f t="shared" si="117"/>
        <v>-0.32560438419848897</v>
      </c>
      <c r="I878">
        <v>1</v>
      </c>
      <c r="J878" t="str">
        <f t="shared" si="118"/>
        <v>No</v>
      </c>
      <c r="K878">
        <f t="shared" si="119"/>
        <v>-1.0070625380421454</v>
      </c>
      <c r="L878">
        <v>1</v>
      </c>
      <c r="M878" t="str">
        <f t="shared" si="120"/>
        <v>No</v>
      </c>
      <c r="N878">
        <f t="shared" si="121"/>
        <v>-1.076531731350836</v>
      </c>
      <c r="O878">
        <v>729</v>
      </c>
      <c r="P878" t="str">
        <f t="shared" si="122"/>
        <v>No</v>
      </c>
      <c r="Q878">
        <f t="shared" si="123"/>
        <v>-0.70036677630280664</v>
      </c>
      <c r="S878">
        <v>2003</v>
      </c>
      <c r="T878" t="str">
        <f t="shared" si="124"/>
        <v>No</v>
      </c>
      <c r="U878">
        <f t="shared" si="125"/>
        <v>-0.52595657797788598</v>
      </c>
      <c r="V878">
        <v>28</v>
      </c>
      <c r="W878">
        <v>816</v>
      </c>
      <c r="X878" t="s">
        <v>1105</v>
      </c>
      <c r="Y878">
        <v>25.760483600000001</v>
      </c>
      <c r="Z878">
        <v>-80.190906499999997</v>
      </c>
      <c r="AA878">
        <v>0.56727447828208932</v>
      </c>
    </row>
    <row r="879" spans="1:27" x14ac:dyDescent="0.3">
      <c r="A879" t="s">
        <v>396</v>
      </c>
      <c r="B879" t="s">
        <v>1106</v>
      </c>
      <c r="C879" t="s">
        <v>688</v>
      </c>
      <c r="D879" t="s">
        <v>689</v>
      </c>
      <c r="E879">
        <v>33131</v>
      </c>
      <c r="F879">
        <v>990000</v>
      </c>
      <c r="G879" t="str" cm="1">
        <f t="array" ref="G879">IF(OR(VLOOKUP($C879,Price_LookUp_tbl,11,FALSE)&gt;$F879,VLOOKUP($C879,Price_LookUp_tbl,12,FALSE)&lt;$F879),"Yes","No")</f>
        <v>No</v>
      </c>
      <c r="H879">
        <f t="shared" si="117"/>
        <v>-0.16998120402269176</v>
      </c>
      <c r="I879">
        <v>2</v>
      </c>
      <c r="J879" t="str">
        <f t="shared" si="118"/>
        <v>No</v>
      </c>
      <c r="K879">
        <f t="shared" si="119"/>
        <v>8.28088559132798E-2</v>
      </c>
      <c r="L879">
        <v>2</v>
      </c>
      <c r="M879" t="str">
        <f t="shared" si="120"/>
        <v>No</v>
      </c>
      <c r="N879">
        <f t="shared" si="121"/>
        <v>-0.19099756523966455</v>
      </c>
      <c r="O879">
        <v>1363</v>
      </c>
      <c r="P879" t="str">
        <f t="shared" si="122"/>
        <v>No</v>
      </c>
      <c r="Q879">
        <f t="shared" si="123"/>
        <v>3.3853875624484976E-2</v>
      </c>
      <c r="S879">
        <v>2003</v>
      </c>
      <c r="T879" t="str">
        <f t="shared" si="124"/>
        <v>No</v>
      </c>
      <c r="U879">
        <f t="shared" si="125"/>
        <v>-0.52595657797788598</v>
      </c>
      <c r="V879">
        <v>65</v>
      </c>
      <c r="W879">
        <v>726</v>
      </c>
      <c r="X879" t="s">
        <v>985</v>
      </c>
      <c r="Y879">
        <v>25.760483600000001</v>
      </c>
      <c r="Z879">
        <v>-80.190906499999997</v>
      </c>
      <c r="AA879">
        <v>0.56727447828208932</v>
      </c>
    </row>
    <row r="880" spans="1:27" x14ac:dyDescent="0.3">
      <c r="A880" t="s">
        <v>396</v>
      </c>
      <c r="B880" t="s">
        <v>1107</v>
      </c>
      <c r="C880" t="s">
        <v>688</v>
      </c>
      <c r="D880" t="s">
        <v>689</v>
      </c>
      <c r="E880">
        <v>33131</v>
      </c>
      <c r="F880">
        <v>695000</v>
      </c>
      <c r="G880" t="str" cm="1">
        <f t="array" ref="G880">IF(OR(VLOOKUP($C880,Price_LookUp_tbl,11,FALSE)&gt;$F880,VLOOKUP($C880,Price_LookUp_tbl,12,FALSE)&lt;$F880),"Yes","No")</f>
        <v>No</v>
      </c>
      <c r="H880">
        <f t="shared" si="117"/>
        <v>-0.28620611073626184</v>
      </c>
      <c r="I880">
        <v>1</v>
      </c>
      <c r="J880" t="str">
        <f t="shared" si="118"/>
        <v>No</v>
      </c>
      <c r="K880">
        <f t="shared" si="119"/>
        <v>-1.0070625380421454</v>
      </c>
      <c r="L880">
        <v>1.5</v>
      </c>
      <c r="M880" t="str">
        <f t="shared" si="120"/>
        <v>No</v>
      </c>
      <c r="N880">
        <f t="shared" si="121"/>
        <v>-0.63376464829525025</v>
      </c>
      <c r="O880">
        <v>894</v>
      </c>
      <c r="P880" t="str">
        <f t="shared" si="122"/>
        <v>No</v>
      </c>
      <c r="Q880">
        <f t="shared" si="123"/>
        <v>-0.50928411452362188</v>
      </c>
      <c r="S880">
        <v>2003</v>
      </c>
      <c r="T880" t="str">
        <f t="shared" si="124"/>
        <v>No</v>
      </c>
      <c r="U880">
        <f t="shared" si="125"/>
        <v>-0.52595657797788598</v>
      </c>
      <c r="V880">
        <v>23</v>
      </c>
      <c r="W880">
        <v>777</v>
      </c>
      <c r="X880" t="s">
        <v>1108</v>
      </c>
      <c r="Y880">
        <v>25.760483600000001</v>
      </c>
      <c r="Z880">
        <v>-80.190906499999997</v>
      </c>
      <c r="AA880">
        <v>0.56727447828208932</v>
      </c>
    </row>
    <row r="881" spans="1:27" x14ac:dyDescent="0.3">
      <c r="A881" t="s">
        <v>396</v>
      </c>
      <c r="B881" t="s">
        <v>1109</v>
      </c>
      <c r="C881" t="s">
        <v>688</v>
      </c>
      <c r="D881" t="s">
        <v>689</v>
      </c>
      <c r="E881">
        <v>33131</v>
      </c>
      <c r="F881">
        <v>1015000</v>
      </c>
      <c r="G881" t="str" cm="1">
        <f t="array" ref="G881">IF(OR(VLOOKUP($C881,Price_LookUp_tbl,11,FALSE)&gt;$F881,VLOOKUP($C881,Price_LookUp_tbl,12,FALSE)&lt;$F881),"Yes","No")</f>
        <v>No</v>
      </c>
      <c r="H881">
        <f t="shared" si="117"/>
        <v>-0.16013163565713498</v>
      </c>
      <c r="I881">
        <v>2</v>
      </c>
      <c r="J881" t="str">
        <f t="shared" si="118"/>
        <v>No</v>
      </c>
      <c r="K881">
        <f t="shared" si="119"/>
        <v>8.28088559132798E-2</v>
      </c>
      <c r="L881">
        <v>2</v>
      </c>
      <c r="M881" t="str">
        <f t="shared" si="120"/>
        <v>No</v>
      </c>
      <c r="N881">
        <f t="shared" si="121"/>
        <v>-0.19099756523966455</v>
      </c>
      <c r="O881">
        <v>1262</v>
      </c>
      <c r="P881" t="str">
        <f t="shared" si="122"/>
        <v>No</v>
      </c>
      <c r="Q881">
        <f t="shared" si="123"/>
        <v>-8.3111874919137185E-2</v>
      </c>
      <c r="S881">
        <v>2003</v>
      </c>
      <c r="T881" t="str">
        <f t="shared" si="124"/>
        <v>No</v>
      </c>
      <c r="U881">
        <f t="shared" si="125"/>
        <v>-0.52595657797788598</v>
      </c>
      <c r="V881">
        <v>23</v>
      </c>
      <c r="W881">
        <v>804</v>
      </c>
      <c r="X881" t="s">
        <v>1110</v>
      </c>
      <c r="Y881">
        <v>25.760483600000001</v>
      </c>
      <c r="Z881">
        <v>-80.190906499999997</v>
      </c>
      <c r="AA881">
        <v>0.56727447828208932</v>
      </c>
    </row>
    <row r="882" spans="1:27" x14ac:dyDescent="0.3">
      <c r="A882" t="s">
        <v>396</v>
      </c>
      <c r="B882" t="s">
        <v>1111</v>
      </c>
      <c r="C882" t="s">
        <v>688</v>
      </c>
      <c r="D882" t="s">
        <v>689</v>
      </c>
      <c r="E882">
        <v>33131</v>
      </c>
      <c r="F882">
        <v>615000</v>
      </c>
      <c r="G882" t="str" cm="1">
        <f t="array" ref="G882">IF(OR(VLOOKUP($C882,Price_LookUp_tbl,11,FALSE)&gt;$F882,VLOOKUP($C882,Price_LookUp_tbl,12,FALSE)&lt;$F882),"Yes","No")</f>
        <v>No</v>
      </c>
      <c r="H882">
        <f t="shared" si="117"/>
        <v>-0.31772472950604358</v>
      </c>
      <c r="I882">
        <v>1</v>
      </c>
      <c r="J882" t="str">
        <f t="shared" si="118"/>
        <v>No</v>
      </c>
      <c r="K882">
        <f t="shared" si="119"/>
        <v>-1.0070625380421454</v>
      </c>
      <c r="L882">
        <v>1</v>
      </c>
      <c r="M882" t="str">
        <f t="shared" si="120"/>
        <v>No</v>
      </c>
      <c r="N882">
        <f t="shared" si="121"/>
        <v>-1.076531731350836</v>
      </c>
      <c r="O882">
        <v>804</v>
      </c>
      <c r="P882" t="str">
        <f t="shared" si="122"/>
        <v>No</v>
      </c>
      <c r="Q882">
        <f t="shared" si="123"/>
        <v>-0.61351102094863175</v>
      </c>
      <c r="S882">
        <v>2001</v>
      </c>
      <c r="T882" t="str">
        <f t="shared" si="124"/>
        <v>No</v>
      </c>
      <c r="U882">
        <f t="shared" si="125"/>
        <v>-0.68908108106795041</v>
      </c>
      <c r="V882">
        <v>41</v>
      </c>
      <c r="W882">
        <v>765</v>
      </c>
      <c r="X882" t="s">
        <v>1112</v>
      </c>
      <c r="Y882">
        <v>25.760483600000001</v>
      </c>
      <c r="Z882">
        <v>-80.190906499999997</v>
      </c>
      <c r="AA882">
        <v>0.56727447828208932</v>
      </c>
    </row>
    <row r="883" spans="1:27" x14ac:dyDescent="0.3">
      <c r="A883" t="s">
        <v>396</v>
      </c>
      <c r="B883" t="s">
        <v>1113</v>
      </c>
      <c r="C883" t="s">
        <v>688</v>
      </c>
      <c r="D883" t="s">
        <v>689</v>
      </c>
      <c r="E883">
        <v>33131</v>
      </c>
      <c r="F883">
        <v>675000</v>
      </c>
      <c r="G883" t="str" cm="1">
        <f t="array" ref="G883">IF(OR(VLOOKUP($C883,Price_LookUp_tbl,11,FALSE)&gt;$F883,VLOOKUP($C883,Price_LookUp_tbl,12,FALSE)&lt;$F883),"Yes","No")</f>
        <v>No</v>
      </c>
      <c r="H883">
        <f t="shared" si="117"/>
        <v>-0.29408576542870729</v>
      </c>
      <c r="I883">
        <v>1</v>
      </c>
      <c r="J883" t="str">
        <f t="shared" si="118"/>
        <v>No</v>
      </c>
      <c r="K883">
        <f t="shared" si="119"/>
        <v>-1.0070625380421454</v>
      </c>
      <c r="L883">
        <v>1</v>
      </c>
      <c r="M883" t="str">
        <f t="shared" si="120"/>
        <v>No</v>
      </c>
      <c r="N883">
        <f t="shared" si="121"/>
        <v>-1.076531731350836</v>
      </c>
      <c r="O883">
        <v>829</v>
      </c>
      <c r="P883" t="str">
        <f t="shared" si="122"/>
        <v>No</v>
      </c>
      <c r="Q883">
        <f t="shared" si="123"/>
        <v>-0.58455910249724008</v>
      </c>
      <c r="S883">
        <v>2003</v>
      </c>
      <c r="T883" t="str">
        <f t="shared" si="124"/>
        <v>No</v>
      </c>
      <c r="U883">
        <f t="shared" si="125"/>
        <v>-0.52595657797788598</v>
      </c>
      <c r="V883">
        <v>13</v>
      </c>
      <c r="W883">
        <v>814</v>
      </c>
      <c r="X883" t="s">
        <v>1078</v>
      </c>
      <c r="Y883">
        <v>25.760483600000001</v>
      </c>
      <c r="Z883">
        <v>-80.190906499999997</v>
      </c>
      <c r="AA883">
        <v>0.56727447828208932</v>
      </c>
    </row>
    <row r="884" spans="1:27" x14ac:dyDescent="0.3">
      <c r="A884" t="s">
        <v>396</v>
      </c>
      <c r="B884" t="s">
        <v>1114</v>
      </c>
      <c r="C884" t="s">
        <v>688</v>
      </c>
      <c r="D884" t="s">
        <v>689</v>
      </c>
      <c r="E884">
        <v>33131</v>
      </c>
      <c r="F884">
        <v>745000</v>
      </c>
      <c r="G884" t="str" cm="1">
        <f t="array" ref="G884">IF(OR(VLOOKUP($C884,Price_LookUp_tbl,11,FALSE)&gt;$F884,VLOOKUP($C884,Price_LookUp_tbl,12,FALSE)&lt;$F884),"Yes","No")</f>
        <v>No</v>
      </c>
      <c r="H884">
        <f t="shared" si="117"/>
        <v>-0.26650697400514828</v>
      </c>
      <c r="I884">
        <v>1</v>
      </c>
      <c r="J884" t="str">
        <f t="shared" si="118"/>
        <v>No</v>
      </c>
      <c r="K884">
        <f t="shared" si="119"/>
        <v>-1.0070625380421454</v>
      </c>
      <c r="L884">
        <v>1.5</v>
      </c>
      <c r="M884" t="str">
        <f t="shared" si="120"/>
        <v>No</v>
      </c>
      <c r="N884">
        <f t="shared" si="121"/>
        <v>-0.63376464829525025</v>
      </c>
      <c r="O884">
        <v>966</v>
      </c>
      <c r="P884" t="str">
        <f t="shared" si="122"/>
        <v>No</v>
      </c>
      <c r="Q884">
        <f t="shared" si="123"/>
        <v>-0.42590258938361403</v>
      </c>
      <c r="S884">
        <v>2003</v>
      </c>
      <c r="T884" t="str">
        <f t="shared" si="124"/>
        <v>No</v>
      </c>
      <c r="U884">
        <f t="shared" si="125"/>
        <v>-0.52595657797788598</v>
      </c>
      <c r="V884">
        <v>27</v>
      </c>
      <c r="W884">
        <v>771</v>
      </c>
      <c r="X884" t="s">
        <v>1115</v>
      </c>
      <c r="Y884">
        <v>25.760483600000001</v>
      </c>
      <c r="Z884">
        <v>-80.190906499999997</v>
      </c>
      <c r="AA884">
        <v>0.56727447828208932</v>
      </c>
    </row>
    <row r="885" spans="1:27" x14ac:dyDescent="0.3">
      <c r="A885" t="s">
        <v>396</v>
      </c>
      <c r="B885" t="s">
        <v>1116</v>
      </c>
      <c r="C885" t="s">
        <v>688</v>
      </c>
      <c r="D885" t="s">
        <v>689</v>
      </c>
      <c r="E885">
        <v>33131</v>
      </c>
      <c r="F885">
        <v>735000</v>
      </c>
      <c r="G885" t="str" cm="1">
        <f t="array" ref="G885">IF(OR(VLOOKUP($C885,Price_LookUp_tbl,11,FALSE)&gt;$F885,VLOOKUP($C885,Price_LookUp_tbl,12,FALSE)&lt;$F885),"Yes","No")</f>
        <v>No</v>
      </c>
      <c r="H885">
        <f t="shared" si="117"/>
        <v>-0.270446801351371</v>
      </c>
      <c r="I885">
        <v>2</v>
      </c>
      <c r="J885" t="str">
        <f t="shared" si="118"/>
        <v>No</v>
      </c>
      <c r="K885">
        <f t="shared" si="119"/>
        <v>8.28088559132798E-2</v>
      </c>
      <c r="L885">
        <v>2</v>
      </c>
      <c r="M885" t="str">
        <f t="shared" si="120"/>
        <v>No</v>
      </c>
      <c r="N885">
        <f t="shared" si="121"/>
        <v>-0.19099756523966455</v>
      </c>
      <c r="O885">
        <v>1090</v>
      </c>
      <c r="P885" t="str">
        <f t="shared" si="122"/>
        <v>No</v>
      </c>
      <c r="Q885">
        <f t="shared" si="123"/>
        <v>-0.28230107386471159</v>
      </c>
      <c r="S885">
        <v>1994</v>
      </c>
      <c r="T885" t="str">
        <f t="shared" si="124"/>
        <v>No</v>
      </c>
      <c r="U885">
        <f t="shared" si="125"/>
        <v>-1.2600168418831759</v>
      </c>
      <c r="V885">
        <v>84</v>
      </c>
      <c r="W885">
        <v>674</v>
      </c>
      <c r="X885" t="s">
        <v>1117</v>
      </c>
      <c r="Y885">
        <v>25.7593554</v>
      </c>
      <c r="Z885">
        <v>-80.189830099999995</v>
      </c>
      <c r="AA885">
        <v>0.55181288797345074</v>
      </c>
    </row>
    <row r="886" spans="1:27" x14ac:dyDescent="0.3">
      <c r="A886" t="s">
        <v>396</v>
      </c>
      <c r="B886" t="s">
        <v>1126</v>
      </c>
      <c r="C886" t="s">
        <v>688</v>
      </c>
      <c r="D886" t="s">
        <v>689</v>
      </c>
      <c r="E886">
        <v>33131</v>
      </c>
      <c r="F886">
        <v>1725000</v>
      </c>
      <c r="G886" t="str" cm="1">
        <f t="array" ref="G886">IF(OR(VLOOKUP($C886,Price_LookUp_tbl,11,FALSE)&gt;$F886,VLOOKUP($C886,Price_LookUp_tbl,12,FALSE)&lt;$F886),"Yes","No")</f>
        <v>No</v>
      </c>
      <c r="H886">
        <f t="shared" si="117"/>
        <v>0.11959610592467777</v>
      </c>
      <c r="I886">
        <v>2</v>
      </c>
      <c r="J886" t="str">
        <f t="shared" si="118"/>
        <v>No</v>
      </c>
      <c r="K886">
        <f t="shared" si="119"/>
        <v>8.28088559132798E-2</v>
      </c>
      <c r="L886">
        <v>2</v>
      </c>
      <c r="M886" t="str">
        <f t="shared" si="120"/>
        <v>No</v>
      </c>
      <c r="N886">
        <f t="shared" si="121"/>
        <v>-0.19099756523966455</v>
      </c>
      <c r="O886">
        <v>1495</v>
      </c>
      <c r="P886" t="str">
        <f t="shared" si="122"/>
        <v>No</v>
      </c>
      <c r="Q886">
        <f t="shared" si="123"/>
        <v>0.18672000504783276</v>
      </c>
      <c r="S886">
        <v>2003</v>
      </c>
      <c r="T886" t="str">
        <f t="shared" si="124"/>
        <v>No</v>
      </c>
      <c r="U886">
        <f t="shared" si="125"/>
        <v>-0.52595657797788598</v>
      </c>
      <c r="V886">
        <v>48</v>
      </c>
      <c r="W886">
        <v>1154</v>
      </c>
      <c r="X886" t="s">
        <v>1127</v>
      </c>
      <c r="Y886">
        <v>25.759132300000001</v>
      </c>
      <c r="Z886">
        <v>-80.191829499999997</v>
      </c>
      <c r="AA886">
        <v>0.45796522539535611</v>
      </c>
    </row>
    <row r="887" spans="1:27" x14ac:dyDescent="0.3">
      <c r="A887" t="s">
        <v>396</v>
      </c>
      <c r="B887" t="s">
        <v>1132</v>
      </c>
      <c r="C887" t="s">
        <v>688</v>
      </c>
      <c r="D887" t="s">
        <v>689</v>
      </c>
      <c r="E887">
        <v>33131</v>
      </c>
      <c r="F887">
        <v>1390000</v>
      </c>
      <c r="G887" t="str" cm="1">
        <f t="array" ref="G887">IF(OR(VLOOKUP($C887,Price_LookUp_tbl,11,FALSE)&gt;$F887,VLOOKUP($C887,Price_LookUp_tbl,12,FALSE)&lt;$F887),"Yes","No")</f>
        <v>No</v>
      </c>
      <c r="H887">
        <f t="shared" si="117"/>
        <v>-1.2388110173783169E-2</v>
      </c>
      <c r="I887">
        <v>2</v>
      </c>
      <c r="J887" t="str">
        <f t="shared" si="118"/>
        <v>No</v>
      </c>
      <c r="K887">
        <f t="shared" si="119"/>
        <v>8.28088559132798E-2</v>
      </c>
      <c r="L887">
        <v>2.5</v>
      </c>
      <c r="M887" t="str">
        <f t="shared" si="120"/>
        <v>No</v>
      </c>
      <c r="N887">
        <f t="shared" si="121"/>
        <v>0.25176951781592122</v>
      </c>
      <c r="O887">
        <v>1137</v>
      </c>
      <c r="P887" t="str">
        <f t="shared" si="122"/>
        <v>No</v>
      </c>
      <c r="Q887">
        <f t="shared" si="123"/>
        <v>-0.22787146717609533</v>
      </c>
      <c r="S887">
        <v>2017</v>
      </c>
      <c r="T887" t="str">
        <f t="shared" si="124"/>
        <v>No</v>
      </c>
      <c r="U887">
        <f t="shared" si="125"/>
        <v>0.61591494365256483</v>
      </c>
      <c r="V887">
        <v>112</v>
      </c>
      <c r="W887">
        <v>1223</v>
      </c>
      <c r="X887" t="s">
        <v>1133</v>
      </c>
      <c r="Y887">
        <v>25.7581414</v>
      </c>
      <c r="Z887">
        <v>-80.192430799999997</v>
      </c>
      <c r="AA887">
        <v>0.38080243724058205</v>
      </c>
    </row>
    <row r="888" spans="1:27" x14ac:dyDescent="0.3">
      <c r="A888" t="s">
        <v>396</v>
      </c>
      <c r="B888" t="s">
        <v>1134</v>
      </c>
      <c r="C888" t="s">
        <v>688</v>
      </c>
      <c r="D888" t="s">
        <v>689</v>
      </c>
      <c r="E888">
        <v>33131</v>
      </c>
      <c r="F888">
        <v>900000</v>
      </c>
      <c r="G888" t="str" cm="1">
        <f t="array" ref="G888">IF(OR(VLOOKUP($C888,Price_LookUp_tbl,11,FALSE)&gt;$F888,VLOOKUP($C888,Price_LookUp_tbl,12,FALSE)&lt;$F888),"Yes","No")</f>
        <v>No</v>
      </c>
      <c r="H888">
        <f t="shared" si="117"/>
        <v>-0.20543965013869619</v>
      </c>
      <c r="I888">
        <v>1</v>
      </c>
      <c r="J888" t="str">
        <f t="shared" si="118"/>
        <v>No</v>
      </c>
      <c r="K888">
        <f t="shared" si="119"/>
        <v>-1.0070625380421454</v>
      </c>
      <c r="L888">
        <v>1.5</v>
      </c>
      <c r="M888" t="str">
        <f t="shared" si="120"/>
        <v>No</v>
      </c>
      <c r="N888">
        <f t="shared" si="121"/>
        <v>-0.63376464829525025</v>
      </c>
      <c r="O888">
        <v>781</v>
      </c>
      <c r="P888" t="str">
        <f t="shared" si="122"/>
        <v>No</v>
      </c>
      <c r="Q888">
        <f t="shared" si="123"/>
        <v>-0.64014678592391205</v>
      </c>
      <c r="S888">
        <v>2017</v>
      </c>
      <c r="T888" t="str">
        <f t="shared" si="124"/>
        <v>No</v>
      </c>
      <c r="U888">
        <f t="shared" si="125"/>
        <v>0.61591494365256483</v>
      </c>
      <c r="V888">
        <v>1</v>
      </c>
      <c r="W888">
        <v>1152</v>
      </c>
      <c r="X888" t="s">
        <v>1135</v>
      </c>
      <c r="Y888">
        <v>25.7581414</v>
      </c>
      <c r="Z888">
        <v>-80.192430799999997</v>
      </c>
      <c r="AA888">
        <v>0.38080243724058205</v>
      </c>
    </row>
    <row r="889" spans="1:27" x14ac:dyDescent="0.3">
      <c r="A889" t="s">
        <v>396</v>
      </c>
      <c r="B889" t="s">
        <v>1138</v>
      </c>
      <c r="C889" t="s">
        <v>688</v>
      </c>
      <c r="D889" t="s">
        <v>689</v>
      </c>
      <c r="E889">
        <v>33131</v>
      </c>
      <c r="F889">
        <v>1399000</v>
      </c>
      <c r="G889" t="str" cm="1">
        <f t="array" ref="G889">IF(OR(VLOOKUP($C889,Price_LookUp_tbl,11,FALSE)&gt;$F889,VLOOKUP($C889,Price_LookUp_tbl,12,FALSE)&lt;$F889),"Yes","No")</f>
        <v>No</v>
      </c>
      <c r="H889">
        <f t="shared" si="117"/>
        <v>-8.8422655621827259E-3</v>
      </c>
      <c r="I889">
        <v>2</v>
      </c>
      <c r="J889" t="str">
        <f t="shared" si="118"/>
        <v>No</v>
      </c>
      <c r="K889">
        <f t="shared" si="119"/>
        <v>8.28088559132798E-2</v>
      </c>
      <c r="L889">
        <v>2.5</v>
      </c>
      <c r="M889" t="str">
        <f t="shared" si="120"/>
        <v>No</v>
      </c>
      <c r="N889">
        <f t="shared" si="121"/>
        <v>0.25176951781592122</v>
      </c>
      <c r="O889">
        <v>1127</v>
      </c>
      <c r="P889" t="str">
        <f t="shared" si="122"/>
        <v>No</v>
      </c>
      <c r="Q889">
        <f t="shared" si="123"/>
        <v>-0.23945223455665196</v>
      </c>
      <c r="S889">
        <v>2017</v>
      </c>
      <c r="T889" t="str">
        <f t="shared" si="124"/>
        <v>No</v>
      </c>
      <c r="U889">
        <f t="shared" si="125"/>
        <v>0.61591494365256483</v>
      </c>
      <c r="V889">
        <v>16</v>
      </c>
      <c r="W889">
        <v>1241</v>
      </c>
      <c r="X889" t="s">
        <v>1139</v>
      </c>
      <c r="Y889">
        <v>25.7581414</v>
      </c>
      <c r="Z889">
        <v>-80.192430799999997</v>
      </c>
      <c r="AA889">
        <v>0.38080243724058205</v>
      </c>
    </row>
    <row r="890" spans="1:27" x14ac:dyDescent="0.3">
      <c r="A890" t="s">
        <v>396</v>
      </c>
      <c r="B890" t="s">
        <v>1140</v>
      </c>
      <c r="C890" t="s">
        <v>688</v>
      </c>
      <c r="D890" t="s">
        <v>689</v>
      </c>
      <c r="E890">
        <v>33131</v>
      </c>
      <c r="F890">
        <v>550000</v>
      </c>
      <c r="G890" t="str" cm="1">
        <f t="array" ref="G890">IF(OR(VLOOKUP($C890,Price_LookUp_tbl,11,FALSE)&gt;$F890,VLOOKUP($C890,Price_LookUp_tbl,12,FALSE)&lt;$F890),"Yes","No")</f>
        <v>No</v>
      </c>
      <c r="H890">
        <f t="shared" si="117"/>
        <v>-0.3433336072564912</v>
      </c>
      <c r="I890">
        <v>2</v>
      </c>
      <c r="J890" t="str">
        <f t="shared" si="118"/>
        <v>No</v>
      </c>
      <c r="K890">
        <f t="shared" si="119"/>
        <v>8.28088559132798E-2</v>
      </c>
      <c r="L890">
        <v>2</v>
      </c>
      <c r="M890" t="str">
        <f t="shared" si="120"/>
        <v>No</v>
      </c>
      <c r="N890">
        <f t="shared" si="121"/>
        <v>-0.19099756523966455</v>
      </c>
      <c r="O890">
        <v>791</v>
      </c>
      <c r="P890" t="str">
        <f t="shared" si="122"/>
        <v>No</v>
      </c>
      <c r="Q890">
        <f t="shared" si="123"/>
        <v>-0.62856601854335536</v>
      </c>
      <c r="S890">
        <v>2016</v>
      </c>
      <c r="T890" t="str">
        <f t="shared" si="124"/>
        <v>No</v>
      </c>
      <c r="U890">
        <f t="shared" si="125"/>
        <v>0.53435269210753256</v>
      </c>
      <c r="V890">
        <v>71</v>
      </c>
      <c r="W890">
        <v>695</v>
      </c>
      <c r="X890" t="s">
        <v>1141</v>
      </c>
      <c r="Y890">
        <v>25.773599900000001</v>
      </c>
      <c r="Z890">
        <v>-80.190603300000006</v>
      </c>
      <c r="AA890">
        <v>1.411758920121617</v>
      </c>
    </row>
    <row r="891" spans="1:27" x14ac:dyDescent="0.3">
      <c r="A891" t="s">
        <v>396</v>
      </c>
      <c r="B891" t="s">
        <v>1142</v>
      </c>
      <c r="C891" t="s">
        <v>688</v>
      </c>
      <c r="D891" t="s">
        <v>689</v>
      </c>
      <c r="E891">
        <v>33131</v>
      </c>
      <c r="F891">
        <v>445000</v>
      </c>
      <c r="G891" t="str" cm="1">
        <f t="array" ref="G891">IF(OR(VLOOKUP($C891,Price_LookUp_tbl,11,FALSE)&gt;$F891,VLOOKUP($C891,Price_LookUp_tbl,12,FALSE)&lt;$F891),"Yes","No")</f>
        <v>No</v>
      </c>
      <c r="H891">
        <f t="shared" si="117"/>
        <v>-0.38470179439182972</v>
      </c>
      <c r="I891">
        <v>2</v>
      </c>
      <c r="J891" t="str">
        <f t="shared" si="118"/>
        <v>No</v>
      </c>
      <c r="K891">
        <f t="shared" si="119"/>
        <v>8.28088559132798E-2</v>
      </c>
      <c r="L891">
        <v>1</v>
      </c>
      <c r="M891" t="str">
        <f t="shared" si="120"/>
        <v>No</v>
      </c>
      <c r="N891">
        <f t="shared" si="121"/>
        <v>-1.076531731350836</v>
      </c>
      <c r="O891">
        <v>736</v>
      </c>
      <c r="P891" t="str">
        <f t="shared" si="122"/>
        <v>No</v>
      </c>
      <c r="Q891">
        <f t="shared" si="123"/>
        <v>-0.69226023913641699</v>
      </c>
      <c r="S891">
        <v>2016</v>
      </c>
      <c r="T891" t="str">
        <f t="shared" si="124"/>
        <v>No</v>
      </c>
      <c r="U891">
        <f t="shared" si="125"/>
        <v>0.53435269210753256</v>
      </c>
      <c r="V891">
        <v>19</v>
      </c>
      <c r="W891">
        <v>605</v>
      </c>
      <c r="X891" t="s">
        <v>1143</v>
      </c>
      <c r="Y891">
        <v>25.773599900000001</v>
      </c>
      <c r="Z891">
        <v>-80.190603300000006</v>
      </c>
      <c r="AA891">
        <v>1.411758920121617</v>
      </c>
    </row>
    <row r="892" spans="1:27" x14ac:dyDescent="0.3">
      <c r="A892" t="s">
        <v>396</v>
      </c>
      <c r="B892" t="s">
        <v>1144</v>
      </c>
      <c r="C892" t="s">
        <v>688</v>
      </c>
      <c r="D892" t="s">
        <v>689</v>
      </c>
      <c r="E892">
        <v>33131</v>
      </c>
      <c r="F892">
        <v>610000</v>
      </c>
      <c r="G892" t="str" cm="1">
        <f t="array" ref="G892">IF(OR(VLOOKUP($C892,Price_LookUp_tbl,11,FALSE)&gt;$F892,VLOOKUP($C892,Price_LookUp_tbl,12,FALSE)&lt;$F892),"Yes","No")</f>
        <v>No</v>
      </c>
      <c r="H892">
        <f t="shared" si="117"/>
        <v>-0.31969464317915491</v>
      </c>
      <c r="I892">
        <v>2</v>
      </c>
      <c r="J892" t="str">
        <f t="shared" si="118"/>
        <v>No</v>
      </c>
      <c r="K892">
        <f t="shared" si="119"/>
        <v>8.28088559132798E-2</v>
      </c>
      <c r="L892">
        <v>2</v>
      </c>
      <c r="M892" t="str">
        <f t="shared" si="120"/>
        <v>No</v>
      </c>
      <c r="N892">
        <f t="shared" si="121"/>
        <v>-0.19099756523966455</v>
      </c>
      <c r="O892">
        <v>1090</v>
      </c>
      <c r="P892" t="str">
        <f t="shared" si="122"/>
        <v>No</v>
      </c>
      <c r="Q892">
        <f t="shared" si="123"/>
        <v>-0.28230107386471159</v>
      </c>
      <c r="S892">
        <v>2006</v>
      </c>
      <c r="T892" t="str">
        <f t="shared" si="124"/>
        <v>No</v>
      </c>
      <c r="U892">
        <f t="shared" si="125"/>
        <v>-0.28126982334278944</v>
      </c>
      <c r="V892">
        <v>93</v>
      </c>
      <c r="W892">
        <v>560</v>
      </c>
      <c r="X892" t="s">
        <v>1017</v>
      </c>
      <c r="Y892">
        <v>25.759874100000001</v>
      </c>
      <c r="Z892">
        <v>-80.190688600000001</v>
      </c>
      <c r="AA892">
        <v>0.5420273931222781</v>
      </c>
    </row>
    <row r="893" spans="1:27" x14ac:dyDescent="0.3">
      <c r="A893" t="s">
        <v>396</v>
      </c>
      <c r="B893" t="s">
        <v>1145</v>
      </c>
      <c r="C893" t="s">
        <v>688</v>
      </c>
      <c r="D893" t="s">
        <v>689</v>
      </c>
      <c r="E893">
        <v>33131</v>
      </c>
      <c r="F893">
        <v>537000</v>
      </c>
      <c r="G893" t="str" cm="1">
        <f t="array" ref="G893">IF(OR(VLOOKUP($C893,Price_LookUp_tbl,11,FALSE)&gt;$F893,VLOOKUP($C893,Price_LookUp_tbl,12,FALSE)&lt;$F893),"Yes","No")</f>
        <v>No</v>
      </c>
      <c r="H893">
        <f t="shared" si="117"/>
        <v>-0.34845538280658073</v>
      </c>
      <c r="I893">
        <v>2</v>
      </c>
      <c r="J893" t="str">
        <f t="shared" si="118"/>
        <v>No</v>
      </c>
      <c r="K893">
        <f t="shared" si="119"/>
        <v>8.28088559132798E-2</v>
      </c>
      <c r="L893">
        <v>2</v>
      </c>
      <c r="M893" t="str">
        <f t="shared" si="120"/>
        <v>No</v>
      </c>
      <c r="N893">
        <f t="shared" si="121"/>
        <v>-0.19099756523966455</v>
      </c>
      <c r="O893">
        <v>930</v>
      </c>
      <c r="P893" t="str">
        <f t="shared" si="122"/>
        <v>No</v>
      </c>
      <c r="Q893">
        <f t="shared" si="123"/>
        <v>-0.46759335195361795</v>
      </c>
      <c r="S893">
        <v>1998</v>
      </c>
      <c r="T893" t="str">
        <f t="shared" si="124"/>
        <v>No</v>
      </c>
      <c r="U893">
        <f t="shared" si="125"/>
        <v>-0.933767835703047</v>
      </c>
      <c r="V893">
        <v>10</v>
      </c>
      <c r="W893">
        <v>577</v>
      </c>
      <c r="X893" t="s">
        <v>1146</v>
      </c>
      <c r="Y893">
        <v>25.759385600000002</v>
      </c>
      <c r="Z893">
        <v>-80.190906499999997</v>
      </c>
      <c r="AA893">
        <v>0.50742643601205217</v>
      </c>
    </row>
    <row r="894" spans="1:27" x14ac:dyDescent="0.3">
      <c r="A894" t="s">
        <v>396</v>
      </c>
      <c r="B894" t="s">
        <v>1147</v>
      </c>
      <c r="C894" t="s">
        <v>688</v>
      </c>
      <c r="D894" t="s">
        <v>689</v>
      </c>
      <c r="E894">
        <v>33131</v>
      </c>
      <c r="F894">
        <v>359900</v>
      </c>
      <c r="G894" t="str" cm="1">
        <f t="array" ref="G894">IF(OR(VLOOKUP($C894,Price_LookUp_tbl,11,FALSE)&gt;$F894,VLOOKUP($C894,Price_LookUp_tbl,12,FALSE)&lt;$F894),"Yes","No")</f>
        <v>No</v>
      </c>
      <c r="H894">
        <f t="shared" si="117"/>
        <v>-0.41822972510818501</v>
      </c>
      <c r="I894">
        <v>1</v>
      </c>
      <c r="J894" t="str">
        <f t="shared" si="118"/>
        <v>No</v>
      </c>
      <c r="K894">
        <f t="shared" si="119"/>
        <v>-1.0070625380421454</v>
      </c>
      <c r="L894">
        <v>1</v>
      </c>
      <c r="M894" t="str">
        <f t="shared" si="120"/>
        <v>No</v>
      </c>
      <c r="N894">
        <f t="shared" si="121"/>
        <v>-1.076531731350836</v>
      </c>
      <c r="O894">
        <v>640</v>
      </c>
      <c r="P894" t="str">
        <f t="shared" si="122"/>
        <v>No</v>
      </c>
      <c r="Q894">
        <f t="shared" si="123"/>
        <v>-0.80343560598976083</v>
      </c>
      <c r="S894">
        <v>1998</v>
      </c>
      <c r="T894" t="str">
        <f t="shared" si="124"/>
        <v>No</v>
      </c>
      <c r="U894">
        <f t="shared" si="125"/>
        <v>-0.933767835703047</v>
      </c>
      <c r="V894">
        <v>2</v>
      </c>
      <c r="W894">
        <v>562</v>
      </c>
      <c r="X894" t="s">
        <v>919</v>
      </c>
      <c r="Y894">
        <v>25.759385600000002</v>
      </c>
      <c r="Z894">
        <v>-80.190906499999997</v>
      </c>
      <c r="AA894">
        <v>0.50742643601205217</v>
      </c>
    </row>
    <row r="895" spans="1:27" x14ac:dyDescent="0.3">
      <c r="A895" t="s">
        <v>396</v>
      </c>
      <c r="B895" t="s">
        <v>1148</v>
      </c>
      <c r="C895" t="s">
        <v>688</v>
      </c>
      <c r="D895" t="s">
        <v>689</v>
      </c>
      <c r="E895">
        <v>33131</v>
      </c>
      <c r="F895">
        <v>560000</v>
      </c>
      <c r="G895" t="str" cm="1">
        <f t="array" ref="G895">IF(OR(VLOOKUP($C895,Price_LookUp_tbl,11,FALSE)&gt;$F895,VLOOKUP($C895,Price_LookUp_tbl,12,FALSE)&lt;$F895),"Yes","No")</f>
        <v>No</v>
      </c>
      <c r="H895">
        <f t="shared" si="117"/>
        <v>-0.33939377991026848</v>
      </c>
      <c r="I895">
        <v>2</v>
      </c>
      <c r="J895" t="str">
        <f t="shared" si="118"/>
        <v>No</v>
      </c>
      <c r="K895">
        <f t="shared" si="119"/>
        <v>8.28088559132798E-2</v>
      </c>
      <c r="L895">
        <v>2</v>
      </c>
      <c r="M895" t="str">
        <f t="shared" si="120"/>
        <v>No</v>
      </c>
      <c r="N895">
        <f t="shared" si="121"/>
        <v>-0.19099756523966455</v>
      </c>
      <c r="O895">
        <v>930</v>
      </c>
      <c r="P895" t="str">
        <f t="shared" si="122"/>
        <v>No</v>
      </c>
      <c r="Q895">
        <f t="shared" si="123"/>
        <v>-0.46759335195361795</v>
      </c>
      <c r="S895">
        <v>1998</v>
      </c>
      <c r="T895" t="str">
        <f t="shared" si="124"/>
        <v>No</v>
      </c>
      <c r="U895">
        <f t="shared" si="125"/>
        <v>-0.933767835703047</v>
      </c>
      <c r="V895">
        <v>38</v>
      </c>
      <c r="W895">
        <v>602</v>
      </c>
      <c r="X895" t="s">
        <v>1149</v>
      </c>
      <c r="Y895">
        <v>25.759385600000002</v>
      </c>
      <c r="Z895">
        <v>-80.190906499999997</v>
      </c>
      <c r="AA895">
        <v>0.50742643601205217</v>
      </c>
    </row>
    <row r="896" spans="1:27" x14ac:dyDescent="0.3">
      <c r="A896" t="s">
        <v>396</v>
      </c>
      <c r="B896" t="s">
        <v>1150</v>
      </c>
      <c r="C896" t="s">
        <v>688</v>
      </c>
      <c r="D896" t="s">
        <v>689</v>
      </c>
      <c r="E896">
        <v>33131</v>
      </c>
      <c r="F896">
        <v>360000</v>
      </c>
      <c r="G896" t="str" cm="1">
        <f t="array" ref="G896">IF(OR(VLOOKUP($C896,Price_LookUp_tbl,11,FALSE)&gt;$F896,VLOOKUP($C896,Price_LookUp_tbl,12,FALSE)&lt;$F896),"Yes","No")</f>
        <v>No</v>
      </c>
      <c r="H896">
        <f t="shared" si="117"/>
        <v>-0.41819032683472279</v>
      </c>
      <c r="I896">
        <v>1</v>
      </c>
      <c r="J896" t="str">
        <f t="shared" si="118"/>
        <v>No</v>
      </c>
      <c r="K896">
        <f t="shared" si="119"/>
        <v>-1.0070625380421454</v>
      </c>
      <c r="L896">
        <v>1</v>
      </c>
      <c r="M896" t="str">
        <f t="shared" si="120"/>
        <v>No</v>
      </c>
      <c r="N896">
        <f t="shared" si="121"/>
        <v>-1.076531731350836</v>
      </c>
      <c r="O896">
        <v>640</v>
      </c>
      <c r="P896" t="str">
        <f t="shared" si="122"/>
        <v>No</v>
      </c>
      <c r="Q896">
        <f t="shared" si="123"/>
        <v>-0.80343560598976083</v>
      </c>
      <c r="S896">
        <v>1998</v>
      </c>
      <c r="T896" t="str">
        <f t="shared" si="124"/>
        <v>No</v>
      </c>
      <c r="U896">
        <f t="shared" si="125"/>
        <v>-0.933767835703047</v>
      </c>
      <c r="V896">
        <v>14</v>
      </c>
      <c r="W896">
        <v>563</v>
      </c>
      <c r="X896" t="s">
        <v>1151</v>
      </c>
      <c r="Y896">
        <v>25.759385600000002</v>
      </c>
      <c r="Z896">
        <v>-80.190906499999997</v>
      </c>
      <c r="AA896">
        <v>0.50742643601205217</v>
      </c>
    </row>
    <row r="897" spans="1:27" x14ac:dyDescent="0.3">
      <c r="A897" t="s">
        <v>396</v>
      </c>
      <c r="B897" t="s">
        <v>1152</v>
      </c>
      <c r="C897" t="s">
        <v>688</v>
      </c>
      <c r="D897" t="s">
        <v>689</v>
      </c>
      <c r="E897">
        <v>33131</v>
      </c>
      <c r="F897">
        <v>1325000</v>
      </c>
      <c r="G897" t="str" cm="1">
        <f t="array" ref="G897">IF(OR(VLOOKUP($C897,Price_LookUp_tbl,11,FALSE)&gt;$F897,VLOOKUP($C897,Price_LookUp_tbl,12,FALSE)&lt;$F897),"Yes","No")</f>
        <v>No</v>
      </c>
      <c r="H897">
        <f t="shared" si="117"/>
        <v>-3.7996987924230813E-2</v>
      </c>
      <c r="I897">
        <v>2</v>
      </c>
      <c r="J897" t="str">
        <f t="shared" si="118"/>
        <v>No</v>
      </c>
      <c r="K897">
        <f t="shared" si="119"/>
        <v>8.28088559132798E-2</v>
      </c>
      <c r="L897">
        <v>2.5</v>
      </c>
      <c r="M897" t="str">
        <f t="shared" si="120"/>
        <v>No</v>
      </c>
      <c r="N897">
        <f t="shared" si="121"/>
        <v>0.25176951781592122</v>
      </c>
      <c r="O897">
        <v>1574</v>
      </c>
      <c r="P897" t="str">
        <f t="shared" si="122"/>
        <v>No</v>
      </c>
      <c r="Q897">
        <f t="shared" si="123"/>
        <v>0.27820806735423032</v>
      </c>
      <c r="S897">
        <v>2008</v>
      </c>
      <c r="T897" t="str">
        <f t="shared" si="124"/>
        <v>No</v>
      </c>
      <c r="U897">
        <f t="shared" si="125"/>
        <v>-0.11814532025272502</v>
      </c>
      <c r="V897">
        <v>20</v>
      </c>
      <c r="W897">
        <v>842</v>
      </c>
      <c r="X897" t="s">
        <v>1153</v>
      </c>
      <c r="Y897">
        <v>25.7704305</v>
      </c>
      <c r="Z897">
        <v>-80.189162899999999</v>
      </c>
      <c r="AA897">
        <v>1.229741790151452</v>
      </c>
    </row>
    <row r="898" spans="1:27" x14ac:dyDescent="0.3">
      <c r="A898" t="s">
        <v>396</v>
      </c>
      <c r="B898" t="s">
        <v>1154</v>
      </c>
      <c r="C898" t="s">
        <v>688</v>
      </c>
      <c r="D898" t="s">
        <v>689</v>
      </c>
      <c r="E898">
        <v>33131</v>
      </c>
      <c r="F898">
        <v>850000</v>
      </c>
      <c r="G898" t="str" cm="1">
        <f t="array" ref="G898">IF(OR(VLOOKUP($C898,Price_LookUp_tbl,11,FALSE)&gt;$F898,VLOOKUP($C898,Price_LookUp_tbl,12,FALSE)&lt;$F898),"Yes","No")</f>
        <v>No</v>
      </c>
      <c r="H898">
        <f t="shared" ref="H898:H961" si="126">STANDARDIZE($F898,VLOOKUP($C898,Price_LookUp_tbl,2,FALSE),VLOOKUP($C898,Price_LookUp_tbl,3,FALSE))</f>
        <v>-0.22513878686980976</v>
      </c>
      <c r="I898">
        <v>1</v>
      </c>
      <c r="J898" t="str">
        <f t="shared" ref="J898:J961" si="127">IF(OR(VLOOKUP($C898,Beds_LookUp_tbl,11,FALSE)&gt;$I898,VLOOKUP($C898,Beds_LookUp_tbl,12,FALSE)&lt;$I898),"Yes","No")</f>
        <v>No</v>
      </c>
      <c r="K898">
        <f t="shared" ref="K898:K961" si="128">STANDARDIZE($I898,VLOOKUP($C898,Beds_LookUp_tbl,2,FALSE),VLOOKUP($C898,Beds_LookUp_tbl,3,FALSE))</f>
        <v>-1.0070625380421454</v>
      </c>
      <c r="L898">
        <v>1.5</v>
      </c>
      <c r="M898" t="str">
        <f t="shared" ref="M898:M961" si="129">IF(OR(VLOOKUP($C898,Baths_LookUp_tbl,11,FALSE)&gt;$L898,VLOOKUP($C898,Baths_LookUp_tbl,12,FALSE)&lt;$L898),"Yes","No")</f>
        <v>No</v>
      </c>
      <c r="N898">
        <f t="shared" ref="N898:N961" si="130">STANDARDIZE($L898,VLOOKUP($C898,Baths_LookUp_tbl,2,FALSE),VLOOKUP($C898,Baths_LookUp_tbl,3,FALSE))</f>
        <v>-0.63376464829525025</v>
      </c>
      <c r="O898">
        <v>950</v>
      </c>
      <c r="P898" t="str">
        <f t="shared" ref="P898:P961" si="131">IF(OR(VLOOKUP($C898,Square_Feet_LookUp_tbl,11,FALSE)&gt;$O898,VLOOKUP($C898,Square_Feet_LookUp_tbl,12,FALSE)&lt;$O898),"Yes","No")</f>
        <v>No</v>
      </c>
      <c r="Q898">
        <f t="shared" ref="Q898:Q961" si="132">STANDARDIZE($O898,VLOOKUP($C898,Square_Feet_LookUp_tbl,2,FALSE),VLOOKUP($C898,Square_Feet_LookUp_tbl,3,FALSE))</f>
        <v>-0.44443181719250469</v>
      </c>
      <c r="S898">
        <v>2008</v>
      </c>
      <c r="T898" t="str">
        <f t="shared" ref="T898:T961" si="133">IF(OR(VLOOKUP($C898,Year_Built_LookUp_tbl,11,FALSE)&gt;$S898,VLOOKUP($C898,Year_Built_LookUp_tbl,12,FALSE)&lt;$S898),"Yes","No")</f>
        <v>No</v>
      </c>
      <c r="U898">
        <f t="shared" ref="U898:U961" si="134">STANDARDIZE($S898,VLOOKUP($C898,Year_Built_LookUp_tbl,2,FALSE),VLOOKUP($C898,Year_Built_LookUp_tbl,3,FALSE))</f>
        <v>-0.11814532025272502</v>
      </c>
      <c r="V898">
        <v>77</v>
      </c>
      <c r="W898">
        <v>895</v>
      </c>
      <c r="X898" t="s">
        <v>1155</v>
      </c>
      <c r="Y898">
        <v>25.7704305</v>
      </c>
      <c r="Z898">
        <v>-80.189162899999999</v>
      </c>
      <c r="AA898">
        <v>1.229741790151452</v>
      </c>
    </row>
    <row r="899" spans="1:27" x14ac:dyDescent="0.3">
      <c r="A899" t="s">
        <v>396</v>
      </c>
      <c r="B899" t="s">
        <v>1156</v>
      </c>
      <c r="C899" t="s">
        <v>688</v>
      </c>
      <c r="D899" t="s">
        <v>689</v>
      </c>
      <c r="E899">
        <v>33131</v>
      </c>
      <c r="F899">
        <v>1050000</v>
      </c>
      <c r="G899" t="str" cm="1">
        <f t="array" ref="G899">IF(OR(VLOOKUP($C899,Price_LookUp_tbl,11,FALSE)&gt;$F899,VLOOKUP($C899,Price_LookUp_tbl,12,FALSE)&lt;$F899),"Yes","No")</f>
        <v>No</v>
      </c>
      <c r="H899">
        <f t="shared" si="126"/>
        <v>-0.14634223994535547</v>
      </c>
      <c r="I899">
        <v>2</v>
      </c>
      <c r="J899" t="str">
        <f t="shared" si="127"/>
        <v>No</v>
      </c>
      <c r="K899">
        <f t="shared" si="128"/>
        <v>8.28088559132798E-2</v>
      </c>
      <c r="L899">
        <v>2.5</v>
      </c>
      <c r="M899" t="str">
        <f t="shared" si="129"/>
        <v>No</v>
      </c>
      <c r="N899">
        <f t="shared" si="130"/>
        <v>0.25176951781592122</v>
      </c>
      <c r="O899">
        <v>1255</v>
      </c>
      <c r="P899" t="str">
        <f t="shared" si="131"/>
        <v>No</v>
      </c>
      <c r="Q899">
        <f t="shared" si="132"/>
        <v>-9.1218412085526848E-2</v>
      </c>
      <c r="S899">
        <v>2008</v>
      </c>
      <c r="T899" t="str">
        <f t="shared" si="133"/>
        <v>No</v>
      </c>
      <c r="U899">
        <f t="shared" si="134"/>
        <v>-0.11814532025272502</v>
      </c>
      <c r="V899">
        <v>77</v>
      </c>
      <c r="W899">
        <v>837</v>
      </c>
      <c r="X899" t="s">
        <v>1157</v>
      </c>
      <c r="Y899">
        <v>25.7704305</v>
      </c>
      <c r="Z899">
        <v>-80.189162899999999</v>
      </c>
      <c r="AA899">
        <v>1.229741790151452</v>
      </c>
    </row>
    <row r="900" spans="1:27" x14ac:dyDescent="0.3">
      <c r="A900" t="s">
        <v>396</v>
      </c>
      <c r="B900" t="s">
        <v>1158</v>
      </c>
      <c r="C900" t="s">
        <v>688</v>
      </c>
      <c r="D900" t="s">
        <v>689</v>
      </c>
      <c r="E900">
        <v>33131</v>
      </c>
      <c r="F900">
        <v>550000</v>
      </c>
      <c r="G900" t="str" cm="1">
        <f t="array" ref="G900">IF(OR(VLOOKUP($C900,Price_LookUp_tbl,11,FALSE)&gt;$F900,VLOOKUP($C900,Price_LookUp_tbl,12,FALSE)&lt;$F900),"Yes","No")</f>
        <v>No</v>
      </c>
      <c r="H900">
        <f t="shared" si="126"/>
        <v>-0.3433336072564912</v>
      </c>
      <c r="I900">
        <v>1</v>
      </c>
      <c r="J900" t="str">
        <f t="shared" si="127"/>
        <v>No</v>
      </c>
      <c r="K900">
        <f t="shared" si="128"/>
        <v>-1.0070625380421454</v>
      </c>
      <c r="L900">
        <v>1.5</v>
      </c>
      <c r="M900" t="str">
        <f t="shared" si="129"/>
        <v>No</v>
      </c>
      <c r="N900">
        <f t="shared" si="130"/>
        <v>-0.63376464829525025</v>
      </c>
      <c r="O900">
        <v>799</v>
      </c>
      <c r="P900" t="str">
        <f t="shared" si="131"/>
        <v>No</v>
      </c>
      <c r="Q900">
        <f t="shared" si="132"/>
        <v>-0.61930140463891004</v>
      </c>
      <c r="S900">
        <v>2008</v>
      </c>
      <c r="T900" t="str">
        <f t="shared" si="133"/>
        <v>No</v>
      </c>
      <c r="U900">
        <f t="shared" si="134"/>
        <v>-0.11814532025272502</v>
      </c>
      <c r="V900">
        <v>58</v>
      </c>
      <c r="W900">
        <v>688</v>
      </c>
      <c r="X900" t="s">
        <v>867</v>
      </c>
      <c r="Y900">
        <v>25.7704305</v>
      </c>
      <c r="Z900">
        <v>-80.189162899999999</v>
      </c>
      <c r="AA900">
        <v>1.229741790151452</v>
      </c>
    </row>
    <row r="901" spans="1:27" x14ac:dyDescent="0.3">
      <c r="A901" t="s">
        <v>396</v>
      </c>
      <c r="B901" t="s">
        <v>1159</v>
      </c>
      <c r="C901" t="s">
        <v>688</v>
      </c>
      <c r="D901" t="s">
        <v>689</v>
      </c>
      <c r="E901">
        <v>33131</v>
      </c>
      <c r="F901">
        <v>1275000</v>
      </c>
      <c r="G901" t="str" cm="1">
        <f t="array" ref="G901">IF(OR(VLOOKUP($C901,Price_LookUp_tbl,11,FALSE)&gt;$F901,VLOOKUP($C901,Price_LookUp_tbl,12,FALSE)&lt;$F901),"Yes","No")</f>
        <v>No</v>
      </c>
      <c r="H901">
        <f t="shared" si="126"/>
        <v>-5.7696124655344391E-2</v>
      </c>
      <c r="I901">
        <v>2</v>
      </c>
      <c r="J901" t="str">
        <f t="shared" si="127"/>
        <v>No</v>
      </c>
      <c r="K901">
        <f t="shared" si="128"/>
        <v>8.28088559132798E-2</v>
      </c>
      <c r="L901">
        <v>2.5</v>
      </c>
      <c r="M901" t="str">
        <f t="shared" si="129"/>
        <v>No</v>
      </c>
      <c r="N901">
        <f t="shared" si="130"/>
        <v>0.25176951781592122</v>
      </c>
      <c r="O901">
        <v>1500</v>
      </c>
      <c r="P901" t="str">
        <f t="shared" si="131"/>
        <v>No</v>
      </c>
      <c r="Q901">
        <f t="shared" si="132"/>
        <v>0.19251038873811108</v>
      </c>
      <c r="S901">
        <v>2008</v>
      </c>
      <c r="T901" t="str">
        <f t="shared" si="133"/>
        <v>No</v>
      </c>
      <c r="U901">
        <f t="shared" si="134"/>
        <v>-0.11814532025272502</v>
      </c>
      <c r="V901">
        <v>94</v>
      </c>
      <c r="W901">
        <v>850</v>
      </c>
      <c r="X901" t="s">
        <v>834</v>
      </c>
      <c r="Y901">
        <v>25.7704305</v>
      </c>
      <c r="Z901">
        <v>-80.189162899999999</v>
      </c>
      <c r="AA901">
        <v>1.229741790151452</v>
      </c>
    </row>
    <row r="902" spans="1:27" x14ac:dyDescent="0.3">
      <c r="A902" t="s">
        <v>396</v>
      </c>
      <c r="B902" t="s">
        <v>1160</v>
      </c>
      <c r="C902" t="s">
        <v>688</v>
      </c>
      <c r="D902" t="s">
        <v>689</v>
      </c>
      <c r="E902">
        <v>33131</v>
      </c>
      <c r="F902">
        <v>2222000</v>
      </c>
      <c r="G902" t="str" cm="1">
        <f t="array" ref="G902">IF(OR(VLOOKUP($C902,Price_LookUp_tbl,11,FALSE)&gt;$F902,VLOOKUP($C902,Price_LookUp_tbl,12,FALSE)&lt;$F902),"Yes","No")</f>
        <v>No</v>
      </c>
      <c r="H902">
        <f t="shared" si="126"/>
        <v>0.31540552503194669</v>
      </c>
      <c r="I902">
        <v>3</v>
      </c>
      <c r="J902" t="str">
        <f t="shared" si="127"/>
        <v>No</v>
      </c>
      <c r="K902">
        <f t="shared" si="128"/>
        <v>1.172680249868705</v>
      </c>
      <c r="L902">
        <v>3.5</v>
      </c>
      <c r="M902" t="str">
        <f t="shared" si="129"/>
        <v>No</v>
      </c>
      <c r="N902">
        <f t="shared" si="130"/>
        <v>1.1373036839270927</v>
      </c>
      <c r="O902">
        <v>2457</v>
      </c>
      <c r="P902" t="str">
        <f t="shared" si="131"/>
        <v>No</v>
      </c>
      <c r="Q902">
        <f t="shared" si="132"/>
        <v>1.3007898270573826</v>
      </c>
      <c r="S902">
        <v>2008</v>
      </c>
      <c r="T902" t="str">
        <f t="shared" si="133"/>
        <v>No</v>
      </c>
      <c r="U902">
        <f t="shared" si="134"/>
        <v>-0.11814532025272502</v>
      </c>
      <c r="V902">
        <v>13</v>
      </c>
      <c r="W902">
        <v>904</v>
      </c>
      <c r="X902" t="s">
        <v>1161</v>
      </c>
      <c r="Y902">
        <v>25.7704305</v>
      </c>
      <c r="Z902">
        <v>-80.189162899999999</v>
      </c>
      <c r="AA902">
        <v>1.229741790151452</v>
      </c>
    </row>
    <row r="903" spans="1:27" x14ac:dyDescent="0.3">
      <c r="A903" t="s">
        <v>396</v>
      </c>
      <c r="B903" t="s">
        <v>1162</v>
      </c>
      <c r="C903" t="s">
        <v>688</v>
      </c>
      <c r="D903" t="s">
        <v>689</v>
      </c>
      <c r="E903">
        <v>33131</v>
      </c>
      <c r="F903">
        <v>2199999</v>
      </c>
      <c r="G903" t="str" cm="1">
        <f t="array" ref="G903">IF(OR(VLOOKUP($C903,Price_LookUp_tbl,11,FALSE)&gt;$F903,VLOOKUP($C903,Price_LookUp_tbl,12,FALSE)&lt;$F903),"Yes","No")</f>
        <v>No</v>
      </c>
      <c r="H903">
        <f t="shared" si="126"/>
        <v>0.3067375108875221</v>
      </c>
      <c r="I903">
        <v>3</v>
      </c>
      <c r="J903" t="str">
        <f t="shared" si="127"/>
        <v>No</v>
      </c>
      <c r="K903">
        <f t="shared" si="128"/>
        <v>1.172680249868705</v>
      </c>
      <c r="L903">
        <v>3.5</v>
      </c>
      <c r="M903" t="str">
        <f t="shared" si="129"/>
        <v>No</v>
      </c>
      <c r="N903">
        <f t="shared" si="130"/>
        <v>1.1373036839270927</v>
      </c>
      <c r="O903">
        <v>2457</v>
      </c>
      <c r="P903" t="str">
        <f t="shared" si="131"/>
        <v>No</v>
      </c>
      <c r="Q903">
        <f t="shared" si="132"/>
        <v>1.3007898270573826</v>
      </c>
      <c r="S903">
        <v>2008</v>
      </c>
      <c r="T903" t="str">
        <f t="shared" si="133"/>
        <v>No</v>
      </c>
      <c r="U903">
        <f t="shared" si="134"/>
        <v>-0.11814532025272502</v>
      </c>
      <c r="V903">
        <v>9</v>
      </c>
      <c r="W903">
        <v>895</v>
      </c>
      <c r="X903" t="s">
        <v>1163</v>
      </c>
      <c r="Y903">
        <v>25.7704305</v>
      </c>
      <c r="Z903">
        <v>-80.189162899999999</v>
      </c>
      <c r="AA903">
        <v>1.229741790151452</v>
      </c>
    </row>
    <row r="904" spans="1:27" x14ac:dyDescent="0.3">
      <c r="A904" t="s">
        <v>396</v>
      </c>
      <c r="B904" t="s">
        <v>1166</v>
      </c>
      <c r="C904" t="s">
        <v>688</v>
      </c>
      <c r="D904" t="s">
        <v>689</v>
      </c>
      <c r="E904">
        <v>33131</v>
      </c>
      <c r="F904">
        <v>1100000</v>
      </c>
      <c r="G904" t="str" cm="1">
        <f t="array" ref="G904">IF(OR(VLOOKUP($C904,Price_LookUp_tbl,11,FALSE)&gt;$F904,VLOOKUP($C904,Price_LookUp_tbl,12,FALSE)&lt;$F904),"Yes","No")</f>
        <v>No</v>
      </c>
      <c r="H904">
        <f t="shared" si="126"/>
        <v>-0.12664310321424191</v>
      </c>
      <c r="I904">
        <v>2</v>
      </c>
      <c r="J904" t="str">
        <f t="shared" si="127"/>
        <v>No</v>
      </c>
      <c r="K904">
        <f t="shared" si="128"/>
        <v>8.28088559132798E-2</v>
      </c>
      <c r="L904">
        <v>2.5</v>
      </c>
      <c r="M904" t="str">
        <f t="shared" si="129"/>
        <v>No</v>
      </c>
      <c r="N904">
        <f t="shared" si="130"/>
        <v>0.25176951781592122</v>
      </c>
      <c r="O904">
        <v>1594</v>
      </c>
      <c r="P904" t="str">
        <f t="shared" si="131"/>
        <v>No</v>
      </c>
      <c r="Q904">
        <f t="shared" si="132"/>
        <v>0.30136960211534358</v>
      </c>
      <c r="S904">
        <v>2006</v>
      </c>
      <c r="T904" t="str">
        <f t="shared" si="133"/>
        <v>No</v>
      </c>
      <c r="U904">
        <f t="shared" si="134"/>
        <v>-0.28126982334278944</v>
      </c>
      <c r="V904">
        <v>55</v>
      </c>
      <c r="W904">
        <v>690</v>
      </c>
      <c r="X904" t="s">
        <v>1167</v>
      </c>
      <c r="Y904">
        <v>25.759682999999999</v>
      </c>
      <c r="Z904">
        <v>-80.190230900000003</v>
      </c>
      <c r="AA904">
        <v>0.55066757451185655</v>
      </c>
    </row>
    <row r="905" spans="1:27" x14ac:dyDescent="0.3">
      <c r="A905" t="s">
        <v>396</v>
      </c>
      <c r="B905" t="s">
        <v>1168</v>
      </c>
      <c r="C905" t="s">
        <v>688</v>
      </c>
      <c r="D905" t="s">
        <v>689</v>
      </c>
      <c r="E905">
        <v>33131</v>
      </c>
      <c r="F905">
        <v>575000</v>
      </c>
      <c r="G905" t="str" cm="1">
        <f t="array" ref="G905">IF(OR(VLOOKUP($C905,Price_LookUp_tbl,11,FALSE)&gt;$F905,VLOOKUP($C905,Price_LookUp_tbl,12,FALSE)&lt;$F905),"Yes","No")</f>
        <v>No</v>
      </c>
      <c r="H905">
        <f t="shared" si="126"/>
        <v>-0.33348403889093442</v>
      </c>
      <c r="I905">
        <v>1</v>
      </c>
      <c r="J905" t="str">
        <f t="shared" si="127"/>
        <v>No</v>
      </c>
      <c r="K905">
        <f t="shared" si="128"/>
        <v>-1.0070625380421454</v>
      </c>
      <c r="L905">
        <v>1</v>
      </c>
      <c r="M905" t="str">
        <f t="shared" si="129"/>
        <v>No</v>
      </c>
      <c r="N905">
        <f t="shared" si="130"/>
        <v>-1.076531731350836</v>
      </c>
      <c r="O905">
        <v>820</v>
      </c>
      <c r="P905" t="str">
        <f t="shared" si="131"/>
        <v>No</v>
      </c>
      <c r="Q905">
        <f t="shared" si="132"/>
        <v>-0.59498179313974109</v>
      </c>
      <c r="S905">
        <v>2006</v>
      </c>
      <c r="T905" t="str">
        <f t="shared" si="133"/>
        <v>No</v>
      </c>
      <c r="U905">
        <f t="shared" si="134"/>
        <v>-0.28126982334278944</v>
      </c>
      <c r="V905">
        <v>3</v>
      </c>
      <c r="W905">
        <v>701</v>
      </c>
      <c r="X905" t="s">
        <v>638</v>
      </c>
      <c r="Y905">
        <v>25.759682999999999</v>
      </c>
      <c r="Z905">
        <v>-80.190230900000003</v>
      </c>
      <c r="AA905">
        <v>0.55066757451185655</v>
      </c>
    </row>
    <row r="906" spans="1:27" x14ac:dyDescent="0.3">
      <c r="A906" t="s">
        <v>396</v>
      </c>
      <c r="B906" t="s">
        <v>1169</v>
      </c>
      <c r="C906" t="s">
        <v>688</v>
      </c>
      <c r="D906" t="s">
        <v>689</v>
      </c>
      <c r="E906">
        <v>33131</v>
      </c>
      <c r="F906">
        <v>985000</v>
      </c>
      <c r="G906" t="str" cm="1">
        <f t="array" ref="G906">IF(OR(VLOOKUP($C906,Price_LookUp_tbl,11,FALSE)&gt;$F906,VLOOKUP($C906,Price_LookUp_tbl,12,FALSE)&lt;$F906),"Yes","No")</f>
        <v>No</v>
      </c>
      <c r="H906">
        <f t="shared" si="126"/>
        <v>-0.17195111769580312</v>
      </c>
      <c r="I906">
        <v>3</v>
      </c>
      <c r="J906" t="str">
        <f t="shared" si="127"/>
        <v>No</v>
      </c>
      <c r="K906">
        <f t="shared" si="128"/>
        <v>1.172680249868705</v>
      </c>
      <c r="L906">
        <v>3.5</v>
      </c>
      <c r="M906" t="str">
        <f t="shared" si="129"/>
        <v>No</v>
      </c>
      <c r="N906">
        <f t="shared" si="130"/>
        <v>1.1373036839270927</v>
      </c>
      <c r="O906">
        <v>1932</v>
      </c>
      <c r="P906" t="str">
        <f t="shared" si="131"/>
        <v>No</v>
      </c>
      <c r="Q906">
        <f t="shared" si="132"/>
        <v>0.69279953957815832</v>
      </c>
      <c r="S906">
        <v>2006</v>
      </c>
      <c r="T906" t="str">
        <f t="shared" si="133"/>
        <v>No</v>
      </c>
      <c r="U906">
        <f t="shared" si="134"/>
        <v>-0.28126982334278944</v>
      </c>
      <c r="V906">
        <v>8</v>
      </c>
      <c r="W906">
        <v>510</v>
      </c>
      <c r="X906" t="s">
        <v>1170</v>
      </c>
      <c r="Y906">
        <v>25.759682999999999</v>
      </c>
      <c r="Z906">
        <v>-80.190230900000003</v>
      </c>
      <c r="AA906">
        <v>0.55066757451185655</v>
      </c>
    </row>
    <row r="907" spans="1:27" x14ac:dyDescent="0.3">
      <c r="A907" t="s">
        <v>396</v>
      </c>
      <c r="B907" t="s">
        <v>1171</v>
      </c>
      <c r="C907" t="s">
        <v>688</v>
      </c>
      <c r="D907" t="s">
        <v>689</v>
      </c>
      <c r="E907">
        <v>33131</v>
      </c>
      <c r="F907">
        <v>630000</v>
      </c>
      <c r="G907" t="str" cm="1">
        <f t="array" ref="G907">IF(OR(VLOOKUP($C907,Price_LookUp_tbl,11,FALSE)&gt;$F907,VLOOKUP($C907,Price_LookUp_tbl,12,FALSE)&lt;$F907),"Yes","No")</f>
        <v>No</v>
      </c>
      <c r="H907">
        <f t="shared" si="126"/>
        <v>-0.31181498848670947</v>
      </c>
      <c r="I907">
        <v>2</v>
      </c>
      <c r="J907" t="str">
        <f t="shared" si="127"/>
        <v>No</v>
      </c>
      <c r="K907">
        <f t="shared" si="128"/>
        <v>8.28088559132798E-2</v>
      </c>
      <c r="L907">
        <v>2</v>
      </c>
      <c r="M907" t="str">
        <f t="shared" si="129"/>
        <v>No</v>
      </c>
      <c r="N907">
        <f t="shared" si="130"/>
        <v>-0.19099756523966455</v>
      </c>
      <c r="O907">
        <v>1051</v>
      </c>
      <c r="P907" t="str">
        <f t="shared" si="131"/>
        <v>No</v>
      </c>
      <c r="Q907">
        <f t="shared" si="132"/>
        <v>-0.3274660666488825</v>
      </c>
      <c r="S907">
        <v>2006</v>
      </c>
      <c r="T907" t="str">
        <f t="shared" si="133"/>
        <v>No</v>
      </c>
      <c r="U907">
        <f t="shared" si="134"/>
        <v>-0.28126982334278944</v>
      </c>
      <c r="V907">
        <v>34</v>
      </c>
      <c r="W907">
        <v>599</v>
      </c>
      <c r="X907" t="s">
        <v>1172</v>
      </c>
      <c r="Y907">
        <v>25.769578599999999</v>
      </c>
      <c r="Z907">
        <v>-80.191880900000001</v>
      </c>
      <c r="AA907">
        <v>1.1229047263164309</v>
      </c>
    </row>
    <row r="908" spans="1:27" x14ac:dyDescent="0.3">
      <c r="A908" t="s">
        <v>396</v>
      </c>
      <c r="B908" t="s">
        <v>1173</v>
      </c>
      <c r="C908" t="s">
        <v>688</v>
      </c>
      <c r="D908" t="s">
        <v>689</v>
      </c>
      <c r="E908">
        <v>33131</v>
      </c>
      <c r="F908">
        <v>500000</v>
      </c>
      <c r="G908" t="str" cm="1">
        <f t="array" ref="G908">IF(OR(VLOOKUP($C908,Price_LookUp_tbl,11,FALSE)&gt;$F908,VLOOKUP($C908,Price_LookUp_tbl,12,FALSE)&lt;$F908),"Yes","No")</f>
        <v>No</v>
      </c>
      <c r="H908">
        <f t="shared" si="126"/>
        <v>-0.36303274398760477</v>
      </c>
      <c r="I908">
        <v>1</v>
      </c>
      <c r="J908" t="str">
        <f t="shared" si="127"/>
        <v>No</v>
      </c>
      <c r="K908">
        <f t="shared" si="128"/>
        <v>-1.0070625380421454</v>
      </c>
      <c r="L908">
        <v>1</v>
      </c>
      <c r="M908" t="str">
        <f t="shared" si="129"/>
        <v>No</v>
      </c>
      <c r="N908">
        <f t="shared" si="130"/>
        <v>-1.076531731350836</v>
      </c>
      <c r="O908">
        <v>775</v>
      </c>
      <c r="P908" t="str">
        <f t="shared" si="131"/>
        <v>No</v>
      </c>
      <c r="Q908">
        <f t="shared" si="132"/>
        <v>-0.64709524635224602</v>
      </c>
      <c r="S908">
        <v>2006</v>
      </c>
      <c r="T908" t="str">
        <f t="shared" si="133"/>
        <v>No</v>
      </c>
      <c r="U908">
        <f t="shared" si="134"/>
        <v>-0.28126982334278944</v>
      </c>
      <c r="V908">
        <v>59</v>
      </c>
      <c r="W908">
        <v>645</v>
      </c>
      <c r="X908" t="s">
        <v>1174</v>
      </c>
      <c r="Y908">
        <v>25.769578599999999</v>
      </c>
      <c r="Z908">
        <v>-80.191880900000001</v>
      </c>
      <c r="AA908">
        <v>1.1229047263164309</v>
      </c>
    </row>
    <row r="909" spans="1:27" x14ac:dyDescent="0.3">
      <c r="A909" t="s">
        <v>396</v>
      </c>
      <c r="B909" t="s">
        <v>1175</v>
      </c>
      <c r="C909" t="s">
        <v>688</v>
      </c>
      <c r="D909" t="s">
        <v>689</v>
      </c>
      <c r="E909">
        <v>33131</v>
      </c>
      <c r="F909">
        <v>875000</v>
      </c>
      <c r="G909" t="str" cm="1">
        <f t="array" ref="G909">IF(OR(VLOOKUP($C909,Price_LookUp_tbl,11,FALSE)&gt;$F909,VLOOKUP($C909,Price_LookUp_tbl,12,FALSE)&lt;$F909),"Yes","No")</f>
        <v>No</v>
      </c>
      <c r="H909">
        <f t="shared" si="126"/>
        <v>-0.21528921850425298</v>
      </c>
      <c r="I909">
        <v>3</v>
      </c>
      <c r="J909" t="str">
        <f t="shared" si="127"/>
        <v>No</v>
      </c>
      <c r="K909">
        <f t="shared" si="128"/>
        <v>1.172680249868705</v>
      </c>
      <c r="L909">
        <v>2.5</v>
      </c>
      <c r="M909" t="str">
        <f t="shared" si="129"/>
        <v>No</v>
      </c>
      <c r="N909">
        <f t="shared" si="130"/>
        <v>0.25176951781592122</v>
      </c>
      <c r="O909">
        <v>1513</v>
      </c>
      <c r="P909" t="str">
        <f t="shared" si="131"/>
        <v>No</v>
      </c>
      <c r="Q909">
        <f t="shared" si="132"/>
        <v>0.20756538633283472</v>
      </c>
      <c r="S909">
        <v>2006</v>
      </c>
      <c r="T909" t="str">
        <f t="shared" si="133"/>
        <v>No</v>
      </c>
      <c r="U909">
        <f t="shared" si="134"/>
        <v>-0.28126982334278944</v>
      </c>
      <c r="V909">
        <v>17</v>
      </c>
      <c r="W909">
        <v>578</v>
      </c>
      <c r="X909" t="s">
        <v>1176</v>
      </c>
      <c r="Y909">
        <v>25.769578599999999</v>
      </c>
      <c r="Z909">
        <v>-80.191880900000001</v>
      </c>
      <c r="AA909">
        <v>1.1229047263164309</v>
      </c>
    </row>
    <row r="910" spans="1:27" x14ac:dyDescent="0.3">
      <c r="A910" t="s">
        <v>396</v>
      </c>
      <c r="B910" t="s">
        <v>1177</v>
      </c>
      <c r="C910" t="s">
        <v>688</v>
      </c>
      <c r="D910" t="s">
        <v>689</v>
      </c>
      <c r="E910">
        <v>33131</v>
      </c>
      <c r="F910">
        <v>410000</v>
      </c>
      <c r="G910" t="str" cm="1">
        <f t="array" ref="G910">IF(OR(VLOOKUP($C910,Price_LookUp_tbl,11,FALSE)&gt;$F910,VLOOKUP($C910,Price_LookUp_tbl,12,FALSE)&lt;$F910),"Yes","No")</f>
        <v>No</v>
      </c>
      <c r="H910">
        <f t="shared" si="126"/>
        <v>-0.39849119010360923</v>
      </c>
      <c r="I910">
        <v>1</v>
      </c>
      <c r="J910" t="str">
        <f t="shared" si="127"/>
        <v>No</v>
      </c>
      <c r="K910">
        <f t="shared" si="128"/>
        <v>-1.0070625380421454</v>
      </c>
      <c r="L910">
        <v>1.5</v>
      </c>
      <c r="M910" t="str">
        <f t="shared" si="129"/>
        <v>No</v>
      </c>
      <c r="N910">
        <f t="shared" si="130"/>
        <v>-0.63376464829525025</v>
      </c>
      <c r="O910">
        <v>710</v>
      </c>
      <c r="P910" t="str">
        <f t="shared" si="131"/>
        <v>No</v>
      </c>
      <c r="Q910">
        <f t="shared" si="132"/>
        <v>-0.72237023432586422</v>
      </c>
      <c r="S910">
        <v>2014</v>
      </c>
      <c r="T910" t="str">
        <f t="shared" si="133"/>
        <v>No</v>
      </c>
      <c r="U910">
        <f t="shared" si="134"/>
        <v>0.37122818901746818</v>
      </c>
      <c r="V910">
        <v>6</v>
      </c>
      <c r="W910">
        <v>577</v>
      </c>
      <c r="X910" t="s">
        <v>1178</v>
      </c>
      <c r="Y910">
        <v>25.768606200000001</v>
      </c>
      <c r="Z910">
        <v>-80.191890299999997</v>
      </c>
      <c r="AA910">
        <v>1.0576414492047972</v>
      </c>
    </row>
    <row r="911" spans="1:27" x14ac:dyDescent="0.3">
      <c r="A911" t="s">
        <v>396</v>
      </c>
      <c r="B911" t="s">
        <v>1179</v>
      </c>
      <c r="C911" t="s">
        <v>688</v>
      </c>
      <c r="D911" t="s">
        <v>689</v>
      </c>
      <c r="E911">
        <v>33131</v>
      </c>
      <c r="F911">
        <v>599000</v>
      </c>
      <c r="G911" t="str" cm="1">
        <f t="array" ref="G911">IF(OR(VLOOKUP($C911,Price_LookUp_tbl,11,FALSE)&gt;$F911,VLOOKUP($C911,Price_LookUp_tbl,12,FALSE)&lt;$F911),"Yes","No")</f>
        <v>No</v>
      </c>
      <c r="H911">
        <f t="shared" si="126"/>
        <v>-0.3240284532599999</v>
      </c>
      <c r="I911">
        <v>2</v>
      </c>
      <c r="J911" t="str">
        <f t="shared" si="127"/>
        <v>No</v>
      </c>
      <c r="K911">
        <f t="shared" si="128"/>
        <v>8.28088559132798E-2</v>
      </c>
      <c r="L911">
        <v>2</v>
      </c>
      <c r="M911" t="str">
        <f t="shared" si="129"/>
        <v>No</v>
      </c>
      <c r="N911">
        <f t="shared" si="130"/>
        <v>-0.19099756523966455</v>
      </c>
      <c r="O911">
        <v>1086</v>
      </c>
      <c r="P911" t="str">
        <f t="shared" si="131"/>
        <v>No</v>
      </c>
      <c r="Q911">
        <f t="shared" si="132"/>
        <v>-0.2869333808169342</v>
      </c>
      <c r="S911">
        <v>2014</v>
      </c>
      <c r="T911" t="str">
        <f t="shared" si="133"/>
        <v>No</v>
      </c>
      <c r="U911">
        <f t="shared" si="134"/>
        <v>0.37122818901746818</v>
      </c>
      <c r="V911">
        <v>5</v>
      </c>
      <c r="W911">
        <v>552</v>
      </c>
      <c r="X911" t="s">
        <v>1180</v>
      </c>
      <c r="Y911">
        <v>25.768606200000001</v>
      </c>
      <c r="Z911">
        <v>-80.191890299999997</v>
      </c>
      <c r="AA911">
        <v>1.0576414492047972</v>
      </c>
    </row>
    <row r="912" spans="1:27" x14ac:dyDescent="0.3">
      <c r="A912" t="s">
        <v>396</v>
      </c>
      <c r="B912" t="s">
        <v>1181</v>
      </c>
      <c r="C912" t="s">
        <v>688</v>
      </c>
      <c r="D912" t="s">
        <v>689</v>
      </c>
      <c r="E912">
        <v>33131</v>
      </c>
      <c r="F912">
        <v>800000</v>
      </c>
      <c r="G912" t="str" cm="1">
        <f t="array" ref="G912">IF(OR(VLOOKUP($C912,Price_LookUp_tbl,11,FALSE)&gt;$F912,VLOOKUP($C912,Price_LookUp_tbl,12,FALSE)&lt;$F912),"Yes","No")</f>
        <v>No</v>
      </c>
      <c r="H912">
        <f t="shared" si="126"/>
        <v>-0.24483792360092335</v>
      </c>
      <c r="I912">
        <v>3</v>
      </c>
      <c r="J912" t="str">
        <f t="shared" si="127"/>
        <v>No</v>
      </c>
      <c r="K912">
        <f t="shared" si="128"/>
        <v>1.172680249868705</v>
      </c>
      <c r="L912">
        <v>2</v>
      </c>
      <c r="M912" t="str">
        <f t="shared" si="129"/>
        <v>No</v>
      </c>
      <c r="N912">
        <f t="shared" si="130"/>
        <v>-0.19099756523966455</v>
      </c>
      <c r="O912">
        <v>1116</v>
      </c>
      <c r="P912" t="str">
        <f t="shared" si="131"/>
        <v>No</v>
      </c>
      <c r="Q912">
        <f t="shared" si="132"/>
        <v>-0.2521910786752643</v>
      </c>
      <c r="S912">
        <v>2014</v>
      </c>
      <c r="T912" t="str">
        <f t="shared" si="133"/>
        <v>No</v>
      </c>
      <c r="U912">
        <f t="shared" si="134"/>
        <v>0.37122818901746818</v>
      </c>
      <c r="V912">
        <v>7</v>
      </c>
      <c r="W912">
        <v>717</v>
      </c>
      <c r="X912" t="s">
        <v>1182</v>
      </c>
      <c r="Y912">
        <v>25.768606200000001</v>
      </c>
      <c r="Z912">
        <v>-80.191890299999997</v>
      </c>
      <c r="AA912">
        <v>1.0576414492047972</v>
      </c>
    </row>
    <row r="913" spans="1:27" x14ac:dyDescent="0.3">
      <c r="A913" t="s">
        <v>396</v>
      </c>
      <c r="B913" t="s">
        <v>1183</v>
      </c>
      <c r="C913" t="s">
        <v>688</v>
      </c>
      <c r="D913" t="s">
        <v>689</v>
      </c>
      <c r="E913">
        <v>33131</v>
      </c>
      <c r="F913">
        <v>820000</v>
      </c>
      <c r="G913" t="str" cm="1">
        <f t="array" ref="G913">IF(OR(VLOOKUP($C913,Price_LookUp_tbl,11,FALSE)&gt;$F913,VLOOKUP($C913,Price_LookUp_tbl,12,FALSE)&lt;$F913),"Yes","No")</f>
        <v>No</v>
      </c>
      <c r="H913">
        <f t="shared" si="126"/>
        <v>-0.2369582689084779</v>
      </c>
      <c r="I913">
        <v>2</v>
      </c>
      <c r="J913" t="str">
        <f t="shared" si="127"/>
        <v>No</v>
      </c>
      <c r="K913">
        <f t="shared" si="128"/>
        <v>8.28088559132798E-2</v>
      </c>
      <c r="L913">
        <v>2</v>
      </c>
      <c r="M913" t="str">
        <f t="shared" si="129"/>
        <v>No</v>
      </c>
      <c r="N913">
        <f t="shared" si="130"/>
        <v>-0.19099756523966455</v>
      </c>
      <c r="O913">
        <v>1510</v>
      </c>
      <c r="P913" t="str">
        <f t="shared" si="131"/>
        <v>No</v>
      </c>
      <c r="Q913">
        <f t="shared" si="132"/>
        <v>0.20409115611866774</v>
      </c>
      <c r="S913">
        <v>2006</v>
      </c>
      <c r="T913" t="str">
        <f t="shared" si="133"/>
        <v>No</v>
      </c>
      <c r="U913">
        <f t="shared" si="134"/>
        <v>-0.28126982334278944</v>
      </c>
      <c r="V913">
        <v>21</v>
      </c>
      <c r="W913">
        <v>543</v>
      </c>
      <c r="X913" t="s">
        <v>1184</v>
      </c>
      <c r="Y913">
        <v>25.769061600000001</v>
      </c>
      <c r="Z913">
        <v>-80.191815300000002</v>
      </c>
      <c r="AA913">
        <v>1.0892688839830869</v>
      </c>
    </row>
    <row r="914" spans="1:27" x14ac:dyDescent="0.3">
      <c r="A914" t="s">
        <v>396</v>
      </c>
      <c r="B914" t="s">
        <v>1185</v>
      </c>
      <c r="C914" t="s">
        <v>688</v>
      </c>
      <c r="D914" t="s">
        <v>689</v>
      </c>
      <c r="E914">
        <v>33131</v>
      </c>
      <c r="F914">
        <v>510000</v>
      </c>
      <c r="G914" t="str" cm="1">
        <f t="array" ref="G914">IF(OR(VLOOKUP($C914,Price_LookUp_tbl,11,FALSE)&gt;$F914,VLOOKUP($C914,Price_LookUp_tbl,12,FALSE)&lt;$F914),"Yes","No")</f>
        <v>No</v>
      </c>
      <c r="H914">
        <f t="shared" si="126"/>
        <v>-0.35909291664138204</v>
      </c>
      <c r="I914">
        <v>1</v>
      </c>
      <c r="J914" t="str">
        <f t="shared" si="127"/>
        <v>No</v>
      </c>
      <c r="K914">
        <f t="shared" si="128"/>
        <v>-1.0070625380421454</v>
      </c>
      <c r="L914">
        <v>1.5</v>
      </c>
      <c r="M914" t="str">
        <f t="shared" si="129"/>
        <v>No</v>
      </c>
      <c r="N914">
        <f t="shared" si="130"/>
        <v>-0.63376464829525025</v>
      </c>
      <c r="O914">
        <v>987</v>
      </c>
      <c r="P914" t="str">
        <f t="shared" si="131"/>
        <v>No</v>
      </c>
      <c r="Q914">
        <f t="shared" si="132"/>
        <v>-0.40158297788444508</v>
      </c>
      <c r="S914">
        <v>2006</v>
      </c>
      <c r="T914" t="str">
        <f t="shared" si="133"/>
        <v>No</v>
      </c>
      <c r="U914">
        <f t="shared" si="134"/>
        <v>-0.28126982334278944</v>
      </c>
      <c r="V914">
        <v>1</v>
      </c>
      <c r="W914">
        <v>517</v>
      </c>
      <c r="X914" t="s">
        <v>1186</v>
      </c>
      <c r="Y914">
        <v>25.769061600000001</v>
      </c>
      <c r="Z914">
        <v>-80.191815300000002</v>
      </c>
      <c r="AA914">
        <v>1.0892688839830869</v>
      </c>
    </row>
    <row r="915" spans="1:27" x14ac:dyDescent="0.3">
      <c r="A915" t="s">
        <v>396</v>
      </c>
      <c r="B915" t="s">
        <v>1187</v>
      </c>
      <c r="C915" t="s">
        <v>688</v>
      </c>
      <c r="D915" t="s">
        <v>689</v>
      </c>
      <c r="E915">
        <v>33131</v>
      </c>
      <c r="F915">
        <v>710000</v>
      </c>
      <c r="G915" t="str" cm="1">
        <f t="array" ref="G915">IF(OR(VLOOKUP($C915,Price_LookUp_tbl,11,FALSE)&gt;$F915,VLOOKUP($C915,Price_LookUp_tbl,12,FALSE)&lt;$F915),"Yes","No")</f>
        <v>No</v>
      </c>
      <c r="H915">
        <f t="shared" si="126"/>
        <v>-0.28029636971692778</v>
      </c>
      <c r="I915">
        <v>2</v>
      </c>
      <c r="J915" t="str">
        <f t="shared" si="127"/>
        <v>No</v>
      </c>
      <c r="K915">
        <f t="shared" si="128"/>
        <v>8.28088559132798E-2</v>
      </c>
      <c r="L915">
        <v>2</v>
      </c>
      <c r="M915" t="str">
        <f t="shared" si="129"/>
        <v>No</v>
      </c>
      <c r="N915">
        <f t="shared" si="130"/>
        <v>-0.19099756523966455</v>
      </c>
      <c r="O915">
        <v>1402</v>
      </c>
      <c r="P915" t="str">
        <f t="shared" si="131"/>
        <v>No</v>
      </c>
      <c r="Q915">
        <f t="shared" si="132"/>
        <v>7.9018868408655907E-2</v>
      </c>
      <c r="S915">
        <v>2006</v>
      </c>
      <c r="T915" t="str">
        <f t="shared" si="133"/>
        <v>No</v>
      </c>
      <c r="U915">
        <f t="shared" si="134"/>
        <v>-0.28126982334278944</v>
      </c>
      <c r="V915">
        <v>10</v>
      </c>
      <c r="W915">
        <v>506</v>
      </c>
      <c r="X915" t="s">
        <v>1184</v>
      </c>
      <c r="Y915">
        <v>25.769061600000001</v>
      </c>
      <c r="Z915">
        <v>-80.191815300000002</v>
      </c>
      <c r="AA915">
        <v>1.0892688839830869</v>
      </c>
    </row>
    <row r="916" spans="1:27" x14ac:dyDescent="0.3">
      <c r="A916" t="s">
        <v>396</v>
      </c>
      <c r="B916" t="s">
        <v>1188</v>
      </c>
      <c r="C916" t="s">
        <v>688</v>
      </c>
      <c r="D916" t="s">
        <v>689</v>
      </c>
      <c r="E916">
        <v>33131</v>
      </c>
      <c r="F916">
        <v>995000</v>
      </c>
      <c r="G916" t="str" cm="1">
        <f t="array" ref="G916">IF(OR(VLOOKUP($C916,Price_LookUp_tbl,11,FALSE)&gt;$F916,VLOOKUP($C916,Price_LookUp_tbl,12,FALSE)&lt;$F916),"Yes","No")</f>
        <v>No</v>
      </c>
      <c r="H916">
        <f t="shared" si="126"/>
        <v>-0.1680112903495804</v>
      </c>
      <c r="I916">
        <v>2</v>
      </c>
      <c r="J916" t="str">
        <f t="shared" si="127"/>
        <v>No</v>
      </c>
      <c r="K916">
        <f t="shared" si="128"/>
        <v>8.28088559132798E-2</v>
      </c>
      <c r="L916">
        <v>2</v>
      </c>
      <c r="M916" t="str">
        <f t="shared" si="129"/>
        <v>No</v>
      </c>
      <c r="N916">
        <f t="shared" si="130"/>
        <v>-0.19099756523966455</v>
      </c>
      <c r="O916">
        <v>1313</v>
      </c>
      <c r="P916" t="str">
        <f t="shared" si="131"/>
        <v>No</v>
      </c>
      <c r="Q916">
        <f t="shared" si="132"/>
        <v>-2.4049961278298275E-2</v>
      </c>
      <c r="S916">
        <v>2008</v>
      </c>
      <c r="T916" t="str">
        <f t="shared" si="133"/>
        <v>No</v>
      </c>
      <c r="U916">
        <f t="shared" si="134"/>
        <v>-0.11814532025272502</v>
      </c>
      <c r="V916">
        <v>80</v>
      </c>
      <c r="W916">
        <v>758</v>
      </c>
      <c r="X916" t="s">
        <v>1189</v>
      </c>
      <c r="Y916">
        <v>25.7688518</v>
      </c>
      <c r="Z916">
        <v>-80.188538100000002</v>
      </c>
      <c r="AA916">
        <v>1.1441279615347986</v>
      </c>
    </row>
    <row r="917" spans="1:27" x14ac:dyDescent="0.3">
      <c r="A917" t="s">
        <v>396</v>
      </c>
      <c r="B917" t="s">
        <v>1190</v>
      </c>
      <c r="C917" t="s">
        <v>688</v>
      </c>
      <c r="D917" t="s">
        <v>689</v>
      </c>
      <c r="E917">
        <v>33131</v>
      </c>
      <c r="F917">
        <v>560000</v>
      </c>
      <c r="G917" t="str" cm="1">
        <f t="array" ref="G917">IF(OR(VLOOKUP($C917,Price_LookUp_tbl,11,FALSE)&gt;$F917,VLOOKUP($C917,Price_LookUp_tbl,12,FALSE)&lt;$F917),"Yes","No")</f>
        <v>No</v>
      </c>
      <c r="H917">
        <f t="shared" si="126"/>
        <v>-0.33939377991026848</v>
      </c>
      <c r="I917">
        <v>1</v>
      </c>
      <c r="J917" t="str">
        <f t="shared" si="127"/>
        <v>No</v>
      </c>
      <c r="K917">
        <f t="shared" si="128"/>
        <v>-1.0070625380421454</v>
      </c>
      <c r="L917">
        <v>1</v>
      </c>
      <c r="M917" t="str">
        <f t="shared" si="129"/>
        <v>No</v>
      </c>
      <c r="N917">
        <f t="shared" si="130"/>
        <v>-1.076531731350836</v>
      </c>
      <c r="O917">
        <v>597</v>
      </c>
      <c r="P917" t="str">
        <f t="shared" si="131"/>
        <v>No</v>
      </c>
      <c r="Q917">
        <f t="shared" si="132"/>
        <v>-0.8532329057261544</v>
      </c>
      <c r="S917">
        <v>2008</v>
      </c>
      <c r="T917" t="str">
        <f t="shared" si="133"/>
        <v>No</v>
      </c>
      <c r="U917">
        <f t="shared" si="134"/>
        <v>-0.11814532025272502</v>
      </c>
      <c r="V917">
        <v>17</v>
      </c>
      <c r="W917">
        <v>938</v>
      </c>
      <c r="X917" t="s">
        <v>443</v>
      </c>
      <c r="Y917">
        <v>25.7688518</v>
      </c>
      <c r="Z917">
        <v>-80.188538100000002</v>
      </c>
      <c r="AA917">
        <v>1.1441279615347986</v>
      </c>
    </row>
    <row r="918" spans="1:27" x14ac:dyDescent="0.3">
      <c r="A918" t="s">
        <v>396</v>
      </c>
      <c r="B918" t="s">
        <v>1191</v>
      </c>
      <c r="C918" t="s">
        <v>688</v>
      </c>
      <c r="D918" t="s">
        <v>689</v>
      </c>
      <c r="E918">
        <v>33131</v>
      </c>
      <c r="F918">
        <v>1850000</v>
      </c>
      <c r="G918" t="str" cm="1">
        <f t="array" ref="G918">IF(OR(VLOOKUP($C918,Price_LookUp_tbl,11,FALSE)&gt;$F918,VLOOKUP($C918,Price_LookUp_tbl,12,FALSE)&lt;$F918),"Yes","No")</f>
        <v>No</v>
      </c>
      <c r="H918">
        <f t="shared" si="126"/>
        <v>0.1688439477524617</v>
      </c>
      <c r="I918">
        <v>3</v>
      </c>
      <c r="J918" t="str">
        <f t="shared" si="127"/>
        <v>No</v>
      </c>
      <c r="K918">
        <f t="shared" si="128"/>
        <v>1.172680249868705</v>
      </c>
      <c r="L918">
        <v>2.5</v>
      </c>
      <c r="M918" t="str">
        <f t="shared" si="129"/>
        <v>No</v>
      </c>
      <c r="N918">
        <f t="shared" si="130"/>
        <v>0.25176951781592122</v>
      </c>
      <c r="O918">
        <v>1825</v>
      </c>
      <c r="P918" t="str">
        <f t="shared" si="131"/>
        <v>No</v>
      </c>
      <c r="Q918">
        <f t="shared" si="132"/>
        <v>0.56888532860620222</v>
      </c>
      <c r="S918">
        <v>2008</v>
      </c>
      <c r="T918" t="str">
        <f t="shared" si="133"/>
        <v>No</v>
      </c>
      <c r="U918">
        <f t="shared" si="134"/>
        <v>-0.11814532025272502</v>
      </c>
      <c r="V918">
        <v>107</v>
      </c>
      <c r="W918">
        <v>1014</v>
      </c>
      <c r="X918" t="s">
        <v>1192</v>
      </c>
      <c r="Y918">
        <v>25.7688518</v>
      </c>
      <c r="Z918">
        <v>-80.188538100000002</v>
      </c>
      <c r="AA918">
        <v>1.1441279615347986</v>
      </c>
    </row>
    <row r="919" spans="1:27" x14ac:dyDescent="0.3">
      <c r="A919" t="s">
        <v>396</v>
      </c>
      <c r="B919" t="s">
        <v>1193</v>
      </c>
      <c r="C919" t="s">
        <v>688</v>
      </c>
      <c r="D919" t="s">
        <v>689</v>
      </c>
      <c r="E919">
        <v>33131</v>
      </c>
      <c r="F919">
        <v>589000</v>
      </c>
      <c r="G919" t="str" cm="1">
        <f t="array" ref="G919">IF(OR(VLOOKUP($C919,Price_LookUp_tbl,11,FALSE)&gt;$F919,VLOOKUP($C919,Price_LookUp_tbl,12,FALSE)&lt;$F919),"Yes","No")</f>
        <v>No</v>
      </c>
      <c r="H919">
        <f t="shared" si="126"/>
        <v>-0.32796828060622263</v>
      </c>
      <c r="I919">
        <v>1</v>
      </c>
      <c r="J919" t="str">
        <f t="shared" si="127"/>
        <v>No</v>
      </c>
      <c r="K919">
        <f t="shared" si="128"/>
        <v>-1.0070625380421454</v>
      </c>
      <c r="L919">
        <v>1</v>
      </c>
      <c r="M919" t="str">
        <f t="shared" si="129"/>
        <v>No</v>
      </c>
      <c r="N919">
        <f t="shared" si="130"/>
        <v>-1.076531731350836</v>
      </c>
      <c r="O919">
        <v>816</v>
      </c>
      <c r="P919" t="str">
        <f t="shared" si="131"/>
        <v>No</v>
      </c>
      <c r="Q919">
        <f t="shared" si="132"/>
        <v>-0.59961410009196381</v>
      </c>
      <c r="S919">
        <v>2008</v>
      </c>
      <c r="T919" t="str">
        <f t="shared" si="133"/>
        <v>No</v>
      </c>
      <c r="U919">
        <f t="shared" si="134"/>
        <v>-0.11814532025272502</v>
      </c>
      <c r="V919">
        <v>23</v>
      </c>
      <c r="W919">
        <v>722</v>
      </c>
      <c r="X919" t="s">
        <v>1194</v>
      </c>
      <c r="Y919">
        <v>25.7688518</v>
      </c>
      <c r="Z919">
        <v>-80.188538100000002</v>
      </c>
      <c r="AA919">
        <v>1.1441279615347986</v>
      </c>
    </row>
    <row r="920" spans="1:27" x14ac:dyDescent="0.3">
      <c r="A920" t="s">
        <v>396</v>
      </c>
      <c r="B920" t="s">
        <v>1195</v>
      </c>
      <c r="C920" t="s">
        <v>688</v>
      </c>
      <c r="D920" t="s">
        <v>689</v>
      </c>
      <c r="E920">
        <v>33131</v>
      </c>
      <c r="F920">
        <v>950000</v>
      </c>
      <c r="G920" t="str" cm="1">
        <f t="array" ref="G920">IF(OR(VLOOKUP($C920,Price_LookUp_tbl,11,FALSE)&gt;$F920,VLOOKUP($C920,Price_LookUp_tbl,12,FALSE)&lt;$F920),"Yes","No")</f>
        <v>No</v>
      </c>
      <c r="H920">
        <f t="shared" si="126"/>
        <v>-0.18574051340758263</v>
      </c>
      <c r="I920">
        <v>2</v>
      </c>
      <c r="J920" t="str">
        <f t="shared" si="127"/>
        <v>No</v>
      </c>
      <c r="K920">
        <f t="shared" si="128"/>
        <v>8.28088559132798E-2</v>
      </c>
      <c r="L920">
        <v>2</v>
      </c>
      <c r="M920" t="str">
        <f t="shared" si="129"/>
        <v>No</v>
      </c>
      <c r="N920">
        <f t="shared" si="130"/>
        <v>-0.19099756523966455</v>
      </c>
      <c r="O920">
        <v>1168</v>
      </c>
      <c r="P920" t="str">
        <f t="shared" si="131"/>
        <v>No</v>
      </c>
      <c r="Q920">
        <f t="shared" si="132"/>
        <v>-0.19197108829636969</v>
      </c>
      <c r="S920">
        <v>2008</v>
      </c>
      <c r="T920" t="str">
        <f t="shared" si="133"/>
        <v>No</v>
      </c>
      <c r="U920">
        <f t="shared" si="134"/>
        <v>-0.11814532025272502</v>
      </c>
      <c r="V920">
        <v>21</v>
      </c>
      <c r="W920">
        <v>813</v>
      </c>
      <c r="X920" t="s">
        <v>1196</v>
      </c>
      <c r="Y920">
        <v>25.7690722</v>
      </c>
      <c r="Z920">
        <v>-80.188605999999993</v>
      </c>
      <c r="AA920">
        <v>1.1562554353207917</v>
      </c>
    </row>
    <row r="921" spans="1:27" x14ac:dyDescent="0.3">
      <c r="A921" t="s">
        <v>396</v>
      </c>
      <c r="B921" t="s">
        <v>1197</v>
      </c>
      <c r="C921" t="s">
        <v>688</v>
      </c>
      <c r="D921" t="s">
        <v>689</v>
      </c>
      <c r="E921">
        <v>33131</v>
      </c>
      <c r="F921">
        <v>620000</v>
      </c>
      <c r="G921" t="str" cm="1">
        <f t="array" ref="G921">IF(OR(VLOOKUP($C921,Price_LookUp_tbl,11,FALSE)&gt;$F921,VLOOKUP($C921,Price_LookUp_tbl,12,FALSE)&lt;$F921),"Yes","No")</f>
        <v>No</v>
      </c>
      <c r="H921">
        <f t="shared" si="126"/>
        <v>-0.31575481583293219</v>
      </c>
      <c r="I921">
        <v>1</v>
      </c>
      <c r="J921" t="str">
        <f t="shared" si="127"/>
        <v>No</v>
      </c>
      <c r="K921">
        <f t="shared" si="128"/>
        <v>-1.0070625380421454</v>
      </c>
      <c r="L921">
        <v>1</v>
      </c>
      <c r="M921" t="str">
        <f t="shared" si="129"/>
        <v>No</v>
      </c>
      <c r="N921">
        <f t="shared" si="130"/>
        <v>-1.076531731350836</v>
      </c>
      <c r="O921">
        <v>798</v>
      </c>
      <c r="P921" t="str">
        <f t="shared" si="131"/>
        <v>No</v>
      </c>
      <c r="Q921">
        <f t="shared" si="132"/>
        <v>-0.62045948137696572</v>
      </c>
      <c r="S921">
        <v>2008</v>
      </c>
      <c r="T921" t="str">
        <f t="shared" si="133"/>
        <v>No</v>
      </c>
      <c r="U921">
        <f t="shared" si="134"/>
        <v>-0.11814532025272502</v>
      </c>
      <c r="V921">
        <v>33</v>
      </c>
      <c r="W921">
        <v>777</v>
      </c>
      <c r="X921" t="s">
        <v>1198</v>
      </c>
      <c r="Y921">
        <v>25.7690722</v>
      </c>
      <c r="Z921">
        <v>-80.188605999999993</v>
      </c>
      <c r="AA921">
        <v>1.1562554353207917</v>
      </c>
    </row>
    <row r="922" spans="1:27" x14ac:dyDescent="0.3">
      <c r="A922" t="s">
        <v>396</v>
      </c>
      <c r="B922" t="s">
        <v>1199</v>
      </c>
      <c r="C922" t="s">
        <v>688</v>
      </c>
      <c r="D922" t="s">
        <v>689</v>
      </c>
      <c r="E922">
        <v>33131</v>
      </c>
      <c r="F922">
        <v>845000</v>
      </c>
      <c r="G922" t="str" cm="1">
        <f t="array" ref="G922">IF(OR(VLOOKUP($C922,Price_LookUp_tbl,11,FALSE)&gt;$F922,VLOOKUP($C922,Price_LookUp_tbl,12,FALSE)&lt;$F922),"Yes","No")</f>
        <v>No</v>
      </c>
      <c r="H922">
        <f t="shared" si="126"/>
        <v>-0.22710870054292112</v>
      </c>
      <c r="I922">
        <v>2</v>
      </c>
      <c r="J922" t="str">
        <f t="shared" si="127"/>
        <v>No</v>
      </c>
      <c r="K922">
        <f t="shared" si="128"/>
        <v>8.28088559132798E-2</v>
      </c>
      <c r="L922">
        <v>2</v>
      </c>
      <c r="M922" t="str">
        <f t="shared" si="129"/>
        <v>No</v>
      </c>
      <c r="N922">
        <f t="shared" si="130"/>
        <v>-0.19099756523966455</v>
      </c>
      <c r="O922">
        <v>1167</v>
      </c>
      <c r="P922" t="str">
        <f t="shared" si="131"/>
        <v>No</v>
      </c>
      <c r="Q922">
        <f t="shared" si="132"/>
        <v>-0.19312916503442537</v>
      </c>
      <c r="S922">
        <v>2008</v>
      </c>
      <c r="T922" t="str">
        <f t="shared" si="133"/>
        <v>No</v>
      </c>
      <c r="U922">
        <f t="shared" si="134"/>
        <v>-0.11814532025272502</v>
      </c>
      <c r="V922">
        <v>46</v>
      </c>
      <c r="W922">
        <v>724</v>
      </c>
      <c r="X922" t="s">
        <v>1200</v>
      </c>
      <c r="Y922">
        <v>25.7690722</v>
      </c>
      <c r="Z922">
        <v>-80.188605999999993</v>
      </c>
      <c r="AA922">
        <v>1.1562554353207917</v>
      </c>
    </row>
    <row r="923" spans="1:27" x14ac:dyDescent="0.3">
      <c r="A923" t="s">
        <v>396</v>
      </c>
      <c r="B923" t="s">
        <v>1201</v>
      </c>
      <c r="C923" t="s">
        <v>688</v>
      </c>
      <c r="D923" t="s">
        <v>689</v>
      </c>
      <c r="E923">
        <v>33131</v>
      </c>
      <c r="F923">
        <v>650000</v>
      </c>
      <c r="G923" t="str" cm="1">
        <f t="array" ref="G923">IF(OR(VLOOKUP($C923,Price_LookUp_tbl,11,FALSE)&gt;$F923,VLOOKUP($C923,Price_LookUp_tbl,12,FALSE)&lt;$F923),"Yes","No")</f>
        <v>No</v>
      </c>
      <c r="H923">
        <f t="shared" si="126"/>
        <v>-0.30393533379426407</v>
      </c>
      <c r="I923">
        <v>1</v>
      </c>
      <c r="J923" t="str">
        <f t="shared" si="127"/>
        <v>No</v>
      </c>
      <c r="K923">
        <f t="shared" si="128"/>
        <v>-1.0070625380421454</v>
      </c>
      <c r="L923">
        <v>1</v>
      </c>
      <c r="M923" t="str">
        <f t="shared" si="129"/>
        <v>No</v>
      </c>
      <c r="N923">
        <f t="shared" si="130"/>
        <v>-1.076531731350836</v>
      </c>
      <c r="O923">
        <v>798</v>
      </c>
      <c r="P923" t="str">
        <f t="shared" si="131"/>
        <v>No</v>
      </c>
      <c r="Q923">
        <f t="shared" si="132"/>
        <v>-0.62045948137696572</v>
      </c>
      <c r="S923">
        <v>2008</v>
      </c>
      <c r="T923" t="str">
        <f t="shared" si="133"/>
        <v>No</v>
      </c>
      <c r="U923">
        <f t="shared" si="134"/>
        <v>-0.11814532025272502</v>
      </c>
      <c r="V923">
        <v>78</v>
      </c>
      <c r="W923">
        <v>815</v>
      </c>
      <c r="X923" t="s">
        <v>1202</v>
      </c>
      <c r="Y923">
        <v>25.7690722</v>
      </c>
      <c r="Z923">
        <v>-80.188605999999993</v>
      </c>
      <c r="AA923">
        <v>1.1562554353207917</v>
      </c>
    </row>
    <row r="924" spans="1:27" x14ac:dyDescent="0.3">
      <c r="A924" t="s">
        <v>396</v>
      </c>
      <c r="B924" t="s">
        <v>1203</v>
      </c>
      <c r="C924" t="s">
        <v>688</v>
      </c>
      <c r="D924" t="s">
        <v>689</v>
      </c>
      <c r="E924">
        <v>33131</v>
      </c>
      <c r="F924">
        <v>1000000</v>
      </c>
      <c r="G924" t="str" cm="1">
        <f t="array" ref="G924">IF(OR(VLOOKUP($C924,Price_LookUp_tbl,11,FALSE)&gt;$F924,VLOOKUP($C924,Price_LookUp_tbl,12,FALSE)&lt;$F924),"Yes","No")</f>
        <v>No</v>
      </c>
      <c r="H924">
        <f t="shared" si="126"/>
        <v>-0.16604137667646904</v>
      </c>
      <c r="I924">
        <v>1</v>
      </c>
      <c r="J924" t="str">
        <f t="shared" si="127"/>
        <v>No</v>
      </c>
      <c r="K924">
        <f t="shared" si="128"/>
        <v>-1.0070625380421454</v>
      </c>
      <c r="L924">
        <v>1</v>
      </c>
      <c r="M924" t="str">
        <f t="shared" si="129"/>
        <v>No</v>
      </c>
      <c r="N924">
        <f t="shared" si="130"/>
        <v>-1.076531731350836</v>
      </c>
      <c r="O924">
        <v>1120</v>
      </c>
      <c r="P924" t="str">
        <f t="shared" si="131"/>
        <v>No</v>
      </c>
      <c r="Q924">
        <f t="shared" si="132"/>
        <v>-0.24755877172304161</v>
      </c>
      <c r="S924">
        <v>2008</v>
      </c>
      <c r="T924" t="str">
        <f t="shared" si="133"/>
        <v>No</v>
      </c>
      <c r="U924">
        <f t="shared" si="134"/>
        <v>-0.11814532025272502</v>
      </c>
      <c r="V924">
        <v>3</v>
      </c>
      <c r="W924">
        <v>893</v>
      </c>
      <c r="X924" t="s">
        <v>1204</v>
      </c>
      <c r="Y924">
        <v>25.7690722</v>
      </c>
      <c r="Z924">
        <v>-80.188605999999993</v>
      </c>
      <c r="AA924">
        <v>1.1562554353207917</v>
      </c>
    </row>
    <row r="925" spans="1:27" x14ac:dyDescent="0.3">
      <c r="A925" t="s">
        <v>396</v>
      </c>
      <c r="B925" t="s">
        <v>1205</v>
      </c>
      <c r="C925" t="s">
        <v>688</v>
      </c>
      <c r="D925" t="s">
        <v>689</v>
      </c>
      <c r="E925">
        <v>33131</v>
      </c>
      <c r="F925">
        <v>849900</v>
      </c>
      <c r="G925" t="str" cm="1">
        <f t="array" ref="G925">IF(OR(VLOOKUP($C925,Price_LookUp_tbl,11,FALSE)&gt;$F925,VLOOKUP($C925,Price_LookUp_tbl,12,FALSE)&lt;$F925),"Yes","No")</f>
        <v>No</v>
      </c>
      <c r="H925">
        <f t="shared" si="126"/>
        <v>-0.22517818514327198</v>
      </c>
      <c r="I925">
        <v>1</v>
      </c>
      <c r="J925" t="str">
        <f t="shared" si="127"/>
        <v>No</v>
      </c>
      <c r="K925">
        <f t="shared" si="128"/>
        <v>-1.0070625380421454</v>
      </c>
      <c r="L925">
        <v>1</v>
      </c>
      <c r="M925" t="str">
        <f t="shared" si="129"/>
        <v>No</v>
      </c>
      <c r="N925">
        <f t="shared" si="130"/>
        <v>-1.076531731350836</v>
      </c>
      <c r="O925">
        <v>790</v>
      </c>
      <c r="P925" t="str">
        <f t="shared" si="131"/>
        <v>No</v>
      </c>
      <c r="Q925">
        <f t="shared" si="132"/>
        <v>-0.62972409528141104</v>
      </c>
      <c r="S925">
        <v>2009</v>
      </c>
      <c r="T925" t="str">
        <f t="shared" si="133"/>
        <v>No</v>
      </c>
      <c r="U925">
        <f t="shared" si="134"/>
        <v>-3.658306870769281E-2</v>
      </c>
      <c r="V925">
        <v>121</v>
      </c>
      <c r="W925">
        <v>1076</v>
      </c>
      <c r="X925" t="s">
        <v>1206</v>
      </c>
      <c r="Y925">
        <v>25.768662500000001</v>
      </c>
      <c r="Z925">
        <v>-80.188727</v>
      </c>
      <c r="AA925">
        <v>1.1273511761603374</v>
      </c>
    </row>
    <row r="926" spans="1:27" x14ac:dyDescent="0.3">
      <c r="A926" t="s">
        <v>396</v>
      </c>
      <c r="B926" t="s">
        <v>1207</v>
      </c>
      <c r="C926" t="s">
        <v>688</v>
      </c>
      <c r="D926" t="s">
        <v>689</v>
      </c>
      <c r="E926">
        <v>33131</v>
      </c>
      <c r="F926">
        <v>1490000</v>
      </c>
      <c r="G926" t="str" cm="1">
        <f t="array" ref="G926">IF(OR(VLOOKUP($C926,Price_LookUp_tbl,11,FALSE)&gt;$F926,VLOOKUP($C926,Price_LookUp_tbl,12,FALSE)&lt;$F926),"Yes","No")</f>
        <v>No</v>
      </c>
      <c r="H926">
        <f t="shared" si="126"/>
        <v>2.7010163288443977E-2</v>
      </c>
      <c r="I926">
        <v>2</v>
      </c>
      <c r="J926" t="str">
        <f t="shared" si="127"/>
        <v>No</v>
      </c>
      <c r="K926">
        <f t="shared" si="128"/>
        <v>8.28088559132798E-2</v>
      </c>
      <c r="L926">
        <v>2</v>
      </c>
      <c r="M926" t="str">
        <f t="shared" si="129"/>
        <v>No</v>
      </c>
      <c r="N926">
        <f t="shared" si="130"/>
        <v>-0.19099756523966455</v>
      </c>
      <c r="O926">
        <v>1386</v>
      </c>
      <c r="P926" t="str">
        <f t="shared" si="131"/>
        <v>No</v>
      </c>
      <c r="Q926">
        <f t="shared" si="132"/>
        <v>6.0489640599765269E-2</v>
      </c>
      <c r="S926">
        <v>2009</v>
      </c>
      <c r="T926" t="str">
        <f t="shared" si="133"/>
        <v>No</v>
      </c>
      <c r="U926">
        <f t="shared" si="134"/>
        <v>-3.658306870769281E-2</v>
      </c>
      <c r="V926">
        <v>46</v>
      </c>
      <c r="W926">
        <v>1075</v>
      </c>
      <c r="X926" t="s">
        <v>1208</v>
      </c>
      <c r="Y926">
        <v>25.768662500000001</v>
      </c>
      <c r="Z926">
        <v>-80.188727</v>
      </c>
      <c r="AA926">
        <v>1.1273511761603374</v>
      </c>
    </row>
    <row r="927" spans="1:27" x14ac:dyDescent="0.3">
      <c r="A927" t="s">
        <v>396</v>
      </c>
      <c r="B927" t="s">
        <v>1209</v>
      </c>
      <c r="C927" t="s">
        <v>688</v>
      </c>
      <c r="D927" t="s">
        <v>689</v>
      </c>
      <c r="E927">
        <v>33131</v>
      </c>
      <c r="F927">
        <v>759000</v>
      </c>
      <c r="G927" t="str" cm="1">
        <f t="array" ref="G927">IF(OR(VLOOKUP($C927,Price_LookUp_tbl,11,FALSE)&gt;$F927,VLOOKUP($C927,Price_LookUp_tbl,12,FALSE)&lt;$F927),"Yes","No")</f>
        <v>No</v>
      </c>
      <c r="H927">
        <f t="shared" si="126"/>
        <v>-0.26099121572043649</v>
      </c>
      <c r="I927">
        <v>1</v>
      </c>
      <c r="J927" t="str">
        <f t="shared" si="127"/>
        <v>No</v>
      </c>
      <c r="K927">
        <f t="shared" si="128"/>
        <v>-1.0070625380421454</v>
      </c>
      <c r="L927">
        <v>1</v>
      </c>
      <c r="M927" t="str">
        <f t="shared" si="129"/>
        <v>No</v>
      </c>
      <c r="N927">
        <f t="shared" si="130"/>
        <v>-1.076531731350836</v>
      </c>
      <c r="O927">
        <v>790</v>
      </c>
      <c r="P927" t="str">
        <f t="shared" si="131"/>
        <v>No</v>
      </c>
      <c r="Q927">
        <f t="shared" si="132"/>
        <v>-0.62972409528141104</v>
      </c>
      <c r="S927">
        <v>2009</v>
      </c>
      <c r="T927" t="str">
        <f t="shared" si="133"/>
        <v>No</v>
      </c>
      <c r="U927">
        <f t="shared" si="134"/>
        <v>-3.658306870769281E-2</v>
      </c>
      <c r="V927">
        <v>41</v>
      </c>
      <c r="W927">
        <v>961</v>
      </c>
      <c r="X927" t="s">
        <v>1210</v>
      </c>
      <c r="Y927">
        <v>25.768662500000001</v>
      </c>
      <c r="Z927">
        <v>-80.188727</v>
      </c>
      <c r="AA927">
        <v>1.1273511761603374</v>
      </c>
    </row>
    <row r="928" spans="1:27" x14ac:dyDescent="0.3">
      <c r="A928" t="s">
        <v>396</v>
      </c>
      <c r="B928" t="s">
        <v>1211</v>
      </c>
      <c r="C928" t="s">
        <v>688</v>
      </c>
      <c r="D928" t="s">
        <v>689</v>
      </c>
      <c r="E928">
        <v>33131</v>
      </c>
      <c r="F928">
        <v>1350000</v>
      </c>
      <c r="G928" t="str" cm="1">
        <f t="array" ref="G928">IF(OR(VLOOKUP($C928,Price_LookUp_tbl,11,FALSE)&gt;$F928,VLOOKUP($C928,Price_LookUp_tbl,12,FALSE)&lt;$F928),"Yes","No")</f>
        <v>No</v>
      </c>
      <c r="H928">
        <f t="shared" si="126"/>
        <v>-2.8147419558674027E-2</v>
      </c>
      <c r="I928">
        <v>2</v>
      </c>
      <c r="J928" t="str">
        <f t="shared" si="127"/>
        <v>No</v>
      </c>
      <c r="K928">
        <f t="shared" si="128"/>
        <v>8.28088559132798E-2</v>
      </c>
      <c r="L928">
        <v>2</v>
      </c>
      <c r="M928" t="str">
        <f t="shared" si="129"/>
        <v>No</v>
      </c>
      <c r="N928">
        <f t="shared" si="130"/>
        <v>-0.19099756523966455</v>
      </c>
      <c r="O928">
        <v>1286</v>
      </c>
      <c r="P928" t="str">
        <f t="shared" si="131"/>
        <v>No</v>
      </c>
      <c r="Q928">
        <f t="shared" si="132"/>
        <v>-5.5318033205801226E-2</v>
      </c>
      <c r="S928">
        <v>2009</v>
      </c>
      <c r="T928" t="str">
        <f t="shared" si="133"/>
        <v>No</v>
      </c>
      <c r="U928">
        <f t="shared" si="134"/>
        <v>-3.658306870769281E-2</v>
      </c>
      <c r="V928">
        <v>98</v>
      </c>
      <c r="W928">
        <v>1050</v>
      </c>
      <c r="X928" t="s">
        <v>1212</v>
      </c>
      <c r="Y928">
        <v>25.768662500000001</v>
      </c>
      <c r="Z928">
        <v>-80.188727</v>
      </c>
      <c r="AA928">
        <v>1.1273511761603374</v>
      </c>
    </row>
    <row r="929" spans="1:27" x14ac:dyDescent="0.3">
      <c r="A929" t="s">
        <v>396</v>
      </c>
      <c r="B929" t="s">
        <v>1213</v>
      </c>
      <c r="C929" t="s">
        <v>688</v>
      </c>
      <c r="D929" t="s">
        <v>689</v>
      </c>
      <c r="E929">
        <v>33131</v>
      </c>
      <c r="F929">
        <v>612000</v>
      </c>
      <c r="G929" t="str" cm="1">
        <f t="array" ref="G929">IF(OR(VLOOKUP($C929,Price_LookUp_tbl,11,FALSE)&gt;$F929,VLOOKUP($C929,Price_LookUp_tbl,12,FALSE)&lt;$F929),"Yes","No")</f>
        <v>No</v>
      </c>
      <c r="H929">
        <f t="shared" si="126"/>
        <v>-0.31890667770991038</v>
      </c>
      <c r="I929">
        <v>1</v>
      </c>
      <c r="J929" t="str">
        <f t="shared" si="127"/>
        <v>No</v>
      </c>
      <c r="K929">
        <f t="shared" si="128"/>
        <v>-1.0070625380421454</v>
      </c>
      <c r="L929">
        <v>1</v>
      </c>
      <c r="M929" t="str">
        <f t="shared" si="129"/>
        <v>No</v>
      </c>
      <c r="N929">
        <f t="shared" si="130"/>
        <v>-1.076531731350836</v>
      </c>
      <c r="O929">
        <v>1035</v>
      </c>
      <c r="P929" t="str">
        <f t="shared" si="131"/>
        <v>No</v>
      </c>
      <c r="Q929">
        <f t="shared" si="132"/>
        <v>-0.34599529445777316</v>
      </c>
      <c r="S929">
        <v>2009</v>
      </c>
      <c r="T929" t="str">
        <f t="shared" si="133"/>
        <v>No</v>
      </c>
      <c r="U929">
        <f t="shared" si="134"/>
        <v>-3.658306870769281E-2</v>
      </c>
      <c r="V929">
        <v>41</v>
      </c>
      <c r="W929">
        <v>591</v>
      </c>
      <c r="X929" t="s">
        <v>1214</v>
      </c>
      <c r="Y929">
        <v>25.768352400000001</v>
      </c>
      <c r="Z929">
        <v>-80.188671900000003</v>
      </c>
      <c r="AA929">
        <v>1.1093112748538383</v>
      </c>
    </row>
    <row r="930" spans="1:27" x14ac:dyDescent="0.3">
      <c r="A930" t="s">
        <v>396</v>
      </c>
      <c r="B930" t="s">
        <v>1215</v>
      </c>
      <c r="C930" t="s">
        <v>688</v>
      </c>
      <c r="D930" t="s">
        <v>689</v>
      </c>
      <c r="E930">
        <v>33131</v>
      </c>
      <c r="F930">
        <v>900000</v>
      </c>
      <c r="G930" t="str" cm="1">
        <f t="array" ref="G930">IF(OR(VLOOKUP($C930,Price_LookUp_tbl,11,FALSE)&gt;$F930,VLOOKUP($C930,Price_LookUp_tbl,12,FALSE)&lt;$F930),"Yes","No")</f>
        <v>No</v>
      </c>
      <c r="H930">
        <f t="shared" si="126"/>
        <v>-0.20543965013869619</v>
      </c>
      <c r="I930">
        <v>2</v>
      </c>
      <c r="J930" t="str">
        <f t="shared" si="127"/>
        <v>No</v>
      </c>
      <c r="K930">
        <f t="shared" si="128"/>
        <v>8.28088559132798E-2</v>
      </c>
      <c r="L930">
        <v>2</v>
      </c>
      <c r="M930" t="str">
        <f t="shared" si="129"/>
        <v>No</v>
      </c>
      <c r="N930">
        <f t="shared" si="130"/>
        <v>-0.19099756523966455</v>
      </c>
      <c r="O930">
        <v>1255</v>
      </c>
      <c r="P930" t="str">
        <f t="shared" si="131"/>
        <v>No</v>
      </c>
      <c r="Q930">
        <f t="shared" si="132"/>
        <v>-9.1218412085526848E-2</v>
      </c>
      <c r="S930">
        <v>2009</v>
      </c>
      <c r="T930" t="str">
        <f t="shared" si="133"/>
        <v>No</v>
      </c>
      <c r="U930">
        <f t="shared" si="134"/>
        <v>-3.658306870769281E-2</v>
      </c>
      <c r="V930">
        <v>105</v>
      </c>
      <c r="W930">
        <v>717</v>
      </c>
      <c r="X930" t="s">
        <v>663</v>
      </c>
      <c r="Y930">
        <v>25.768352400000001</v>
      </c>
      <c r="Z930">
        <v>-80.188671900000003</v>
      </c>
      <c r="AA930">
        <v>1.1093112748538383</v>
      </c>
    </row>
    <row r="931" spans="1:27" x14ac:dyDescent="0.3">
      <c r="A931" t="s">
        <v>396</v>
      </c>
      <c r="B931" t="s">
        <v>1216</v>
      </c>
      <c r="C931" t="s">
        <v>688</v>
      </c>
      <c r="D931" t="s">
        <v>689</v>
      </c>
      <c r="E931">
        <v>33131</v>
      </c>
      <c r="F931">
        <v>1700000</v>
      </c>
      <c r="G931" t="str" cm="1">
        <f t="array" ref="G931">IF(OR(VLOOKUP($C931,Price_LookUp_tbl,11,FALSE)&gt;$F931,VLOOKUP($C931,Price_LookUp_tbl,12,FALSE)&lt;$F931),"Yes","No")</f>
        <v>No</v>
      </c>
      <c r="H931">
        <f t="shared" si="126"/>
        <v>0.10974653755912099</v>
      </c>
      <c r="I931">
        <v>3</v>
      </c>
      <c r="J931" t="str">
        <f t="shared" si="127"/>
        <v>No</v>
      </c>
      <c r="K931">
        <f t="shared" si="128"/>
        <v>1.172680249868705</v>
      </c>
      <c r="L931">
        <v>2</v>
      </c>
      <c r="M931" t="str">
        <f t="shared" si="129"/>
        <v>No</v>
      </c>
      <c r="N931">
        <f t="shared" si="130"/>
        <v>-0.19099756523966455</v>
      </c>
      <c r="O931">
        <v>1870</v>
      </c>
      <c r="P931" t="str">
        <f t="shared" si="131"/>
        <v>No</v>
      </c>
      <c r="Q931">
        <f t="shared" si="132"/>
        <v>0.62099878181870716</v>
      </c>
      <c r="S931">
        <v>2009</v>
      </c>
      <c r="T931" t="str">
        <f t="shared" si="133"/>
        <v>No</v>
      </c>
      <c r="U931">
        <f t="shared" si="134"/>
        <v>-3.658306870769281E-2</v>
      </c>
      <c r="V931">
        <v>23</v>
      </c>
      <c r="W931">
        <v>909</v>
      </c>
      <c r="X931" t="s">
        <v>1217</v>
      </c>
      <c r="Y931">
        <v>25.768352400000001</v>
      </c>
      <c r="Z931">
        <v>-80.188671900000003</v>
      </c>
      <c r="AA931">
        <v>1.1093112748538383</v>
      </c>
    </row>
    <row r="932" spans="1:27" x14ac:dyDescent="0.3">
      <c r="A932" t="s">
        <v>396</v>
      </c>
      <c r="B932" t="s">
        <v>1218</v>
      </c>
      <c r="C932" t="s">
        <v>688</v>
      </c>
      <c r="D932" t="s">
        <v>689</v>
      </c>
      <c r="E932">
        <v>33131</v>
      </c>
      <c r="F932">
        <v>699000</v>
      </c>
      <c r="G932" t="str" cm="1">
        <f t="array" ref="G932">IF(OR(VLOOKUP($C932,Price_LookUp_tbl,11,FALSE)&gt;$F932,VLOOKUP($C932,Price_LookUp_tbl,12,FALSE)&lt;$F932),"Yes","No")</f>
        <v>No</v>
      </c>
      <c r="H932">
        <f t="shared" si="126"/>
        <v>-0.28463017979777278</v>
      </c>
      <c r="I932">
        <v>1</v>
      </c>
      <c r="J932" t="str">
        <f t="shared" si="127"/>
        <v>No</v>
      </c>
      <c r="K932">
        <f t="shared" si="128"/>
        <v>-1.0070625380421454</v>
      </c>
      <c r="L932">
        <v>1</v>
      </c>
      <c r="M932" t="str">
        <f t="shared" si="129"/>
        <v>No</v>
      </c>
      <c r="N932">
        <f t="shared" si="130"/>
        <v>-1.076531731350836</v>
      </c>
      <c r="O932">
        <v>984</v>
      </c>
      <c r="P932" t="str">
        <f t="shared" si="131"/>
        <v>No</v>
      </c>
      <c r="Q932">
        <f t="shared" si="132"/>
        <v>-0.40505720809861206</v>
      </c>
      <c r="S932">
        <v>2009</v>
      </c>
      <c r="T932" t="str">
        <f t="shared" si="133"/>
        <v>No</v>
      </c>
      <c r="U932">
        <f t="shared" si="134"/>
        <v>-3.658306870769281E-2</v>
      </c>
      <c r="V932">
        <v>20</v>
      </c>
      <c r="W932">
        <v>710</v>
      </c>
      <c r="X932" t="s">
        <v>850</v>
      </c>
      <c r="Y932">
        <v>25.768352400000001</v>
      </c>
      <c r="Z932">
        <v>-80.188671900000003</v>
      </c>
      <c r="AA932">
        <v>1.1093112748538383</v>
      </c>
    </row>
    <row r="933" spans="1:27" x14ac:dyDescent="0.3">
      <c r="A933" t="s">
        <v>396</v>
      </c>
      <c r="B933" t="s">
        <v>1219</v>
      </c>
      <c r="C933" t="s">
        <v>688</v>
      </c>
      <c r="D933" t="s">
        <v>689</v>
      </c>
      <c r="E933">
        <v>33131</v>
      </c>
      <c r="F933">
        <v>1350000</v>
      </c>
      <c r="G933" t="str" cm="1">
        <f t="array" ref="G933">IF(OR(VLOOKUP($C933,Price_LookUp_tbl,11,FALSE)&gt;$F933,VLOOKUP($C933,Price_LookUp_tbl,12,FALSE)&lt;$F933),"Yes","No")</f>
        <v>No</v>
      </c>
      <c r="H933">
        <f t="shared" si="126"/>
        <v>-2.8147419558674027E-2</v>
      </c>
      <c r="I933">
        <v>2</v>
      </c>
      <c r="J933" t="str">
        <f t="shared" si="127"/>
        <v>No</v>
      </c>
      <c r="K933">
        <f t="shared" si="128"/>
        <v>8.28088559132798E-2</v>
      </c>
      <c r="L933">
        <v>2</v>
      </c>
      <c r="M933" t="str">
        <f t="shared" si="129"/>
        <v>No</v>
      </c>
      <c r="N933">
        <f t="shared" si="130"/>
        <v>-0.19099756523966455</v>
      </c>
      <c r="O933">
        <v>1518</v>
      </c>
      <c r="P933" t="str">
        <f t="shared" si="131"/>
        <v>No</v>
      </c>
      <c r="Q933">
        <f t="shared" si="132"/>
        <v>0.21335577002311304</v>
      </c>
      <c r="S933">
        <v>2009</v>
      </c>
      <c r="T933" t="str">
        <f t="shared" si="133"/>
        <v>No</v>
      </c>
      <c r="U933">
        <f t="shared" si="134"/>
        <v>-3.658306870769281E-2</v>
      </c>
      <c r="V933">
        <v>41</v>
      </c>
      <c r="W933">
        <v>889</v>
      </c>
      <c r="X933" t="s">
        <v>1220</v>
      </c>
      <c r="Y933">
        <v>25.768352400000001</v>
      </c>
      <c r="Z933">
        <v>-80.188671900000003</v>
      </c>
      <c r="AA933">
        <v>1.1093112748538383</v>
      </c>
    </row>
    <row r="934" spans="1:27" x14ac:dyDescent="0.3">
      <c r="A934" t="s">
        <v>396</v>
      </c>
      <c r="B934" t="s">
        <v>1221</v>
      </c>
      <c r="C934" t="s">
        <v>688</v>
      </c>
      <c r="D934" t="s">
        <v>689</v>
      </c>
      <c r="E934">
        <v>33131</v>
      </c>
      <c r="F934">
        <v>1099000</v>
      </c>
      <c r="G934" t="str" cm="1">
        <f t="array" ref="G934">IF(OR(VLOOKUP($C934,Price_LookUp_tbl,11,FALSE)&gt;$F934,VLOOKUP($C934,Price_LookUp_tbl,12,FALSE)&lt;$F934),"Yes","No")</f>
        <v>No</v>
      </c>
      <c r="H934">
        <f t="shared" si="126"/>
        <v>-0.12703708594886418</v>
      </c>
      <c r="I934">
        <v>2</v>
      </c>
      <c r="J934" t="str">
        <f t="shared" si="127"/>
        <v>No</v>
      </c>
      <c r="K934">
        <f t="shared" si="128"/>
        <v>8.28088559132798E-2</v>
      </c>
      <c r="L934">
        <v>2</v>
      </c>
      <c r="M934" t="str">
        <f t="shared" si="129"/>
        <v>No</v>
      </c>
      <c r="N934">
        <f t="shared" si="130"/>
        <v>-0.19099756523966455</v>
      </c>
      <c r="O934">
        <v>1327</v>
      </c>
      <c r="P934" t="str">
        <f t="shared" si="131"/>
        <v>No</v>
      </c>
      <c r="Q934">
        <f t="shared" si="132"/>
        <v>-7.8368869455189647E-3</v>
      </c>
      <c r="S934">
        <v>2009</v>
      </c>
      <c r="T934" t="str">
        <f t="shared" si="133"/>
        <v>No</v>
      </c>
      <c r="U934">
        <f t="shared" si="134"/>
        <v>-3.658306870769281E-2</v>
      </c>
      <c r="V934">
        <v>99</v>
      </c>
      <c r="W934">
        <v>828</v>
      </c>
      <c r="X934" t="s">
        <v>1222</v>
      </c>
      <c r="Y934">
        <v>25.768352400000001</v>
      </c>
      <c r="Z934">
        <v>-80.188671900000003</v>
      </c>
      <c r="AA934">
        <v>1.1093112748538383</v>
      </c>
    </row>
    <row r="935" spans="1:27" x14ac:dyDescent="0.3">
      <c r="A935" t="s">
        <v>396</v>
      </c>
      <c r="B935" t="s">
        <v>1223</v>
      </c>
      <c r="C935" t="s">
        <v>688</v>
      </c>
      <c r="D935" t="s">
        <v>689</v>
      </c>
      <c r="E935">
        <v>33131</v>
      </c>
      <c r="F935">
        <v>604275</v>
      </c>
      <c r="G935" t="str" cm="1">
        <f t="array" ref="G935">IF(OR(VLOOKUP($C935,Price_LookUp_tbl,11,FALSE)&gt;$F935,VLOOKUP($C935,Price_LookUp_tbl,12,FALSE)&lt;$F935),"Yes","No")</f>
        <v>No</v>
      </c>
      <c r="H935">
        <f t="shared" si="126"/>
        <v>-0.32195019433486743</v>
      </c>
      <c r="I935">
        <v>1</v>
      </c>
      <c r="J935" t="str">
        <f t="shared" si="127"/>
        <v>No</v>
      </c>
      <c r="K935">
        <f t="shared" si="128"/>
        <v>-1.0070625380421454</v>
      </c>
      <c r="L935">
        <v>1</v>
      </c>
      <c r="M935" t="str">
        <f t="shared" si="129"/>
        <v>No</v>
      </c>
      <c r="N935">
        <f t="shared" si="130"/>
        <v>-1.076531731350836</v>
      </c>
      <c r="O935">
        <v>732</v>
      </c>
      <c r="P935" t="str">
        <f t="shared" si="131"/>
        <v>No</v>
      </c>
      <c r="Q935">
        <f t="shared" si="132"/>
        <v>-0.6968925460886396</v>
      </c>
      <c r="S935">
        <v>2009</v>
      </c>
      <c r="T935" t="str">
        <f t="shared" si="133"/>
        <v>No</v>
      </c>
      <c r="U935">
        <f t="shared" si="134"/>
        <v>-3.658306870769281E-2</v>
      </c>
      <c r="V935">
        <v>9</v>
      </c>
      <c r="W935">
        <v>826</v>
      </c>
      <c r="X935" t="s">
        <v>1224</v>
      </c>
      <c r="Y935">
        <v>25.768352400000001</v>
      </c>
      <c r="Z935">
        <v>-80.188671900000003</v>
      </c>
      <c r="AA935">
        <v>1.1093112748538383</v>
      </c>
    </row>
    <row r="936" spans="1:27" x14ac:dyDescent="0.3">
      <c r="A936" t="s">
        <v>396</v>
      </c>
      <c r="B936" t="s">
        <v>1225</v>
      </c>
      <c r="C936" t="s">
        <v>688</v>
      </c>
      <c r="D936" t="s">
        <v>689</v>
      </c>
      <c r="E936">
        <v>33131</v>
      </c>
      <c r="F936">
        <v>1389000</v>
      </c>
      <c r="G936" t="str" cm="1">
        <f t="array" ref="G936">IF(OR(VLOOKUP($C936,Price_LookUp_tbl,11,FALSE)&gt;$F936,VLOOKUP($C936,Price_LookUp_tbl,12,FALSE)&lt;$F936),"Yes","No")</f>
        <v>No</v>
      </c>
      <c r="H936">
        <f t="shared" si="126"/>
        <v>-1.2782092908405441E-2</v>
      </c>
      <c r="I936">
        <v>2</v>
      </c>
      <c r="J936" t="str">
        <f t="shared" si="127"/>
        <v>No</v>
      </c>
      <c r="K936">
        <f t="shared" si="128"/>
        <v>8.28088559132798E-2</v>
      </c>
      <c r="L936">
        <v>2</v>
      </c>
      <c r="M936" t="str">
        <f t="shared" si="129"/>
        <v>No</v>
      </c>
      <c r="N936">
        <f t="shared" si="130"/>
        <v>-0.19099756523966455</v>
      </c>
      <c r="O936">
        <v>1633</v>
      </c>
      <c r="P936" t="str">
        <f t="shared" si="131"/>
        <v>No</v>
      </c>
      <c r="Q936">
        <f t="shared" si="132"/>
        <v>0.34653459489951455</v>
      </c>
      <c r="S936">
        <v>2009</v>
      </c>
      <c r="T936" t="str">
        <f t="shared" si="133"/>
        <v>No</v>
      </c>
      <c r="U936">
        <f t="shared" si="134"/>
        <v>-3.658306870769281E-2</v>
      </c>
      <c r="V936">
        <v>16</v>
      </c>
      <c r="W936">
        <v>851</v>
      </c>
      <c r="X936" t="s">
        <v>985</v>
      </c>
      <c r="Y936">
        <v>25.768352400000001</v>
      </c>
      <c r="Z936">
        <v>-80.188671900000003</v>
      </c>
      <c r="AA936">
        <v>1.1093112748538383</v>
      </c>
    </row>
    <row r="937" spans="1:27" x14ac:dyDescent="0.3">
      <c r="A937" t="s">
        <v>396</v>
      </c>
      <c r="B937" t="s">
        <v>1226</v>
      </c>
      <c r="C937" t="s">
        <v>688</v>
      </c>
      <c r="D937" t="s">
        <v>689</v>
      </c>
      <c r="E937">
        <v>33131</v>
      </c>
      <c r="F937">
        <v>638000</v>
      </c>
      <c r="G937" t="str" cm="1">
        <f t="array" ref="G937">IF(OR(VLOOKUP($C937,Price_LookUp_tbl,11,FALSE)&gt;$F937,VLOOKUP($C937,Price_LookUp_tbl,12,FALSE)&lt;$F937),"Yes","No")</f>
        <v>No</v>
      </c>
      <c r="H937">
        <f t="shared" si="126"/>
        <v>-0.30866312660973133</v>
      </c>
      <c r="I937">
        <v>1</v>
      </c>
      <c r="J937" t="str">
        <f t="shared" si="127"/>
        <v>No</v>
      </c>
      <c r="K937">
        <f t="shared" si="128"/>
        <v>-1.0070625380421454</v>
      </c>
      <c r="L937">
        <v>1</v>
      </c>
      <c r="M937" t="str">
        <f t="shared" si="129"/>
        <v>No</v>
      </c>
      <c r="N937">
        <f t="shared" si="130"/>
        <v>-1.076531731350836</v>
      </c>
      <c r="O937">
        <v>984</v>
      </c>
      <c r="P937" t="str">
        <f t="shared" si="131"/>
        <v>No</v>
      </c>
      <c r="Q937">
        <f t="shared" si="132"/>
        <v>-0.40505720809861206</v>
      </c>
      <c r="S937">
        <v>2009</v>
      </c>
      <c r="T937" t="str">
        <f t="shared" si="133"/>
        <v>No</v>
      </c>
      <c r="U937">
        <f t="shared" si="134"/>
        <v>-3.658306870769281E-2</v>
      </c>
      <c r="V937">
        <v>48</v>
      </c>
      <c r="W937">
        <v>648</v>
      </c>
      <c r="X937" t="s">
        <v>1227</v>
      </c>
      <c r="Y937">
        <v>25.768352400000001</v>
      </c>
      <c r="Z937">
        <v>-80.188671900000003</v>
      </c>
      <c r="AA937">
        <v>1.1093112748538383</v>
      </c>
    </row>
    <row r="938" spans="1:27" x14ac:dyDescent="0.3">
      <c r="A938" t="s">
        <v>396</v>
      </c>
      <c r="B938" t="s">
        <v>1228</v>
      </c>
      <c r="C938" t="s">
        <v>688</v>
      </c>
      <c r="D938" t="s">
        <v>689</v>
      </c>
      <c r="E938">
        <v>33131</v>
      </c>
      <c r="F938">
        <v>700000</v>
      </c>
      <c r="G938" t="str" cm="1">
        <f t="array" ref="G938">IF(OR(VLOOKUP($C938,Price_LookUp_tbl,11,FALSE)&gt;$F938,VLOOKUP($C938,Price_LookUp_tbl,12,FALSE)&lt;$F938),"Yes","No")</f>
        <v>No</v>
      </c>
      <c r="H938">
        <f t="shared" si="126"/>
        <v>-0.28423619706315051</v>
      </c>
      <c r="I938">
        <v>1</v>
      </c>
      <c r="J938" t="str">
        <f t="shared" si="127"/>
        <v>No</v>
      </c>
      <c r="K938">
        <f t="shared" si="128"/>
        <v>-1.0070625380421454</v>
      </c>
      <c r="L938">
        <v>1</v>
      </c>
      <c r="M938" t="str">
        <f t="shared" si="129"/>
        <v>No</v>
      </c>
      <c r="N938">
        <f t="shared" si="130"/>
        <v>-1.076531731350836</v>
      </c>
      <c r="O938">
        <v>984</v>
      </c>
      <c r="P938" t="str">
        <f t="shared" si="131"/>
        <v>No</v>
      </c>
      <c r="Q938">
        <f t="shared" si="132"/>
        <v>-0.40505720809861206</v>
      </c>
      <c r="S938">
        <v>2009</v>
      </c>
      <c r="T938" t="str">
        <f t="shared" si="133"/>
        <v>No</v>
      </c>
      <c r="U938">
        <f t="shared" si="134"/>
        <v>-3.658306870769281E-2</v>
      </c>
      <c r="V938">
        <v>48</v>
      </c>
      <c r="W938">
        <v>711</v>
      </c>
      <c r="X938" t="s">
        <v>850</v>
      </c>
      <c r="Y938">
        <v>25.768352400000001</v>
      </c>
      <c r="Z938">
        <v>-80.188671900000003</v>
      </c>
      <c r="AA938">
        <v>1.1093112748538383</v>
      </c>
    </row>
    <row r="939" spans="1:27" x14ac:dyDescent="0.3">
      <c r="A939" t="s">
        <v>396</v>
      </c>
      <c r="B939" t="s">
        <v>1229</v>
      </c>
      <c r="C939" t="s">
        <v>688</v>
      </c>
      <c r="D939" t="s">
        <v>689</v>
      </c>
      <c r="E939">
        <v>33131</v>
      </c>
      <c r="F939">
        <v>995000</v>
      </c>
      <c r="G939" t="str" cm="1">
        <f t="array" ref="G939">IF(OR(VLOOKUP($C939,Price_LookUp_tbl,11,FALSE)&gt;$F939,VLOOKUP($C939,Price_LookUp_tbl,12,FALSE)&lt;$F939),"Yes","No")</f>
        <v>No</v>
      </c>
      <c r="H939">
        <f t="shared" si="126"/>
        <v>-0.1680112903495804</v>
      </c>
      <c r="I939">
        <v>2</v>
      </c>
      <c r="J939" t="str">
        <f t="shared" si="127"/>
        <v>No</v>
      </c>
      <c r="K939">
        <f t="shared" si="128"/>
        <v>8.28088559132798E-2</v>
      </c>
      <c r="L939">
        <v>2</v>
      </c>
      <c r="M939" t="str">
        <f t="shared" si="129"/>
        <v>No</v>
      </c>
      <c r="N939">
        <f t="shared" si="130"/>
        <v>-0.19099756523966455</v>
      </c>
      <c r="O939">
        <v>1255</v>
      </c>
      <c r="P939" t="str">
        <f t="shared" si="131"/>
        <v>No</v>
      </c>
      <c r="Q939">
        <f t="shared" si="132"/>
        <v>-9.1218412085526848E-2</v>
      </c>
      <c r="S939">
        <v>2009</v>
      </c>
      <c r="T939" t="str">
        <f t="shared" si="133"/>
        <v>No</v>
      </c>
      <c r="U939">
        <f t="shared" si="134"/>
        <v>-3.658306870769281E-2</v>
      </c>
      <c r="V939">
        <v>76</v>
      </c>
      <c r="W939">
        <v>793</v>
      </c>
      <c r="X939" t="s">
        <v>1230</v>
      </c>
      <c r="Y939">
        <v>25.768352400000001</v>
      </c>
      <c r="Z939">
        <v>-80.188671900000003</v>
      </c>
      <c r="AA939">
        <v>1.1093112748538383</v>
      </c>
    </row>
    <row r="940" spans="1:27" x14ac:dyDescent="0.3">
      <c r="A940" t="s">
        <v>396</v>
      </c>
      <c r="B940" t="s">
        <v>1231</v>
      </c>
      <c r="C940" t="s">
        <v>688</v>
      </c>
      <c r="D940" t="s">
        <v>689</v>
      </c>
      <c r="E940">
        <v>33131</v>
      </c>
      <c r="F940">
        <v>615000</v>
      </c>
      <c r="G940" t="str" cm="1">
        <f t="array" ref="G940">IF(OR(VLOOKUP($C940,Price_LookUp_tbl,11,FALSE)&gt;$F940,VLOOKUP($C940,Price_LookUp_tbl,12,FALSE)&lt;$F940),"Yes","No")</f>
        <v>No</v>
      </c>
      <c r="H940">
        <f t="shared" si="126"/>
        <v>-0.31772472950604358</v>
      </c>
      <c r="I940">
        <v>1</v>
      </c>
      <c r="J940" t="str">
        <f t="shared" si="127"/>
        <v>No</v>
      </c>
      <c r="K940">
        <f t="shared" si="128"/>
        <v>-1.0070625380421454</v>
      </c>
      <c r="L940">
        <v>1</v>
      </c>
      <c r="M940" t="str">
        <f t="shared" si="129"/>
        <v>No</v>
      </c>
      <c r="N940">
        <f t="shared" si="130"/>
        <v>-1.076531731350836</v>
      </c>
      <c r="O940">
        <v>732</v>
      </c>
      <c r="P940" t="str">
        <f t="shared" si="131"/>
        <v>No</v>
      </c>
      <c r="Q940">
        <f t="shared" si="132"/>
        <v>-0.6968925460886396</v>
      </c>
      <c r="S940">
        <v>2009</v>
      </c>
      <c r="T940" t="str">
        <f t="shared" si="133"/>
        <v>No</v>
      </c>
      <c r="U940">
        <f t="shared" si="134"/>
        <v>-3.658306870769281E-2</v>
      </c>
      <c r="V940">
        <v>31</v>
      </c>
      <c r="W940">
        <v>840</v>
      </c>
      <c r="X940" t="s">
        <v>1232</v>
      </c>
      <c r="Y940">
        <v>25.768352400000001</v>
      </c>
      <c r="Z940">
        <v>-80.188671900000003</v>
      </c>
      <c r="AA940">
        <v>1.1093112748538383</v>
      </c>
    </row>
    <row r="941" spans="1:27" x14ac:dyDescent="0.3">
      <c r="A941" t="s">
        <v>396</v>
      </c>
      <c r="B941" t="s">
        <v>1233</v>
      </c>
      <c r="C941" t="s">
        <v>688</v>
      </c>
      <c r="D941" t="s">
        <v>689</v>
      </c>
      <c r="E941">
        <v>33131</v>
      </c>
      <c r="F941">
        <v>795000</v>
      </c>
      <c r="G941" t="str" cm="1">
        <f t="array" ref="G941">IF(OR(VLOOKUP($C941,Price_LookUp_tbl,11,FALSE)&gt;$F941,VLOOKUP($C941,Price_LookUp_tbl,12,FALSE)&lt;$F941),"Yes","No")</f>
        <v>No</v>
      </c>
      <c r="H941">
        <f t="shared" si="126"/>
        <v>-0.24680783727403469</v>
      </c>
      <c r="I941">
        <v>2</v>
      </c>
      <c r="J941" t="str">
        <f t="shared" si="127"/>
        <v>No</v>
      </c>
      <c r="K941">
        <f t="shared" si="128"/>
        <v>8.28088559132798E-2</v>
      </c>
      <c r="L941">
        <v>2</v>
      </c>
      <c r="M941" t="str">
        <f t="shared" si="129"/>
        <v>No</v>
      </c>
      <c r="N941">
        <f t="shared" si="130"/>
        <v>-0.19099756523966455</v>
      </c>
      <c r="O941">
        <v>1197</v>
      </c>
      <c r="P941" t="str">
        <f t="shared" si="131"/>
        <v>No</v>
      </c>
      <c r="Q941">
        <f t="shared" si="132"/>
        <v>-0.15838686289275541</v>
      </c>
      <c r="S941">
        <v>2008</v>
      </c>
      <c r="T941" t="str">
        <f t="shared" si="133"/>
        <v>No</v>
      </c>
      <c r="U941">
        <f t="shared" si="134"/>
        <v>-0.11814532025272502</v>
      </c>
      <c r="V941">
        <v>42</v>
      </c>
      <c r="W941">
        <v>664</v>
      </c>
      <c r="X941" t="s">
        <v>1234</v>
      </c>
      <c r="Y941">
        <v>25.768340200000001</v>
      </c>
      <c r="Z941">
        <v>-80.190610000000007</v>
      </c>
      <c r="AA941">
        <v>1.0632116644572318</v>
      </c>
    </row>
    <row r="942" spans="1:27" x14ac:dyDescent="0.3">
      <c r="A942" t="s">
        <v>396</v>
      </c>
      <c r="B942" t="s">
        <v>1237</v>
      </c>
      <c r="C942" t="s">
        <v>688</v>
      </c>
      <c r="D942" t="s">
        <v>689</v>
      </c>
      <c r="E942">
        <v>33131</v>
      </c>
      <c r="F942">
        <v>669000</v>
      </c>
      <c r="G942" t="str" cm="1">
        <f t="array" ref="G942">IF(OR(VLOOKUP($C942,Price_LookUp_tbl,11,FALSE)&gt;$F942,VLOOKUP($C942,Price_LookUp_tbl,12,FALSE)&lt;$F942),"Yes","No")</f>
        <v>No</v>
      </c>
      <c r="H942">
        <f t="shared" si="126"/>
        <v>-0.29644966183644089</v>
      </c>
      <c r="I942">
        <v>2</v>
      </c>
      <c r="J942" t="str">
        <f t="shared" si="127"/>
        <v>No</v>
      </c>
      <c r="K942">
        <f t="shared" si="128"/>
        <v>8.28088559132798E-2</v>
      </c>
      <c r="L942">
        <v>2</v>
      </c>
      <c r="M942" t="str">
        <f t="shared" si="129"/>
        <v>No</v>
      </c>
      <c r="N942">
        <f t="shared" si="130"/>
        <v>-0.19099756523966455</v>
      </c>
      <c r="O942">
        <v>950</v>
      </c>
      <c r="P942" t="str">
        <f t="shared" si="131"/>
        <v>No</v>
      </c>
      <c r="Q942">
        <f t="shared" si="132"/>
        <v>-0.44443181719250469</v>
      </c>
      <c r="S942">
        <v>1991</v>
      </c>
      <c r="T942" t="str">
        <f t="shared" si="133"/>
        <v>No</v>
      </c>
      <c r="U942">
        <f t="shared" si="134"/>
        <v>-1.5047035965182725</v>
      </c>
      <c r="V942">
        <v>57</v>
      </c>
      <c r="W942">
        <v>704</v>
      </c>
      <c r="X942" t="s">
        <v>1121</v>
      </c>
      <c r="Y942">
        <v>25.768002800000001</v>
      </c>
      <c r="Z942">
        <v>-80.183714100000003</v>
      </c>
      <c r="AA942">
        <v>1.2517337142355649</v>
      </c>
    </row>
    <row r="943" spans="1:27" x14ac:dyDescent="0.3">
      <c r="A943" t="s">
        <v>396</v>
      </c>
      <c r="B943" t="s">
        <v>1238</v>
      </c>
      <c r="C943" t="s">
        <v>688</v>
      </c>
      <c r="D943" t="s">
        <v>689</v>
      </c>
      <c r="E943">
        <v>33131</v>
      </c>
      <c r="F943">
        <v>425000</v>
      </c>
      <c r="G943" t="str" cm="1">
        <f t="array" ref="G943">IF(OR(VLOOKUP($C943,Price_LookUp_tbl,11,FALSE)&gt;$F943,VLOOKUP($C943,Price_LookUp_tbl,12,FALSE)&lt;$F943),"Yes","No")</f>
        <v>No</v>
      </c>
      <c r="H943">
        <f t="shared" si="126"/>
        <v>-0.39258144908427517</v>
      </c>
      <c r="I943">
        <v>1</v>
      </c>
      <c r="J943" t="str">
        <f t="shared" si="127"/>
        <v>No</v>
      </c>
      <c r="K943">
        <f t="shared" si="128"/>
        <v>-1.0070625380421454</v>
      </c>
      <c r="L943">
        <v>1.5</v>
      </c>
      <c r="M943" t="str">
        <f t="shared" si="129"/>
        <v>No</v>
      </c>
      <c r="N943">
        <f t="shared" si="130"/>
        <v>-0.63376464829525025</v>
      </c>
      <c r="O943">
        <v>600</v>
      </c>
      <c r="P943" t="str">
        <f t="shared" si="131"/>
        <v>No</v>
      </c>
      <c r="Q943">
        <f t="shared" si="132"/>
        <v>-0.84975867551198747</v>
      </c>
      <c r="S943">
        <v>1991</v>
      </c>
      <c r="T943" t="str">
        <f t="shared" si="133"/>
        <v>No</v>
      </c>
      <c r="U943">
        <f t="shared" si="134"/>
        <v>-1.5047035965182725</v>
      </c>
      <c r="V943">
        <v>6</v>
      </c>
      <c r="W943">
        <v>708</v>
      </c>
      <c r="X943" t="s">
        <v>1239</v>
      </c>
      <c r="Y943">
        <v>25.768002800000001</v>
      </c>
      <c r="Z943">
        <v>-80.183714100000003</v>
      </c>
      <c r="AA943">
        <v>1.2517337142355649</v>
      </c>
    </row>
    <row r="944" spans="1:27" x14ac:dyDescent="0.3">
      <c r="A944" t="s">
        <v>396</v>
      </c>
      <c r="B944" t="s">
        <v>1240</v>
      </c>
      <c r="C944" t="s">
        <v>688</v>
      </c>
      <c r="D944" t="s">
        <v>689</v>
      </c>
      <c r="E944">
        <v>33131</v>
      </c>
      <c r="F944">
        <v>629000</v>
      </c>
      <c r="G944" t="str" cm="1">
        <f t="array" ref="G944">IF(OR(VLOOKUP($C944,Price_LookUp_tbl,11,FALSE)&gt;$F944,VLOOKUP($C944,Price_LookUp_tbl,12,FALSE)&lt;$F944),"Yes","No")</f>
        <v>No</v>
      </c>
      <c r="H944">
        <f t="shared" si="126"/>
        <v>-0.31220897122133179</v>
      </c>
      <c r="I944">
        <v>2</v>
      </c>
      <c r="J944" t="str">
        <f t="shared" si="127"/>
        <v>No</v>
      </c>
      <c r="K944">
        <f t="shared" si="128"/>
        <v>8.28088559132798E-2</v>
      </c>
      <c r="L944">
        <v>2</v>
      </c>
      <c r="M944" t="str">
        <f t="shared" si="129"/>
        <v>No</v>
      </c>
      <c r="N944">
        <f t="shared" si="130"/>
        <v>-0.19099756523966455</v>
      </c>
      <c r="O944">
        <v>950</v>
      </c>
      <c r="P944" t="str">
        <f t="shared" si="131"/>
        <v>No</v>
      </c>
      <c r="Q944">
        <f t="shared" si="132"/>
        <v>-0.44443181719250469</v>
      </c>
      <c r="S944">
        <v>1991</v>
      </c>
      <c r="T944" t="str">
        <f t="shared" si="133"/>
        <v>No</v>
      </c>
      <c r="U944">
        <f t="shared" si="134"/>
        <v>-1.5047035965182725</v>
      </c>
      <c r="V944">
        <v>6</v>
      </c>
      <c r="W944">
        <v>662</v>
      </c>
      <c r="X944" t="s">
        <v>1121</v>
      </c>
      <c r="Y944">
        <v>25.768002800000001</v>
      </c>
      <c r="Z944">
        <v>-80.183714100000003</v>
      </c>
      <c r="AA944">
        <v>1.2517337142355649</v>
      </c>
    </row>
    <row r="945" spans="1:27" x14ac:dyDescent="0.3">
      <c r="A945" t="s">
        <v>396</v>
      </c>
      <c r="B945" t="s">
        <v>1241</v>
      </c>
      <c r="C945" t="s">
        <v>688</v>
      </c>
      <c r="D945" t="s">
        <v>689</v>
      </c>
      <c r="E945">
        <v>33131</v>
      </c>
      <c r="F945">
        <v>418000</v>
      </c>
      <c r="G945" t="str" cm="1">
        <f t="array" ref="G945">IF(OR(VLOOKUP($C945,Price_LookUp_tbl,11,FALSE)&gt;$F945,VLOOKUP($C945,Price_LookUp_tbl,12,FALSE)&lt;$F945),"Yes","No")</f>
        <v>No</v>
      </c>
      <c r="H945">
        <f t="shared" si="126"/>
        <v>-0.39533932822663104</v>
      </c>
      <c r="I945">
        <v>1</v>
      </c>
      <c r="J945" t="str">
        <f t="shared" si="127"/>
        <v>No</v>
      </c>
      <c r="K945">
        <f t="shared" si="128"/>
        <v>-1.0070625380421454</v>
      </c>
      <c r="L945">
        <v>1.5</v>
      </c>
      <c r="M945" t="str">
        <f t="shared" si="129"/>
        <v>No</v>
      </c>
      <c r="N945">
        <f t="shared" si="130"/>
        <v>-0.63376464829525025</v>
      </c>
      <c r="O945">
        <v>640</v>
      </c>
      <c r="P945" t="str">
        <f t="shared" si="131"/>
        <v>No</v>
      </c>
      <c r="Q945">
        <f t="shared" si="132"/>
        <v>-0.80343560598976083</v>
      </c>
      <c r="S945">
        <v>1991</v>
      </c>
      <c r="T945" t="str">
        <f t="shared" si="133"/>
        <v>No</v>
      </c>
      <c r="U945">
        <f t="shared" si="134"/>
        <v>-1.5047035965182725</v>
      </c>
      <c r="V945">
        <v>38</v>
      </c>
      <c r="W945">
        <v>653</v>
      </c>
      <c r="X945" t="s">
        <v>1242</v>
      </c>
      <c r="Y945">
        <v>25.768002800000001</v>
      </c>
      <c r="Z945">
        <v>-80.183714100000003</v>
      </c>
      <c r="AA945">
        <v>1.2517337142355649</v>
      </c>
    </row>
    <row r="946" spans="1:27" x14ac:dyDescent="0.3">
      <c r="A946" t="s">
        <v>396</v>
      </c>
      <c r="B946" t="s">
        <v>1243</v>
      </c>
      <c r="C946" t="s">
        <v>688</v>
      </c>
      <c r="D946" t="s">
        <v>689</v>
      </c>
      <c r="E946">
        <v>33131</v>
      </c>
      <c r="F946">
        <v>640000</v>
      </c>
      <c r="G946" t="str" cm="1">
        <f t="array" ref="G946">IF(OR(VLOOKUP($C946,Price_LookUp_tbl,11,FALSE)&gt;$F946,VLOOKUP($C946,Price_LookUp_tbl,12,FALSE)&lt;$F946),"Yes","No")</f>
        <v>No</v>
      </c>
      <c r="H946">
        <f t="shared" si="126"/>
        <v>-0.3078751611404868</v>
      </c>
      <c r="I946">
        <v>2</v>
      </c>
      <c r="J946" t="str">
        <f t="shared" si="127"/>
        <v>No</v>
      </c>
      <c r="K946">
        <f t="shared" si="128"/>
        <v>8.28088559132798E-2</v>
      </c>
      <c r="L946">
        <v>2</v>
      </c>
      <c r="M946" t="str">
        <f t="shared" si="129"/>
        <v>No</v>
      </c>
      <c r="N946">
        <f t="shared" si="130"/>
        <v>-0.19099756523966455</v>
      </c>
      <c r="O946">
        <v>1030</v>
      </c>
      <c r="P946" t="str">
        <f t="shared" si="131"/>
        <v>No</v>
      </c>
      <c r="Q946">
        <f t="shared" si="132"/>
        <v>-0.35178567814805145</v>
      </c>
      <c r="S946">
        <v>1991</v>
      </c>
      <c r="T946" t="str">
        <f t="shared" si="133"/>
        <v>No</v>
      </c>
      <c r="U946">
        <f t="shared" si="134"/>
        <v>-1.5047035965182725</v>
      </c>
      <c r="V946">
        <v>47</v>
      </c>
      <c r="W946">
        <v>621</v>
      </c>
      <c r="X946" t="s">
        <v>533</v>
      </c>
      <c r="Y946">
        <v>25.768002800000001</v>
      </c>
      <c r="Z946">
        <v>-80.183714100000003</v>
      </c>
      <c r="AA946">
        <v>1.2517337142355649</v>
      </c>
    </row>
    <row r="947" spans="1:27" x14ac:dyDescent="0.3">
      <c r="A947" t="s">
        <v>396</v>
      </c>
      <c r="B947" t="s">
        <v>1244</v>
      </c>
      <c r="C947" t="s">
        <v>688</v>
      </c>
      <c r="D947" t="s">
        <v>689</v>
      </c>
      <c r="E947">
        <v>33131</v>
      </c>
      <c r="F947">
        <v>460000</v>
      </c>
      <c r="G947" t="str" cm="1">
        <f t="array" ref="G947">IF(OR(VLOOKUP($C947,Price_LookUp_tbl,11,FALSE)&gt;$F947,VLOOKUP($C947,Price_LookUp_tbl,12,FALSE)&lt;$F947),"Yes","No")</f>
        <v>No</v>
      </c>
      <c r="H947">
        <f t="shared" si="126"/>
        <v>-0.37879205337249566</v>
      </c>
      <c r="I947">
        <v>1</v>
      </c>
      <c r="J947" t="str">
        <f t="shared" si="127"/>
        <v>No</v>
      </c>
      <c r="K947">
        <f t="shared" si="128"/>
        <v>-1.0070625380421454</v>
      </c>
      <c r="L947">
        <v>1.5</v>
      </c>
      <c r="M947" t="str">
        <f t="shared" si="129"/>
        <v>No</v>
      </c>
      <c r="N947">
        <f t="shared" si="130"/>
        <v>-0.63376464829525025</v>
      </c>
      <c r="O947">
        <v>770</v>
      </c>
      <c r="P947" t="str">
        <f t="shared" si="131"/>
        <v>No</v>
      </c>
      <c r="Q947">
        <f t="shared" si="132"/>
        <v>-0.65288563004252442</v>
      </c>
      <c r="S947">
        <v>1991</v>
      </c>
      <c r="T947" t="str">
        <f t="shared" si="133"/>
        <v>No</v>
      </c>
      <c r="U947">
        <f t="shared" si="134"/>
        <v>-1.5047035965182725</v>
      </c>
      <c r="V947">
        <v>28</v>
      </c>
      <c r="W947">
        <v>597</v>
      </c>
      <c r="X947" t="s">
        <v>1232</v>
      </c>
      <c r="Y947">
        <v>25.768002800000001</v>
      </c>
      <c r="Z947">
        <v>-80.183714100000003</v>
      </c>
      <c r="AA947">
        <v>1.2517337142355649</v>
      </c>
    </row>
    <row r="948" spans="1:27" x14ac:dyDescent="0.3">
      <c r="A948" t="s">
        <v>396</v>
      </c>
      <c r="B948" t="s">
        <v>1245</v>
      </c>
      <c r="C948" t="s">
        <v>688</v>
      </c>
      <c r="D948" t="s">
        <v>689</v>
      </c>
      <c r="E948">
        <v>33131</v>
      </c>
      <c r="F948">
        <v>310000</v>
      </c>
      <c r="G948" t="str" cm="1">
        <f t="array" ref="G948">IF(OR(VLOOKUP($C948,Price_LookUp_tbl,11,FALSE)&gt;$F948,VLOOKUP($C948,Price_LookUp_tbl,12,FALSE)&lt;$F948),"Yes","No")</f>
        <v>No</v>
      </c>
      <c r="H948">
        <f t="shared" si="126"/>
        <v>-0.43788946356583636</v>
      </c>
      <c r="I948">
        <v>1</v>
      </c>
      <c r="J948" t="str">
        <f t="shared" si="127"/>
        <v>No</v>
      </c>
      <c r="K948">
        <f t="shared" si="128"/>
        <v>-1.0070625380421454</v>
      </c>
      <c r="L948">
        <v>1</v>
      </c>
      <c r="M948" t="str">
        <f t="shared" si="129"/>
        <v>No</v>
      </c>
      <c r="N948">
        <f t="shared" si="130"/>
        <v>-1.076531731350836</v>
      </c>
      <c r="O948">
        <v>520</v>
      </c>
      <c r="P948" t="str">
        <f t="shared" si="131"/>
        <v>No</v>
      </c>
      <c r="Q948">
        <f t="shared" si="132"/>
        <v>-0.94240481455644065</v>
      </c>
      <c r="S948">
        <v>1991</v>
      </c>
      <c r="T948" t="str">
        <f t="shared" si="133"/>
        <v>No</v>
      </c>
      <c r="U948">
        <f t="shared" si="134"/>
        <v>-1.5047035965182725</v>
      </c>
      <c r="V948">
        <v>48</v>
      </c>
      <c r="W948">
        <v>596</v>
      </c>
      <c r="X948" t="s">
        <v>1246</v>
      </c>
      <c r="Y948">
        <v>25.768002800000001</v>
      </c>
      <c r="Z948">
        <v>-80.183714100000003</v>
      </c>
      <c r="AA948">
        <v>1.2517337142355649</v>
      </c>
    </row>
    <row r="949" spans="1:27" x14ac:dyDescent="0.3">
      <c r="A949" t="s">
        <v>396</v>
      </c>
      <c r="B949" t="s">
        <v>1247</v>
      </c>
      <c r="C949" t="s">
        <v>688</v>
      </c>
      <c r="D949" t="s">
        <v>689</v>
      </c>
      <c r="E949">
        <v>33131</v>
      </c>
      <c r="F949">
        <v>530000</v>
      </c>
      <c r="G949" t="str" cm="1">
        <f t="array" ref="G949">IF(OR(VLOOKUP($C949,Price_LookUp_tbl,11,FALSE)&gt;$F949,VLOOKUP($C949,Price_LookUp_tbl,12,FALSE)&lt;$F949),"Yes","No")</f>
        <v>No</v>
      </c>
      <c r="H949">
        <f t="shared" si="126"/>
        <v>-0.35121326194893665</v>
      </c>
      <c r="I949">
        <v>1</v>
      </c>
      <c r="J949" t="str">
        <f t="shared" si="127"/>
        <v>No</v>
      </c>
      <c r="K949">
        <f t="shared" si="128"/>
        <v>-1.0070625380421454</v>
      </c>
      <c r="L949">
        <v>1</v>
      </c>
      <c r="M949" t="str">
        <f t="shared" si="129"/>
        <v>No</v>
      </c>
      <c r="N949">
        <f t="shared" si="130"/>
        <v>-1.076531731350836</v>
      </c>
      <c r="O949">
        <v>738</v>
      </c>
      <c r="P949" t="str">
        <f t="shared" si="131"/>
        <v>No</v>
      </c>
      <c r="Q949">
        <f t="shared" si="132"/>
        <v>-0.68994408566030563</v>
      </c>
      <c r="S949">
        <v>2008</v>
      </c>
      <c r="T949" t="str">
        <f t="shared" si="133"/>
        <v>No</v>
      </c>
      <c r="U949">
        <f t="shared" si="134"/>
        <v>-0.11814532025272502</v>
      </c>
      <c r="V949">
        <v>44</v>
      </c>
      <c r="W949">
        <v>718</v>
      </c>
      <c r="X949" t="s">
        <v>839</v>
      </c>
      <c r="Y949">
        <v>25.768447500000001</v>
      </c>
      <c r="Z949">
        <v>-80.191348700000006</v>
      </c>
      <c r="AA949">
        <v>1.0561735102538874</v>
      </c>
    </row>
    <row r="950" spans="1:27" x14ac:dyDescent="0.3">
      <c r="A950" t="s">
        <v>396</v>
      </c>
      <c r="B950" t="s">
        <v>1248</v>
      </c>
      <c r="C950" t="s">
        <v>688</v>
      </c>
      <c r="D950" t="s">
        <v>689</v>
      </c>
      <c r="E950">
        <v>33131</v>
      </c>
      <c r="F950">
        <v>695000</v>
      </c>
      <c r="G950" t="str" cm="1">
        <f t="array" ref="G950">IF(OR(VLOOKUP($C950,Price_LookUp_tbl,11,FALSE)&gt;$F950,VLOOKUP($C950,Price_LookUp_tbl,12,FALSE)&lt;$F950),"Yes","No")</f>
        <v>No</v>
      </c>
      <c r="H950">
        <f t="shared" si="126"/>
        <v>-0.28620611073626184</v>
      </c>
      <c r="I950">
        <v>2</v>
      </c>
      <c r="J950" t="str">
        <f t="shared" si="127"/>
        <v>No</v>
      </c>
      <c r="K950">
        <f t="shared" si="128"/>
        <v>8.28088559132798E-2</v>
      </c>
      <c r="L950">
        <v>2</v>
      </c>
      <c r="M950" t="str">
        <f t="shared" si="129"/>
        <v>No</v>
      </c>
      <c r="N950">
        <f t="shared" si="130"/>
        <v>-0.19099756523966455</v>
      </c>
      <c r="O950">
        <v>1123</v>
      </c>
      <c r="P950" t="str">
        <f t="shared" si="131"/>
        <v>No</v>
      </c>
      <c r="Q950">
        <f t="shared" si="132"/>
        <v>-0.24408454150887463</v>
      </c>
      <c r="S950">
        <v>2008</v>
      </c>
      <c r="T950" t="str">
        <f t="shared" si="133"/>
        <v>No</v>
      </c>
      <c r="U950">
        <f t="shared" si="134"/>
        <v>-0.11814532025272502</v>
      </c>
      <c r="V950">
        <v>15</v>
      </c>
      <c r="W950">
        <v>619</v>
      </c>
      <c r="X950" t="s">
        <v>1249</v>
      </c>
      <c r="Y950">
        <v>25.768447500000001</v>
      </c>
      <c r="Z950">
        <v>-80.191348700000006</v>
      </c>
      <c r="AA950">
        <v>1.0561735102538874</v>
      </c>
    </row>
    <row r="951" spans="1:27" x14ac:dyDescent="0.3">
      <c r="A951" t="s">
        <v>396</v>
      </c>
      <c r="B951" t="s">
        <v>1250</v>
      </c>
      <c r="C951" t="s">
        <v>688</v>
      </c>
      <c r="D951" t="s">
        <v>689</v>
      </c>
      <c r="E951">
        <v>33131</v>
      </c>
      <c r="F951">
        <v>685000</v>
      </c>
      <c r="G951" t="str" cm="1">
        <f t="array" ref="G951">IF(OR(VLOOKUP($C951,Price_LookUp_tbl,11,FALSE)&gt;$F951,VLOOKUP($C951,Price_LookUp_tbl,12,FALSE)&lt;$F951),"Yes","No")</f>
        <v>No</v>
      </c>
      <c r="H951">
        <f t="shared" si="126"/>
        <v>-0.29014593808248457</v>
      </c>
      <c r="I951">
        <v>1</v>
      </c>
      <c r="J951" t="str">
        <f t="shared" si="127"/>
        <v>No</v>
      </c>
      <c r="K951">
        <f t="shared" si="128"/>
        <v>-1.0070625380421454</v>
      </c>
      <c r="L951">
        <v>1</v>
      </c>
      <c r="M951" t="str">
        <f t="shared" si="129"/>
        <v>No</v>
      </c>
      <c r="N951">
        <f t="shared" si="130"/>
        <v>-1.076531731350836</v>
      </c>
      <c r="O951">
        <v>803</v>
      </c>
      <c r="P951" t="str">
        <f t="shared" si="131"/>
        <v>No</v>
      </c>
      <c r="Q951">
        <f t="shared" si="132"/>
        <v>-0.61466909768668743</v>
      </c>
      <c r="S951">
        <v>2008</v>
      </c>
      <c r="T951" t="str">
        <f t="shared" si="133"/>
        <v>No</v>
      </c>
      <c r="U951">
        <f t="shared" si="134"/>
        <v>-0.11814532025272502</v>
      </c>
      <c r="V951">
        <v>61</v>
      </c>
      <c r="W951">
        <v>853</v>
      </c>
      <c r="X951" t="s">
        <v>1251</v>
      </c>
      <c r="Y951">
        <v>25.768447500000001</v>
      </c>
      <c r="Z951">
        <v>-80.191348700000006</v>
      </c>
      <c r="AA951">
        <v>1.0561735102538874</v>
      </c>
    </row>
    <row r="952" spans="1:27" x14ac:dyDescent="0.3">
      <c r="A952" t="s">
        <v>396</v>
      </c>
      <c r="B952" t="s">
        <v>1252</v>
      </c>
      <c r="C952" t="s">
        <v>688</v>
      </c>
      <c r="D952" t="s">
        <v>689</v>
      </c>
      <c r="E952">
        <v>33131</v>
      </c>
      <c r="F952">
        <v>1035000</v>
      </c>
      <c r="G952" t="str" cm="1">
        <f t="array" ref="G952">IF(OR(VLOOKUP($C952,Price_LookUp_tbl,11,FALSE)&gt;$F952,VLOOKUP($C952,Price_LookUp_tbl,12,FALSE)&lt;$F952),"Yes","No")</f>
        <v>No</v>
      </c>
      <c r="H952">
        <f t="shared" si="126"/>
        <v>-0.15225198096468953</v>
      </c>
      <c r="I952">
        <v>2</v>
      </c>
      <c r="J952" t="str">
        <f t="shared" si="127"/>
        <v>No</v>
      </c>
      <c r="K952">
        <f t="shared" si="128"/>
        <v>8.28088559132798E-2</v>
      </c>
      <c r="L952">
        <v>2</v>
      </c>
      <c r="M952" t="str">
        <f t="shared" si="129"/>
        <v>No</v>
      </c>
      <c r="N952">
        <f t="shared" si="130"/>
        <v>-0.19099756523966455</v>
      </c>
      <c r="O952">
        <v>1208</v>
      </c>
      <c r="P952" t="str">
        <f t="shared" si="131"/>
        <v>No</v>
      </c>
      <c r="Q952">
        <f t="shared" si="132"/>
        <v>-0.1456480187741431</v>
      </c>
      <c r="S952">
        <v>2016</v>
      </c>
      <c r="T952" t="str">
        <f t="shared" si="133"/>
        <v>No</v>
      </c>
      <c r="U952">
        <f t="shared" si="134"/>
        <v>0.53435269210753256</v>
      </c>
      <c r="V952">
        <v>46</v>
      </c>
      <c r="W952">
        <v>857</v>
      </c>
      <c r="X952" t="s">
        <v>1253</v>
      </c>
      <c r="Y952">
        <v>25.767897999999999</v>
      </c>
      <c r="Z952">
        <v>-80.192301299999997</v>
      </c>
      <c r="AA952">
        <v>1.0038962448493074</v>
      </c>
    </row>
    <row r="953" spans="1:27" x14ac:dyDescent="0.3">
      <c r="A953" t="s">
        <v>396</v>
      </c>
      <c r="B953" t="s">
        <v>1254</v>
      </c>
      <c r="C953" t="s">
        <v>688</v>
      </c>
      <c r="D953" t="s">
        <v>689</v>
      </c>
      <c r="E953">
        <v>33131</v>
      </c>
      <c r="F953">
        <v>1220000</v>
      </c>
      <c r="G953" t="str" cm="1">
        <f t="array" ref="G953">IF(OR(VLOOKUP($C953,Price_LookUp_tbl,11,FALSE)&gt;$F953,VLOOKUP($C953,Price_LookUp_tbl,12,FALSE)&lt;$F953),"Yes","No")</f>
        <v>No</v>
      </c>
      <c r="H953">
        <f t="shared" si="126"/>
        <v>-7.9365175059569318E-2</v>
      </c>
      <c r="I953">
        <v>2</v>
      </c>
      <c r="J953" t="str">
        <f t="shared" si="127"/>
        <v>No</v>
      </c>
      <c r="K953">
        <f t="shared" si="128"/>
        <v>8.28088559132798E-2</v>
      </c>
      <c r="L953">
        <v>2.5</v>
      </c>
      <c r="M953" t="str">
        <f t="shared" si="129"/>
        <v>No</v>
      </c>
      <c r="N953">
        <f t="shared" si="130"/>
        <v>0.25176951781592122</v>
      </c>
      <c r="O953">
        <v>1265</v>
      </c>
      <c r="P953" t="str">
        <f t="shared" si="131"/>
        <v>No</v>
      </c>
      <c r="Q953">
        <f t="shared" si="132"/>
        <v>-7.9637644704970201E-2</v>
      </c>
      <c r="S953">
        <v>2016</v>
      </c>
      <c r="T953" t="str">
        <f t="shared" si="133"/>
        <v>No</v>
      </c>
      <c r="U953">
        <f t="shared" si="134"/>
        <v>0.53435269210753256</v>
      </c>
      <c r="V953">
        <v>15</v>
      </c>
      <c r="W953">
        <v>964</v>
      </c>
      <c r="X953" t="s">
        <v>1255</v>
      </c>
      <c r="Y953">
        <v>25.767897999999999</v>
      </c>
      <c r="Z953">
        <v>-80.192301299999997</v>
      </c>
      <c r="AA953">
        <v>1.0038962448493074</v>
      </c>
    </row>
    <row r="954" spans="1:27" x14ac:dyDescent="0.3">
      <c r="A954" t="s">
        <v>396</v>
      </c>
      <c r="B954" t="s">
        <v>1256</v>
      </c>
      <c r="C954" t="s">
        <v>688</v>
      </c>
      <c r="D954" t="s">
        <v>689</v>
      </c>
      <c r="E954">
        <v>33131</v>
      </c>
      <c r="F954">
        <v>1777777</v>
      </c>
      <c r="G954" t="str" cm="1">
        <f t="array" ref="G954">IF(OR(VLOOKUP($C954,Price_LookUp_tbl,11,FALSE)&gt;$F954,VLOOKUP($C954,Price_LookUp_tbl,12,FALSE)&lt;$F954),"Yes","No")</f>
        <v>No</v>
      </c>
      <c r="H954">
        <f t="shared" si="126"/>
        <v>0.14038933270983739</v>
      </c>
      <c r="I954">
        <v>3</v>
      </c>
      <c r="J954" t="str">
        <f t="shared" si="127"/>
        <v>No</v>
      </c>
      <c r="K954">
        <f t="shared" si="128"/>
        <v>1.172680249868705</v>
      </c>
      <c r="L954">
        <v>3.5</v>
      </c>
      <c r="M954" t="str">
        <f t="shared" si="129"/>
        <v>No</v>
      </c>
      <c r="N954">
        <f t="shared" si="130"/>
        <v>1.1373036839270927</v>
      </c>
      <c r="O954">
        <v>1856</v>
      </c>
      <c r="P954" t="str">
        <f t="shared" si="131"/>
        <v>No</v>
      </c>
      <c r="Q954">
        <f t="shared" si="132"/>
        <v>0.60478570748592786</v>
      </c>
      <c r="S954">
        <v>2016</v>
      </c>
      <c r="T954" t="str">
        <f t="shared" si="133"/>
        <v>No</v>
      </c>
      <c r="U954">
        <f t="shared" si="134"/>
        <v>0.53435269210753256</v>
      </c>
      <c r="V954">
        <v>65</v>
      </c>
      <c r="W954">
        <v>958</v>
      </c>
      <c r="X954" t="s">
        <v>1257</v>
      </c>
      <c r="Y954">
        <v>25.767897999999999</v>
      </c>
      <c r="Z954">
        <v>-80.192301299999997</v>
      </c>
      <c r="AA954">
        <v>1.0038962448493074</v>
      </c>
    </row>
    <row r="955" spans="1:27" x14ac:dyDescent="0.3">
      <c r="A955" t="s">
        <v>396</v>
      </c>
      <c r="B955" t="s">
        <v>1258</v>
      </c>
      <c r="C955" t="s">
        <v>688</v>
      </c>
      <c r="D955" t="s">
        <v>689</v>
      </c>
      <c r="E955">
        <v>33131</v>
      </c>
      <c r="F955">
        <v>985000</v>
      </c>
      <c r="G955" t="str" cm="1">
        <f t="array" ref="G955">IF(OR(VLOOKUP($C955,Price_LookUp_tbl,11,FALSE)&gt;$F955,VLOOKUP($C955,Price_LookUp_tbl,12,FALSE)&lt;$F955),"Yes","No")</f>
        <v>No</v>
      </c>
      <c r="H955">
        <f t="shared" si="126"/>
        <v>-0.17195111769580312</v>
      </c>
      <c r="I955">
        <v>2</v>
      </c>
      <c r="J955" t="str">
        <f t="shared" si="127"/>
        <v>No</v>
      </c>
      <c r="K955">
        <f t="shared" si="128"/>
        <v>8.28088559132798E-2</v>
      </c>
      <c r="L955">
        <v>2</v>
      </c>
      <c r="M955" t="str">
        <f t="shared" si="129"/>
        <v>No</v>
      </c>
      <c r="N955">
        <f t="shared" si="130"/>
        <v>-0.19099756523966455</v>
      </c>
      <c r="O955">
        <v>1193</v>
      </c>
      <c r="P955" t="str">
        <f t="shared" si="131"/>
        <v>No</v>
      </c>
      <c r="Q955">
        <f t="shared" si="132"/>
        <v>-0.16301916984497808</v>
      </c>
      <c r="S955">
        <v>2016</v>
      </c>
      <c r="T955" t="str">
        <f t="shared" si="133"/>
        <v>No</v>
      </c>
      <c r="U955">
        <f t="shared" si="134"/>
        <v>0.53435269210753256</v>
      </c>
      <c r="V955">
        <v>62</v>
      </c>
      <c r="W955">
        <v>826</v>
      </c>
      <c r="X955" t="s">
        <v>1259</v>
      </c>
      <c r="Y955">
        <v>25.767897999999999</v>
      </c>
      <c r="Z955">
        <v>-80.192301299999997</v>
      </c>
      <c r="AA955">
        <v>1.0038962448493074</v>
      </c>
    </row>
    <row r="956" spans="1:27" x14ac:dyDescent="0.3">
      <c r="A956" t="s">
        <v>396</v>
      </c>
      <c r="B956" t="s">
        <v>1260</v>
      </c>
      <c r="C956" t="s">
        <v>688</v>
      </c>
      <c r="D956" t="s">
        <v>689</v>
      </c>
      <c r="E956">
        <v>33131</v>
      </c>
      <c r="F956">
        <v>1225000</v>
      </c>
      <c r="G956" t="str" cm="1">
        <f t="array" ref="G956">IF(OR(VLOOKUP($C956,Price_LookUp_tbl,11,FALSE)&gt;$F956,VLOOKUP($C956,Price_LookUp_tbl,12,FALSE)&lt;$F956),"Yes","No")</f>
        <v>No</v>
      </c>
      <c r="H956">
        <f t="shared" si="126"/>
        <v>-7.739526138645797E-2</v>
      </c>
      <c r="I956">
        <v>2</v>
      </c>
      <c r="J956" t="str">
        <f t="shared" si="127"/>
        <v>No</v>
      </c>
      <c r="K956">
        <f t="shared" si="128"/>
        <v>8.28088559132798E-2</v>
      </c>
      <c r="L956">
        <v>2.5</v>
      </c>
      <c r="M956" t="str">
        <f t="shared" si="129"/>
        <v>No</v>
      </c>
      <c r="N956">
        <f t="shared" si="130"/>
        <v>0.25176951781592122</v>
      </c>
      <c r="O956">
        <v>1265</v>
      </c>
      <c r="P956" t="str">
        <f t="shared" si="131"/>
        <v>No</v>
      </c>
      <c r="Q956">
        <f t="shared" si="132"/>
        <v>-7.9637644704970201E-2</v>
      </c>
      <c r="S956">
        <v>2016</v>
      </c>
      <c r="T956" t="str">
        <f t="shared" si="133"/>
        <v>No</v>
      </c>
      <c r="U956">
        <f t="shared" si="134"/>
        <v>0.53435269210753256</v>
      </c>
      <c r="V956">
        <v>87</v>
      </c>
      <c r="W956">
        <v>968</v>
      </c>
      <c r="X956" t="s">
        <v>1261</v>
      </c>
      <c r="Y956">
        <v>25.767897999999999</v>
      </c>
      <c r="Z956">
        <v>-80.192301299999997</v>
      </c>
      <c r="AA956">
        <v>1.0038962448493074</v>
      </c>
    </row>
    <row r="957" spans="1:27" x14ac:dyDescent="0.3">
      <c r="A957" t="s">
        <v>396</v>
      </c>
      <c r="B957" t="s">
        <v>1262</v>
      </c>
      <c r="C957" t="s">
        <v>688</v>
      </c>
      <c r="D957" t="s">
        <v>689</v>
      </c>
      <c r="E957">
        <v>33131</v>
      </c>
      <c r="F957">
        <v>1115000</v>
      </c>
      <c r="G957" t="str" cm="1">
        <f t="array" ref="G957">IF(OR(VLOOKUP($C957,Price_LookUp_tbl,11,FALSE)&gt;$F957,VLOOKUP($C957,Price_LookUp_tbl,12,FALSE)&lt;$F957),"Yes","No")</f>
        <v>No</v>
      </c>
      <c r="H957">
        <f t="shared" si="126"/>
        <v>-0.12073336219490782</v>
      </c>
      <c r="I957">
        <v>2</v>
      </c>
      <c r="J957" t="str">
        <f t="shared" si="127"/>
        <v>No</v>
      </c>
      <c r="K957">
        <f t="shared" si="128"/>
        <v>8.28088559132798E-2</v>
      </c>
      <c r="L957">
        <v>2.5</v>
      </c>
      <c r="M957" t="str">
        <f t="shared" si="129"/>
        <v>No</v>
      </c>
      <c r="N957">
        <f t="shared" si="130"/>
        <v>0.25176951781592122</v>
      </c>
      <c r="O957">
        <v>1265</v>
      </c>
      <c r="P957" t="str">
        <f t="shared" si="131"/>
        <v>No</v>
      </c>
      <c r="Q957">
        <f t="shared" si="132"/>
        <v>-7.9637644704970201E-2</v>
      </c>
      <c r="S957">
        <v>2016</v>
      </c>
      <c r="T957" t="str">
        <f t="shared" si="133"/>
        <v>No</v>
      </c>
      <c r="U957">
        <f t="shared" si="134"/>
        <v>0.53435269210753256</v>
      </c>
      <c r="V957">
        <v>80</v>
      </c>
      <c r="W957">
        <v>881</v>
      </c>
      <c r="X957" t="s">
        <v>1255</v>
      </c>
      <c r="Y957">
        <v>25.767897999999999</v>
      </c>
      <c r="Z957">
        <v>-80.192301299999997</v>
      </c>
      <c r="AA957">
        <v>1.0038962448493074</v>
      </c>
    </row>
    <row r="958" spans="1:27" x14ac:dyDescent="0.3">
      <c r="A958" t="s">
        <v>396</v>
      </c>
      <c r="B958" t="s">
        <v>1263</v>
      </c>
      <c r="C958" t="s">
        <v>688</v>
      </c>
      <c r="D958" t="s">
        <v>689</v>
      </c>
      <c r="E958">
        <v>33131</v>
      </c>
      <c r="F958">
        <v>1500000</v>
      </c>
      <c r="G958" t="str" cm="1">
        <f t="array" ref="G958">IF(OR(VLOOKUP($C958,Price_LookUp_tbl,11,FALSE)&gt;$F958,VLOOKUP($C958,Price_LookUp_tbl,12,FALSE)&lt;$F958),"Yes","No")</f>
        <v>No</v>
      </c>
      <c r="H958">
        <f t="shared" si="126"/>
        <v>3.0949990634666694E-2</v>
      </c>
      <c r="I958">
        <v>3</v>
      </c>
      <c r="J958" t="str">
        <f t="shared" si="127"/>
        <v>No</v>
      </c>
      <c r="K958">
        <f t="shared" si="128"/>
        <v>1.172680249868705</v>
      </c>
      <c r="L958">
        <v>3.5</v>
      </c>
      <c r="M958" t="str">
        <f t="shared" si="129"/>
        <v>No</v>
      </c>
      <c r="N958">
        <f t="shared" si="130"/>
        <v>1.1373036839270927</v>
      </c>
      <c r="O958">
        <v>1660</v>
      </c>
      <c r="P958" t="str">
        <f t="shared" si="131"/>
        <v>No</v>
      </c>
      <c r="Q958">
        <f t="shared" si="132"/>
        <v>0.37780266682701746</v>
      </c>
      <c r="S958">
        <v>2016</v>
      </c>
      <c r="T958" t="str">
        <f t="shared" si="133"/>
        <v>No</v>
      </c>
      <c r="U958">
        <f t="shared" si="134"/>
        <v>0.53435269210753256</v>
      </c>
      <c r="V958">
        <v>60</v>
      </c>
      <c r="W958">
        <v>904</v>
      </c>
      <c r="X958" t="s">
        <v>1264</v>
      </c>
      <c r="Y958">
        <v>25.767897999999999</v>
      </c>
      <c r="Z958">
        <v>-80.192301299999997</v>
      </c>
      <c r="AA958">
        <v>1.0038962448493074</v>
      </c>
    </row>
    <row r="959" spans="1:27" x14ac:dyDescent="0.3">
      <c r="A959" t="s">
        <v>396</v>
      </c>
      <c r="B959" t="s">
        <v>1265</v>
      </c>
      <c r="C959" t="s">
        <v>688</v>
      </c>
      <c r="D959" t="s">
        <v>689</v>
      </c>
      <c r="E959">
        <v>33131</v>
      </c>
      <c r="F959">
        <v>795000</v>
      </c>
      <c r="G959" t="str" cm="1">
        <f t="array" ref="G959">IF(OR(VLOOKUP($C959,Price_LookUp_tbl,11,FALSE)&gt;$F959,VLOOKUP($C959,Price_LookUp_tbl,12,FALSE)&lt;$F959),"Yes","No")</f>
        <v>No</v>
      </c>
      <c r="H959">
        <f t="shared" si="126"/>
        <v>-0.24680783727403469</v>
      </c>
      <c r="I959">
        <v>1</v>
      </c>
      <c r="J959" t="str">
        <f t="shared" si="127"/>
        <v>No</v>
      </c>
      <c r="K959">
        <f t="shared" si="128"/>
        <v>-1.0070625380421454</v>
      </c>
      <c r="L959">
        <v>1.5</v>
      </c>
      <c r="M959" t="str">
        <f t="shared" si="129"/>
        <v>No</v>
      </c>
      <c r="N959">
        <f t="shared" si="130"/>
        <v>-0.63376464829525025</v>
      </c>
      <c r="O959">
        <v>879</v>
      </c>
      <c r="P959" t="str">
        <f t="shared" si="131"/>
        <v>No</v>
      </c>
      <c r="Q959">
        <f t="shared" si="132"/>
        <v>-0.52665526559445686</v>
      </c>
      <c r="S959">
        <v>2016</v>
      </c>
      <c r="T959" t="str">
        <f t="shared" si="133"/>
        <v>No</v>
      </c>
      <c r="U959">
        <f t="shared" si="134"/>
        <v>0.53435269210753256</v>
      </c>
      <c r="V959">
        <v>47</v>
      </c>
      <c r="W959">
        <v>904</v>
      </c>
      <c r="X959" t="s">
        <v>834</v>
      </c>
      <c r="Y959">
        <v>25.767897999999999</v>
      </c>
      <c r="Z959">
        <v>-80.192301299999997</v>
      </c>
      <c r="AA959">
        <v>1.0038962448493074</v>
      </c>
    </row>
    <row r="960" spans="1:27" x14ac:dyDescent="0.3">
      <c r="A960" t="s">
        <v>396</v>
      </c>
      <c r="B960" t="s">
        <v>1266</v>
      </c>
      <c r="C960" t="s">
        <v>688</v>
      </c>
      <c r="D960" t="s">
        <v>689</v>
      </c>
      <c r="E960">
        <v>33131</v>
      </c>
      <c r="F960">
        <v>750000</v>
      </c>
      <c r="G960" t="str" cm="1">
        <f t="array" ref="G960">IF(OR(VLOOKUP($C960,Price_LookUp_tbl,11,FALSE)&gt;$F960,VLOOKUP($C960,Price_LookUp_tbl,12,FALSE)&lt;$F960),"Yes","No")</f>
        <v>No</v>
      </c>
      <c r="H960">
        <f t="shared" si="126"/>
        <v>-0.26453706033203689</v>
      </c>
      <c r="I960">
        <v>1</v>
      </c>
      <c r="J960" t="str">
        <f t="shared" si="127"/>
        <v>No</v>
      </c>
      <c r="K960">
        <f t="shared" si="128"/>
        <v>-1.0070625380421454</v>
      </c>
      <c r="L960">
        <v>1.5</v>
      </c>
      <c r="M960" t="str">
        <f t="shared" si="129"/>
        <v>No</v>
      </c>
      <c r="N960">
        <f t="shared" si="130"/>
        <v>-0.63376464829525025</v>
      </c>
      <c r="O960">
        <v>879</v>
      </c>
      <c r="P960" t="str">
        <f t="shared" si="131"/>
        <v>No</v>
      </c>
      <c r="Q960">
        <f t="shared" si="132"/>
        <v>-0.52665526559445686</v>
      </c>
      <c r="S960">
        <v>2016</v>
      </c>
      <c r="T960" t="str">
        <f t="shared" si="133"/>
        <v>No</v>
      </c>
      <c r="U960">
        <f t="shared" si="134"/>
        <v>0.53435269210753256</v>
      </c>
      <c r="V960">
        <v>43</v>
      </c>
      <c r="W960">
        <v>853</v>
      </c>
      <c r="X960" t="s">
        <v>1267</v>
      </c>
      <c r="Y960">
        <v>25.767897999999999</v>
      </c>
      <c r="Z960">
        <v>-80.192301299999997</v>
      </c>
      <c r="AA960">
        <v>1.0038962448493074</v>
      </c>
    </row>
    <row r="961" spans="1:27" x14ac:dyDescent="0.3">
      <c r="A961" t="s">
        <v>396</v>
      </c>
      <c r="B961" t="s">
        <v>1268</v>
      </c>
      <c r="C961" t="s">
        <v>688</v>
      </c>
      <c r="D961" t="s">
        <v>689</v>
      </c>
      <c r="E961">
        <v>33131</v>
      </c>
      <c r="F961">
        <v>1220000</v>
      </c>
      <c r="G961" t="str" cm="1">
        <f t="array" ref="G961">IF(OR(VLOOKUP($C961,Price_LookUp_tbl,11,FALSE)&gt;$F961,VLOOKUP($C961,Price_LookUp_tbl,12,FALSE)&lt;$F961),"Yes","No")</f>
        <v>No</v>
      </c>
      <c r="H961">
        <f t="shared" si="126"/>
        <v>-7.9365175059569318E-2</v>
      </c>
      <c r="I961">
        <v>2</v>
      </c>
      <c r="J961" t="str">
        <f t="shared" si="127"/>
        <v>No</v>
      </c>
      <c r="K961">
        <f t="shared" si="128"/>
        <v>8.28088559132798E-2</v>
      </c>
      <c r="L961">
        <v>2.5</v>
      </c>
      <c r="M961" t="str">
        <f t="shared" si="129"/>
        <v>No</v>
      </c>
      <c r="N961">
        <f t="shared" si="130"/>
        <v>0.25176951781592122</v>
      </c>
      <c r="O961">
        <v>1265</v>
      </c>
      <c r="P961" t="str">
        <f t="shared" si="131"/>
        <v>No</v>
      </c>
      <c r="Q961">
        <f t="shared" si="132"/>
        <v>-7.9637644704970201E-2</v>
      </c>
      <c r="S961">
        <v>2016</v>
      </c>
      <c r="T961" t="str">
        <f t="shared" si="133"/>
        <v>No</v>
      </c>
      <c r="U961">
        <f t="shared" si="134"/>
        <v>0.53435269210753256</v>
      </c>
      <c r="V961">
        <v>82</v>
      </c>
      <c r="W961">
        <v>964</v>
      </c>
      <c r="X961" t="s">
        <v>1269</v>
      </c>
      <c r="Y961">
        <v>25.767897999999999</v>
      </c>
      <c r="Z961">
        <v>-80.192301299999997</v>
      </c>
      <c r="AA961">
        <v>1.0038962448493074</v>
      </c>
    </row>
    <row r="962" spans="1:27" x14ac:dyDescent="0.3">
      <c r="A962" t="s">
        <v>396</v>
      </c>
      <c r="B962" t="s">
        <v>1270</v>
      </c>
      <c r="C962" t="s">
        <v>688</v>
      </c>
      <c r="D962" t="s">
        <v>689</v>
      </c>
      <c r="E962">
        <v>33131</v>
      </c>
      <c r="F962">
        <v>2100000</v>
      </c>
      <c r="G962" t="str" cm="1">
        <f t="array" ref="G962">IF(OR(VLOOKUP($C962,Price_LookUp_tbl,11,FALSE)&gt;$F962,VLOOKUP($C962,Price_LookUp_tbl,12,FALSE)&lt;$F962),"Yes","No")</f>
        <v>No</v>
      </c>
      <c r="H962">
        <f t="shared" ref="H962:H1025" si="135">STANDARDIZE($F962,VLOOKUP($C962,Price_LookUp_tbl,2,FALSE),VLOOKUP($C962,Price_LookUp_tbl,3,FALSE))</f>
        <v>0.26733963140802958</v>
      </c>
      <c r="I962">
        <v>3</v>
      </c>
      <c r="J962" t="str">
        <f t="shared" ref="J962:J1025" si="136">IF(OR(VLOOKUP($C962,Beds_LookUp_tbl,11,FALSE)&gt;$I962,VLOOKUP($C962,Beds_LookUp_tbl,12,FALSE)&lt;$I962),"Yes","No")</f>
        <v>No</v>
      </c>
      <c r="K962">
        <f t="shared" ref="K962:K1025" si="137">STANDARDIZE($I962,VLOOKUP($C962,Beds_LookUp_tbl,2,FALSE),VLOOKUP($C962,Beds_LookUp_tbl,3,FALSE))</f>
        <v>1.172680249868705</v>
      </c>
      <c r="L962">
        <v>3.5</v>
      </c>
      <c r="M962" t="str">
        <f t="shared" ref="M962:M1025" si="138">IF(OR(VLOOKUP($C962,Baths_LookUp_tbl,11,FALSE)&gt;$L962,VLOOKUP($C962,Baths_LookUp_tbl,12,FALSE)&lt;$L962),"Yes","No")</f>
        <v>No</v>
      </c>
      <c r="N962">
        <f t="shared" ref="N962:N1025" si="139">STANDARDIZE($L962,VLOOKUP($C962,Baths_LookUp_tbl,2,FALSE),VLOOKUP($C962,Baths_LookUp_tbl,3,FALSE))</f>
        <v>1.1373036839270927</v>
      </c>
      <c r="O962">
        <v>1918</v>
      </c>
      <c r="P962" t="str">
        <f t="shared" ref="P962:P1025" si="140">IF(OR(VLOOKUP($C962,Square_Feet_LookUp_tbl,11,FALSE)&gt;$O962,VLOOKUP($C962,Square_Feet_LookUp_tbl,12,FALSE)&lt;$O962),"Yes","No")</f>
        <v>No</v>
      </c>
      <c r="Q962">
        <f t="shared" ref="Q962:Q1025" si="141">STANDARDIZE($O962,VLOOKUP($C962,Square_Feet_LookUp_tbl,2,FALSE),VLOOKUP($C962,Square_Feet_LookUp_tbl,3,FALSE))</f>
        <v>0.67658646524537902</v>
      </c>
      <c r="S962">
        <v>2016</v>
      </c>
      <c r="T962" t="str">
        <f t="shared" ref="T962:T1025" si="142">IF(OR(VLOOKUP($C962,Year_Built_LookUp_tbl,11,FALSE)&gt;$S962,VLOOKUP($C962,Year_Built_LookUp_tbl,12,FALSE)&lt;$S962),"Yes","No")</f>
        <v>No</v>
      </c>
      <c r="U962">
        <f t="shared" ref="U962:U1025" si="143">STANDARDIZE($S962,VLOOKUP($C962,Year_Built_LookUp_tbl,2,FALSE),VLOOKUP($C962,Year_Built_LookUp_tbl,3,FALSE))</f>
        <v>0.53435269210753256</v>
      </c>
      <c r="V962">
        <v>44</v>
      </c>
      <c r="W962">
        <v>1095</v>
      </c>
      <c r="X962" t="s">
        <v>1271</v>
      </c>
      <c r="Y962">
        <v>25.767897999999999</v>
      </c>
      <c r="Z962">
        <v>-80.192301299999997</v>
      </c>
      <c r="AA962">
        <v>1.0038962448493074</v>
      </c>
    </row>
    <row r="963" spans="1:27" x14ac:dyDescent="0.3">
      <c r="A963" t="s">
        <v>396</v>
      </c>
      <c r="B963" t="s">
        <v>1274</v>
      </c>
      <c r="C963" t="s">
        <v>688</v>
      </c>
      <c r="D963" t="s">
        <v>689</v>
      </c>
      <c r="E963">
        <v>33131</v>
      </c>
      <c r="F963">
        <v>575000</v>
      </c>
      <c r="G963" t="str" cm="1">
        <f t="array" ref="G963">IF(OR(VLOOKUP($C963,Price_LookUp_tbl,11,FALSE)&gt;$F963,VLOOKUP($C963,Price_LookUp_tbl,12,FALSE)&lt;$F963),"Yes","No")</f>
        <v>No</v>
      </c>
      <c r="H963">
        <f t="shared" si="135"/>
        <v>-0.33348403889093442</v>
      </c>
      <c r="I963">
        <v>2</v>
      </c>
      <c r="J963" t="str">
        <f t="shared" si="136"/>
        <v>No</v>
      </c>
      <c r="K963">
        <f t="shared" si="137"/>
        <v>8.28088559132798E-2</v>
      </c>
      <c r="L963">
        <v>2</v>
      </c>
      <c r="M963" t="str">
        <f t="shared" si="138"/>
        <v>No</v>
      </c>
      <c r="N963">
        <f t="shared" si="139"/>
        <v>-0.19099756523966455</v>
      </c>
      <c r="O963">
        <v>968</v>
      </c>
      <c r="P963" t="str">
        <f t="shared" si="140"/>
        <v>No</v>
      </c>
      <c r="Q963">
        <f t="shared" si="141"/>
        <v>-0.42358643590750272</v>
      </c>
      <c r="S963">
        <v>1990</v>
      </c>
      <c r="T963" t="str">
        <f t="shared" si="142"/>
        <v>No</v>
      </c>
      <c r="U963">
        <f t="shared" si="143"/>
        <v>-1.5862658480633047</v>
      </c>
      <c r="V963">
        <v>23</v>
      </c>
      <c r="W963">
        <v>594</v>
      </c>
      <c r="X963" t="s">
        <v>1275</v>
      </c>
      <c r="Y963">
        <v>25.766096900000001</v>
      </c>
      <c r="Z963">
        <v>-80.183799300000004</v>
      </c>
      <c r="AA963">
        <v>1.1478227021656988</v>
      </c>
    </row>
    <row r="964" spans="1:27" x14ac:dyDescent="0.3">
      <c r="A964" t="s">
        <v>396</v>
      </c>
      <c r="B964" t="s">
        <v>1276</v>
      </c>
      <c r="C964" t="s">
        <v>688</v>
      </c>
      <c r="D964" t="s">
        <v>689</v>
      </c>
      <c r="E964">
        <v>33131</v>
      </c>
      <c r="F964">
        <v>499000</v>
      </c>
      <c r="G964" t="str" cm="1">
        <f t="array" ref="G964">IF(OR(VLOOKUP($C964,Price_LookUp_tbl,11,FALSE)&gt;$F964,VLOOKUP($C964,Price_LookUp_tbl,12,FALSE)&lt;$F964),"Yes","No")</f>
        <v>No</v>
      </c>
      <c r="H964">
        <f t="shared" si="135"/>
        <v>-0.36342672672222703</v>
      </c>
      <c r="I964">
        <v>2</v>
      </c>
      <c r="J964" t="str">
        <f t="shared" si="136"/>
        <v>No</v>
      </c>
      <c r="K964">
        <f t="shared" si="137"/>
        <v>8.28088559132798E-2</v>
      </c>
      <c r="L964">
        <v>2</v>
      </c>
      <c r="M964" t="str">
        <f t="shared" si="138"/>
        <v>No</v>
      </c>
      <c r="N964">
        <f t="shared" si="139"/>
        <v>-0.19099756523966455</v>
      </c>
      <c r="O964">
        <v>968</v>
      </c>
      <c r="P964" t="str">
        <f t="shared" si="140"/>
        <v>No</v>
      </c>
      <c r="Q964">
        <f t="shared" si="141"/>
        <v>-0.42358643590750272</v>
      </c>
      <c r="S964">
        <v>1990</v>
      </c>
      <c r="T964" t="str">
        <f t="shared" si="142"/>
        <v>No</v>
      </c>
      <c r="U964">
        <f t="shared" si="143"/>
        <v>-1.5862658480633047</v>
      </c>
      <c r="V964">
        <v>17</v>
      </c>
      <c r="W964">
        <v>515</v>
      </c>
      <c r="X964" t="s">
        <v>1277</v>
      </c>
      <c r="Y964">
        <v>25.766096900000001</v>
      </c>
      <c r="Z964">
        <v>-80.183799300000004</v>
      </c>
      <c r="AA964">
        <v>1.1478227021656988</v>
      </c>
    </row>
    <row r="965" spans="1:27" x14ac:dyDescent="0.3">
      <c r="A965" t="s">
        <v>396</v>
      </c>
      <c r="B965" t="s">
        <v>1278</v>
      </c>
      <c r="C965" t="s">
        <v>688</v>
      </c>
      <c r="D965" t="s">
        <v>689</v>
      </c>
      <c r="E965">
        <v>33131</v>
      </c>
      <c r="F965">
        <v>422500</v>
      </c>
      <c r="G965" t="str" cm="1">
        <f t="array" ref="G965">IF(OR(VLOOKUP($C965,Price_LookUp_tbl,11,FALSE)&gt;$F965,VLOOKUP($C965,Price_LookUp_tbl,12,FALSE)&lt;$F965),"Yes","No")</f>
        <v>No</v>
      </c>
      <c r="H965">
        <f t="shared" si="135"/>
        <v>-0.39356640592083081</v>
      </c>
      <c r="I965">
        <v>1</v>
      </c>
      <c r="J965" t="str">
        <f t="shared" si="136"/>
        <v>No</v>
      </c>
      <c r="K965">
        <f t="shared" si="137"/>
        <v>-1.0070625380421454</v>
      </c>
      <c r="L965">
        <v>1</v>
      </c>
      <c r="M965" t="str">
        <f t="shared" si="138"/>
        <v>No</v>
      </c>
      <c r="N965">
        <f t="shared" si="139"/>
        <v>-1.076531731350836</v>
      </c>
      <c r="O965">
        <v>674</v>
      </c>
      <c r="P965" t="str">
        <f t="shared" si="140"/>
        <v>No</v>
      </c>
      <c r="Q965">
        <f t="shared" si="141"/>
        <v>-0.76406099689586826</v>
      </c>
      <c r="S965">
        <v>1990</v>
      </c>
      <c r="T965" t="str">
        <f t="shared" si="142"/>
        <v>No</v>
      </c>
      <c r="U965">
        <f t="shared" si="143"/>
        <v>-1.5862658480633047</v>
      </c>
      <c r="V965">
        <v>68</v>
      </c>
      <c r="W965">
        <v>627</v>
      </c>
      <c r="X965" t="s">
        <v>874</v>
      </c>
      <c r="Y965">
        <v>25.766096900000001</v>
      </c>
      <c r="Z965">
        <v>-80.183799300000004</v>
      </c>
      <c r="AA965">
        <v>1.1478227021656988</v>
      </c>
    </row>
    <row r="966" spans="1:27" x14ac:dyDescent="0.3">
      <c r="A966" t="s">
        <v>396</v>
      </c>
      <c r="B966" t="s">
        <v>1279</v>
      </c>
      <c r="C966" t="s">
        <v>688</v>
      </c>
      <c r="D966" t="s">
        <v>689</v>
      </c>
      <c r="E966">
        <v>33131</v>
      </c>
      <c r="F966">
        <v>1390000</v>
      </c>
      <c r="G966" t="str" cm="1">
        <f t="array" ref="G966">IF(OR(VLOOKUP($C966,Price_LookUp_tbl,11,FALSE)&gt;$F966,VLOOKUP($C966,Price_LookUp_tbl,12,FALSE)&lt;$F966),"Yes","No")</f>
        <v>No</v>
      </c>
      <c r="H966">
        <f t="shared" si="135"/>
        <v>-1.2388110173783169E-2</v>
      </c>
      <c r="I966">
        <v>3</v>
      </c>
      <c r="J966" t="str">
        <f t="shared" si="136"/>
        <v>No</v>
      </c>
      <c r="K966">
        <f t="shared" si="137"/>
        <v>1.172680249868705</v>
      </c>
      <c r="L966">
        <v>4</v>
      </c>
      <c r="M966" t="str">
        <f t="shared" si="138"/>
        <v>No</v>
      </c>
      <c r="N966">
        <f t="shared" si="139"/>
        <v>1.5800707669826786</v>
      </c>
      <c r="O966">
        <v>1960</v>
      </c>
      <c r="P966" t="str">
        <f t="shared" si="140"/>
        <v>No</v>
      </c>
      <c r="Q966">
        <f t="shared" si="141"/>
        <v>0.72522568824371703</v>
      </c>
      <c r="S966">
        <v>1995</v>
      </c>
      <c r="T966" t="str">
        <f t="shared" si="142"/>
        <v>No</v>
      </c>
      <c r="U966">
        <f t="shared" si="143"/>
        <v>-1.1784545903381436</v>
      </c>
      <c r="V966">
        <v>120</v>
      </c>
      <c r="W966">
        <v>709</v>
      </c>
      <c r="X966" t="s">
        <v>1280</v>
      </c>
      <c r="Y966">
        <v>25.765262100000001</v>
      </c>
      <c r="Z966">
        <v>-80.184134700000001</v>
      </c>
      <c r="AA966">
        <v>1.0913409566359256</v>
      </c>
    </row>
    <row r="967" spans="1:27" x14ac:dyDescent="0.3">
      <c r="A967" t="s">
        <v>396</v>
      </c>
      <c r="B967" t="s">
        <v>1281</v>
      </c>
      <c r="C967" t="s">
        <v>688</v>
      </c>
      <c r="D967" t="s">
        <v>689</v>
      </c>
      <c r="E967">
        <v>33131</v>
      </c>
      <c r="F967">
        <v>1250000</v>
      </c>
      <c r="G967" t="str" cm="1">
        <f t="array" ref="G967">IF(OR(VLOOKUP($C967,Price_LookUp_tbl,11,FALSE)&gt;$F967,VLOOKUP($C967,Price_LookUp_tbl,12,FALSE)&lt;$F967),"Yes","No")</f>
        <v>No</v>
      </c>
      <c r="H967">
        <f t="shared" si="135"/>
        <v>-6.7545693020901174E-2</v>
      </c>
      <c r="I967">
        <v>3</v>
      </c>
      <c r="J967" t="str">
        <f t="shared" si="136"/>
        <v>No</v>
      </c>
      <c r="K967">
        <f t="shared" si="137"/>
        <v>1.172680249868705</v>
      </c>
      <c r="L967">
        <v>3</v>
      </c>
      <c r="M967" t="str">
        <f t="shared" si="138"/>
        <v>No</v>
      </c>
      <c r="N967">
        <f t="shared" si="139"/>
        <v>0.69453660087150693</v>
      </c>
      <c r="O967">
        <v>1334</v>
      </c>
      <c r="P967" t="str">
        <f t="shared" si="140"/>
        <v>No</v>
      </c>
      <c r="Q967">
        <f t="shared" si="141"/>
        <v>2.6965022087069074E-4</v>
      </c>
      <c r="S967">
        <v>2018</v>
      </c>
      <c r="T967" t="str">
        <f t="shared" si="142"/>
        <v>No</v>
      </c>
      <c r="U967">
        <f t="shared" si="143"/>
        <v>0.69747719519759699</v>
      </c>
      <c r="V967">
        <v>15</v>
      </c>
      <c r="W967">
        <v>937</v>
      </c>
      <c r="X967" t="s">
        <v>1282</v>
      </c>
      <c r="Y967">
        <v>25.765951999999999</v>
      </c>
      <c r="Z967">
        <v>-80.193033700000001</v>
      </c>
      <c r="AA967">
        <v>0.86248339947600727</v>
      </c>
    </row>
    <row r="968" spans="1:27" x14ac:dyDescent="0.3">
      <c r="A968" t="s">
        <v>396</v>
      </c>
      <c r="B968" t="s">
        <v>1283</v>
      </c>
      <c r="C968" t="s">
        <v>688</v>
      </c>
      <c r="D968" t="s">
        <v>689</v>
      </c>
      <c r="E968">
        <v>33131</v>
      </c>
      <c r="F968">
        <v>605000</v>
      </c>
      <c r="G968" t="str" cm="1">
        <f t="array" ref="G968">IF(OR(VLOOKUP($C968,Price_LookUp_tbl,11,FALSE)&gt;$F968,VLOOKUP($C968,Price_LookUp_tbl,12,FALSE)&lt;$F968),"Yes","No")</f>
        <v>No</v>
      </c>
      <c r="H968">
        <f t="shared" si="135"/>
        <v>-0.3216645568522663</v>
      </c>
      <c r="I968">
        <v>1</v>
      </c>
      <c r="J968" t="str">
        <f t="shared" si="136"/>
        <v>No</v>
      </c>
      <c r="K968">
        <f t="shared" si="137"/>
        <v>-1.0070625380421454</v>
      </c>
      <c r="L968">
        <v>1.5</v>
      </c>
      <c r="M968" t="str">
        <f t="shared" si="138"/>
        <v>No</v>
      </c>
      <c r="N968">
        <f t="shared" si="139"/>
        <v>-0.63376464829525025</v>
      </c>
      <c r="O968">
        <v>907</v>
      </c>
      <c r="P968" t="str">
        <f t="shared" si="140"/>
        <v>No</v>
      </c>
      <c r="Q968">
        <f t="shared" si="141"/>
        <v>-0.49422911692889826</v>
      </c>
      <c r="S968">
        <v>1998</v>
      </c>
      <c r="T968" t="str">
        <f t="shared" si="142"/>
        <v>No</v>
      </c>
      <c r="U968">
        <f t="shared" si="143"/>
        <v>-0.933767835703047</v>
      </c>
      <c r="V968">
        <v>96</v>
      </c>
      <c r="W968">
        <v>667</v>
      </c>
      <c r="X968" t="s">
        <v>401</v>
      </c>
      <c r="Y968">
        <v>25.768696200000001</v>
      </c>
      <c r="Z968">
        <v>-80.183204700000005</v>
      </c>
      <c r="AA968">
        <v>1.3089829300781042</v>
      </c>
    </row>
    <row r="969" spans="1:27" x14ac:dyDescent="0.3">
      <c r="A969" t="s">
        <v>396</v>
      </c>
      <c r="B969" t="s">
        <v>1284</v>
      </c>
      <c r="C969" t="s">
        <v>688</v>
      </c>
      <c r="D969" t="s">
        <v>689</v>
      </c>
      <c r="E969">
        <v>33131</v>
      </c>
      <c r="F969">
        <v>1139000</v>
      </c>
      <c r="G969" t="str" cm="1">
        <f t="array" ref="G969">IF(OR(VLOOKUP($C969,Price_LookUp_tbl,11,FALSE)&gt;$F969,VLOOKUP($C969,Price_LookUp_tbl,12,FALSE)&lt;$F969),"Yes","No")</f>
        <v>No</v>
      </c>
      <c r="H969">
        <f t="shared" si="135"/>
        <v>-0.11127777656397331</v>
      </c>
      <c r="I969">
        <v>2</v>
      </c>
      <c r="J969" t="str">
        <f t="shared" si="136"/>
        <v>No</v>
      </c>
      <c r="K969">
        <f t="shared" si="137"/>
        <v>8.28088559132798E-2</v>
      </c>
      <c r="L969">
        <v>2</v>
      </c>
      <c r="M969" t="str">
        <f t="shared" si="138"/>
        <v>No</v>
      </c>
      <c r="N969">
        <f t="shared" si="139"/>
        <v>-0.19099756523966455</v>
      </c>
      <c r="O969">
        <v>1317</v>
      </c>
      <c r="P969" t="str">
        <f t="shared" si="140"/>
        <v>No</v>
      </c>
      <c r="Q969">
        <f t="shared" si="141"/>
        <v>-1.9417654326075614E-2</v>
      </c>
      <c r="S969">
        <v>1999</v>
      </c>
      <c r="T969" t="str">
        <f t="shared" si="142"/>
        <v>No</v>
      </c>
      <c r="U969">
        <f t="shared" si="143"/>
        <v>-0.85220558415801484</v>
      </c>
      <c r="V969">
        <v>21</v>
      </c>
      <c r="W969">
        <v>865</v>
      </c>
      <c r="X969" t="s">
        <v>1285</v>
      </c>
      <c r="Y969">
        <v>25.768696200000001</v>
      </c>
      <c r="Z969">
        <v>-80.183204700000005</v>
      </c>
      <c r="AA969">
        <v>1.3089829300781042</v>
      </c>
    </row>
    <row r="970" spans="1:27" x14ac:dyDescent="0.3">
      <c r="A970" t="s">
        <v>396</v>
      </c>
      <c r="B970" t="s">
        <v>1288</v>
      </c>
      <c r="C970" t="s">
        <v>688</v>
      </c>
      <c r="D970" t="s">
        <v>689</v>
      </c>
      <c r="E970">
        <v>33131</v>
      </c>
      <c r="F970">
        <v>569900</v>
      </c>
      <c r="G970" t="str" cm="1">
        <f t="array" ref="G970">IF(OR(VLOOKUP($C970,Price_LookUp_tbl,11,FALSE)&gt;$F970,VLOOKUP($C970,Price_LookUp_tbl,12,FALSE)&lt;$F970),"Yes","No")</f>
        <v>No</v>
      </c>
      <c r="H970">
        <f t="shared" si="135"/>
        <v>-0.33549335083750803</v>
      </c>
      <c r="I970">
        <v>1</v>
      </c>
      <c r="J970" t="str">
        <f t="shared" si="136"/>
        <v>No</v>
      </c>
      <c r="K970">
        <f t="shared" si="137"/>
        <v>-1.0070625380421454</v>
      </c>
      <c r="L970">
        <v>1.5</v>
      </c>
      <c r="M970" t="str">
        <f t="shared" si="138"/>
        <v>No</v>
      </c>
      <c r="N970">
        <f t="shared" si="139"/>
        <v>-0.63376464829525025</v>
      </c>
      <c r="O970">
        <v>780</v>
      </c>
      <c r="P970" t="str">
        <f t="shared" si="140"/>
        <v>No</v>
      </c>
      <c r="Q970">
        <f t="shared" si="141"/>
        <v>-0.64130486266196773</v>
      </c>
      <c r="S970">
        <v>1995</v>
      </c>
      <c r="T970" t="str">
        <f t="shared" si="142"/>
        <v>No</v>
      </c>
      <c r="U970">
        <f t="shared" si="143"/>
        <v>-1.1784545903381436</v>
      </c>
      <c r="V970">
        <v>83</v>
      </c>
      <c r="W970">
        <v>731</v>
      </c>
      <c r="X970" t="s">
        <v>1289</v>
      </c>
      <c r="Y970">
        <v>25.769243700000001</v>
      </c>
      <c r="Z970">
        <v>-80.1848727</v>
      </c>
      <c r="AA970">
        <v>1.2789181919302104</v>
      </c>
    </row>
    <row r="971" spans="1:27" x14ac:dyDescent="0.3">
      <c r="A971" t="s">
        <v>396</v>
      </c>
      <c r="B971" t="s">
        <v>1290</v>
      </c>
      <c r="C971" t="s">
        <v>688</v>
      </c>
      <c r="D971" t="s">
        <v>689</v>
      </c>
      <c r="E971">
        <v>33131</v>
      </c>
      <c r="F971">
        <v>849000</v>
      </c>
      <c r="G971" t="str" cm="1">
        <f t="array" ref="G971">IF(OR(VLOOKUP($C971,Price_LookUp_tbl,11,FALSE)&gt;$F971,VLOOKUP($C971,Price_LookUp_tbl,12,FALSE)&lt;$F971),"Yes","No")</f>
        <v>No</v>
      </c>
      <c r="H971">
        <f t="shared" si="135"/>
        <v>-0.22553276960443203</v>
      </c>
      <c r="I971">
        <v>2</v>
      </c>
      <c r="J971" t="str">
        <f t="shared" si="136"/>
        <v>No</v>
      </c>
      <c r="K971">
        <f t="shared" si="137"/>
        <v>8.28088559132798E-2</v>
      </c>
      <c r="L971">
        <v>2</v>
      </c>
      <c r="M971" t="str">
        <f t="shared" si="138"/>
        <v>No</v>
      </c>
      <c r="N971">
        <f t="shared" si="139"/>
        <v>-0.19099756523966455</v>
      </c>
      <c r="O971">
        <v>1310</v>
      </c>
      <c r="P971" t="str">
        <f t="shared" si="140"/>
        <v>No</v>
      </c>
      <c r="Q971">
        <f t="shared" si="141"/>
        <v>-2.752419149246527E-2</v>
      </c>
      <c r="S971">
        <v>1995</v>
      </c>
      <c r="T971" t="str">
        <f t="shared" si="142"/>
        <v>No</v>
      </c>
      <c r="U971">
        <f t="shared" si="143"/>
        <v>-1.1784545903381436</v>
      </c>
      <c r="V971">
        <v>63</v>
      </c>
      <c r="W971">
        <v>648</v>
      </c>
      <c r="X971" t="s">
        <v>1291</v>
      </c>
      <c r="Y971">
        <v>25.769243700000001</v>
      </c>
      <c r="Z971">
        <v>-80.1848727</v>
      </c>
      <c r="AA971">
        <v>1.2789181919302104</v>
      </c>
    </row>
    <row r="972" spans="1:27" x14ac:dyDescent="0.3">
      <c r="A972" t="s">
        <v>396</v>
      </c>
      <c r="B972" t="s">
        <v>1292</v>
      </c>
      <c r="C972" t="s">
        <v>688</v>
      </c>
      <c r="D972" t="s">
        <v>689</v>
      </c>
      <c r="E972">
        <v>33131</v>
      </c>
      <c r="F972">
        <v>775000</v>
      </c>
      <c r="G972" t="str" cm="1">
        <f t="array" ref="G972">IF(OR(VLOOKUP($C972,Price_LookUp_tbl,11,FALSE)&gt;$F972,VLOOKUP($C972,Price_LookUp_tbl,12,FALSE)&lt;$F972),"Yes","No")</f>
        <v>No</v>
      </c>
      <c r="H972">
        <f t="shared" si="135"/>
        <v>-0.25468749196648011</v>
      </c>
      <c r="I972">
        <v>2</v>
      </c>
      <c r="J972" t="str">
        <f t="shared" si="136"/>
        <v>No</v>
      </c>
      <c r="K972">
        <f t="shared" si="137"/>
        <v>8.28088559132798E-2</v>
      </c>
      <c r="L972">
        <v>2</v>
      </c>
      <c r="M972" t="str">
        <f t="shared" si="138"/>
        <v>No</v>
      </c>
      <c r="N972">
        <f t="shared" si="139"/>
        <v>-0.19099756523966455</v>
      </c>
      <c r="O972">
        <v>1101</v>
      </c>
      <c r="P972" t="str">
        <f t="shared" si="140"/>
        <v>No</v>
      </c>
      <c r="Q972">
        <f t="shared" si="141"/>
        <v>-0.26956222974609928</v>
      </c>
      <c r="S972">
        <v>2008</v>
      </c>
      <c r="T972" t="str">
        <f t="shared" si="142"/>
        <v>No</v>
      </c>
      <c r="U972">
        <f t="shared" si="143"/>
        <v>-0.11814532025272502</v>
      </c>
      <c r="V972">
        <v>90</v>
      </c>
      <c r="W972">
        <v>704</v>
      </c>
      <c r="X972" t="s">
        <v>950</v>
      </c>
      <c r="Y972">
        <v>25.764962100000002</v>
      </c>
      <c r="Z972">
        <v>-80.190115500000005</v>
      </c>
      <c r="AA972">
        <v>0.85920673867524755</v>
      </c>
    </row>
    <row r="973" spans="1:27" x14ac:dyDescent="0.3">
      <c r="A973" t="s">
        <v>396</v>
      </c>
      <c r="B973" t="s">
        <v>1293</v>
      </c>
      <c r="C973" t="s">
        <v>688</v>
      </c>
      <c r="D973" t="s">
        <v>689</v>
      </c>
      <c r="E973">
        <v>33131</v>
      </c>
      <c r="F973">
        <v>980000</v>
      </c>
      <c r="G973" t="str" cm="1">
        <f t="array" ref="G973">IF(OR(VLOOKUP($C973,Price_LookUp_tbl,11,FALSE)&gt;$F973,VLOOKUP($C973,Price_LookUp_tbl,12,FALSE)&lt;$F973),"Yes","No")</f>
        <v>No</v>
      </c>
      <c r="H973">
        <f t="shared" si="135"/>
        <v>-0.17392103136891449</v>
      </c>
      <c r="I973">
        <v>2</v>
      </c>
      <c r="J973" t="str">
        <f t="shared" si="136"/>
        <v>No</v>
      </c>
      <c r="K973">
        <f t="shared" si="137"/>
        <v>8.28088559132798E-2</v>
      </c>
      <c r="L973">
        <v>2.5</v>
      </c>
      <c r="M973" t="str">
        <f t="shared" si="138"/>
        <v>No</v>
      </c>
      <c r="N973">
        <f t="shared" si="139"/>
        <v>0.25176951781592122</v>
      </c>
      <c r="O973">
        <v>1278</v>
      </c>
      <c r="P973" t="str">
        <f t="shared" si="140"/>
        <v>No</v>
      </c>
      <c r="Q973">
        <f t="shared" si="141"/>
        <v>-6.4582647110246555E-2</v>
      </c>
      <c r="S973">
        <v>2008</v>
      </c>
      <c r="T973" t="str">
        <f t="shared" si="142"/>
        <v>No</v>
      </c>
      <c r="U973">
        <f t="shared" si="143"/>
        <v>-0.11814532025272502</v>
      </c>
      <c r="V973">
        <v>10</v>
      </c>
      <c r="W973">
        <v>767</v>
      </c>
      <c r="X973" t="s">
        <v>1251</v>
      </c>
      <c r="Y973">
        <v>25.764962100000002</v>
      </c>
      <c r="Z973">
        <v>-80.190115500000005</v>
      </c>
      <c r="AA973">
        <v>0.85920673867524755</v>
      </c>
    </row>
    <row r="974" spans="1:27" x14ac:dyDescent="0.3">
      <c r="A974" t="s">
        <v>396</v>
      </c>
      <c r="B974" t="s">
        <v>1294</v>
      </c>
      <c r="C974" t="s">
        <v>688</v>
      </c>
      <c r="D974" t="s">
        <v>689</v>
      </c>
      <c r="E974">
        <v>33131</v>
      </c>
      <c r="F974">
        <v>575000</v>
      </c>
      <c r="G974" t="str" cm="1">
        <f t="array" ref="G974">IF(OR(VLOOKUP($C974,Price_LookUp_tbl,11,FALSE)&gt;$F974,VLOOKUP($C974,Price_LookUp_tbl,12,FALSE)&lt;$F974),"Yes","No")</f>
        <v>No</v>
      </c>
      <c r="H974">
        <f t="shared" si="135"/>
        <v>-0.33348403889093442</v>
      </c>
      <c r="I974">
        <v>1</v>
      </c>
      <c r="J974" t="str">
        <f t="shared" si="136"/>
        <v>No</v>
      </c>
      <c r="K974">
        <f t="shared" si="137"/>
        <v>-1.0070625380421454</v>
      </c>
      <c r="L974">
        <v>1</v>
      </c>
      <c r="M974" t="str">
        <f t="shared" si="138"/>
        <v>No</v>
      </c>
      <c r="N974">
        <f t="shared" si="139"/>
        <v>-1.076531731350836</v>
      </c>
      <c r="O974">
        <v>704</v>
      </c>
      <c r="P974" t="str">
        <f t="shared" si="140"/>
        <v>No</v>
      </c>
      <c r="Q974">
        <f t="shared" si="141"/>
        <v>-0.7293186947541983</v>
      </c>
      <c r="S974">
        <v>2008</v>
      </c>
      <c r="T974" t="str">
        <f t="shared" si="142"/>
        <v>No</v>
      </c>
      <c r="U974">
        <f t="shared" si="143"/>
        <v>-0.11814532025272502</v>
      </c>
      <c r="V974">
        <v>98</v>
      </c>
      <c r="W974">
        <v>817</v>
      </c>
      <c r="X974" t="s">
        <v>1295</v>
      </c>
      <c r="Y974">
        <v>25.764962100000002</v>
      </c>
      <c r="Z974">
        <v>-80.190115500000005</v>
      </c>
      <c r="AA974">
        <v>0.85920673867524755</v>
      </c>
    </row>
    <row r="975" spans="1:27" x14ac:dyDescent="0.3">
      <c r="A975" t="s">
        <v>396</v>
      </c>
      <c r="B975" t="s">
        <v>1296</v>
      </c>
      <c r="C975" t="s">
        <v>688</v>
      </c>
      <c r="D975" t="s">
        <v>689</v>
      </c>
      <c r="E975">
        <v>33131</v>
      </c>
      <c r="F975">
        <v>740000</v>
      </c>
      <c r="G975" t="str" cm="1">
        <f t="array" ref="G975">IF(OR(VLOOKUP($C975,Price_LookUp_tbl,11,FALSE)&gt;$F975,VLOOKUP($C975,Price_LookUp_tbl,12,FALSE)&lt;$F975),"Yes","No")</f>
        <v>No</v>
      </c>
      <c r="H975">
        <f t="shared" si="135"/>
        <v>-0.26847688767825961</v>
      </c>
      <c r="I975">
        <v>2</v>
      </c>
      <c r="J975" t="str">
        <f t="shared" si="136"/>
        <v>No</v>
      </c>
      <c r="K975">
        <f t="shared" si="137"/>
        <v>8.28088559132798E-2</v>
      </c>
      <c r="L975">
        <v>2</v>
      </c>
      <c r="M975" t="str">
        <f t="shared" si="138"/>
        <v>No</v>
      </c>
      <c r="N975">
        <f t="shared" si="139"/>
        <v>-0.19099756523966455</v>
      </c>
      <c r="O975">
        <v>986</v>
      </c>
      <c r="P975" t="str">
        <f t="shared" si="140"/>
        <v>No</v>
      </c>
      <c r="Q975">
        <f t="shared" si="141"/>
        <v>-0.4027410546225007</v>
      </c>
      <c r="S975">
        <v>2008</v>
      </c>
      <c r="T975" t="str">
        <f t="shared" si="142"/>
        <v>No</v>
      </c>
      <c r="U975">
        <f t="shared" si="143"/>
        <v>-0.11814532025272502</v>
      </c>
      <c r="V975">
        <v>23</v>
      </c>
      <c r="W975">
        <v>751</v>
      </c>
      <c r="X975" t="s">
        <v>1297</v>
      </c>
      <c r="Y975">
        <v>25.764962100000002</v>
      </c>
      <c r="Z975">
        <v>-80.190115500000005</v>
      </c>
      <c r="AA975">
        <v>0.85920673867524755</v>
      </c>
    </row>
    <row r="976" spans="1:27" x14ac:dyDescent="0.3">
      <c r="A976" t="s">
        <v>396</v>
      </c>
      <c r="B976" t="s">
        <v>1298</v>
      </c>
      <c r="C976" t="s">
        <v>688</v>
      </c>
      <c r="D976" t="s">
        <v>689</v>
      </c>
      <c r="E976">
        <v>33131</v>
      </c>
      <c r="F976">
        <v>1180000</v>
      </c>
      <c r="G976" t="str" cm="1">
        <f t="array" ref="G976">IF(OR(VLOOKUP($C976,Price_LookUp_tbl,11,FALSE)&gt;$F976,VLOOKUP($C976,Price_LookUp_tbl,12,FALSE)&lt;$F976),"Yes","No")</f>
        <v>No</v>
      </c>
      <c r="H976">
        <f t="shared" si="135"/>
        <v>-9.5124484444460186E-2</v>
      </c>
      <c r="I976">
        <v>2</v>
      </c>
      <c r="J976" t="str">
        <f t="shared" si="136"/>
        <v>No</v>
      </c>
      <c r="K976">
        <f t="shared" si="137"/>
        <v>8.28088559132798E-2</v>
      </c>
      <c r="L976">
        <v>2.5</v>
      </c>
      <c r="M976" t="str">
        <f t="shared" si="138"/>
        <v>No</v>
      </c>
      <c r="N976">
        <f t="shared" si="139"/>
        <v>0.25176951781592122</v>
      </c>
      <c r="O976">
        <v>1278</v>
      </c>
      <c r="P976" t="str">
        <f t="shared" si="140"/>
        <v>No</v>
      </c>
      <c r="Q976">
        <f t="shared" si="141"/>
        <v>-6.4582647110246555E-2</v>
      </c>
      <c r="S976">
        <v>2008</v>
      </c>
      <c r="T976" t="str">
        <f t="shared" si="142"/>
        <v>No</v>
      </c>
      <c r="U976">
        <f t="shared" si="143"/>
        <v>-0.11814532025272502</v>
      </c>
      <c r="V976">
        <v>45</v>
      </c>
      <c r="W976">
        <v>923</v>
      </c>
      <c r="X976" t="s">
        <v>834</v>
      </c>
      <c r="Y976">
        <v>25.764962100000002</v>
      </c>
      <c r="Z976">
        <v>-80.190115500000005</v>
      </c>
      <c r="AA976">
        <v>0.85920673867524755</v>
      </c>
    </row>
    <row r="977" spans="1:27" x14ac:dyDescent="0.3">
      <c r="A977" t="s">
        <v>396</v>
      </c>
      <c r="B977" t="s">
        <v>1299</v>
      </c>
      <c r="C977" t="s">
        <v>688</v>
      </c>
      <c r="D977" t="s">
        <v>689</v>
      </c>
      <c r="E977">
        <v>33131</v>
      </c>
      <c r="F977">
        <v>550000</v>
      </c>
      <c r="G977" t="str" cm="1">
        <f t="array" ref="G977">IF(OR(VLOOKUP($C977,Price_LookUp_tbl,11,FALSE)&gt;$F977,VLOOKUP($C977,Price_LookUp_tbl,12,FALSE)&lt;$F977),"Yes","No")</f>
        <v>No</v>
      </c>
      <c r="H977">
        <f t="shared" si="135"/>
        <v>-0.3433336072564912</v>
      </c>
      <c r="I977">
        <v>1</v>
      </c>
      <c r="J977" t="str">
        <f t="shared" si="136"/>
        <v>No</v>
      </c>
      <c r="K977">
        <f t="shared" si="137"/>
        <v>-1.0070625380421454</v>
      </c>
      <c r="L977">
        <v>1</v>
      </c>
      <c r="M977" t="str">
        <f t="shared" si="138"/>
        <v>No</v>
      </c>
      <c r="N977">
        <f t="shared" si="139"/>
        <v>-1.076531731350836</v>
      </c>
      <c r="O977">
        <v>628</v>
      </c>
      <c r="P977" t="str">
        <f t="shared" si="140"/>
        <v>No</v>
      </c>
      <c r="Q977">
        <f t="shared" si="141"/>
        <v>-0.81733252684642876</v>
      </c>
      <c r="S977">
        <v>2008</v>
      </c>
      <c r="T977" t="str">
        <f t="shared" si="142"/>
        <v>No</v>
      </c>
      <c r="U977">
        <f t="shared" si="143"/>
        <v>-0.11814532025272502</v>
      </c>
      <c r="V977">
        <v>64</v>
      </c>
      <c r="W977">
        <v>876</v>
      </c>
      <c r="X977" t="s">
        <v>1300</v>
      </c>
      <c r="Y977">
        <v>25.764962100000002</v>
      </c>
      <c r="Z977">
        <v>-80.190115500000005</v>
      </c>
      <c r="AA977">
        <v>0.85920673867524755</v>
      </c>
    </row>
    <row r="978" spans="1:27" x14ac:dyDescent="0.3">
      <c r="A978" t="s">
        <v>396</v>
      </c>
      <c r="B978" t="s">
        <v>1301</v>
      </c>
      <c r="C978" t="s">
        <v>688</v>
      </c>
      <c r="D978" t="s">
        <v>689</v>
      </c>
      <c r="E978">
        <v>33131</v>
      </c>
      <c r="F978">
        <v>650000</v>
      </c>
      <c r="G978" t="str" cm="1">
        <f t="array" ref="G978">IF(OR(VLOOKUP($C978,Price_LookUp_tbl,11,FALSE)&gt;$F978,VLOOKUP($C978,Price_LookUp_tbl,12,FALSE)&lt;$F978),"Yes","No")</f>
        <v>No</v>
      </c>
      <c r="H978">
        <f t="shared" si="135"/>
        <v>-0.30393533379426407</v>
      </c>
      <c r="I978">
        <v>2</v>
      </c>
      <c r="J978" t="str">
        <f t="shared" si="136"/>
        <v>No</v>
      </c>
      <c r="K978">
        <f t="shared" si="137"/>
        <v>8.28088559132798E-2</v>
      </c>
      <c r="L978">
        <v>2</v>
      </c>
      <c r="M978" t="str">
        <f t="shared" si="138"/>
        <v>No</v>
      </c>
      <c r="N978">
        <f t="shared" si="139"/>
        <v>-0.19099756523966455</v>
      </c>
      <c r="O978">
        <v>1113</v>
      </c>
      <c r="P978" t="str">
        <f t="shared" si="140"/>
        <v>No</v>
      </c>
      <c r="Q978">
        <f t="shared" si="141"/>
        <v>-0.25566530888943129</v>
      </c>
      <c r="S978">
        <v>2008</v>
      </c>
      <c r="T978" t="str">
        <f t="shared" si="142"/>
        <v>No</v>
      </c>
      <c r="U978">
        <f t="shared" si="143"/>
        <v>-0.11814532025272502</v>
      </c>
      <c r="V978">
        <v>73</v>
      </c>
      <c r="W978">
        <v>584</v>
      </c>
      <c r="X978" t="s">
        <v>985</v>
      </c>
      <c r="Y978">
        <v>25.764435200000001</v>
      </c>
      <c r="Z978">
        <v>-80.190782600000006</v>
      </c>
      <c r="AA978">
        <v>0.80850902354549237</v>
      </c>
    </row>
    <row r="979" spans="1:27" x14ac:dyDescent="0.3">
      <c r="A979" t="s">
        <v>396</v>
      </c>
      <c r="B979" t="s">
        <v>1302</v>
      </c>
      <c r="C979" t="s">
        <v>688</v>
      </c>
      <c r="D979" t="s">
        <v>689</v>
      </c>
      <c r="E979">
        <v>33131</v>
      </c>
      <c r="F979">
        <v>585000</v>
      </c>
      <c r="G979" t="str" cm="1">
        <f t="array" ref="G979">IF(OR(VLOOKUP($C979,Price_LookUp_tbl,11,FALSE)&gt;$F979,VLOOKUP($C979,Price_LookUp_tbl,12,FALSE)&lt;$F979),"Yes","No")</f>
        <v>No</v>
      </c>
      <c r="H979">
        <f t="shared" si="135"/>
        <v>-0.3295442115447117</v>
      </c>
      <c r="I979">
        <v>1</v>
      </c>
      <c r="J979" t="str">
        <f t="shared" si="136"/>
        <v>No</v>
      </c>
      <c r="K979">
        <f t="shared" si="137"/>
        <v>-1.0070625380421454</v>
      </c>
      <c r="L979">
        <v>1</v>
      </c>
      <c r="M979" t="str">
        <f t="shared" si="138"/>
        <v>No</v>
      </c>
      <c r="N979">
        <f t="shared" si="139"/>
        <v>-1.076531731350836</v>
      </c>
      <c r="O979">
        <v>702</v>
      </c>
      <c r="P979" t="str">
        <f t="shared" si="140"/>
        <v>No</v>
      </c>
      <c r="Q979">
        <f t="shared" si="141"/>
        <v>-0.73163484823030955</v>
      </c>
      <c r="S979">
        <v>2008</v>
      </c>
      <c r="T979" t="str">
        <f t="shared" si="142"/>
        <v>No</v>
      </c>
      <c r="U979">
        <f t="shared" si="143"/>
        <v>-0.11814532025272502</v>
      </c>
      <c r="V979">
        <v>71</v>
      </c>
      <c r="W979">
        <v>833</v>
      </c>
      <c r="X979" t="s">
        <v>1174</v>
      </c>
      <c r="Y979">
        <v>25.764435200000001</v>
      </c>
      <c r="Z979">
        <v>-80.190782600000006</v>
      </c>
      <c r="AA979">
        <v>0.80850902354549237</v>
      </c>
    </row>
    <row r="980" spans="1:27" x14ac:dyDescent="0.3">
      <c r="A980" t="s">
        <v>396</v>
      </c>
      <c r="B980" t="s">
        <v>1303</v>
      </c>
      <c r="C980" t="s">
        <v>688</v>
      </c>
      <c r="D980" t="s">
        <v>689</v>
      </c>
      <c r="E980">
        <v>33131</v>
      </c>
      <c r="F980">
        <v>2350900</v>
      </c>
      <c r="G980" t="str" cm="1">
        <f t="array" ref="G980">IF(OR(VLOOKUP($C980,Price_LookUp_tbl,11,FALSE)&gt;$F980,VLOOKUP($C980,Price_LookUp_tbl,12,FALSE)&lt;$F980),"Yes","No")</f>
        <v>No</v>
      </c>
      <c r="H980">
        <f t="shared" si="135"/>
        <v>0.3661898995247575</v>
      </c>
      <c r="I980">
        <v>2</v>
      </c>
      <c r="J980" t="str">
        <f t="shared" si="136"/>
        <v>No</v>
      </c>
      <c r="K980">
        <f t="shared" si="137"/>
        <v>8.28088559132798E-2</v>
      </c>
      <c r="L980">
        <v>3</v>
      </c>
      <c r="M980" t="str">
        <f t="shared" si="138"/>
        <v>No</v>
      </c>
      <c r="N980">
        <f t="shared" si="139"/>
        <v>0.69453660087150693</v>
      </c>
      <c r="O980">
        <v>1590</v>
      </c>
      <c r="P980" t="str">
        <f t="shared" si="140"/>
        <v>No</v>
      </c>
      <c r="Q980">
        <f t="shared" si="141"/>
        <v>0.29673729516312092</v>
      </c>
      <c r="S980">
        <v>2024</v>
      </c>
      <c r="T980" t="str">
        <f t="shared" si="142"/>
        <v>No</v>
      </c>
      <c r="U980">
        <f t="shared" si="143"/>
        <v>1.1868507044677903</v>
      </c>
      <c r="V980">
        <v>58</v>
      </c>
      <c r="W980">
        <v>1479</v>
      </c>
      <c r="X980" t="s">
        <v>1304</v>
      </c>
      <c r="Y980">
        <v>25.769626200000001</v>
      </c>
      <c r="Z980">
        <v>-80.190989999999999</v>
      </c>
      <c r="AA980">
        <v>1.1406023412005215</v>
      </c>
    </row>
    <row r="981" spans="1:27" x14ac:dyDescent="0.3">
      <c r="A981" t="s">
        <v>396</v>
      </c>
      <c r="B981" t="s">
        <v>1321</v>
      </c>
      <c r="C981" t="s">
        <v>688</v>
      </c>
      <c r="D981" t="s">
        <v>689</v>
      </c>
      <c r="E981">
        <v>33131</v>
      </c>
      <c r="F981">
        <v>1000000</v>
      </c>
      <c r="G981" t="str" cm="1">
        <f t="array" ref="G981">IF(OR(VLOOKUP($C981,Price_LookUp_tbl,11,FALSE)&gt;$F981,VLOOKUP($C981,Price_LookUp_tbl,12,FALSE)&lt;$F981),"Yes","No")</f>
        <v>No</v>
      </c>
      <c r="H981">
        <f t="shared" si="135"/>
        <v>-0.16604137667646904</v>
      </c>
      <c r="I981">
        <v>3</v>
      </c>
      <c r="J981" t="str">
        <f t="shared" si="136"/>
        <v>No</v>
      </c>
      <c r="K981">
        <f t="shared" si="137"/>
        <v>1.172680249868705</v>
      </c>
      <c r="L981">
        <v>2</v>
      </c>
      <c r="M981" t="str">
        <f t="shared" si="138"/>
        <v>No</v>
      </c>
      <c r="N981">
        <f t="shared" si="139"/>
        <v>-0.19099756523966455</v>
      </c>
      <c r="O981">
        <v>1438</v>
      </c>
      <c r="P981" t="str">
        <f t="shared" si="140"/>
        <v>No</v>
      </c>
      <c r="Q981">
        <f t="shared" si="141"/>
        <v>0.12070963097865985</v>
      </c>
      <c r="S981">
        <v>2015</v>
      </c>
      <c r="T981" t="str">
        <f t="shared" si="142"/>
        <v>No</v>
      </c>
      <c r="U981">
        <f t="shared" si="143"/>
        <v>0.4527904405625004</v>
      </c>
      <c r="V981">
        <v>12</v>
      </c>
      <c r="W981">
        <v>695</v>
      </c>
      <c r="X981" t="s">
        <v>1322</v>
      </c>
      <c r="Y981">
        <v>25.7646567</v>
      </c>
      <c r="Z981">
        <v>-80.194969999999998</v>
      </c>
      <c r="AA981">
        <v>0.75406677977788417</v>
      </c>
    </row>
    <row r="982" spans="1:27" x14ac:dyDescent="0.3">
      <c r="A982" t="s">
        <v>396</v>
      </c>
      <c r="B982" t="s">
        <v>1323</v>
      </c>
      <c r="C982" t="s">
        <v>688</v>
      </c>
      <c r="D982" t="s">
        <v>689</v>
      </c>
      <c r="E982">
        <v>33132</v>
      </c>
      <c r="F982">
        <v>380000</v>
      </c>
      <c r="G982" t="str" cm="1">
        <f t="array" ref="G982">IF(OR(VLOOKUP($C982,Price_LookUp_tbl,11,FALSE)&gt;$F982,VLOOKUP($C982,Price_LookUp_tbl,12,FALSE)&lt;$F982),"Yes","No")</f>
        <v>No</v>
      </c>
      <c r="H982">
        <f t="shared" si="135"/>
        <v>-0.41031067214227734</v>
      </c>
      <c r="I982">
        <v>1</v>
      </c>
      <c r="J982" t="str">
        <f t="shared" si="136"/>
        <v>No</v>
      </c>
      <c r="K982">
        <f t="shared" si="137"/>
        <v>-1.0070625380421454</v>
      </c>
      <c r="L982">
        <v>1</v>
      </c>
      <c r="M982" t="str">
        <f t="shared" si="138"/>
        <v>No</v>
      </c>
      <c r="N982">
        <f t="shared" si="139"/>
        <v>-1.076531731350836</v>
      </c>
      <c r="O982">
        <v>651</v>
      </c>
      <c r="P982" t="str">
        <f t="shared" si="140"/>
        <v>No</v>
      </c>
      <c r="Q982">
        <f t="shared" si="141"/>
        <v>-0.79069676187114846</v>
      </c>
      <c r="S982">
        <v>2007</v>
      </c>
      <c r="T982" t="str">
        <f t="shared" si="142"/>
        <v>No</v>
      </c>
      <c r="U982">
        <f t="shared" si="143"/>
        <v>-0.19970757179775722</v>
      </c>
      <c r="V982">
        <v>153</v>
      </c>
      <c r="W982">
        <v>584</v>
      </c>
      <c r="X982" t="s">
        <v>1157</v>
      </c>
      <c r="Y982">
        <v>25.775953699999999</v>
      </c>
      <c r="Z982">
        <v>-80.190192699999997</v>
      </c>
      <c r="AA982">
        <v>1.4105267134358794</v>
      </c>
    </row>
    <row r="983" spans="1:27" x14ac:dyDescent="0.3">
      <c r="A983" t="s">
        <v>396</v>
      </c>
      <c r="B983" t="s">
        <v>1324</v>
      </c>
      <c r="C983" t="s">
        <v>688</v>
      </c>
      <c r="D983" t="s">
        <v>689</v>
      </c>
      <c r="E983">
        <v>33132</v>
      </c>
      <c r="F983">
        <v>399999</v>
      </c>
      <c r="G983" t="str" cm="1">
        <f t="array" ref="G983">IF(OR(VLOOKUP($C983,Price_LookUp_tbl,11,FALSE)&gt;$F983,VLOOKUP($C983,Price_LookUp_tbl,12,FALSE)&lt;$F983),"Yes","No")</f>
        <v>No</v>
      </c>
      <c r="H983">
        <f t="shared" si="135"/>
        <v>-0.40243141143256655</v>
      </c>
      <c r="I983">
        <v>1</v>
      </c>
      <c r="J983" t="str">
        <f t="shared" si="136"/>
        <v>No</v>
      </c>
      <c r="K983">
        <f t="shared" si="137"/>
        <v>-1.0070625380421454</v>
      </c>
      <c r="L983">
        <v>1</v>
      </c>
      <c r="M983" t="str">
        <f t="shared" si="138"/>
        <v>No</v>
      </c>
      <c r="N983">
        <f t="shared" si="139"/>
        <v>-1.076531731350836</v>
      </c>
      <c r="O983">
        <v>651</v>
      </c>
      <c r="P983" t="str">
        <f t="shared" si="140"/>
        <v>No</v>
      </c>
      <c r="Q983">
        <f t="shared" si="141"/>
        <v>-0.79069676187114846</v>
      </c>
      <c r="S983">
        <v>2007</v>
      </c>
      <c r="T983" t="str">
        <f t="shared" si="142"/>
        <v>No</v>
      </c>
      <c r="U983">
        <f t="shared" si="143"/>
        <v>-0.19970757179775722</v>
      </c>
      <c r="V983">
        <v>2</v>
      </c>
      <c r="W983">
        <v>614</v>
      </c>
      <c r="X983" t="s">
        <v>1157</v>
      </c>
      <c r="Y983">
        <v>25.775953699999999</v>
      </c>
      <c r="Z983">
        <v>-80.190192699999997</v>
      </c>
      <c r="AA983">
        <v>1.4105267134358794</v>
      </c>
    </row>
    <row r="984" spans="1:27" x14ac:dyDescent="0.3">
      <c r="A984" t="s">
        <v>396</v>
      </c>
      <c r="B984" t="s">
        <v>1325</v>
      </c>
      <c r="C984" t="s">
        <v>688</v>
      </c>
      <c r="D984" t="s">
        <v>689</v>
      </c>
      <c r="E984">
        <v>33132</v>
      </c>
      <c r="F984">
        <v>465000</v>
      </c>
      <c r="G984" t="str" cm="1">
        <f t="array" ref="G984">IF(OR(VLOOKUP($C984,Price_LookUp_tbl,11,FALSE)&gt;$F984,VLOOKUP($C984,Price_LookUp_tbl,12,FALSE)&lt;$F984),"Yes","No")</f>
        <v>No</v>
      </c>
      <c r="H984">
        <f t="shared" si="135"/>
        <v>-0.37682213969938427</v>
      </c>
      <c r="I984">
        <v>2</v>
      </c>
      <c r="J984" t="str">
        <f t="shared" si="136"/>
        <v>No</v>
      </c>
      <c r="K984">
        <f t="shared" si="137"/>
        <v>8.28088559132798E-2</v>
      </c>
      <c r="L984">
        <v>2</v>
      </c>
      <c r="M984" t="str">
        <f t="shared" si="138"/>
        <v>No</v>
      </c>
      <c r="N984">
        <f t="shared" si="139"/>
        <v>-0.19099756523966455</v>
      </c>
      <c r="O984">
        <v>1036</v>
      </c>
      <c r="P984" t="str">
        <f t="shared" si="140"/>
        <v>No</v>
      </c>
      <c r="Q984">
        <f t="shared" si="141"/>
        <v>-0.34483721771971748</v>
      </c>
      <c r="S984">
        <v>2007</v>
      </c>
      <c r="T984" t="str">
        <f t="shared" si="142"/>
        <v>No</v>
      </c>
      <c r="U984">
        <f t="shared" si="143"/>
        <v>-0.19970757179775722</v>
      </c>
      <c r="V984">
        <v>76</v>
      </c>
      <c r="W984">
        <v>449</v>
      </c>
      <c r="X984" t="s">
        <v>1326</v>
      </c>
      <c r="Y984">
        <v>25.775953699999999</v>
      </c>
      <c r="Z984">
        <v>-80.190192699999997</v>
      </c>
      <c r="AA984">
        <v>1.4105267134358794</v>
      </c>
    </row>
    <row r="985" spans="1:27" x14ac:dyDescent="0.3">
      <c r="A985" t="s">
        <v>396</v>
      </c>
      <c r="B985" t="s">
        <v>1327</v>
      </c>
      <c r="C985" t="s">
        <v>688</v>
      </c>
      <c r="D985" t="s">
        <v>689</v>
      </c>
      <c r="E985">
        <v>33132</v>
      </c>
      <c r="F985">
        <v>615000</v>
      </c>
      <c r="G985" t="str" cm="1">
        <f t="array" ref="G985">IF(OR(VLOOKUP($C985,Price_LookUp_tbl,11,FALSE)&gt;$F985,VLOOKUP($C985,Price_LookUp_tbl,12,FALSE)&lt;$F985),"Yes","No")</f>
        <v>No</v>
      </c>
      <c r="H985">
        <f t="shared" si="135"/>
        <v>-0.31772472950604358</v>
      </c>
      <c r="I985">
        <v>2</v>
      </c>
      <c r="J985" t="str">
        <f t="shared" si="136"/>
        <v>No</v>
      </c>
      <c r="K985">
        <f t="shared" si="137"/>
        <v>8.28088559132798E-2</v>
      </c>
      <c r="L985">
        <v>2</v>
      </c>
      <c r="M985" t="str">
        <f t="shared" si="138"/>
        <v>No</v>
      </c>
      <c r="N985">
        <f t="shared" si="139"/>
        <v>-0.19099756523966455</v>
      </c>
      <c r="O985">
        <v>1040</v>
      </c>
      <c r="P985" t="str">
        <f t="shared" si="140"/>
        <v>No</v>
      </c>
      <c r="Q985">
        <f t="shared" si="141"/>
        <v>-0.34020491076749482</v>
      </c>
      <c r="S985">
        <v>2018</v>
      </c>
      <c r="T985" t="str">
        <f t="shared" si="142"/>
        <v>No</v>
      </c>
      <c r="U985">
        <f t="shared" si="143"/>
        <v>0.69747719519759699</v>
      </c>
      <c r="V985">
        <v>1</v>
      </c>
      <c r="W985">
        <v>591</v>
      </c>
      <c r="X985" t="s">
        <v>1328</v>
      </c>
      <c r="Y985">
        <v>25.791136099999999</v>
      </c>
      <c r="Z985">
        <v>-80.192716000000004</v>
      </c>
      <c r="AA985">
        <v>0.36585937645218336</v>
      </c>
    </row>
    <row r="986" spans="1:27" x14ac:dyDescent="0.3">
      <c r="A986" t="s">
        <v>396</v>
      </c>
      <c r="B986" t="s">
        <v>1329</v>
      </c>
      <c r="C986" t="s">
        <v>688</v>
      </c>
      <c r="D986" t="s">
        <v>689</v>
      </c>
      <c r="E986">
        <v>33132</v>
      </c>
      <c r="F986">
        <v>435000</v>
      </c>
      <c r="G986" t="str" cm="1">
        <f t="array" ref="G986">IF(OR(VLOOKUP($C986,Price_LookUp_tbl,11,FALSE)&gt;$F986,VLOOKUP($C986,Price_LookUp_tbl,12,FALSE)&lt;$F986),"Yes","No")</f>
        <v>No</v>
      </c>
      <c r="H986">
        <f t="shared" si="135"/>
        <v>-0.38864162173805245</v>
      </c>
      <c r="I986">
        <v>1</v>
      </c>
      <c r="J986" t="str">
        <f t="shared" si="136"/>
        <v>No</v>
      </c>
      <c r="K986">
        <f t="shared" si="137"/>
        <v>-1.0070625380421454</v>
      </c>
      <c r="L986">
        <v>1</v>
      </c>
      <c r="M986" t="str">
        <f t="shared" si="138"/>
        <v>No</v>
      </c>
      <c r="N986">
        <f t="shared" si="139"/>
        <v>-1.076531731350836</v>
      </c>
      <c r="O986">
        <v>752</v>
      </c>
      <c r="P986" t="str">
        <f t="shared" si="140"/>
        <v>No</v>
      </c>
      <c r="Q986">
        <f t="shared" si="141"/>
        <v>-0.67373101132752633</v>
      </c>
      <c r="S986">
        <v>2018</v>
      </c>
      <c r="T986" t="str">
        <f t="shared" si="142"/>
        <v>No</v>
      </c>
      <c r="U986">
        <f t="shared" si="143"/>
        <v>0.69747719519759699</v>
      </c>
      <c r="V986">
        <v>27</v>
      </c>
      <c r="W986">
        <v>578</v>
      </c>
      <c r="X986" t="s">
        <v>919</v>
      </c>
      <c r="Y986">
        <v>25.791136099999999</v>
      </c>
      <c r="Z986">
        <v>-80.192716000000004</v>
      </c>
      <c r="AA986">
        <v>0.36585937645218336</v>
      </c>
    </row>
    <row r="987" spans="1:27" x14ac:dyDescent="0.3">
      <c r="A987" t="s">
        <v>396</v>
      </c>
      <c r="B987" t="s">
        <v>1330</v>
      </c>
      <c r="C987" t="s">
        <v>688</v>
      </c>
      <c r="D987" t="s">
        <v>689</v>
      </c>
      <c r="E987">
        <v>33132</v>
      </c>
      <c r="F987">
        <v>640000</v>
      </c>
      <c r="G987" t="str" cm="1">
        <f t="array" ref="G987">IF(OR(VLOOKUP($C987,Price_LookUp_tbl,11,FALSE)&gt;$F987,VLOOKUP($C987,Price_LookUp_tbl,12,FALSE)&lt;$F987),"Yes","No")</f>
        <v>No</v>
      </c>
      <c r="H987">
        <f t="shared" si="135"/>
        <v>-0.3078751611404868</v>
      </c>
      <c r="I987">
        <v>2</v>
      </c>
      <c r="J987" t="str">
        <f t="shared" si="136"/>
        <v>No</v>
      </c>
      <c r="K987">
        <f t="shared" si="137"/>
        <v>8.28088559132798E-2</v>
      </c>
      <c r="L987">
        <v>2</v>
      </c>
      <c r="M987" t="str">
        <f t="shared" si="138"/>
        <v>No</v>
      </c>
      <c r="N987">
        <f t="shared" si="139"/>
        <v>-0.19099756523966455</v>
      </c>
      <c r="O987">
        <v>1009</v>
      </c>
      <c r="P987" t="str">
        <f t="shared" si="140"/>
        <v>No</v>
      </c>
      <c r="Q987">
        <f t="shared" si="141"/>
        <v>-0.37610528964722045</v>
      </c>
      <c r="S987">
        <v>2018</v>
      </c>
      <c r="T987" t="str">
        <f t="shared" si="142"/>
        <v>No</v>
      </c>
      <c r="U987">
        <f t="shared" si="143"/>
        <v>0.69747719519759699</v>
      </c>
      <c r="V987">
        <v>21</v>
      </c>
      <c r="W987">
        <v>634</v>
      </c>
      <c r="X987" t="s">
        <v>1161</v>
      </c>
      <c r="Y987">
        <v>25.791136099999999</v>
      </c>
      <c r="Z987">
        <v>-80.192716000000004</v>
      </c>
      <c r="AA987">
        <v>0.36585937645218336</v>
      </c>
    </row>
    <row r="988" spans="1:27" x14ac:dyDescent="0.3">
      <c r="A988" t="s">
        <v>396</v>
      </c>
      <c r="B988" t="s">
        <v>1331</v>
      </c>
      <c r="C988" t="s">
        <v>688</v>
      </c>
      <c r="D988" t="s">
        <v>689</v>
      </c>
      <c r="E988">
        <v>33132</v>
      </c>
      <c r="F988">
        <v>485000</v>
      </c>
      <c r="G988" t="str" cm="1">
        <f t="array" ref="G988">IF(OR(VLOOKUP($C988,Price_LookUp_tbl,11,FALSE)&gt;$F988,VLOOKUP($C988,Price_LookUp_tbl,12,FALSE)&lt;$F988),"Yes","No")</f>
        <v>No</v>
      </c>
      <c r="H988">
        <f t="shared" si="135"/>
        <v>-0.36894248500693888</v>
      </c>
      <c r="I988">
        <v>1</v>
      </c>
      <c r="J988" t="str">
        <f t="shared" si="136"/>
        <v>No</v>
      </c>
      <c r="K988">
        <f t="shared" si="137"/>
        <v>-1.0070625380421454</v>
      </c>
      <c r="L988">
        <v>1.5</v>
      </c>
      <c r="M988" t="str">
        <f t="shared" si="138"/>
        <v>No</v>
      </c>
      <c r="N988">
        <f t="shared" si="139"/>
        <v>-0.63376464829525025</v>
      </c>
      <c r="O988">
        <v>857</v>
      </c>
      <c r="P988" t="str">
        <f t="shared" si="140"/>
        <v>No</v>
      </c>
      <c r="Q988">
        <f t="shared" si="141"/>
        <v>-0.55213295383168148</v>
      </c>
      <c r="S988">
        <v>2018</v>
      </c>
      <c r="T988" t="str">
        <f t="shared" si="142"/>
        <v>No</v>
      </c>
      <c r="U988">
        <f t="shared" si="143"/>
        <v>0.69747719519759699</v>
      </c>
      <c r="V988">
        <v>1</v>
      </c>
      <c r="W988">
        <v>566</v>
      </c>
      <c r="X988" t="s">
        <v>1332</v>
      </c>
      <c r="Y988">
        <v>25.791136099999999</v>
      </c>
      <c r="Z988">
        <v>-80.192716000000004</v>
      </c>
      <c r="AA988">
        <v>0.36585937645218336</v>
      </c>
    </row>
    <row r="989" spans="1:27" x14ac:dyDescent="0.3">
      <c r="A989" t="s">
        <v>396</v>
      </c>
      <c r="B989" t="s">
        <v>1333</v>
      </c>
      <c r="C989" t="s">
        <v>688</v>
      </c>
      <c r="D989" t="s">
        <v>689</v>
      </c>
      <c r="E989">
        <v>33132</v>
      </c>
      <c r="F989">
        <v>428000</v>
      </c>
      <c r="G989" t="str" cm="1">
        <f t="array" ref="G989">IF(OR(VLOOKUP($C989,Price_LookUp_tbl,11,FALSE)&gt;$F989,VLOOKUP($C989,Price_LookUp_tbl,12,FALSE)&lt;$F989),"Yes","No")</f>
        <v>No</v>
      </c>
      <c r="H989">
        <f t="shared" si="135"/>
        <v>-0.39139950088040831</v>
      </c>
      <c r="I989">
        <v>1</v>
      </c>
      <c r="J989" t="str">
        <f t="shared" si="136"/>
        <v>No</v>
      </c>
      <c r="K989">
        <f t="shared" si="137"/>
        <v>-1.0070625380421454</v>
      </c>
      <c r="L989">
        <v>1</v>
      </c>
      <c r="M989" t="str">
        <f t="shared" si="138"/>
        <v>No</v>
      </c>
      <c r="N989">
        <f t="shared" si="139"/>
        <v>-1.076531731350836</v>
      </c>
      <c r="O989">
        <v>752</v>
      </c>
      <c r="P989" t="str">
        <f t="shared" si="140"/>
        <v>No</v>
      </c>
      <c r="Q989">
        <f t="shared" si="141"/>
        <v>-0.67373101132752633</v>
      </c>
      <c r="S989">
        <v>2018</v>
      </c>
      <c r="T989" t="str">
        <f t="shared" si="142"/>
        <v>No</v>
      </c>
      <c r="U989">
        <f t="shared" si="143"/>
        <v>0.69747719519759699</v>
      </c>
      <c r="V989">
        <v>41</v>
      </c>
      <c r="W989">
        <v>569</v>
      </c>
      <c r="X989" t="s">
        <v>1334</v>
      </c>
      <c r="Y989">
        <v>25.791136099999999</v>
      </c>
      <c r="Z989">
        <v>-80.192716000000004</v>
      </c>
      <c r="AA989">
        <v>0.36585937645218336</v>
      </c>
    </row>
    <row r="990" spans="1:27" x14ac:dyDescent="0.3">
      <c r="A990" t="s">
        <v>396</v>
      </c>
      <c r="B990" t="s">
        <v>1335</v>
      </c>
      <c r="C990" t="s">
        <v>688</v>
      </c>
      <c r="D990" t="s">
        <v>689</v>
      </c>
      <c r="E990">
        <v>33132</v>
      </c>
      <c r="F990">
        <v>485000</v>
      </c>
      <c r="G990" t="str" cm="1">
        <f t="array" ref="G990">IF(OR(VLOOKUP($C990,Price_LookUp_tbl,11,FALSE)&gt;$F990,VLOOKUP($C990,Price_LookUp_tbl,12,FALSE)&lt;$F990),"Yes","No")</f>
        <v>No</v>
      </c>
      <c r="H990">
        <f t="shared" si="135"/>
        <v>-0.36894248500693888</v>
      </c>
      <c r="I990">
        <v>1</v>
      </c>
      <c r="J990" t="str">
        <f t="shared" si="136"/>
        <v>No</v>
      </c>
      <c r="K990">
        <f t="shared" si="137"/>
        <v>-1.0070625380421454</v>
      </c>
      <c r="L990">
        <v>1.5</v>
      </c>
      <c r="M990" t="str">
        <f t="shared" si="138"/>
        <v>No</v>
      </c>
      <c r="N990">
        <f t="shared" si="139"/>
        <v>-0.63376464829525025</v>
      </c>
      <c r="O990">
        <v>850</v>
      </c>
      <c r="P990" t="str">
        <f t="shared" si="140"/>
        <v>No</v>
      </c>
      <c r="Q990">
        <f t="shared" si="141"/>
        <v>-0.56023949099807113</v>
      </c>
      <c r="S990">
        <v>2018</v>
      </c>
      <c r="T990" t="str">
        <f t="shared" si="142"/>
        <v>No</v>
      </c>
      <c r="U990">
        <f t="shared" si="143"/>
        <v>0.69747719519759699</v>
      </c>
      <c r="V990">
        <v>162</v>
      </c>
      <c r="W990">
        <v>571</v>
      </c>
      <c r="X990" t="s">
        <v>834</v>
      </c>
      <c r="Y990">
        <v>25.791136099999999</v>
      </c>
      <c r="Z990">
        <v>-80.192716000000004</v>
      </c>
      <c r="AA990">
        <v>0.36585937645218336</v>
      </c>
    </row>
    <row r="991" spans="1:27" x14ac:dyDescent="0.3">
      <c r="A991" t="s">
        <v>396</v>
      </c>
      <c r="B991" t="s">
        <v>1351</v>
      </c>
      <c r="C991" t="s">
        <v>688</v>
      </c>
      <c r="D991" t="s">
        <v>689</v>
      </c>
      <c r="E991">
        <v>33132</v>
      </c>
      <c r="F991">
        <v>2350000</v>
      </c>
      <c r="G991" t="str" cm="1">
        <f t="array" ref="G991">IF(OR(VLOOKUP($C991,Price_LookUp_tbl,11,FALSE)&gt;$F991,VLOOKUP($C991,Price_LookUp_tbl,12,FALSE)&lt;$F991),"Yes","No")</f>
        <v>No</v>
      </c>
      <c r="H991">
        <f t="shared" si="135"/>
        <v>0.36583531506359745</v>
      </c>
      <c r="I991">
        <v>2</v>
      </c>
      <c r="J991" t="str">
        <f t="shared" si="136"/>
        <v>No</v>
      </c>
      <c r="K991">
        <f t="shared" si="137"/>
        <v>8.28088559132798E-2</v>
      </c>
      <c r="L991">
        <v>1.5</v>
      </c>
      <c r="M991" t="str">
        <f t="shared" si="138"/>
        <v>No</v>
      </c>
      <c r="N991">
        <f t="shared" si="139"/>
        <v>-0.63376464829525025</v>
      </c>
      <c r="O991">
        <v>2371</v>
      </c>
      <c r="P991" t="str">
        <f t="shared" si="140"/>
        <v>No</v>
      </c>
      <c r="Q991">
        <f t="shared" si="141"/>
        <v>1.2011952275845954</v>
      </c>
      <c r="S991">
        <v>2005</v>
      </c>
      <c r="T991" t="str">
        <f t="shared" si="142"/>
        <v>No</v>
      </c>
      <c r="U991">
        <f t="shared" si="143"/>
        <v>-0.3628320748878216</v>
      </c>
      <c r="V991">
        <v>27</v>
      </c>
      <c r="W991">
        <v>991</v>
      </c>
      <c r="X991" t="s">
        <v>1352</v>
      </c>
      <c r="Y991">
        <v>25.792135200000001</v>
      </c>
      <c r="Z991">
        <v>-80.193521799999999</v>
      </c>
      <c r="AA991">
        <v>0.28155108330449008</v>
      </c>
    </row>
    <row r="992" spans="1:27" x14ac:dyDescent="0.3">
      <c r="A992" t="s">
        <v>396</v>
      </c>
      <c r="B992" t="s">
        <v>1353</v>
      </c>
      <c r="C992" t="s">
        <v>688</v>
      </c>
      <c r="D992" t="s">
        <v>689</v>
      </c>
      <c r="E992">
        <v>33132</v>
      </c>
      <c r="F992">
        <v>1135000</v>
      </c>
      <c r="G992" t="str" cm="1">
        <f t="array" ref="G992">IF(OR(VLOOKUP($C992,Price_LookUp_tbl,11,FALSE)&gt;$F992,VLOOKUP($C992,Price_LookUp_tbl,12,FALSE)&lt;$F992),"Yes","No")</f>
        <v>No</v>
      </c>
      <c r="H992">
        <f t="shared" si="135"/>
        <v>-0.11285370750246239</v>
      </c>
      <c r="I992">
        <v>1</v>
      </c>
      <c r="J992" t="str">
        <f t="shared" si="136"/>
        <v>No</v>
      </c>
      <c r="K992">
        <f t="shared" si="137"/>
        <v>-1.0070625380421454</v>
      </c>
      <c r="L992">
        <v>2</v>
      </c>
      <c r="M992" t="str">
        <f t="shared" si="138"/>
        <v>No</v>
      </c>
      <c r="N992">
        <f t="shared" si="139"/>
        <v>-0.19099756523966455</v>
      </c>
      <c r="O992">
        <v>1906</v>
      </c>
      <c r="P992" t="str">
        <f t="shared" si="140"/>
        <v>No</v>
      </c>
      <c r="Q992">
        <f t="shared" si="141"/>
        <v>0.66268954438871108</v>
      </c>
      <c r="S992">
        <v>2005</v>
      </c>
      <c r="T992" t="str">
        <f t="shared" si="142"/>
        <v>No</v>
      </c>
      <c r="U992">
        <f t="shared" si="143"/>
        <v>-0.3628320748878216</v>
      </c>
      <c r="V992">
        <v>105</v>
      </c>
      <c r="W992">
        <v>595</v>
      </c>
      <c r="X992" t="s">
        <v>1255</v>
      </c>
      <c r="Y992">
        <v>25.792135200000001</v>
      </c>
      <c r="Z992">
        <v>-80.193521799999999</v>
      </c>
      <c r="AA992">
        <v>0.28155108330449008</v>
      </c>
    </row>
    <row r="993" spans="1:27" x14ac:dyDescent="0.3">
      <c r="A993" t="s">
        <v>396</v>
      </c>
      <c r="B993" t="s">
        <v>1356</v>
      </c>
      <c r="C993" t="s">
        <v>688</v>
      </c>
      <c r="D993" t="s">
        <v>689</v>
      </c>
      <c r="E993">
        <v>33132</v>
      </c>
      <c r="F993">
        <v>1350000</v>
      </c>
      <c r="G993" t="str" cm="1">
        <f t="array" ref="G993">IF(OR(VLOOKUP($C993,Price_LookUp_tbl,11,FALSE)&gt;$F993,VLOOKUP($C993,Price_LookUp_tbl,12,FALSE)&lt;$F993),"Yes","No")</f>
        <v>No</v>
      </c>
      <c r="H993">
        <f t="shared" si="135"/>
        <v>-2.8147419558674027E-2</v>
      </c>
      <c r="I993">
        <v>1</v>
      </c>
      <c r="J993" t="str">
        <f t="shared" si="136"/>
        <v>No</v>
      </c>
      <c r="K993">
        <f t="shared" si="137"/>
        <v>-1.0070625380421454</v>
      </c>
      <c r="L993">
        <v>2</v>
      </c>
      <c r="M993" t="str">
        <f t="shared" si="138"/>
        <v>No</v>
      </c>
      <c r="N993">
        <f t="shared" si="139"/>
        <v>-0.19099756523966455</v>
      </c>
      <c r="O993">
        <v>1267</v>
      </c>
      <c r="P993" t="str">
        <f t="shared" si="140"/>
        <v>No</v>
      </c>
      <c r="Q993">
        <f t="shared" si="141"/>
        <v>-7.7321491228858868E-2</v>
      </c>
      <c r="S993">
        <v>2005</v>
      </c>
      <c r="T993" t="str">
        <f t="shared" si="142"/>
        <v>No</v>
      </c>
      <c r="U993">
        <f t="shared" si="143"/>
        <v>-0.3628320748878216</v>
      </c>
      <c r="V993">
        <v>10</v>
      </c>
      <c r="W993">
        <v>1066</v>
      </c>
      <c r="X993" t="s">
        <v>1357</v>
      </c>
      <c r="Y993">
        <v>25.792135200000001</v>
      </c>
      <c r="Z993">
        <v>-80.193521799999999</v>
      </c>
      <c r="AA993">
        <v>0.28155108330449008</v>
      </c>
    </row>
    <row r="994" spans="1:27" x14ac:dyDescent="0.3">
      <c r="A994" t="s">
        <v>396</v>
      </c>
      <c r="B994" t="s">
        <v>1358</v>
      </c>
      <c r="C994" t="s">
        <v>688</v>
      </c>
      <c r="D994" t="s">
        <v>689</v>
      </c>
      <c r="E994">
        <v>33132</v>
      </c>
      <c r="F994">
        <v>560000</v>
      </c>
      <c r="G994" t="str" cm="1">
        <f t="array" ref="G994">IF(OR(VLOOKUP($C994,Price_LookUp_tbl,11,FALSE)&gt;$F994,VLOOKUP($C994,Price_LookUp_tbl,12,FALSE)&lt;$F994),"Yes","No")</f>
        <v>No</v>
      </c>
      <c r="H994">
        <f t="shared" si="135"/>
        <v>-0.33939377991026848</v>
      </c>
      <c r="I994">
        <v>2</v>
      </c>
      <c r="J994" t="str">
        <f t="shared" si="136"/>
        <v>No</v>
      </c>
      <c r="K994">
        <f t="shared" si="137"/>
        <v>8.28088559132798E-2</v>
      </c>
      <c r="L994">
        <v>2</v>
      </c>
      <c r="M994" t="str">
        <f t="shared" si="138"/>
        <v>No</v>
      </c>
      <c r="N994">
        <f t="shared" si="139"/>
        <v>-0.19099756523966455</v>
      </c>
      <c r="O994">
        <v>1048</v>
      </c>
      <c r="P994" t="str">
        <f t="shared" si="140"/>
        <v>No</v>
      </c>
      <c r="Q994">
        <f t="shared" si="141"/>
        <v>-0.33094029686304949</v>
      </c>
      <c r="S994">
        <v>2007</v>
      </c>
      <c r="T994" t="str">
        <f t="shared" si="142"/>
        <v>No</v>
      </c>
      <c r="U994">
        <f t="shared" si="143"/>
        <v>-0.19970757179775722</v>
      </c>
      <c r="V994">
        <v>27</v>
      </c>
      <c r="W994">
        <v>534</v>
      </c>
      <c r="X994" t="s">
        <v>1359</v>
      </c>
      <c r="Y994">
        <v>25.7925085</v>
      </c>
      <c r="Z994">
        <v>-80.187128599999994</v>
      </c>
      <c r="AA994">
        <v>0.56830345095539481</v>
      </c>
    </row>
    <row r="995" spans="1:27" x14ac:dyDescent="0.3">
      <c r="A995" t="s">
        <v>396</v>
      </c>
      <c r="B995" t="s">
        <v>1360</v>
      </c>
      <c r="C995" t="s">
        <v>688</v>
      </c>
      <c r="D995" t="s">
        <v>689</v>
      </c>
      <c r="E995">
        <v>33132</v>
      </c>
      <c r="F995">
        <v>599000</v>
      </c>
      <c r="G995" t="str" cm="1">
        <f t="array" ref="G995">IF(OR(VLOOKUP($C995,Price_LookUp_tbl,11,FALSE)&gt;$F995,VLOOKUP($C995,Price_LookUp_tbl,12,FALSE)&lt;$F995),"Yes","No")</f>
        <v>No</v>
      </c>
      <c r="H995">
        <f t="shared" si="135"/>
        <v>-0.3240284532599999</v>
      </c>
      <c r="I995">
        <v>2</v>
      </c>
      <c r="J995" t="str">
        <f t="shared" si="136"/>
        <v>No</v>
      </c>
      <c r="K995">
        <f t="shared" si="137"/>
        <v>8.28088559132798E-2</v>
      </c>
      <c r="L995">
        <v>2</v>
      </c>
      <c r="M995" t="str">
        <f t="shared" si="138"/>
        <v>No</v>
      </c>
      <c r="N995">
        <f t="shared" si="139"/>
        <v>-0.19099756523966455</v>
      </c>
      <c r="O995">
        <v>1048</v>
      </c>
      <c r="P995" t="str">
        <f t="shared" si="140"/>
        <v>No</v>
      </c>
      <c r="Q995">
        <f t="shared" si="141"/>
        <v>-0.33094029686304949</v>
      </c>
      <c r="S995">
        <v>2007</v>
      </c>
      <c r="T995" t="str">
        <f t="shared" si="142"/>
        <v>No</v>
      </c>
      <c r="U995">
        <f t="shared" si="143"/>
        <v>-0.19970757179775722</v>
      </c>
      <c r="V995">
        <v>131</v>
      </c>
      <c r="W995">
        <v>572</v>
      </c>
      <c r="X995" t="s">
        <v>1361</v>
      </c>
      <c r="Y995">
        <v>25.7925085</v>
      </c>
      <c r="Z995">
        <v>-80.187128599999994</v>
      </c>
      <c r="AA995">
        <v>0.56830345095539481</v>
      </c>
    </row>
    <row r="996" spans="1:27" x14ac:dyDescent="0.3">
      <c r="A996" t="s">
        <v>396</v>
      </c>
      <c r="B996" t="s">
        <v>1362</v>
      </c>
      <c r="C996" t="s">
        <v>688</v>
      </c>
      <c r="D996" t="s">
        <v>689</v>
      </c>
      <c r="E996">
        <v>33132</v>
      </c>
      <c r="F996">
        <v>575000</v>
      </c>
      <c r="G996" t="str" cm="1">
        <f t="array" ref="G996">IF(OR(VLOOKUP($C996,Price_LookUp_tbl,11,FALSE)&gt;$F996,VLOOKUP($C996,Price_LookUp_tbl,12,FALSE)&lt;$F996),"Yes","No")</f>
        <v>No</v>
      </c>
      <c r="H996">
        <f t="shared" si="135"/>
        <v>-0.33348403889093442</v>
      </c>
      <c r="I996">
        <v>2</v>
      </c>
      <c r="J996" t="str">
        <f t="shared" si="136"/>
        <v>No</v>
      </c>
      <c r="K996">
        <f t="shared" si="137"/>
        <v>8.28088559132798E-2</v>
      </c>
      <c r="L996">
        <v>2</v>
      </c>
      <c r="M996" t="str">
        <f t="shared" si="138"/>
        <v>No</v>
      </c>
      <c r="N996">
        <f t="shared" si="139"/>
        <v>-0.19099756523966455</v>
      </c>
      <c r="O996">
        <v>1048</v>
      </c>
      <c r="P996" t="str">
        <f t="shared" si="140"/>
        <v>No</v>
      </c>
      <c r="Q996">
        <f t="shared" si="141"/>
        <v>-0.33094029686304949</v>
      </c>
      <c r="S996">
        <v>2008</v>
      </c>
      <c r="T996" t="str">
        <f t="shared" si="142"/>
        <v>No</v>
      </c>
      <c r="U996">
        <f t="shared" si="143"/>
        <v>-0.11814532025272502</v>
      </c>
      <c r="V996">
        <v>79</v>
      </c>
      <c r="W996">
        <v>549</v>
      </c>
      <c r="X996" t="s">
        <v>1359</v>
      </c>
      <c r="Y996">
        <v>25.7925085</v>
      </c>
      <c r="Z996">
        <v>-80.187128599999994</v>
      </c>
      <c r="AA996">
        <v>0.56830345095539481</v>
      </c>
    </row>
    <row r="997" spans="1:27" x14ac:dyDescent="0.3">
      <c r="A997" t="s">
        <v>396</v>
      </c>
      <c r="B997" t="s">
        <v>1363</v>
      </c>
      <c r="C997" t="s">
        <v>688</v>
      </c>
      <c r="D997" t="s">
        <v>689</v>
      </c>
      <c r="E997">
        <v>33132</v>
      </c>
      <c r="F997">
        <v>895000</v>
      </c>
      <c r="G997" t="str" cm="1">
        <f t="array" ref="G997">IF(OR(VLOOKUP($C997,Price_LookUp_tbl,11,FALSE)&gt;$F997,VLOOKUP($C997,Price_LookUp_tbl,12,FALSE)&lt;$F997),"Yes","No")</f>
        <v>No</v>
      </c>
      <c r="H997">
        <f t="shared" si="135"/>
        <v>-0.20740956381180756</v>
      </c>
      <c r="I997">
        <v>2</v>
      </c>
      <c r="J997" t="str">
        <f t="shared" si="136"/>
        <v>No</v>
      </c>
      <c r="K997">
        <f t="shared" si="137"/>
        <v>8.28088559132798E-2</v>
      </c>
      <c r="L997">
        <v>2</v>
      </c>
      <c r="M997" t="str">
        <f t="shared" si="138"/>
        <v>No</v>
      </c>
      <c r="N997">
        <f t="shared" si="139"/>
        <v>-0.19099756523966455</v>
      </c>
      <c r="O997">
        <v>1222</v>
      </c>
      <c r="P997" t="str">
        <f t="shared" si="140"/>
        <v>No</v>
      </c>
      <c r="Q997">
        <f t="shared" si="141"/>
        <v>-0.1294349444413638</v>
      </c>
      <c r="S997">
        <v>2007</v>
      </c>
      <c r="T997" t="str">
        <f t="shared" si="142"/>
        <v>No</v>
      </c>
      <c r="U997">
        <f t="shared" si="143"/>
        <v>-0.19970757179775722</v>
      </c>
      <c r="V997">
        <v>78</v>
      </c>
      <c r="W997">
        <v>732</v>
      </c>
      <c r="X997" t="s">
        <v>1364</v>
      </c>
      <c r="Y997">
        <v>25.793909800000002</v>
      </c>
      <c r="Z997">
        <v>-80.186611299999996</v>
      </c>
      <c r="AA997">
        <v>0.56820334633723535</v>
      </c>
    </row>
    <row r="998" spans="1:27" x14ac:dyDescent="0.3">
      <c r="A998" t="s">
        <v>396</v>
      </c>
      <c r="B998" t="s">
        <v>1365</v>
      </c>
      <c r="C998" t="s">
        <v>688</v>
      </c>
      <c r="D998" t="s">
        <v>689</v>
      </c>
      <c r="E998">
        <v>33132</v>
      </c>
      <c r="F998">
        <v>575000</v>
      </c>
      <c r="G998" t="str" cm="1">
        <f t="array" ref="G998">IF(OR(VLOOKUP($C998,Price_LookUp_tbl,11,FALSE)&gt;$F998,VLOOKUP($C998,Price_LookUp_tbl,12,FALSE)&lt;$F998),"Yes","No")</f>
        <v>No</v>
      </c>
      <c r="H998">
        <f t="shared" si="135"/>
        <v>-0.33348403889093442</v>
      </c>
      <c r="I998">
        <v>1</v>
      </c>
      <c r="J998" t="str">
        <f t="shared" si="136"/>
        <v>No</v>
      </c>
      <c r="K998">
        <f t="shared" si="137"/>
        <v>-1.0070625380421454</v>
      </c>
      <c r="L998">
        <v>1.5</v>
      </c>
      <c r="M998" t="str">
        <f t="shared" si="138"/>
        <v>No</v>
      </c>
      <c r="N998">
        <f t="shared" si="139"/>
        <v>-0.63376464829525025</v>
      </c>
      <c r="O998">
        <v>1095</v>
      </c>
      <c r="P998" t="str">
        <f t="shared" si="140"/>
        <v>No</v>
      </c>
      <c r="Q998">
        <f t="shared" si="141"/>
        <v>-0.27651069017443325</v>
      </c>
      <c r="S998">
        <v>2007</v>
      </c>
      <c r="T998" t="str">
        <f t="shared" si="142"/>
        <v>No</v>
      </c>
      <c r="U998">
        <f t="shared" si="143"/>
        <v>-0.19970757179775722</v>
      </c>
      <c r="V998">
        <v>8</v>
      </c>
      <c r="W998">
        <v>525</v>
      </c>
      <c r="X998" t="s">
        <v>1366</v>
      </c>
      <c r="Y998">
        <v>25.793909800000002</v>
      </c>
      <c r="Z998">
        <v>-80.186611299999996</v>
      </c>
      <c r="AA998">
        <v>0.56820334633723535</v>
      </c>
    </row>
    <row r="999" spans="1:27" x14ac:dyDescent="0.3">
      <c r="A999" t="s">
        <v>396</v>
      </c>
      <c r="B999" t="s">
        <v>1367</v>
      </c>
      <c r="C999" t="s">
        <v>688</v>
      </c>
      <c r="D999" t="s">
        <v>689</v>
      </c>
      <c r="E999">
        <v>33132</v>
      </c>
      <c r="F999">
        <v>659000</v>
      </c>
      <c r="G999" t="str" cm="1">
        <f t="array" ref="G999">IF(OR(VLOOKUP($C999,Price_LookUp_tbl,11,FALSE)&gt;$F999,VLOOKUP($C999,Price_LookUp_tbl,12,FALSE)&lt;$F999),"Yes","No")</f>
        <v>No</v>
      </c>
      <c r="H999">
        <f t="shared" si="135"/>
        <v>-0.30038948918266362</v>
      </c>
      <c r="I999">
        <v>2</v>
      </c>
      <c r="J999" t="str">
        <f t="shared" si="136"/>
        <v>No</v>
      </c>
      <c r="K999">
        <f t="shared" si="137"/>
        <v>8.28088559132798E-2</v>
      </c>
      <c r="L999">
        <v>2</v>
      </c>
      <c r="M999" t="str">
        <f t="shared" si="138"/>
        <v>No</v>
      </c>
      <c r="N999">
        <f t="shared" si="139"/>
        <v>-0.19099756523966455</v>
      </c>
      <c r="O999">
        <v>1051</v>
      </c>
      <c r="P999" t="str">
        <f t="shared" si="140"/>
        <v>No</v>
      </c>
      <c r="Q999">
        <f t="shared" si="141"/>
        <v>-0.3274660666488825</v>
      </c>
      <c r="S999">
        <v>2007</v>
      </c>
      <c r="T999" t="str">
        <f t="shared" si="142"/>
        <v>No</v>
      </c>
      <c r="U999">
        <f t="shared" si="143"/>
        <v>-0.19970757179775722</v>
      </c>
      <c r="V999">
        <v>15</v>
      </c>
      <c r="W999">
        <v>627</v>
      </c>
      <c r="X999" t="s">
        <v>1025</v>
      </c>
      <c r="Y999">
        <v>25.793909800000002</v>
      </c>
      <c r="Z999">
        <v>-80.186611299999996</v>
      </c>
      <c r="AA999">
        <v>0.56820334633723535</v>
      </c>
    </row>
    <row r="1000" spans="1:27" x14ac:dyDescent="0.3">
      <c r="A1000" t="s">
        <v>396</v>
      </c>
      <c r="B1000" t="s">
        <v>1368</v>
      </c>
      <c r="C1000" t="s">
        <v>688</v>
      </c>
      <c r="D1000" t="s">
        <v>689</v>
      </c>
      <c r="E1000">
        <v>33132</v>
      </c>
      <c r="F1000">
        <v>650000</v>
      </c>
      <c r="G1000" t="str" cm="1">
        <f t="array" ref="G1000">IF(OR(VLOOKUP($C1000,Price_LookUp_tbl,11,FALSE)&gt;$F1000,VLOOKUP($C1000,Price_LookUp_tbl,12,FALSE)&lt;$F1000),"Yes","No")</f>
        <v>No</v>
      </c>
      <c r="H1000">
        <f t="shared" si="135"/>
        <v>-0.30393533379426407</v>
      </c>
      <c r="I1000">
        <v>2</v>
      </c>
      <c r="J1000" t="str">
        <f t="shared" si="136"/>
        <v>No</v>
      </c>
      <c r="K1000">
        <f t="shared" si="137"/>
        <v>8.28088559132798E-2</v>
      </c>
      <c r="L1000">
        <v>2.5</v>
      </c>
      <c r="M1000" t="str">
        <f t="shared" si="138"/>
        <v>No</v>
      </c>
      <c r="N1000">
        <f t="shared" si="139"/>
        <v>0.25176951781592122</v>
      </c>
      <c r="O1000">
        <v>1084</v>
      </c>
      <c r="P1000" t="str">
        <f t="shared" si="140"/>
        <v>No</v>
      </c>
      <c r="Q1000">
        <f t="shared" si="141"/>
        <v>-0.28924953429304556</v>
      </c>
      <c r="S1000">
        <v>2008</v>
      </c>
      <c r="T1000" t="str">
        <f t="shared" si="142"/>
        <v>No</v>
      </c>
      <c r="U1000">
        <f t="shared" si="143"/>
        <v>-0.11814532025272502</v>
      </c>
      <c r="V1000">
        <v>178</v>
      </c>
      <c r="W1000">
        <v>600</v>
      </c>
      <c r="X1000" t="s">
        <v>1369</v>
      </c>
      <c r="Y1000">
        <v>25.795042500000001</v>
      </c>
      <c r="Z1000">
        <v>-80.187128799999996</v>
      </c>
      <c r="AA1000">
        <v>0.52341488202316966</v>
      </c>
    </row>
    <row r="1001" spans="1:27" x14ac:dyDescent="0.3">
      <c r="A1001" t="s">
        <v>396</v>
      </c>
      <c r="B1001" t="s">
        <v>1370</v>
      </c>
      <c r="C1001" t="s">
        <v>688</v>
      </c>
      <c r="D1001" t="s">
        <v>689</v>
      </c>
      <c r="E1001">
        <v>33132</v>
      </c>
      <c r="F1001">
        <v>760000</v>
      </c>
      <c r="G1001" t="str" cm="1">
        <f t="array" ref="G1001">IF(OR(VLOOKUP($C1001,Price_LookUp_tbl,11,FALSE)&gt;$F1001,VLOOKUP($C1001,Price_LookUp_tbl,12,FALSE)&lt;$F1001),"Yes","No")</f>
        <v>No</v>
      </c>
      <c r="H1001">
        <f t="shared" si="135"/>
        <v>-0.26059723298581422</v>
      </c>
      <c r="I1001">
        <v>2</v>
      </c>
      <c r="J1001" t="str">
        <f t="shared" si="136"/>
        <v>No</v>
      </c>
      <c r="K1001">
        <f t="shared" si="137"/>
        <v>8.28088559132798E-2</v>
      </c>
      <c r="L1001">
        <v>2</v>
      </c>
      <c r="M1001" t="str">
        <f t="shared" si="138"/>
        <v>No</v>
      </c>
      <c r="N1001">
        <f t="shared" si="139"/>
        <v>-0.19099756523966455</v>
      </c>
      <c r="O1001">
        <v>1239</v>
      </c>
      <c r="P1001" t="str">
        <f t="shared" si="140"/>
        <v>No</v>
      </c>
      <c r="Q1001">
        <f t="shared" si="141"/>
        <v>-0.10974763989441748</v>
      </c>
      <c r="S1001">
        <v>2007</v>
      </c>
      <c r="T1001" t="str">
        <f t="shared" si="142"/>
        <v>No</v>
      </c>
      <c r="U1001">
        <f t="shared" si="143"/>
        <v>-0.19970757179775722</v>
      </c>
      <c r="V1001">
        <v>6</v>
      </c>
      <c r="W1001">
        <v>613</v>
      </c>
      <c r="X1001" t="s">
        <v>1371</v>
      </c>
      <c r="Y1001">
        <v>25.795042500000001</v>
      </c>
      <c r="Z1001">
        <v>-80.187128799999996</v>
      </c>
      <c r="AA1001">
        <v>0.52341488202316966</v>
      </c>
    </row>
    <row r="1002" spans="1:27" x14ac:dyDescent="0.3">
      <c r="A1002" t="s">
        <v>396</v>
      </c>
      <c r="B1002" t="s">
        <v>1372</v>
      </c>
      <c r="C1002" t="s">
        <v>688</v>
      </c>
      <c r="D1002" t="s">
        <v>689</v>
      </c>
      <c r="E1002">
        <v>33132</v>
      </c>
      <c r="F1002">
        <v>429900</v>
      </c>
      <c r="G1002" t="str" cm="1">
        <f t="array" ref="G1002">IF(OR(VLOOKUP($C1002,Price_LookUp_tbl,11,FALSE)&gt;$F1002,VLOOKUP($C1002,Price_LookUp_tbl,12,FALSE)&lt;$F1002),"Yes","No")</f>
        <v>No</v>
      </c>
      <c r="H1002">
        <f t="shared" si="135"/>
        <v>-0.390650933684626</v>
      </c>
      <c r="I1002">
        <v>1</v>
      </c>
      <c r="J1002" t="str">
        <f t="shared" si="136"/>
        <v>No</v>
      </c>
      <c r="K1002">
        <f t="shared" si="137"/>
        <v>-1.0070625380421454</v>
      </c>
      <c r="L1002">
        <v>1.5</v>
      </c>
      <c r="M1002" t="str">
        <f t="shared" si="138"/>
        <v>No</v>
      </c>
      <c r="N1002">
        <f t="shared" si="139"/>
        <v>-0.63376464829525025</v>
      </c>
      <c r="O1002">
        <v>780</v>
      </c>
      <c r="P1002" t="str">
        <f t="shared" si="140"/>
        <v>No</v>
      </c>
      <c r="Q1002">
        <f t="shared" si="141"/>
        <v>-0.64130486266196773</v>
      </c>
      <c r="S1002">
        <v>2007</v>
      </c>
      <c r="T1002" t="str">
        <f t="shared" si="142"/>
        <v>No</v>
      </c>
      <c r="U1002">
        <f t="shared" si="143"/>
        <v>-0.19970757179775722</v>
      </c>
      <c r="V1002">
        <v>24</v>
      </c>
      <c r="W1002">
        <v>551</v>
      </c>
      <c r="X1002" t="s">
        <v>1373</v>
      </c>
      <c r="Y1002">
        <v>25.795042500000001</v>
      </c>
      <c r="Z1002">
        <v>-80.187128799999996</v>
      </c>
      <c r="AA1002">
        <v>0.52341488202316966</v>
      </c>
    </row>
    <row r="1003" spans="1:27" x14ac:dyDescent="0.3">
      <c r="A1003" t="s">
        <v>396</v>
      </c>
      <c r="B1003" t="s">
        <v>1374</v>
      </c>
      <c r="C1003" t="s">
        <v>688</v>
      </c>
      <c r="D1003" t="s">
        <v>689</v>
      </c>
      <c r="E1003">
        <v>33132</v>
      </c>
      <c r="F1003">
        <v>460000</v>
      </c>
      <c r="G1003" t="str" cm="1">
        <f t="array" ref="G1003">IF(OR(VLOOKUP($C1003,Price_LookUp_tbl,11,FALSE)&gt;$F1003,VLOOKUP($C1003,Price_LookUp_tbl,12,FALSE)&lt;$F1003),"Yes","No")</f>
        <v>No</v>
      </c>
      <c r="H1003">
        <f t="shared" si="135"/>
        <v>-0.37879205337249566</v>
      </c>
      <c r="I1003">
        <v>1</v>
      </c>
      <c r="J1003" t="str">
        <f t="shared" si="136"/>
        <v>No</v>
      </c>
      <c r="K1003">
        <f t="shared" si="137"/>
        <v>-1.0070625380421454</v>
      </c>
      <c r="L1003">
        <v>1</v>
      </c>
      <c r="M1003" t="str">
        <f t="shared" si="138"/>
        <v>No</v>
      </c>
      <c r="N1003">
        <f t="shared" si="139"/>
        <v>-1.076531731350836</v>
      </c>
      <c r="O1003">
        <v>794</v>
      </c>
      <c r="P1003" t="str">
        <f t="shared" si="140"/>
        <v>No</v>
      </c>
      <c r="Q1003">
        <f t="shared" si="141"/>
        <v>-0.62509178832918844</v>
      </c>
      <c r="S1003">
        <v>2007</v>
      </c>
      <c r="T1003" t="str">
        <f t="shared" si="142"/>
        <v>No</v>
      </c>
      <c r="U1003">
        <f t="shared" si="143"/>
        <v>-0.19970757179775722</v>
      </c>
      <c r="V1003">
        <v>18</v>
      </c>
      <c r="W1003">
        <v>579</v>
      </c>
      <c r="X1003" t="s">
        <v>902</v>
      </c>
      <c r="Y1003">
        <v>25.795042500000001</v>
      </c>
      <c r="Z1003">
        <v>-80.187128799999996</v>
      </c>
      <c r="AA1003">
        <v>0.52341488202316966</v>
      </c>
    </row>
    <row r="1004" spans="1:27" x14ac:dyDescent="0.3">
      <c r="A1004" t="s">
        <v>396</v>
      </c>
      <c r="B1004" t="s">
        <v>1375</v>
      </c>
      <c r="C1004" t="s">
        <v>688</v>
      </c>
      <c r="D1004" t="s">
        <v>689</v>
      </c>
      <c r="E1004">
        <v>33132</v>
      </c>
      <c r="F1004">
        <v>479999</v>
      </c>
      <c r="G1004" t="str" cm="1">
        <f t="array" ref="G1004">IF(OR(VLOOKUP($C1004,Price_LookUp_tbl,11,FALSE)&gt;$F1004,VLOOKUP($C1004,Price_LookUp_tbl,12,FALSE)&lt;$F1004),"Yes","No")</f>
        <v>No</v>
      </c>
      <c r="H1004">
        <f t="shared" si="135"/>
        <v>-0.37091279266278482</v>
      </c>
      <c r="I1004">
        <v>1</v>
      </c>
      <c r="J1004" t="str">
        <f t="shared" si="136"/>
        <v>No</v>
      </c>
      <c r="K1004">
        <f t="shared" si="137"/>
        <v>-1.0070625380421454</v>
      </c>
      <c r="L1004">
        <v>1.5</v>
      </c>
      <c r="M1004" t="str">
        <f t="shared" si="138"/>
        <v>No</v>
      </c>
      <c r="N1004">
        <f t="shared" si="139"/>
        <v>-0.63376464829525025</v>
      </c>
      <c r="O1004">
        <v>799</v>
      </c>
      <c r="P1004" t="str">
        <f t="shared" si="140"/>
        <v>No</v>
      </c>
      <c r="Q1004">
        <f t="shared" si="141"/>
        <v>-0.61930140463891004</v>
      </c>
      <c r="S1004">
        <v>2008</v>
      </c>
      <c r="T1004" t="str">
        <f t="shared" si="142"/>
        <v>No</v>
      </c>
      <c r="U1004">
        <f t="shared" si="143"/>
        <v>-0.11814532025272502</v>
      </c>
      <c r="V1004">
        <v>20</v>
      </c>
      <c r="W1004">
        <v>601</v>
      </c>
      <c r="X1004" t="s">
        <v>681</v>
      </c>
      <c r="Y1004">
        <v>25.795042500000001</v>
      </c>
      <c r="Z1004">
        <v>-80.187128799999996</v>
      </c>
      <c r="AA1004">
        <v>0.52341488202316966</v>
      </c>
    </row>
    <row r="1005" spans="1:27" x14ac:dyDescent="0.3">
      <c r="A1005" t="s">
        <v>396</v>
      </c>
      <c r="B1005" t="s">
        <v>1376</v>
      </c>
      <c r="C1005" t="s">
        <v>688</v>
      </c>
      <c r="D1005" t="s">
        <v>689</v>
      </c>
      <c r="E1005">
        <v>33132</v>
      </c>
      <c r="F1005">
        <v>650000</v>
      </c>
      <c r="G1005" t="str" cm="1">
        <f t="array" ref="G1005">IF(OR(VLOOKUP($C1005,Price_LookUp_tbl,11,FALSE)&gt;$F1005,VLOOKUP($C1005,Price_LookUp_tbl,12,FALSE)&lt;$F1005),"Yes","No")</f>
        <v>No</v>
      </c>
      <c r="H1005">
        <f t="shared" si="135"/>
        <v>-0.30393533379426407</v>
      </c>
      <c r="I1005">
        <v>2</v>
      </c>
      <c r="J1005" t="str">
        <f t="shared" si="136"/>
        <v>No</v>
      </c>
      <c r="K1005">
        <f t="shared" si="137"/>
        <v>8.28088559132798E-2</v>
      </c>
      <c r="L1005">
        <v>2</v>
      </c>
      <c r="M1005" t="str">
        <f t="shared" si="138"/>
        <v>No</v>
      </c>
      <c r="N1005">
        <f t="shared" si="139"/>
        <v>-0.19099756523966455</v>
      </c>
      <c r="O1005">
        <v>1180</v>
      </c>
      <c r="P1005" t="str">
        <f t="shared" si="140"/>
        <v>No</v>
      </c>
      <c r="Q1005">
        <f t="shared" si="141"/>
        <v>-0.17807416743970172</v>
      </c>
      <c r="S1005">
        <v>2008</v>
      </c>
      <c r="T1005" t="str">
        <f t="shared" si="142"/>
        <v>No</v>
      </c>
      <c r="U1005">
        <f t="shared" si="143"/>
        <v>-0.11814532025272502</v>
      </c>
      <c r="V1005">
        <v>163</v>
      </c>
      <c r="W1005">
        <v>551</v>
      </c>
      <c r="X1005" t="s">
        <v>919</v>
      </c>
      <c r="Y1005">
        <v>25.795042500000001</v>
      </c>
      <c r="Z1005">
        <v>-80.187128799999996</v>
      </c>
      <c r="AA1005">
        <v>0.52341488202316966</v>
      </c>
    </row>
    <row r="1006" spans="1:27" x14ac:dyDescent="0.3">
      <c r="A1006" t="s">
        <v>396</v>
      </c>
      <c r="B1006" t="s">
        <v>1377</v>
      </c>
      <c r="C1006" t="s">
        <v>688</v>
      </c>
      <c r="D1006" t="s">
        <v>689</v>
      </c>
      <c r="E1006">
        <v>33132</v>
      </c>
      <c r="F1006">
        <v>1100000</v>
      </c>
      <c r="G1006" t="str" cm="1">
        <f t="array" ref="G1006">IF(OR(VLOOKUP($C1006,Price_LookUp_tbl,11,FALSE)&gt;$F1006,VLOOKUP($C1006,Price_LookUp_tbl,12,FALSE)&lt;$F1006),"Yes","No")</f>
        <v>No</v>
      </c>
      <c r="H1006">
        <f t="shared" si="135"/>
        <v>-0.12664310321424191</v>
      </c>
      <c r="I1006">
        <v>3</v>
      </c>
      <c r="J1006" t="str">
        <f t="shared" si="136"/>
        <v>No</v>
      </c>
      <c r="K1006">
        <f t="shared" si="137"/>
        <v>1.172680249868705</v>
      </c>
      <c r="L1006">
        <v>2.5</v>
      </c>
      <c r="M1006" t="str">
        <f t="shared" si="138"/>
        <v>No</v>
      </c>
      <c r="N1006">
        <f t="shared" si="139"/>
        <v>0.25176951781592122</v>
      </c>
      <c r="O1006">
        <v>1866</v>
      </c>
      <c r="P1006" t="str">
        <f t="shared" si="140"/>
        <v>No</v>
      </c>
      <c r="Q1006">
        <f t="shared" si="141"/>
        <v>0.61636647486648444</v>
      </c>
      <c r="S1006">
        <v>2008</v>
      </c>
      <c r="T1006" t="str">
        <f t="shared" si="142"/>
        <v>No</v>
      </c>
      <c r="U1006">
        <f t="shared" si="143"/>
        <v>-0.11814532025272502</v>
      </c>
      <c r="V1006">
        <v>36</v>
      </c>
      <c r="W1006">
        <v>589</v>
      </c>
      <c r="X1006" t="s">
        <v>1378</v>
      </c>
      <c r="Y1006">
        <v>25.795042500000001</v>
      </c>
      <c r="Z1006">
        <v>-80.187128799999996</v>
      </c>
      <c r="AA1006">
        <v>0.52341488202316966</v>
      </c>
    </row>
    <row r="1007" spans="1:27" x14ac:dyDescent="0.3">
      <c r="A1007" t="s">
        <v>396</v>
      </c>
      <c r="B1007" t="s">
        <v>1379</v>
      </c>
      <c r="C1007" t="s">
        <v>688</v>
      </c>
      <c r="D1007" t="s">
        <v>689</v>
      </c>
      <c r="E1007">
        <v>33132</v>
      </c>
      <c r="F1007">
        <v>500000</v>
      </c>
      <c r="G1007" t="str" cm="1">
        <f t="array" ref="G1007">IF(OR(VLOOKUP($C1007,Price_LookUp_tbl,11,FALSE)&gt;$F1007,VLOOKUP($C1007,Price_LookUp_tbl,12,FALSE)&lt;$F1007),"Yes","No")</f>
        <v>No</v>
      </c>
      <c r="H1007">
        <f t="shared" si="135"/>
        <v>-0.36303274398760477</v>
      </c>
      <c r="I1007">
        <v>1</v>
      </c>
      <c r="J1007" t="str">
        <f t="shared" si="136"/>
        <v>No</v>
      </c>
      <c r="K1007">
        <f t="shared" si="137"/>
        <v>-1.0070625380421454</v>
      </c>
      <c r="L1007">
        <v>1</v>
      </c>
      <c r="M1007" t="str">
        <f t="shared" si="138"/>
        <v>No</v>
      </c>
      <c r="N1007">
        <f t="shared" si="139"/>
        <v>-1.076531731350836</v>
      </c>
      <c r="O1007">
        <v>597</v>
      </c>
      <c r="P1007" t="str">
        <f t="shared" si="140"/>
        <v>No</v>
      </c>
      <c r="Q1007">
        <f t="shared" si="141"/>
        <v>-0.8532329057261544</v>
      </c>
      <c r="S1007">
        <v>2022</v>
      </c>
      <c r="T1007" t="str">
        <f t="shared" si="142"/>
        <v>No</v>
      </c>
      <c r="U1007">
        <f t="shared" si="143"/>
        <v>1.0237262013777257</v>
      </c>
      <c r="V1007">
        <v>6</v>
      </c>
      <c r="W1007">
        <v>838</v>
      </c>
      <c r="X1007" t="s">
        <v>1108</v>
      </c>
      <c r="Y1007">
        <v>25.776504599999999</v>
      </c>
      <c r="Z1007">
        <v>-80.189685999999995</v>
      </c>
      <c r="AA1007">
        <v>1.3814651051444784</v>
      </c>
    </row>
    <row r="1008" spans="1:27" x14ac:dyDescent="0.3">
      <c r="A1008" t="s">
        <v>396</v>
      </c>
      <c r="B1008" t="s">
        <v>1380</v>
      </c>
      <c r="C1008" t="s">
        <v>688</v>
      </c>
      <c r="D1008" t="s">
        <v>689</v>
      </c>
      <c r="E1008">
        <v>33132</v>
      </c>
      <c r="F1008">
        <v>595000</v>
      </c>
      <c r="G1008" t="str" cm="1">
        <f t="array" ref="G1008">IF(OR(VLOOKUP($C1008,Price_LookUp_tbl,11,FALSE)&gt;$F1008,VLOOKUP($C1008,Price_LookUp_tbl,12,FALSE)&lt;$F1008),"Yes","No")</f>
        <v>No</v>
      </c>
      <c r="H1008">
        <f t="shared" si="135"/>
        <v>-0.32560438419848897</v>
      </c>
      <c r="I1008">
        <v>2</v>
      </c>
      <c r="J1008" t="str">
        <f t="shared" si="136"/>
        <v>No</v>
      </c>
      <c r="K1008">
        <f t="shared" si="137"/>
        <v>8.28088559132798E-2</v>
      </c>
      <c r="L1008">
        <v>1.5</v>
      </c>
      <c r="M1008" t="str">
        <f t="shared" si="138"/>
        <v>No</v>
      </c>
      <c r="N1008">
        <f t="shared" si="139"/>
        <v>-0.63376464829525025</v>
      </c>
      <c r="O1008">
        <v>647</v>
      </c>
      <c r="P1008" t="str">
        <f t="shared" si="140"/>
        <v>No</v>
      </c>
      <c r="Q1008">
        <f t="shared" si="141"/>
        <v>-0.79532906882337118</v>
      </c>
      <c r="S1008">
        <v>2022</v>
      </c>
      <c r="T1008" t="str">
        <f t="shared" si="142"/>
        <v>No</v>
      </c>
      <c r="U1008">
        <f t="shared" si="143"/>
        <v>1.0237262013777257</v>
      </c>
      <c r="V1008">
        <v>34</v>
      </c>
      <c r="W1008">
        <v>920</v>
      </c>
      <c r="X1008" t="s">
        <v>1381</v>
      </c>
      <c r="Y1008">
        <v>25.776504599999999</v>
      </c>
      <c r="Z1008">
        <v>-80.189685999999995</v>
      </c>
      <c r="AA1008">
        <v>1.3814651051444784</v>
      </c>
    </row>
    <row r="1009" spans="1:27" x14ac:dyDescent="0.3">
      <c r="A1009" t="s">
        <v>396</v>
      </c>
      <c r="B1009" t="s">
        <v>1382</v>
      </c>
      <c r="C1009" t="s">
        <v>688</v>
      </c>
      <c r="D1009" t="s">
        <v>689</v>
      </c>
      <c r="E1009">
        <v>33132</v>
      </c>
      <c r="F1009">
        <v>542900</v>
      </c>
      <c r="G1009" t="str" cm="1">
        <f t="array" ref="G1009">IF(OR(VLOOKUP($C1009,Price_LookUp_tbl,11,FALSE)&gt;$F1009,VLOOKUP($C1009,Price_LookUp_tbl,12,FALSE)&lt;$F1009),"Yes","No")</f>
        <v>No</v>
      </c>
      <c r="H1009">
        <f t="shared" si="135"/>
        <v>-0.34613088467230935</v>
      </c>
      <c r="I1009">
        <v>1</v>
      </c>
      <c r="J1009" t="str">
        <f t="shared" si="136"/>
        <v>No</v>
      </c>
      <c r="K1009">
        <f t="shared" si="137"/>
        <v>-1.0070625380421454</v>
      </c>
      <c r="L1009">
        <v>1</v>
      </c>
      <c r="M1009" t="str">
        <f t="shared" si="138"/>
        <v>No</v>
      </c>
      <c r="N1009">
        <f t="shared" si="139"/>
        <v>-1.076531731350836</v>
      </c>
      <c r="O1009">
        <v>597</v>
      </c>
      <c r="P1009" t="str">
        <f t="shared" si="140"/>
        <v>No</v>
      </c>
      <c r="Q1009">
        <f t="shared" si="141"/>
        <v>-0.8532329057261544</v>
      </c>
      <c r="S1009">
        <v>2022</v>
      </c>
      <c r="T1009" t="str">
        <f t="shared" si="142"/>
        <v>No</v>
      </c>
      <c r="U1009">
        <f t="shared" si="143"/>
        <v>1.0237262013777257</v>
      </c>
      <c r="V1009">
        <v>28</v>
      </c>
      <c r="W1009">
        <v>909</v>
      </c>
      <c r="X1009" t="s">
        <v>1141</v>
      </c>
      <c r="Y1009">
        <v>25.776504599999999</v>
      </c>
      <c r="Z1009">
        <v>-80.189685999999995</v>
      </c>
      <c r="AA1009">
        <v>1.3814651051444784</v>
      </c>
    </row>
    <row r="1010" spans="1:27" x14ac:dyDescent="0.3">
      <c r="A1010" t="s">
        <v>396</v>
      </c>
      <c r="B1010" t="s">
        <v>1383</v>
      </c>
      <c r="C1010" t="s">
        <v>688</v>
      </c>
      <c r="D1010" t="s">
        <v>689</v>
      </c>
      <c r="E1010">
        <v>33132</v>
      </c>
      <c r="F1010">
        <v>585000</v>
      </c>
      <c r="G1010" t="str" cm="1">
        <f t="array" ref="G1010">IF(OR(VLOOKUP($C1010,Price_LookUp_tbl,11,FALSE)&gt;$F1010,VLOOKUP($C1010,Price_LookUp_tbl,12,FALSE)&lt;$F1010),"Yes","No")</f>
        <v>No</v>
      </c>
      <c r="H1010">
        <f t="shared" si="135"/>
        <v>-0.3295442115447117</v>
      </c>
      <c r="I1010">
        <v>1</v>
      </c>
      <c r="J1010" t="str">
        <f t="shared" si="136"/>
        <v>No</v>
      </c>
      <c r="K1010">
        <f t="shared" si="137"/>
        <v>-1.0070625380421454</v>
      </c>
      <c r="L1010">
        <v>1</v>
      </c>
      <c r="M1010" t="str">
        <f t="shared" si="138"/>
        <v>No</v>
      </c>
      <c r="N1010">
        <f t="shared" si="139"/>
        <v>-1.076531731350836</v>
      </c>
      <c r="O1010">
        <v>599</v>
      </c>
      <c r="P1010" t="str">
        <f t="shared" si="140"/>
        <v>No</v>
      </c>
      <c r="Q1010">
        <f t="shared" si="141"/>
        <v>-0.85091675225004304</v>
      </c>
      <c r="S1010">
        <v>2022</v>
      </c>
      <c r="T1010" t="str">
        <f t="shared" si="142"/>
        <v>No</v>
      </c>
      <c r="U1010">
        <f t="shared" si="143"/>
        <v>1.0237262013777257</v>
      </c>
      <c r="V1010">
        <v>17</v>
      </c>
      <c r="W1010">
        <v>977</v>
      </c>
      <c r="X1010" t="s">
        <v>618</v>
      </c>
      <c r="Y1010">
        <v>25.776504599999999</v>
      </c>
      <c r="Z1010">
        <v>-80.189685999999995</v>
      </c>
      <c r="AA1010">
        <v>1.3814651051444784</v>
      </c>
    </row>
    <row r="1011" spans="1:27" x14ac:dyDescent="0.3">
      <c r="A1011" t="s">
        <v>396</v>
      </c>
      <c r="B1011" t="s">
        <v>1384</v>
      </c>
      <c r="C1011" t="s">
        <v>688</v>
      </c>
      <c r="D1011" t="s">
        <v>689</v>
      </c>
      <c r="E1011">
        <v>33132</v>
      </c>
      <c r="F1011">
        <v>359000</v>
      </c>
      <c r="G1011" t="str" cm="1">
        <f t="array" ref="G1011">IF(OR(VLOOKUP($C1011,Price_LookUp_tbl,11,FALSE)&gt;$F1011,VLOOKUP($C1011,Price_LookUp_tbl,12,FALSE)&lt;$F1011),"Yes","No")</f>
        <v>No</v>
      </c>
      <c r="H1011">
        <f t="shared" si="135"/>
        <v>-0.41858430956934506</v>
      </c>
      <c r="I1011">
        <v>1</v>
      </c>
      <c r="J1011" t="str">
        <f t="shared" si="136"/>
        <v>No</v>
      </c>
      <c r="K1011">
        <f t="shared" si="137"/>
        <v>-1.0070625380421454</v>
      </c>
      <c r="L1011">
        <v>1</v>
      </c>
      <c r="M1011" t="str">
        <f t="shared" si="138"/>
        <v>No</v>
      </c>
      <c r="N1011">
        <f t="shared" si="139"/>
        <v>-1.076531731350836</v>
      </c>
      <c r="O1011">
        <v>784</v>
      </c>
      <c r="P1011" t="str">
        <f t="shared" si="140"/>
        <v>No</v>
      </c>
      <c r="Q1011">
        <f t="shared" si="141"/>
        <v>-0.63667255570974501</v>
      </c>
      <c r="S1011">
        <v>2005</v>
      </c>
      <c r="T1011" t="str">
        <f t="shared" si="142"/>
        <v>No</v>
      </c>
      <c r="U1011">
        <f t="shared" si="143"/>
        <v>-0.3628320748878216</v>
      </c>
      <c r="V1011">
        <v>24</v>
      </c>
      <c r="W1011">
        <v>458</v>
      </c>
      <c r="X1011" t="s">
        <v>1385</v>
      </c>
      <c r="Y1011">
        <v>25.776895</v>
      </c>
      <c r="Z1011">
        <v>-80.189707799999994</v>
      </c>
      <c r="AA1011">
        <v>1.3550875060339054</v>
      </c>
    </row>
    <row r="1012" spans="1:27" x14ac:dyDescent="0.3">
      <c r="A1012" t="s">
        <v>396</v>
      </c>
      <c r="B1012" t="s">
        <v>1386</v>
      </c>
      <c r="C1012" t="s">
        <v>688</v>
      </c>
      <c r="D1012" t="s">
        <v>689</v>
      </c>
      <c r="E1012">
        <v>33132</v>
      </c>
      <c r="F1012">
        <v>521000</v>
      </c>
      <c r="G1012" t="str" cm="1">
        <f t="array" ref="G1012">IF(OR(VLOOKUP($C1012,Price_LookUp_tbl,11,FALSE)&gt;$F1012,VLOOKUP($C1012,Price_LookUp_tbl,12,FALSE)&lt;$F1012),"Yes","No")</f>
        <v>No</v>
      </c>
      <c r="H1012">
        <f t="shared" si="135"/>
        <v>-0.35475910656053711</v>
      </c>
      <c r="I1012">
        <v>2</v>
      </c>
      <c r="J1012" t="str">
        <f t="shared" si="136"/>
        <v>No</v>
      </c>
      <c r="K1012">
        <f t="shared" si="137"/>
        <v>8.28088559132798E-2</v>
      </c>
      <c r="L1012">
        <v>2</v>
      </c>
      <c r="M1012" t="str">
        <f t="shared" si="138"/>
        <v>No</v>
      </c>
      <c r="N1012">
        <f t="shared" si="139"/>
        <v>-0.19099756523966455</v>
      </c>
      <c r="O1012">
        <v>1056</v>
      </c>
      <c r="P1012" t="str">
        <f t="shared" si="140"/>
        <v>No</v>
      </c>
      <c r="Q1012">
        <f t="shared" si="141"/>
        <v>-0.32167568295860416</v>
      </c>
      <c r="S1012">
        <v>2005</v>
      </c>
      <c r="T1012" t="str">
        <f t="shared" si="142"/>
        <v>No</v>
      </c>
      <c r="U1012">
        <f t="shared" si="143"/>
        <v>-0.3628320748878216</v>
      </c>
      <c r="V1012">
        <v>82</v>
      </c>
      <c r="W1012">
        <v>493</v>
      </c>
      <c r="X1012" t="s">
        <v>502</v>
      </c>
      <c r="Y1012">
        <v>25.776895</v>
      </c>
      <c r="Z1012">
        <v>-80.189707799999994</v>
      </c>
      <c r="AA1012">
        <v>1.3550875060339054</v>
      </c>
    </row>
    <row r="1013" spans="1:27" x14ac:dyDescent="0.3">
      <c r="A1013" t="s">
        <v>396</v>
      </c>
      <c r="B1013" t="s">
        <v>1387</v>
      </c>
      <c r="C1013" t="s">
        <v>688</v>
      </c>
      <c r="D1013" t="s">
        <v>689</v>
      </c>
      <c r="E1013">
        <v>33132</v>
      </c>
      <c r="F1013">
        <v>425000</v>
      </c>
      <c r="G1013" t="str" cm="1">
        <f t="array" ref="G1013">IF(OR(VLOOKUP($C1013,Price_LookUp_tbl,11,FALSE)&gt;$F1013,VLOOKUP($C1013,Price_LookUp_tbl,12,FALSE)&lt;$F1013),"Yes","No")</f>
        <v>No</v>
      </c>
      <c r="H1013">
        <f t="shared" si="135"/>
        <v>-0.39258144908427517</v>
      </c>
      <c r="I1013">
        <v>1</v>
      </c>
      <c r="J1013" t="str">
        <f t="shared" si="136"/>
        <v>No</v>
      </c>
      <c r="K1013">
        <f t="shared" si="137"/>
        <v>-1.0070625380421454</v>
      </c>
      <c r="L1013">
        <v>1</v>
      </c>
      <c r="M1013" t="str">
        <f t="shared" si="138"/>
        <v>No</v>
      </c>
      <c r="N1013">
        <f t="shared" si="139"/>
        <v>-1.076531731350836</v>
      </c>
      <c r="O1013">
        <v>806</v>
      </c>
      <c r="P1013" t="str">
        <f t="shared" si="140"/>
        <v>No</v>
      </c>
      <c r="Q1013">
        <f t="shared" si="141"/>
        <v>-0.61119486747252039</v>
      </c>
      <c r="S1013">
        <v>2008</v>
      </c>
      <c r="T1013" t="str">
        <f t="shared" si="142"/>
        <v>No</v>
      </c>
      <c r="U1013">
        <f t="shared" si="143"/>
        <v>-0.11814532025272502</v>
      </c>
      <c r="V1013">
        <v>13</v>
      </c>
      <c r="W1013">
        <v>527</v>
      </c>
      <c r="X1013" t="s">
        <v>1017</v>
      </c>
      <c r="Y1013">
        <v>25.776297599999999</v>
      </c>
      <c r="Z1013">
        <v>-80.189491500000003</v>
      </c>
      <c r="AA1013">
        <v>1.3984605093309457</v>
      </c>
    </row>
    <row r="1014" spans="1:27" x14ac:dyDescent="0.3">
      <c r="A1014" t="s">
        <v>396</v>
      </c>
      <c r="B1014" t="s">
        <v>1388</v>
      </c>
      <c r="C1014" t="s">
        <v>688</v>
      </c>
      <c r="D1014" t="s">
        <v>689</v>
      </c>
      <c r="E1014">
        <v>33132</v>
      </c>
      <c r="F1014">
        <v>680000</v>
      </c>
      <c r="G1014" t="str" cm="1">
        <f t="array" ref="G1014">IF(OR(VLOOKUP($C1014,Price_LookUp_tbl,11,FALSE)&gt;$F1014,VLOOKUP($C1014,Price_LookUp_tbl,12,FALSE)&lt;$F1014),"Yes","No")</f>
        <v>No</v>
      </c>
      <c r="H1014">
        <f t="shared" si="135"/>
        <v>-0.2921158517555959</v>
      </c>
      <c r="I1014">
        <v>2</v>
      </c>
      <c r="J1014" t="str">
        <f t="shared" si="136"/>
        <v>No</v>
      </c>
      <c r="K1014">
        <f t="shared" si="137"/>
        <v>8.28088559132798E-2</v>
      </c>
      <c r="L1014">
        <v>2</v>
      </c>
      <c r="M1014" t="str">
        <f t="shared" si="138"/>
        <v>No</v>
      </c>
      <c r="N1014">
        <f t="shared" si="139"/>
        <v>-0.19099756523966455</v>
      </c>
      <c r="O1014">
        <v>1203</v>
      </c>
      <c r="P1014" t="str">
        <f t="shared" si="140"/>
        <v>No</v>
      </c>
      <c r="Q1014">
        <f t="shared" si="141"/>
        <v>-0.15143840246442142</v>
      </c>
      <c r="S1014">
        <v>2008</v>
      </c>
      <c r="T1014" t="str">
        <f t="shared" si="142"/>
        <v>No</v>
      </c>
      <c r="U1014">
        <f t="shared" si="143"/>
        <v>-0.11814532025272502</v>
      </c>
      <c r="V1014">
        <v>143</v>
      </c>
      <c r="W1014">
        <v>565</v>
      </c>
      <c r="X1014" t="s">
        <v>1389</v>
      </c>
      <c r="Y1014">
        <v>25.776297599999999</v>
      </c>
      <c r="Z1014">
        <v>-80.189491500000003</v>
      </c>
      <c r="AA1014">
        <v>1.3984605093309457</v>
      </c>
    </row>
    <row r="1015" spans="1:27" x14ac:dyDescent="0.3">
      <c r="A1015" t="s">
        <v>396</v>
      </c>
      <c r="B1015" t="s">
        <v>1390</v>
      </c>
      <c r="C1015" t="s">
        <v>688</v>
      </c>
      <c r="D1015" t="s">
        <v>689</v>
      </c>
      <c r="E1015">
        <v>33132</v>
      </c>
      <c r="F1015">
        <v>549000</v>
      </c>
      <c r="G1015" t="str" cm="1">
        <f t="array" ref="G1015">IF(OR(VLOOKUP($C1015,Price_LookUp_tbl,11,FALSE)&gt;$F1015,VLOOKUP($C1015,Price_LookUp_tbl,12,FALSE)&lt;$F1015),"Yes","No")</f>
        <v>No</v>
      </c>
      <c r="H1015">
        <f t="shared" si="135"/>
        <v>-0.34372758999111347</v>
      </c>
      <c r="I1015">
        <v>2</v>
      </c>
      <c r="J1015" t="str">
        <f t="shared" si="136"/>
        <v>No</v>
      </c>
      <c r="K1015">
        <f t="shared" si="137"/>
        <v>8.28088559132798E-2</v>
      </c>
      <c r="L1015">
        <v>2</v>
      </c>
      <c r="M1015" t="str">
        <f t="shared" si="138"/>
        <v>No</v>
      </c>
      <c r="N1015">
        <f t="shared" si="139"/>
        <v>-0.19099756523966455</v>
      </c>
      <c r="O1015">
        <v>929</v>
      </c>
      <c r="P1015" t="str">
        <f t="shared" si="140"/>
        <v>No</v>
      </c>
      <c r="Q1015">
        <f t="shared" si="141"/>
        <v>-0.46875142869167363</v>
      </c>
      <c r="S1015">
        <v>2008</v>
      </c>
      <c r="T1015" t="str">
        <f t="shared" si="142"/>
        <v>No</v>
      </c>
      <c r="U1015">
        <f t="shared" si="143"/>
        <v>-0.11814532025272502</v>
      </c>
      <c r="V1015">
        <v>43</v>
      </c>
      <c r="W1015">
        <v>591</v>
      </c>
      <c r="X1015" t="s">
        <v>919</v>
      </c>
      <c r="Y1015">
        <v>25.776297599999999</v>
      </c>
      <c r="Z1015">
        <v>-80.189491500000003</v>
      </c>
      <c r="AA1015">
        <v>1.3984605093309457</v>
      </c>
    </row>
    <row r="1016" spans="1:27" x14ac:dyDescent="0.3">
      <c r="A1016" t="s">
        <v>396</v>
      </c>
      <c r="B1016" t="s">
        <v>1393</v>
      </c>
      <c r="C1016" t="s">
        <v>688</v>
      </c>
      <c r="D1016" t="s">
        <v>689</v>
      </c>
      <c r="E1016">
        <v>33132</v>
      </c>
      <c r="F1016">
        <v>789999</v>
      </c>
      <c r="G1016" t="str" cm="1">
        <f t="array" ref="G1016">IF(OR(VLOOKUP($C1016,Price_LookUp_tbl,11,FALSE)&gt;$F1016,VLOOKUP($C1016,Price_LookUp_tbl,12,FALSE)&lt;$F1016),"Yes","No")</f>
        <v>No</v>
      </c>
      <c r="H1016">
        <f t="shared" si="135"/>
        <v>-0.24877814492988068</v>
      </c>
      <c r="I1016">
        <v>3</v>
      </c>
      <c r="J1016" t="str">
        <f t="shared" si="136"/>
        <v>No</v>
      </c>
      <c r="K1016">
        <f t="shared" si="137"/>
        <v>1.172680249868705</v>
      </c>
      <c r="L1016">
        <v>2</v>
      </c>
      <c r="M1016" t="str">
        <f t="shared" si="138"/>
        <v>No</v>
      </c>
      <c r="N1016">
        <f t="shared" si="139"/>
        <v>-0.19099756523966455</v>
      </c>
      <c r="O1016">
        <v>1305</v>
      </c>
      <c r="P1016" t="str">
        <f t="shared" si="140"/>
        <v>No</v>
      </c>
      <c r="Q1016">
        <f t="shared" si="141"/>
        <v>-3.3314575182743597E-2</v>
      </c>
      <c r="S1016">
        <v>2005</v>
      </c>
      <c r="T1016" t="str">
        <f t="shared" si="142"/>
        <v>No</v>
      </c>
      <c r="U1016">
        <f t="shared" si="143"/>
        <v>-0.3628320748878216</v>
      </c>
      <c r="V1016">
        <v>150</v>
      </c>
      <c r="W1016">
        <v>605</v>
      </c>
      <c r="X1016" t="s">
        <v>1394</v>
      </c>
      <c r="Y1016">
        <v>25.794047500000001</v>
      </c>
      <c r="Z1016">
        <v>-80.189337300000005</v>
      </c>
      <c r="AA1016">
        <v>0.40206586387495324</v>
      </c>
    </row>
    <row r="1017" spans="1:27" x14ac:dyDescent="0.3">
      <c r="A1017" t="s">
        <v>396</v>
      </c>
      <c r="B1017" t="s">
        <v>1395</v>
      </c>
      <c r="C1017" t="s">
        <v>688</v>
      </c>
      <c r="D1017" t="s">
        <v>689</v>
      </c>
      <c r="E1017">
        <v>33132</v>
      </c>
      <c r="F1017">
        <v>520000</v>
      </c>
      <c r="G1017" t="str" cm="1">
        <f t="array" ref="G1017">IF(OR(VLOOKUP($C1017,Price_LookUp_tbl,11,FALSE)&gt;$F1017,VLOOKUP($C1017,Price_LookUp_tbl,12,FALSE)&lt;$F1017),"Yes","No")</f>
        <v>No</v>
      </c>
      <c r="H1017">
        <f t="shared" si="135"/>
        <v>-0.35515308929515937</v>
      </c>
      <c r="I1017">
        <v>2</v>
      </c>
      <c r="J1017" t="str">
        <f t="shared" si="136"/>
        <v>No</v>
      </c>
      <c r="K1017">
        <f t="shared" si="137"/>
        <v>8.28088559132798E-2</v>
      </c>
      <c r="L1017">
        <v>2</v>
      </c>
      <c r="M1017" t="str">
        <f t="shared" si="138"/>
        <v>No</v>
      </c>
      <c r="N1017">
        <f t="shared" si="139"/>
        <v>-0.19099756523966455</v>
      </c>
      <c r="O1017">
        <v>1087</v>
      </c>
      <c r="P1017" t="str">
        <f t="shared" si="140"/>
        <v>No</v>
      </c>
      <c r="Q1017">
        <f t="shared" si="141"/>
        <v>-0.28577530407887858</v>
      </c>
      <c r="S1017">
        <v>2005</v>
      </c>
      <c r="T1017" t="str">
        <f t="shared" si="142"/>
        <v>No</v>
      </c>
      <c r="U1017">
        <f t="shared" si="143"/>
        <v>-0.3628320748878216</v>
      </c>
      <c r="V1017">
        <v>2</v>
      </c>
      <c r="W1017">
        <v>478</v>
      </c>
      <c r="X1017" t="s">
        <v>1396</v>
      </c>
      <c r="Y1017">
        <v>25.794047500000001</v>
      </c>
      <c r="Z1017">
        <v>-80.189337300000005</v>
      </c>
      <c r="AA1017">
        <v>0.40206586387495324</v>
      </c>
    </row>
    <row r="1018" spans="1:27" x14ac:dyDescent="0.3">
      <c r="A1018" t="s">
        <v>396</v>
      </c>
      <c r="B1018" t="s">
        <v>1397</v>
      </c>
      <c r="C1018" t="s">
        <v>688</v>
      </c>
      <c r="D1018" t="s">
        <v>689</v>
      </c>
      <c r="E1018">
        <v>33132</v>
      </c>
      <c r="F1018">
        <v>750000</v>
      </c>
      <c r="G1018" t="str" cm="1">
        <f t="array" ref="G1018">IF(OR(VLOOKUP($C1018,Price_LookUp_tbl,11,FALSE)&gt;$F1018,VLOOKUP($C1018,Price_LookUp_tbl,12,FALSE)&lt;$F1018),"Yes","No")</f>
        <v>No</v>
      </c>
      <c r="H1018">
        <f t="shared" si="135"/>
        <v>-0.26453706033203689</v>
      </c>
      <c r="I1018">
        <v>3</v>
      </c>
      <c r="J1018" t="str">
        <f t="shared" si="136"/>
        <v>No</v>
      </c>
      <c r="K1018">
        <f t="shared" si="137"/>
        <v>1.172680249868705</v>
      </c>
      <c r="L1018">
        <v>2</v>
      </c>
      <c r="M1018" t="str">
        <f t="shared" si="138"/>
        <v>No</v>
      </c>
      <c r="N1018">
        <f t="shared" si="139"/>
        <v>-0.19099756523966455</v>
      </c>
      <c r="O1018">
        <v>1318</v>
      </c>
      <c r="P1018" t="str">
        <f t="shared" si="140"/>
        <v>No</v>
      </c>
      <c r="Q1018">
        <f t="shared" si="141"/>
        <v>-1.8259577588019948E-2</v>
      </c>
      <c r="S1018">
        <v>2005</v>
      </c>
      <c r="T1018" t="str">
        <f t="shared" si="142"/>
        <v>No</v>
      </c>
      <c r="U1018">
        <f t="shared" si="143"/>
        <v>-0.3628320748878216</v>
      </c>
      <c r="V1018">
        <v>58</v>
      </c>
      <c r="W1018">
        <v>569</v>
      </c>
      <c r="X1018" t="s">
        <v>1062</v>
      </c>
      <c r="Y1018">
        <v>25.794047500000001</v>
      </c>
      <c r="Z1018">
        <v>-80.189337300000005</v>
      </c>
      <c r="AA1018">
        <v>0.40206586387495324</v>
      </c>
    </row>
    <row r="1019" spans="1:27" x14ac:dyDescent="0.3">
      <c r="A1019" t="s">
        <v>396</v>
      </c>
      <c r="B1019" t="s">
        <v>1398</v>
      </c>
      <c r="C1019" t="s">
        <v>688</v>
      </c>
      <c r="D1019" t="s">
        <v>689</v>
      </c>
      <c r="E1019">
        <v>33132</v>
      </c>
      <c r="F1019">
        <v>1391532</v>
      </c>
      <c r="G1019" t="str" cm="1">
        <f t="array" ref="G1019">IF(OR(VLOOKUP($C1019,Price_LookUp_tbl,11,FALSE)&gt;$F1019,VLOOKUP($C1019,Price_LookUp_tbl,12,FALSE)&lt;$F1019),"Yes","No")</f>
        <v>No</v>
      </c>
      <c r="H1019">
        <f t="shared" si="135"/>
        <v>-1.178452862434185E-2</v>
      </c>
      <c r="I1019">
        <v>3</v>
      </c>
      <c r="J1019" t="str">
        <f t="shared" si="136"/>
        <v>No</v>
      </c>
      <c r="K1019">
        <f t="shared" si="137"/>
        <v>1.172680249868705</v>
      </c>
      <c r="L1019">
        <v>3</v>
      </c>
      <c r="M1019" t="str">
        <f t="shared" si="138"/>
        <v>No</v>
      </c>
      <c r="N1019">
        <f t="shared" si="139"/>
        <v>0.69453660087150693</v>
      </c>
      <c r="O1019">
        <v>1249</v>
      </c>
      <c r="P1019" t="str">
        <f t="shared" si="140"/>
        <v>No</v>
      </c>
      <c r="Q1019">
        <f t="shared" si="141"/>
        <v>-9.8166872513860831E-2</v>
      </c>
      <c r="S1019">
        <v>2022</v>
      </c>
      <c r="T1019" t="str">
        <f t="shared" si="142"/>
        <v>No</v>
      </c>
      <c r="U1019">
        <f t="shared" si="143"/>
        <v>1.0237262013777257</v>
      </c>
      <c r="V1019">
        <v>203</v>
      </c>
      <c r="W1019">
        <v>1114</v>
      </c>
      <c r="X1019" t="s">
        <v>1399</v>
      </c>
      <c r="Y1019">
        <v>25.7788802</v>
      </c>
      <c r="Z1019">
        <v>-80.189055600000003</v>
      </c>
      <c r="AA1019">
        <v>1.2359589781942724</v>
      </c>
    </row>
    <row r="1020" spans="1:27" x14ac:dyDescent="0.3">
      <c r="A1020" t="s">
        <v>396</v>
      </c>
      <c r="B1020" t="s">
        <v>1400</v>
      </c>
      <c r="C1020" t="s">
        <v>688</v>
      </c>
      <c r="D1020" t="s">
        <v>689</v>
      </c>
      <c r="E1020">
        <v>33132</v>
      </c>
      <c r="F1020">
        <v>1387000</v>
      </c>
      <c r="G1020" t="str" cm="1">
        <f t="array" ref="G1020">IF(OR(VLOOKUP($C1020,Price_LookUp_tbl,11,FALSE)&gt;$F1020,VLOOKUP($C1020,Price_LookUp_tbl,12,FALSE)&lt;$F1020),"Yes","No")</f>
        <v>No</v>
      </c>
      <c r="H1020">
        <f t="shared" si="135"/>
        <v>-1.3570058377649984E-2</v>
      </c>
      <c r="I1020">
        <v>3</v>
      </c>
      <c r="J1020" t="str">
        <f t="shared" si="136"/>
        <v>No</v>
      </c>
      <c r="K1020">
        <f t="shared" si="137"/>
        <v>1.172680249868705</v>
      </c>
      <c r="L1020">
        <v>3</v>
      </c>
      <c r="M1020" t="str">
        <f t="shared" si="138"/>
        <v>No</v>
      </c>
      <c r="N1020">
        <f t="shared" si="139"/>
        <v>0.69453660087150693</v>
      </c>
      <c r="O1020">
        <v>1040</v>
      </c>
      <c r="P1020" t="str">
        <f t="shared" si="140"/>
        <v>No</v>
      </c>
      <c r="Q1020">
        <f t="shared" si="141"/>
        <v>-0.34020491076749482</v>
      </c>
      <c r="S1020">
        <v>2022</v>
      </c>
      <c r="T1020" t="str">
        <f t="shared" si="142"/>
        <v>No</v>
      </c>
      <c r="U1020">
        <f t="shared" si="143"/>
        <v>1.0237262013777257</v>
      </c>
      <c r="V1020">
        <v>22</v>
      </c>
      <c r="W1020">
        <v>1334</v>
      </c>
      <c r="X1020" t="s">
        <v>1058</v>
      </c>
      <c r="Y1020">
        <v>25.7788802</v>
      </c>
      <c r="Z1020">
        <v>-80.189055600000003</v>
      </c>
      <c r="AA1020">
        <v>1.2359589781942724</v>
      </c>
    </row>
    <row r="1021" spans="1:27" x14ac:dyDescent="0.3">
      <c r="A1021" t="s">
        <v>396</v>
      </c>
      <c r="B1021" t="s">
        <v>1401</v>
      </c>
      <c r="C1021" t="s">
        <v>688</v>
      </c>
      <c r="D1021" t="s">
        <v>689</v>
      </c>
      <c r="E1021">
        <v>33132</v>
      </c>
      <c r="F1021">
        <v>1451862</v>
      </c>
      <c r="G1021" t="str" cm="1">
        <f t="array" ref="G1021">IF(OR(VLOOKUP($C1021,Price_LookUp_tbl,11,FALSE)&gt;$F1021,VLOOKUP($C1021,Price_LookUp_tbl,12,FALSE)&lt;$F1021),"Yes","No")</f>
        <v>No</v>
      </c>
      <c r="H1021">
        <f t="shared" si="135"/>
        <v>1.1984449755419789E-2</v>
      </c>
      <c r="I1021">
        <v>3</v>
      </c>
      <c r="J1021" t="str">
        <f t="shared" si="136"/>
        <v>No</v>
      </c>
      <c r="K1021">
        <f t="shared" si="137"/>
        <v>1.172680249868705</v>
      </c>
      <c r="L1021">
        <v>3</v>
      </c>
      <c r="M1021" t="str">
        <f t="shared" si="138"/>
        <v>No</v>
      </c>
      <c r="N1021">
        <f t="shared" si="139"/>
        <v>0.69453660087150693</v>
      </c>
      <c r="O1021">
        <v>1307</v>
      </c>
      <c r="P1021" t="str">
        <f t="shared" si="140"/>
        <v>No</v>
      </c>
      <c r="Q1021">
        <f t="shared" si="141"/>
        <v>-3.0998421706632265E-2</v>
      </c>
      <c r="S1021">
        <v>2022</v>
      </c>
      <c r="T1021" t="str">
        <f t="shared" si="142"/>
        <v>No</v>
      </c>
      <c r="U1021">
        <f t="shared" si="143"/>
        <v>1.0237262013777257</v>
      </c>
      <c r="V1021">
        <v>245</v>
      </c>
      <c r="W1021">
        <v>1111</v>
      </c>
      <c r="X1021" t="s">
        <v>1402</v>
      </c>
      <c r="Y1021">
        <v>25.7788802</v>
      </c>
      <c r="Z1021">
        <v>-80.189055600000003</v>
      </c>
      <c r="AA1021">
        <v>1.2359589781942724</v>
      </c>
    </row>
    <row r="1022" spans="1:27" x14ac:dyDescent="0.3">
      <c r="A1022" t="s">
        <v>396</v>
      </c>
      <c r="B1022" t="s">
        <v>1403</v>
      </c>
      <c r="C1022" t="s">
        <v>688</v>
      </c>
      <c r="D1022" t="s">
        <v>689</v>
      </c>
      <c r="E1022">
        <v>33132</v>
      </c>
      <c r="F1022">
        <v>1814635</v>
      </c>
      <c r="G1022" t="str" cm="1">
        <f t="array" ref="G1022">IF(OR(VLOOKUP($C1022,Price_LookUp_tbl,11,FALSE)&gt;$F1022,VLOOKUP($C1022,Price_LookUp_tbl,12,FALSE)&lt;$F1022),"Yes","No")</f>
        <v>No</v>
      </c>
      <c r="H1022">
        <f t="shared" si="135"/>
        <v>0.15491074834254509</v>
      </c>
      <c r="I1022">
        <v>2</v>
      </c>
      <c r="J1022" t="str">
        <f t="shared" si="136"/>
        <v>No</v>
      </c>
      <c r="K1022">
        <f t="shared" si="137"/>
        <v>8.28088559132798E-2</v>
      </c>
      <c r="L1022">
        <v>2</v>
      </c>
      <c r="M1022" t="str">
        <f t="shared" si="138"/>
        <v>No</v>
      </c>
      <c r="N1022">
        <f t="shared" si="139"/>
        <v>-0.19099756523966455</v>
      </c>
      <c r="O1022">
        <v>1202</v>
      </c>
      <c r="P1022" t="str">
        <f t="shared" si="140"/>
        <v>No</v>
      </c>
      <c r="Q1022">
        <f t="shared" si="141"/>
        <v>-0.1525964792024771</v>
      </c>
      <c r="S1022">
        <v>2022</v>
      </c>
      <c r="T1022" t="str">
        <f t="shared" si="142"/>
        <v>No</v>
      </c>
      <c r="U1022">
        <f t="shared" si="143"/>
        <v>1.0237262013777257</v>
      </c>
      <c r="V1022">
        <v>245</v>
      </c>
      <c r="W1022">
        <v>1510</v>
      </c>
      <c r="X1022" t="s">
        <v>1404</v>
      </c>
      <c r="Y1022">
        <v>25.7788802</v>
      </c>
      <c r="Z1022">
        <v>-80.189055600000003</v>
      </c>
      <c r="AA1022">
        <v>1.2359589781942724</v>
      </c>
    </row>
    <row r="1023" spans="1:27" x14ac:dyDescent="0.3">
      <c r="A1023" t="s">
        <v>396</v>
      </c>
      <c r="B1023" t="s">
        <v>1405</v>
      </c>
      <c r="C1023" t="s">
        <v>688</v>
      </c>
      <c r="D1023" t="s">
        <v>689</v>
      </c>
      <c r="E1023">
        <v>33132</v>
      </c>
      <c r="F1023">
        <v>1412134</v>
      </c>
      <c r="G1023" t="str" cm="1">
        <f t="array" ref="G1023">IF(OR(VLOOKUP($C1023,Price_LookUp_tbl,11,FALSE)&gt;$F1023,VLOOKUP($C1023,Price_LookUp_tbl,12,FALSE)&lt;$F1023),"Yes","No")</f>
        <v>No</v>
      </c>
      <c r="H1023">
        <f t="shared" si="135"/>
        <v>-3.6676963256538127E-3</v>
      </c>
      <c r="I1023">
        <v>3</v>
      </c>
      <c r="J1023" t="str">
        <f t="shared" si="136"/>
        <v>No</v>
      </c>
      <c r="K1023">
        <f t="shared" si="137"/>
        <v>1.172680249868705</v>
      </c>
      <c r="L1023">
        <v>3</v>
      </c>
      <c r="M1023" t="str">
        <f t="shared" si="138"/>
        <v>No</v>
      </c>
      <c r="N1023">
        <f t="shared" si="139"/>
        <v>0.69453660087150693</v>
      </c>
      <c r="O1023">
        <v>1267</v>
      </c>
      <c r="P1023" t="str">
        <f t="shared" si="140"/>
        <v>No</v>
      </c>
      <c r="Q1023">
        <f t="shared" si="141"/>
        <v>-7.7321491228858868E-2</v>
      </c>
      <c r="S1023">
        <v>2022</v>
      </c>
      <c r="T1023" t="str">
        <f t="shared" si="142"/>
        <v>No</v>
      </c>
      <c r="U1023">
        <f t="shared" si="143"/>
        <v>1.0237262013777257</v>
      </c>
      <c r="V1023">
        <v>188</v>
      </c>
      <c r="W1023">
        <v>1115</v>
      </c>
      <c r="X1023" t="s">
        <v>856</v>
      </c>
      <c r="Y1023">
        <v>25.7788802</v>
      </c>
      <c r="Z1023">
        <v>-80.189055600000003</v>
      </c>
      <c r="AA1023">
        <v>1.2359589781942724</v>
      </c>
    </row>
    <row r="1024" spans="1:27" x14ac:dyDescent="0.3">
      <c r="A1024" t="s">
        <v>396</v>
      </c>
      <c r="B1024" t="s">
        <v>1406</v>
      </c>
      <c r="C1024" t="s">
        <v>688</v>
      </c>
      <c r="D1024" t="s">
        <v>689</v>
      </c>
      <c r="E1024">
        <v>33132</v>
      </c>
      <c r="F1024">
        <v>1210000</v>
      </c>
      <c r="G1024" t="str" cm="1">
        <f t="array" ref="G1024">IF(OR(VLOOKUP($C1024,Price_LookUp_tbl,11,FALSE)&gt;$F1024,VLOOKUP($C1024,Price_LookUp_tbl,12,FALSE)&lt;$F1024),"Yes","No")</f>
        <v>No</v>
      </c>
      <c r="H1024">
        <f t="shared" si="135"/>
        <v>-8.3305002405792042E-2</v>
      </c>
      <c r="I1024">
        <v>3</v>
      </c>
      <c r="J1024" t="str">
        <f t="shared" si="136"/>
        <v>No</v>
      </c>
      <c r="K1024">
        <f t="shared" si="137"/>
        <v>1.172680249868705</v>
      </c>
      <c r="L1024">
        <v>3</v>
      </c>
      <c r="M1024" t="str">
        <f t="shared" si="138"/>
        <v>No</v>
      </c>
      <c r="N1024">
        <f t="shared" si="139"/>
        <v>0.69453660087150693</v>
      </c>
      <c r="O1024">
        <v>1564</v>
      </c>
      <c r="P1024" t="str">
        <f t="shared" si="140"/>
        <v>No</v>
      </c>
      <c r="Q1024">
        <f t="shared" si="141"/>
        <v>0.26662729997367363</v>
      </c>
      <c r="S1024">
        <v>2018</v>
      </c>
      <c r="T1024" t="str">
        <f t="shared" si="142"/>
        <v>No</v>
      </c>
      <c r="U1024">
        <f t="shared" si="143"/>
        <v>0.69747719519759699</v>
      </c>
      <c r="V1024">
        <v>51</v>
      </c>
      <c r="W1024">
        <v>774</v>
      </c>
      <c r="X1024" t="s">
        <v>1407</v>
      </c>
      <c r="Y1024">
        <v>25.793508200000002</v>
      </c>
      <c r="Z1024">
        <v>-80.186688099999998</v>
      </c>
      <c r="AA1024">
        <v>0.57062536092586025</v>
      </c>
    </row>
    <row r="1025" spans="1:27" x14ac:dyDescent="0.3">
      <c r="A1025" t="s">
        <v>396</v>
      </c>
      <c r="B1025" t="s">
        <v>1410</v>
      </c>
      <c r="C1025" t="s">
        <v>688</v>
      </c>
      <c r="D1025" t="s">
        <v>689</v>
      </c>
      <c r="E1025">
        <v>33132</v>
      </c>
      <c r="F1025">
        <v>520000</v>
      </c>
      <c r="G1025" t="str" cm="1">
        <f t="array" ref="G1025">IF(OR(VLOOKUP($C1025,Price_LookUp_tbl,11,FALSE)&gt;$F1025,VLOOKUP($C1025,Price_LookUp_tbl,12,FALSE)&lt;$F1025),"Yes","No")</f>
        <v>No</v>
      </c>
      <c r="H1025">
        <f t="shared" si="135"/>
        <v>-0.35515308929515937</v>
      </c>
      <c r="I1025">
        <v>1</v>
      </c>
      <c r="J1025" t="str">
        <f t="shared" si="136"/>
        <v>No</v>
      </c>
      <c r="K1025">
        <f t="shared" si="137"/>
        <v>-1.0070625380421454</v>
      </c>
      <c r="L1025">
        <v>1.5</v>
      </c>
      <c r="M1025" t="str">
        <f t="shared" si="138"/>
        <v>No</v>
      </c>
      <c r="N1025">
        <f t="shared" si="139"/>
        <v>-0.63376464829525025</v>
      </c>
      <c r="O1025">
        <v>766</v>
      </c>
      <c r="P1025" t="str">
        <f t="shared" si="140"/>
        <v>No</v>
      </c>
      <c r="Q1025">
        <f t="shared" si="141"/>
        <v>-0.65751793699474703</v>
      </c>
      <c r="S1025">
        <v>2018</v>
      </c>
      <c r="T1025" t="str">
        <f t="shared" si="142"/>
        <v>No</v>
      </c>
      <c r="U1025">
        <f t="shared" si="143"/>
        <v>0.69747719519759699</v>
      </c>
      <c r="V1025">
        <v>79</v>
      </c>
      <c r="W1025">
        <v>679</v>
      </c>
      <c r="X1025" t="s">
        <v>1143</v>
      </c>
      <c r="Y1025">
        <v>25.793508200000002</v>
      </c>
      <c r="Z1025">
        <v>-80.186688099999998</v>
      </c>
      <c r="AA1025">
        <v>0.57062536092586025</v>
      </c>
    </row>
    <row r="1026" spans="1:27" x14ac:dyDescent="0.3">
      <c r="A1026" t="s">
        <v>396</v>
      </c>
      <c r="B1026" t="s">
        <v>1411</v>
      </c>
      <c r="C1026" t="s">
        <v>688</v>
      </c>
      <c r="D1026" t="s">
        <v>689</v>
      </c>
      <c r="E1026">
        <v>33132</v>
      </c>
      <c r="F1026">
        <v>928000</v>
      </c>
      <c r="G1026" t="str" cm="1">
        <f t="array" ref="G1026">IF(OR(VLOOKUP($C1026,Price_LookUp_tbl,11,FALSE)&gt;$F1026,VLOOKUP($C1026,Price_LookUp_tbl,12,FALSE)&lt;$F1026),"Yes","No")</f>
        <v>No</v>
      </c>
      <c r="H1026">
        <f t="shared" ref="H1026:H1089" si="144">STANDARDIZE($F1026,VLOOKUP($C1026,Price_LookUp_tbl,2,FALSE),VLOOKUP($C1026,Price_LookUp_tbl,3,FALSE))</f>
        <v>-0.19440813356927258</v>
      </c>
      <c r="I1026">
        <v>2</v>
      </c>
      <c r="J1026" t="str">
        <f t="shared" ref="J1026:J1089" si="145">IF(OR(VLOOKUP($C1026,Beds_LookUp_tbl,11,FALSE)&gt;$I1026,VLOOKUP($C1026,Beds_LookUp_tbl,12,FALSE)&lt;$I1026),"Yes","No")</f>
        <v>No</v>
      </c>
      <c r="K1026">
        <f t="shared" ref="K1026:K1089" si="146">STANDARDIZE($I1026,VLOOKUP($C1026,Beds_LookUp_tbl,2,FALSE),VLOOKUP($C1026,Beds_LookUp_tbl,3,FALSE))</f>
        <v>8.28088559132798E-2</v>
      </c>
      <c r="L1026">
        <v>3</v>
      </c>
      <c r="M1026" t="str">
        <f t="shared" ref="M1026:M1089" si="147">IF(OR(VLOOKUP($C1026,Baths_LookUp_tbl,11,FALSE)&gt;$L1026,VLOOKUP($C1026,Baths_LookUp_tbl,12,FALSE)&lt;$L1026),"Yes","No")</f>
        <v>No</v>
      </c>
      <c r="N1026">
        <f t="shared" ref="N1026:N1089" si="148">STANDARDIZE($L1026,VLOOKUP($C1026,Baths_LookUp_tbl,2,FALSE),VLOOKUP($C1026,Baths_LookUp_tbl,3,FALSE))</f>
        <v>0.69453660087150693</v>
      </c>
      <c r="O1026">
        <v>1257</v>
      </c>
      <c r="P1026" t="str">
        <f t="shared" ref="P1026:P1089" si="149">IF(OR(VLOOKUP($C1026,Square_Feet_LookUp_tbl,11,FALSE)&gt;$O1026,VLOOKUP($C1026,Square_Feet_LookUp_tbl,12,FALSE)&lt;$O1026),"Yes","No")</f>
        <v>No</v>
      </c>
      <c r="Q1026">
        <f t="shared" ref="Q1026:Q1089" si="150">STANDARDIZE($O1026,VLOOKUP($C1026,Square_Feet_LookUp_tbl,2,FALSE),VLOOKUP($C1026,Square_Feet_LookUp_tbl,3,FALSE))</f>
        <v>-8.8902258609415516E-2</v>
      </c>
      <c r="S1026">
        <v>2018</v>
      </c>
      <c r="T1026" t="str">
        <f t="shared" ref="T1026:T1089" si="151">IF(OR(VLOOKUP($C1026,Year_Built_LookUp_tbl,11,FALSE)&gt;$S1026,VLOOKUP($C1026,Year_Built_LookUp_tbl,12,FALSE)&lt;$S1026),"Yes","No")</f>
        <v>No</v>
      </c>
      <c r="U1026">
        <f t="shared" ref="U1026:U1089" si="152">STANDARDIZE($S1026,VLOOKUP($C1026,Year_Built_LookUp_tbl,2,FALSE),VLOOKUP($C1026,Year_Built_LookUp_tbl,3,FALSE))</f>
        <v>0.69747719519759699</v>
      </c>
      <c r="V1026">
        <v>108</v>
      </c>
      <c r="W1026">
        <v>738</v>
      </c>
      <c r="X1026" t="s">
        <v>1076</v>
      </c>
      <c r="Y1026">
        <v>25.793508200000002</v>
      </c>
      <c r="Z1026">
        <v>-80.186688099999998</v>
      </c>
      <c r="AA1026">
        <v>0.57062536092586025</v>
      </c>
    </row>
    <row r="1027" spans="1:27" x14ac:dyDescent="0.3">
      <c r="A1027" t="s">
        <v>396</v>
      </c>
      <c r="B1027" t="s">
        <v>1412</v>
      </c>
      <c r="C1027" t="s">
        <v>688</v>
      </c>
      <c r="D1027" t="s">
        <v>689</v>
      </c>
      <c r="E1027">
        <v>33132</v>
      </c>
      <c r="F1027">
        <v>2200000</v>
      </c>
      <c r="G1027" t="str" cm="1">
        <f t="array" ref="G1027">IF(OR(VLOOKUP($C1027,Price_LookUp_tbl,11,FALSE)&gt;$F1027,VLOOKUP($C1027,Price_LookUp_tbl,12,FALSE)&lt;$F1027),"Yes","No")</f>
        <v>No</v>
      </c>
      <c r="H1027">
        <f t="shared" si="144"/>
        <v>0.30673790487025671</v>
      </c>
      <c r="I1027">
        <v>3</v>
      </c>
      <c r="J1027" t="str">
        <f t="shared" si="145"/>
        <v>No</v>
      </c>
      <c r="K1027">
        <f t="shared" si="146"/>
        <v>1.172680249868705</v>
      </c>
      <c r="L1027">
        <v>4</v>
      </c>
      <c r="M1027" t="str">
        <f t="shared" si="147"/>
        <v>No</v>
      </c>
      <c r="N1027">
        <f t="shared" si="148"/>
        <v>1.5800707669826786</v>
      </c>
      <c r="O1027">
        <v>2018</v>
      </c>
      <c r="P1027" t="str">
        <f t="shared" si="149"/>
        <v>No</v>
      </c>
      <c r="Q1027">
        <f t="shared" si="150"/>
        <v>0.79239413905094558</v>
      </c>
      <c r="S1027">
        <v>2018</v>
      </c>
      <c r="T1027" t="str">
        <f t="shared" si="151"/>
        <v>No</v>
      </c>
      <c r="U1027">
        <f t="shared" si="152"/>
        <v>0.69747719519759699</v>
      </c>
      <c r="V1027">
        <v>171</v>
      </c>
      <c r="W1027">
        <v>1090</v>
      </c>
      <c r="X1027" t="s">
        <v>1413</v>
      </c>
      <c r="Y1027">
        <v>25.793508200000002</v>
      </c>
      <c r="Z1027">
        <v>-80.186688099999998</v>
      </c>
      <c r="AA1027">
        <v>0.57062536092586025</v>
      </c>
    </row>
    <row r="1028" spans="1:27" x14ac:dyDescent="0.3">
      <c r="A1028" t="s">
        <v>396</v>
      </c>
      <c r="B1028" t="s">
        <v>1414</v>
      </c>
      <c r="C1028" t="s">
        <v>688</v>
      </c>
      <c r="D1028" t="s">
        <v>689</v>
      </c>
      <c r="E1028">
        <v>33132</v>
      </c>
      <c r="F1028">
        <v>530000</v>
      </c>
      <c r="G1028" t="str" cm="1">
        <f t="array" ref="G1028">IF(OR(VLOOKUP($C1028,Price_LookUp_tbl,11,FALSE)&gt;$F1028,VLOOKUP($C1028,Price_LookUp_tbl,12,FALSE)&lt;$F1028),"Yes","No")</f>
        <v>No</v>
      </c>
      <c r="H1028">
        <f t="shared" si="144"/>
        <v>-0.35121326194893665</v>
      </c>
      <c r="I1028">
        <v>1</v>
      </c>
      <c r="J1028" t="str">
        <f t="shared" si="145"/>
        <v>No</v>
      </c>
      <c r="K1028">
        <f t="shared" si="146"/>
        <v>-1.0070625380421454</v>
      </c>
      <c r="L1028">
        <v>1.5</v>
      </c>
      <c r="M1028" t="str">
        <f t="shared" si="147"/>
        <v>No</v>
      </c>
      <c r="N1028">
        <f t="shared" si="148"/>
        <v>-0.63376464829525025</v>
      </c>
      <c r="O1028">
        <v>745</v>
      </c>
      <c r="P1028" t="str">
        <f t="shared" si="149"/>
        <v>No</v>
      </c>
      <c r="Q1028">
        <f t="shared" si="150"/>
        <v>-0.68183754849391598</v>
      </c>
      <c r="S1028">
        <v>2018</v>
      </c>
      <c r="T1028" t="str">
        <f t="shared" si="151"/>
        <v>No</v>
      </c>
      <c r="U1028">
        <f t="shared" si="152"/>
        <v>0.69747719519759699</v>
      </c>
      <c r="V1028">
        <v>122</v>
      </c>
      <c r="W1028">
        <v>711</v>
      </c>
      <c r="X1028" t="s">
        <v>1143</v>
      </c>
      <c r="Y1028">
        <v>25.793508200000002</v>
      </c>
      <c r="Z1028">
        <v>-80.186688099999998</v>
      </c>
      <c r="AA1028">
        <v>0.57062536092586025</v>
      </c>
    </row>
    <row r="1029" spans="1:27" x14ac:dyDescent="0.3">
      <c r="A1029" t="s">
        <v>396</v>
      </c>
      <c r="B1029" t="s">
        <v>1415</v>
      </c>
      <c r="C1029" t="s">
        <v>688</v>
      </c>
      <c r="D1029" t="s">
        <v>689</v>
      </c>
      <c r="E1029">
        <v>33132</v>
      </c>
      <c r="F1029">
        <v>1300000</v>
      </c>
      <c r="G1029" t="str" cm="1">
        <f t="array" ref="G1029">IF(OR(VLOOKUP($C1029,Price_LookUp_tbl,11,FALSE)&gt;$F1029,VLOOKUP($C1029,Price_LookUp_tbl,12,FALSE)&lt;$F1029),"Yes","No")</f>
        <v>No</v>
      </c>
      <c r="H1029">
        <f t="shared" si="144"/>
        <v>-4.7846556289787602E-2</v>
      </c>
      <c r="I1029">
        <v>3</v>
      </c>
      <c r="J1029" t="str">
        <f t="shared" si="145"/>
        <v>No</v>
      </c>
      <c r="K1029">
        <f t="shared" si="146"/>
        <v>1.172680249868705</v>
      </c>
      <c r="L1029">
        <v>3.5</v>
      </c>
      <c r="M1029" t="str">
        <f t="shared" si="147"/>
        <v>No</v>
      </c>
      <c r="N1029">
        <f t="shared" si="148"/>
        <v>1.1373036839270927</v>
      </c>
      <c r="O1029">
        <v>1592</v>
      </c>
      <c r="P1029" t="str">
        <f t="shared" si="149"/>
        <v>No</v>
      </c>
      <c r="Q1029">
        <f t="shared" si="150"/>
        <v>0.29905344863923228</v>
      </c>
      <c r="S1029">
        <v>2018</v>
      </c>
      <c r="T1029" t="str">
        <f t="shared" si="151"/>
        <v>No</v>
      </c>
      <c r="U1029">
        <f t="shared" si="152"/>
        <v>0.69747719519759699</v>
      </c>
      <c r="V1029">
        <v>269</v>
      </c>
      <c r="W1029">
        <v>817</v>
      </c>
      <c r="X1029" t="s">
        <v>1416</v>
      </c>
      <c r="Y1029">
        <v>25.793508200000002</v>
      </c>
      <c r="Z1029">
        <v>-80.186688099999998</v>
      </c>
      <c r="AA1029">
        <v>0.57062536092586025</v>
      </c>
    </row>
    <row r="1030" spans="1:27" x14ac:dyDescent="0.3">
      <c r="A1030" t="s">
        <v>396</v>
      </c>
      <c r="B1030" t="s">
        <v>1417</v>
      </c>
      <c r="C1030" t="s">
        <v>688</v>
      </c>
      <c r="D1030" t="s">
        <v>689</v>
      </c>
      <c r="E1030">
        <v>33132</v>
      </c>
      <c r="F1030">
        <v>870000</v>
      </c>
      <c r="G1030" t="str" cm="1">
        <f t="array" ref="G1030">IF(OR(VLOOKUP($C1030,Price_LookUp_tbl,11,FALSE)&gt;$F1030,VLOOKUP($C1030,Price_LookUp_tbl,12,FALSE)&lt;$F1030),"Yes","No")</f>
        <v>No</v>
      </c>
      <c r="H1030">
        <f t="shared" si="144"/>
        <v>-0.21725913217736434</v>
      </c>
      <c r="I1030">
        <v>2</v>
      </c>
      <c r="J1030" t="str">
        <f t="shared" si="145"/>
        <v>No</v>
      </c>
      <c r="K1030">
        <f t="shared" si="146"/>
        <v>8.28088559132798E-2</v>
      </c>
      <c r="L1030">
        <v>2.5</v>
      </c>
      <c r="M1030" t="str">
        <f t="shared" si="147"/>
        <v>No</v>
      </c>
      <c r="N1030">
        <f t="shared" si="148"/>
        <v>0.25176951781592122</v>
      </c>
      <c r="O1030">
        <v>1171</v>
      </c>
      <c r="P1030" t="str">
        <f t="shared" si="149"/>
        <v>No</v>
      </c>
      <c r="Q1030">
        <f t="shared" si="150"/>
        <v>-0.18849685808220271</v>
      </c>
      <c r="S1030">
        <v>2018</v>
      </c>
      <c r="T1030" t="str">
        <f t="shared" si="151"/>
        <v>No</v>
      </c>
      <c r="U1030">
        <f t="shared" si="152"/>
        <v>0.69747719519759699</v>
      </c>
      <c r="V1030">
        <v>217</v>
      </c>
      <c r="W1030">
        <v>743</v>
      </c>
      <c r="X1030" t="s">
        <v>1418</v>
      </c>
      <c r="Y1030">
        <v>25.793508200000002</v>
      </c>
      <c r="Z1030">
        <v>-80.186688099999998</v>
      </c>
      <c r="AA1030">
        <v>0.57062536092586025</v>
      </c>
    </row>
    <row r="1031" spans="1:27" x14ac:dyDescent="0.3">
      <c r="A1031" t="s">
        <v>396</v>
      </c>
      <c r="B1031" t="s">
        <v>1419</v>
      </c>
      <c r="C1031" t="s">
        <v>688</v>
      </c>
      <c r="D1031" t="s">
        <v>689</v>
      </c>
      <c r="E1031">
        <v>33132</v>
      </c>
      <c r="F1031">
        <v>1290000</v>
      </c>
      <c r="G1031" t="str" cm="1">
        <f t="array" ref="G1031">IF(OR(VLOOKUP($C1031,Price_LookUp_tbl,11,FALSE)&gt;$F1031,VLOOKUP($C1031,Price_LookUp_tbl,12,FALSE)&lt;$F1031),"Yes","No")</f>
        <v>No</v>
      </c>
      <c r="H1031">
        <f t="shared" si="144"/>
        <v>-5.1786383636010319E-2</v>
      </c>
      <c r="I1031">
        <v>3</v>
      </c>
      <c r="J1031" t="str">
        <f t="shared" si="145"/>
        <v>No</v>
      </c>
      <c r="K1031">
        <f t="shared" si="146"/>
        <v>1.172680249868705</v>
      </c>
      <c r="L1031">
        <v>3.5</v>
      </c>
      <c r="M1031" t="str">
        <f t="shared" si="147"/>
        <v>No</v>
      </c>
      <c r="N1031">
        <f t="shared" si="148"/>
        <v>1.1373036839270927</v>
      </c>
      <c r="O1031">
        <v>1592</v>
      </c>
      <c r="P1031" t="str">
        <f t="shared" si="149"/>
        <v>No</v>
      </c>
      <c r="Q1031">
        <f t="shared" si="150"/>
        <v>0.29905344863923228</v>
      </c>
      <c r="S1031">
        <v>2018</v>
      </c>
      <c r="T1031" t="str">
        <f t="shared" si="151"/>
        <v>No</v>
      </c>
      <c r="U1031">
        <f t="shared" si="152"/>
        <v>0.69747719519759699</v>
      </c>
      <c r="V1031">
        <v>89</v>
      </c>
      <c r="W1031">
        <v>810</v>
      </c>
      <c r="X1031" t="s">
        <v>1420</v>
      </c>
      <c r="Y1031">
        <v>25.793508200000002</v>
      </c>
      <c r="Z1031">
        <v>-80.186688099999998</v>
      </c>
      <c r="AA1031">
        <v>0.57062536092586025</v>
      </c>
    </row>
    <row r="1032" spans="1:27" x14ac:dyDescent="0.3">
      <c r="A1032" t="s">
        <v>396</v>
      </c>
      <c r="B1032" t="s">
        <v>1421</v>
      </c>
      <c r="C1032" t="s">
        <v>688</v>
      </c>
      <c r="D1032" t="s">
        <v>689</v>
      </c>
      <c r="E1032">
        <v>33132</v>
      </c>
      <c r="F1032">
        <v>560000</v>
      </c>
      <c r="G1032" t="str" cm="1">
        <f t="array" ref="G1032">IF(OR(VLOOKUP($C1032,Price_LookUp_tbl,11,FALSE)&gt;$F1032,VLOOKUP($C1032,Price_LookUp_tbl,12,FALSE)&lt;$F1032),"Yes","No")</f>
        <v>No</v>
      </c>
      <c r="H1032">
        <f t="shared" si="144"/>
        <v>-0.33939377991026848</v>
      </c>
      <c r="I1032">
        <v>1</v>
      </c>
      <c r="J1032" t="str">
        <f t="shared" si="145"/>
        <v>No</v>
      </c>
      <c r="K1032">
        <f t="shared" si="146"/>
        <v>-1.0070625380421454</v>
      </c>
      <c r="L1032">
        <v>1.5</v>
      </c>
      <c r="M1032" t="str">
        <f t="shared" si="147"/>
        <v>No</v>
      </c>
      <c r="N1032">
        <f t="shared" si="148"/>
        <v>-0.63376464829525025</v>
      </c>
      <c r="O1032">
        <v>766</v>
      </c>
      <c r="P1032" t="str">
        <f t="shared" si="149"/>
        <v>No</v>
      </c>
      <c r="Q1032">
        <f t="shared" si="150"/>
        <v>-0.65751793699474703</v>
      </c>
      <c r="S1032">
        <v>2018</v>
      </c>
      <c r="T1032" t="str">
        <f t="shared" si="151"/>
        <v>No</v>
      </c>
      <c r="U1032">
        <f t="shared" si="152"/>
        <v>0.69747719519759699</v>
      </c>
      <c r="V1032">
        <v>141</v>
      </c>
      <c r="W1032">
        <v>731</v>
      </c>
      <c r="X1032" t="s">
        <v>1422</v>
      </c>
      <c r="Y1032">
        <v>25.793508200000002</v>
      </c>
      <c r="Z1032">
        <v>-80.186688099999998</v>
      </c>
      <c r="AA1032">
        <v>0.57062536092586025</v>
      </c>
    </row>
    <row r="1033" spans="1:27" x14ac:dyDescent="0.3">
      <c r="A1033" t="s">
        <v>396</v>
      </c>
      <c r="B1033" t="s">
        <v>1423</v>
      </c>
      <c r="C1033" t="s">
        <v>688</v>
      </c>
      <c r="D1033" t="s">
        <v>689</v>
      </c>
      <c r="E1033">
        <v>33132</v>
      </c>
      <c r="F1033">
        <v>668000</v>
      </c>
      <c r="G1033" t="str" cm="1">
        <f t="array" ref="G1033">IF(OR(VLOOKUP($C1033,Price_LookUp_tbl,11,FALSE)&gt;$F1033,VLOOKUP($C1033,Price_LookUp_tbl,12,FALSE)&lt;$F1033),"Yes","No")</f>
        <v>No</v>
      </c>
      <c r="H1033">
        <f t="shared" si="144"/>
        <v>-0.29684364457106316</v>
      </c>
      <c r="I1033">
        <v>1</v>
      </c>
      <c r="J1033" t="str">
        <f t="shared" si="145"/>
        <v>No</v>
      </c>
      <c r="K1033">
        <f t="shared" si="146"/>
        <v>-1.0070625380421454</v>
      </c>
      <c r="L1033">
        <v>2</v>
      </c>
      <c r="M1033" t="str">
        <f t="shared" si="147"/>
        <v>No</v>
      </c>
      <c r="N1033">
        <f t="shared" si="148"/>
        <v>-0.19099756523966455</v>
      </c>
      <c r="O1033">
        <v>888</v>
      </c>
      <c r="P1033" t="str">
        <f t="shared" si="149"/>
        <v>No</v>
      </c>
      <c r="Q1033">
        <f t="shared" si="150"/>
        <v>-0.51623257495195585</v>
      </c>
      <c r="S1033">
        <v>2018</v>
      </c>
      <c r="T1033" t="str">
        <f t="shared" si="151"/>
        <v>No</v>
      </c>
      <c r="U1033">
        <f t="shared" si="152"/>
        <v>0.69747719519759699</v>
      </c>
      <c r="V1033">
        <v>198</v>
      </c>
      <c r="W1033">
        <v>752</v>
      </c>
      <c r="X1033" t="s">
        <v>612</v>
      </c>
      <c r="Y1033">
        <v>25.793508200000002</v>
      </c>
      <c r="Z1033">
        <v>-80.186688099999998</v>
      </c>
      <c r="AA1033">
        <v>0.57062536092586025</v>
      </c>
    </row>
    <row r="1034" spans="1:27" x14ac:dyDescent="0.3">
      <c r="A1034" t="s">
        <v>396</v>
      </c>
      <c r="B1034" t="s">
        <v>1426</v>
      </c>
      <c r="C1034" t="s">
        <v>688</v>
      </c>
      <c r="D1034" t="s">
        <v>689</v>
      </c>
      <c r="E1034">
        <v>33132</v>
      </c>
      <c r="F1034">
        <v>835000</v>
      </c>
      <c r="G1034" t="str" cm="1">
        <f t="array" ref="G1034">IF(OR(VLOOKUP($C1034,Price_LookUp_tbl,11,FALSE)&gt;$F1034,VLOOKUP($C1034,Price_LookUp_tbl,12,FALSE)&lt;$F1034),"Yes","No")</f>
        <v>No</v>
      </c>
      <c r="H1034">
        <f t="shared" si="144"/>
        <v>-0.23104852788914385</v>
      </c>
      <c r="I1034">
        <v>2</v>
      </c>
      <c r="J1034" t="str">
        <f t="shared" si="145"/>
        <v>No</v>
      </c>
      <c r="K1034">
        <f t="shared" si="146"/>
        <v>8.28088559132798E-2</v>
      </c>
      <c r="L1034">
        <v>2.5</v>
      </c>
      <c r="M1034" t="str">
        <f t="shared" si="147"/>
        <v>No</v>
      </c>
      <c r="N1034">
        <f t="shared" si="148"/>
        <v>0.25176951781592122</v>
      </c>
      <c r="O1034">
        <v>1178</v>
      </c>
      <c r="P1034" t="str">
        <f t="shared" si="149"/>
        <v>No</v>
      </c>
      <c r="Q1034">
        <f t="shared" si="150"/>
        <v>-0.18039032091581306</v>
      </c>
      <c r="S1034">
        <v>2018</v>
      </c>
      <c r="T1034" t="str">
        <f t="shared" si="151"/>
        <v>No</v>
      </c>
      <c r="U1034">
        <f t="shared" si="152"/>
        <v>0.69747719519759699</v>
      </c>
      <c r="V1034">
        <v>2</v>
      </c>
      <c r="W1034">
        <v>709</v>
      </c>
      <c r="X1034" t="s">
        <v>1427</v>
      </c>
      <c r="Y1034">
        <v>25.793508200000002</v>
      </c>
      <c r="Z1034">
        <v>-80.186688099999998</v>
      </c>
      <c r="AA1034">
        <v>0.57062536092586025</v>
      </c>
    </row>
    <row r="1035" spans="1:27" x14ac:dyDescent="0.3">
      <c r="A1035" t="s">
        <v>396</v>
      </c>
      <c r="B1035" t="s">
        <v>1428</v>
      </c>
      <c r="C1035" t="s">
        <v>688</v>
      </c>
      <c r="D1035" t="s">
        <v>689</v>
      </c>
      <c r="E1035">
        <v>33132</v>
      </c>
      <c r="F1035">
        <v>589999</v>
      </c>
      <c r="G1035" t="str" cm="1">
        <f t="array" ref="G1035">IF(OR(VLOOKUP($C1035,Price_LookUp_tbl,11,FALSE)&gt;$F1035,VLOOKUP($C1035,Price_LookUp_tbl,12,FALSE)&lt;$F1035),"Yes","No")</f>
        <v>No</v>
      </c>
      <c r="H1035">
        <f t="shared" si="144"/>
        <v>-0.32757469185433497</v>
      </c>
      <c r="I1035">
        <v>1</v>
      </c>
      <c r="J1035" t="str">
        <f t="shared" si="145"/>
        <v>No</v>
      </c>
      <c r="K1035">
        <f t="shared" si="146"/>
        <v>-1.0070625380421454</v>
      </c>
      <c r="L1035">
        <v>1.5</v>
      </c>
      <c r="M1035" t="str">
        <f t="shared" si="147"/>
        <v>No</v>
      </c>
      <c r="N1035">
        <f t="shared" si="148"/>
        <v>-0.63376464829525025</v>
      </c>
      <c r="O1035">
        <v>745</v>
      </c>
      <c r="P1035" t="str">
        <f t="shared" si="149"/>
        <v>No</v>
      </c>
      <c r="Q1035">
        <f t="shared" si="150"/>
        <v>-0.68183754849391598</v>
      </c>
      <c r="S1035">
        <v>2018</v>
      </c>
      <c r="T1035" t="str">
        <f t="shared" si="151"/>
        <v>No</v>
      </c>
      <c r="U1035">
        <f t="shared" si="152"/>
        <v>0.69747719519759699</v>
      </c>
      <c r="V1035">
        <v>23</v>
      </c>
      <c r="W1035">
        <v>792</v>
      </c>
      <c r="X1035" t="s">
        <v>1143</v>
      </c>
      <c r="Y1035">
        <v>25.793508200000002</v>
      </c>
      <c r="Z1035">
        <v>-80.186688099999998</v>
      </c>
      <c r="AA1035">
        <v>0.57062536092586025</v>
      </c>
    </row>
    <row r="1036" spans="1:27" x14ac:dyDescent="0.3">
      <c r="A1036" t="s">
        <v>396</v>
      </c>
      <c r="B1036" t="s">
        <v>1429</v>
      </c>
      <c r="C1036" t="s">
        <v>688</v>
      </c>
      <c r="D1036" t="s">
        <v>689</v>
      </c>
      <c r="E1036">
        <v>33132</v>
      </c>
      <c r="F1036">
        <v>925000</v>
      </c>
      <c r="G1036" t="str" cm="1">
        <f t="array" ref="G1036">IF(OR(VLOOKUP($C1036,Price_LookUp_tbl,11,FALSE)&gt;$F1036,VLOOKUP($C1036,Price_LookUp_tbl,12,FALSE)&lt;$F1036),"Yes","No")</f>
        <v>No</v>
      </c>
      <c r="H1036">
        <f t="shared" si="144"/>
        <v>-0.19559008177313941</v>
      </c>
      <c r="I1036">
        <v>2</v>
      </c>
      <c r="J1036" t="str">
        <f t="shared" si="145"/>
        <v>No</v>
      </c>
      <c r="K1036">
        <f t="shared" si="146"/>
        <v>8.28088559132798E-2</v>
      </c>
      <c r="L1036">
        <v>2.5</v>
      </c>
      <c r="M1036" t="str">
        <f t="shared" si="147"/>
        <v>No</v>
      </c>
      <c r="N1036">
        <f t="shared" si="148"/>
        <v>0.25176951781592122</v>
      </c>
      <c r="O1036">
        <v>1178</v>
      </c>
      <c r="P1036" t="str">
        <f t="shared" si="149"/>
        <v>No</v>
      </c>
      <c r="Q1036">
        <f t="shared" si="150"/>
        <v>-0.18039032091581306</v>
      </c>
      <c r="S1036">
        <v>2018</v>
      </c>
      <c r="T1036" t="str">
        <f t="shared" si="151"/>
        <v>No</v>
      </c>
      <c r="U1036">
        <f t="shared" si="152"/>
        <v>0.69747719519759699</v>
      </c>
      <c r="V1036">
        <v>259</v>
      </c>
      <c r="W1036">
        <v>785</v>
      </c>
      <c r="X1036" t="s">
        <v>1430</v>
      </c>
      <c r="Y1036">
        <v>25.793508200000002</v>
      </c>
      <c r="Z1036">
        <v>-80.186688099999998</v>
      </c>
      <c r="AA1036">
        <v>0.57062536092586025</v>
      </c>
    </row>
    <row r="1037" spans="1:27" x14ac:dyDescent="0.3">
      <c r="A1037" t="s">
        <v>396</v>
      </c>
      <c r="B1037" t="s">
        <v>1431</v>
      </c>
      <c r="C1037" t="s">
        <v>688</v>
      </c>
      <c r="D1037" t="s">
        <v>689</v>
      </c>
      <c r="E1037">
        <v>33132</v>
      </c>
      <c r="F1037">
        <v>665000</v>
      </c>
      <c r="G1037" t="str" cm="1">
        <f t="array" ref="G1037">IF(OR(VLOOKUP($C1037,Price_LookUp_tbl,11,FALSE)&gt;$F1037,VLOOKUP($C1037,Price_LookUp_tbl,12,FALSE)&lt;$F1037),"Yes","No")</f>
        <v>No</v>
      </c>
      <c r="H1037">
        <f t="shared" si="144"/>
        <v>-0.29802559277493001</v>
      </c>
      <c r="I1037">
        <v>1</v>
      </c>
      <c r="J1037" t="str">
        <f t="shared" si="145"/>
        <v>No</v>
      </c>
      <c r="K1037">
        <f t="shared" si="146"/>
        <v>-1.0070625380421454</v>
      </c>
      <c r="L1037">
        <v>2</v>
      </c>
      <c r="M1037" t="str">
        <f t="shared" si="147"/>
        <v>No</v>
      </c>
      <c r="N1037">
        <f t="shared" si="148"/>
        <v>-0.19099756523966455</v>
      </c>
      <c r="O1037">
        <v>979</v>
      </c>
      <c r="P1037" t="str">
        <f t="shared" si="149"/>
        <v>No</v>
      </c>
      <c r="Q1037">
        <f t="shared" si="150"/>
        <v>-0.41084759178889041</v>
      </c>
      <c r="S1037">
        <v>2018</v>
      </c>
      <c r="T1037" t="str">
        <f t="shared" si="151"/>
        <v>No</v>
      </c>
      <c r="U1037">
        <f t="shared" si="152"/>
        <v>0.69747719519759699</v>
      </c>
      <c r="V1037">
        <v>1</v>
      </c>
      <c r="W1037">
        <v>679</v>
      </c>
      <c r="X1037" t="s">
        <v>618</v>
      </c>
      <c r="Y1037">
        <v>25.793508200000002</v>
      </c>
      <c r="Z1037">
        <v>-80.186688099999998</v>
      </c>
      <c r="AA1037">
        <v>0.57062536092586025</v>
      </c>
    </row>
    <row r="1038" spans="1:27" x14ac:dyDescent="0.3">
      <c r="A1038" t="s">
        <v>396</v>
      </c>
      <c r="B1038" t="s">
        <v>1433</v>
      </c>
      <c r="C1038" t="s">
        <v>688</v>
      </c>
      <c r="D1038" t="s">
        <v>689</v>
      </c>
      <c r="E1038">
        <v>33132</v>
      </c>
      <c r="F1038">
        <v>565000</v>
      </c>
      <c r="G1038" t="str" cm="1">
        <f t="array" ref="G1038">IF(OR(VLOOKUP($C1038,Price_LookUp_tbl,11,FALSE)&gt;$F1038,VLOOKUP($C1038,Price_LookUp_tbl,12,FALSE)&lt;$F1038),"Yes","No")</f>
        <v>No</v>
      </c>
      <c r="H1038">
        <f t="shared" si="144"/>
        <v>-0.33742386623715714</v>
      </c>
      <c r="I1038">
        <v>1</v>
      </c>
      <c r="J1038" t="str">
        <f t="shared" si="145"/>
        <v>No</v>
      </c>
      <c r="K1038">
        <f t="shared" si="146"/>
        <v>-1.0070625380421454</v>
      </c>
      <c r="L1038">
        <v>1.5</v>
      </c>
      <c r="M1038" t="str">
        <f t="shared" si="147"/>
        <v>No</v>
      </c>
      <c r="N1038">
        <f t="shared" si="148"/>
        <v>-0.63376464829525025</v>
      </c>
      <c r="O1038">
        <v>745</v>
      </c>
      <c r="P1038" t="str">
        <f t="shared" si="149"/>
        <v>No</v>
      </c>
      <c r="Q1038">
        <f t="shared" si="150"/>
        <v>-0.68183754849391598</v>
      </c>
      <c r="S1038">
        <v>2018</v>
      </c>
      <c r="T1038" t="str">
        <f t="shared" si="151"/>
        <v>No</v>
      </c>
      <c r="U1038">
        <f t="shared" si="152"/>
        <v>0.69747719519759699</v>
      </c>
      <c r="V1038">
        <v>61</v>
      </c>
      <c r="W1038">
        <v>758</v>
      </c>
      <c r="X1038" t="s">
        <v>1143</v>
      </c>
      <c r="Y1038">
        <v>25.793508200000002</v>
      </c>
      <c r="Z1038">
        <v>-80.186688099999998</v>
      </c>
      <c r="AA1038">
        <v>0.57062536092586025</v>
      </c>
    </row>
    <row r="1039" spans="1:27" x14ac:dyDescent="0.3">
      <c r="A1039" t="s">
        <v>396</v>
      </c>
      <c r="B1039" t="s">
        <v>1434</v>
      </c>
      <c r="C1039" t="s">
        <v>688</v>
      </c>
      <c r="D1039" t="s">
        <v>689</v>
      </c>
      <c r="E1039">
        <v>33132</v>
      </c>
      <c r="F1039">
        <v>1350000</v>
      </c>
      <c r="G1039" t="str" cm="1">
        <f t="array" ref="G1039">IF(OR(VLOOKUP($C1039,Price_LookUp_tbl,11,FALSE)&gt;$F1039,VLOOKUP($C1039,Price_LookUp_tbl,12,FALSE)&lt;$F1039),"Yes","No")</f>
        <v>No</v>
      </c>
      <c r="H1039">
        <f t="shared" si="144"/>
        <v>-2.8147419558674027E-2</v>
      </c>
      <c r="I1039">
        <v>2</v>
      </c>
      <c r="J1039" t="str">
        <f t="shared" si="145"/>
        <v>No</v>
      </c>
      <c r="K1039">
        <f t="shared" si="146"/>
        <v>8.28088559132798E-2</v>
      </c>
      <c r="L1039">
        <v>3</v>
      </c>
      <c r="M1039" t="str">
        <f t="shared" si="147"/>
        <v>No</v>
      </c>
      <c r="N1039">
        <f t="shared" si="148"/>
        <v>0.69453660087150693</v>
      </c>
      <c r="O1039">
        <v>1161</v>
      </c>
      <c r="P1039" t="str">
        <f t="shared" si="149"/>
        <v>No</v>
      </c>
      <c r="Q1039">
        <f t="shared" si="150"/>
        <v>-0.20007762546275937</v>
      </c>
      <c r="S1039">
        <v>2018</v>
      </c>
      <c r="T1039" t="str">
        <f t="shared" si="151"/>
        <v>No</v>
      </c>
      <c r="U1039">
        <f t="shared" si="152"/>
        <v>0.69747719519759699</v>
      </c>
      <c r="V1039">
        <v>29</v>
      </c>
      <c r="W1039">
        <v>1163</v>
      </c>
      <c r="X1039" t="s">
        <v>1435</v>
      </c>
      <c r="Y1039">
        <v>25.793508200000002</v>
      </c>
      <c r="Z1039">
        <v>-80.186688099999998</v>
      </c>
      <c r="AA1039">
        <v>0.57062536092586025</v>
      </c>
    </row>
    <row r="1040" spans="1:27" x14ac:dyDescent="0.3">
      <c r="A1040" t="s">
        <v>396</v>
      </c>
      <c r="B1040" t="s">
        <v>1436</v>
      </c>
      <c r="C1040" t="s">
        <v>688</v>
      </c>
      <c r="D1040" t="s">
        <v>689</v>
      </c>
      <c r="E1040">
        <v>33132</v>
      </c>
      <c r="F1040">
        <v>1375000</v>
      </c>
      <c r="G1040" t="str" cm="1">
        <f t="array" ref="G1040">IF(OR(VLOOKUP($C1040,Price_LookUp_tbl,11,FALSE)&gt;$F1040,VLOOKUP($C1040,Price_LookUp_tbl,12,FALSE)&lt;$F1040),"Yes","No")</f>
        <v>No</v>
      </c>
      <c r="H1040">
        <f t="shared" si="144"/>
        <v>-1.8297851193117241E-2</v>
      </c>
      <c r="I1040">
        <v>3</v>
      </c>
      <c r="J1040" t="str">
        <f t="shared" si="145"/>
        <v>No</v>
      </c>
      <c r="K1040">
        <f t="shared" si="146"/>
        <v>1.172680249868705</v>
      </c>
      <c r="L1040">
        <v>3.5</v>
      </c>
      <c r="M1040" t="str">
        <f t="shared" si="147"/>
        <v>No</v>
      </c>
      <c r="N1040">
        <f t="shared" si="148"/>
        <v>1.1373036839270927</v>
      </c>
      <c r="O1040">
        <v>1580</v>
      </c>
      <c r="P1040" t="str">
        <f t="shared" si="149"/>
        <v>No</v>
      </c>
      <c r="Q1040">
        <f t="shared" si="150"/>
        <v>0.28515652778256428</v>
      </c>
      <c r="S1040">
        <v>2018</v>
      </c>
      <c r="T1040" t="str">
        <f t="shared" si="151"/>
        <v>No</v>
      </c>
      <c r="U1040">
        <f t="shared" si="152"/>
        <v>0.69747719519759699</v>
      </c>
      <c r="V1040">
        <v>160</v>
      </c>
      <c r="W1040">
        <v>870</v>
      </c>
      <c r="X1040" t="s">
        <v>1437</v>
      </c>
      <c r="Y1040">
        <v>25.793508200000002</v>
      </c>
      <c r="Z1040">
        <v>-80.186688099999998</v>
      </c>
      <c r="AA1040">
        <v>0.57062536092586025</v>
      </c>
    </row>
    <row r="1041" spans="1:27" x14ac:dyDescent="0.3">
      <c r="A1041" t="s">
        <v>396</v>
      </c>
      <c r="B1041" t="s">
        <v>1438</v>
      </c>
      <c r="C1041" t="s">
        <v>688</v>
      </c>
      <c r="D1041" t="s">
        <v>689</v>
      </c>
      <c r="E1041">
        <v>33132</v>
      </c>
      <c r="F1041">
        <v>980000</v>
      </c>
      <c r="G1041" t="str" cm="1">
        <f t="array" ref="G1041">IF(OR(VLOOKUP($C1041,Price_LookUp_tbl,11,FALSE)&gt;$F1041,VLOOKUP($C1041,Price_LookUp_tbl,12,FALSE)&lt;$F1041),"Yes","No")</f>
        <v>No</v>
      </c>
      <c r="H1041">
        <f t="shared" si="144"/>
        <v>-0.17392103136891449</v>
      </c>
      <c r="I1041">
        <v>2</v>
      </c>
      <c r="J1041" t="str">
        <f t="shared" si="145"/>
        <v>No</v>
      </c>
      <c r="K1041">
        <f t="shared" si="146"/>
        <v>8.28088559132798E-2</v>
      </c>
      <c r="L1041">
        <v>2.5</v>
      </c>
      <c r="M1041" t="str">
        <f t="shared" si="147"/>
        <v>No</v>
      </c>
      <c r="N1041">
        <f t="shared" si="148"/>
        <v>0.25176951781592122</v>
      </c>
      <c r="O1041">
        <v>1441</v>
      </c>
      <c r="P1041" t="str">
        <f t="shared" si="149"/>
        <v>No</v>
      </c>
      <c r="Q1041">
        <f t="shared" si="150"/>
        <v>0.12418386119282684</v>
      </c>
      <c r="S1041">
        <v>2018</v>
      </c>
      <c r="T1041" t="str">
        <f t="shared" si="151"/>
        <v>No</v>
      </c>
      <c r="U1041">
        <f t="shared" si="152"/>
        <v>0.69747719519759699</v>
      </c>
      <c r="V1041">
        <v>219</v>
      </c>
      <c r="W1041">
        <v>680</v>
      </c>
      <c r="X1041" t="s">
        <v>1121</v>
      </c>
      <c r="Y1041">
        <v>25.793508200000002</v>
      </c>
      <c r="Z1041">
        <v>-80.186688099999998</v>
      </c>
      <c r="AA1041">
        <v>0.57062536092586025</v>
      </c>
    </row>
    <row r="1042" spans="1:27" x14ac:dyDescent="0.3">
      <c r="A1042" t="s">
        <v>396</v>
      </c>
      <c r="B1042" t="s">
        <v>1450</v>
      </c>
      <c r="C1042" t="s">
        <v>688</v>
      </c>
      <c r="D1042" t="s">
        <v>689</v>
      </c>
      <c r="E1042">
        <v>33132</v>
      </c>
      <c r="F1042">
        <v>749900</v>
      </c>
      <c r="G1042" t="str" cm="1">
        <f t="array" ref="G1042">IF(OR(VLOOKUP($C1042,Price_LookUp_tbl,11,FALSE)&gt;$F1042,VLOOKUP($C1042,Price_LookUp_tbl,12,FALSE)&lt;$F1042),"Yes","No")</f>
        <v>No</v>
      </c>
      <c r="H1042">
        <f t="shared" si="144"/>
        <v>-0.26457645860549917</v>
      </c>
      <c r="I1042">
        <v>1</v>
      </c>
      <c r="J1042" t="str">
        <f t="shared" si="145"/>
        <v>No</v>
      </c>
      <c r="K1042">
        <f t="shared" si="146"/>
        <v>-1.0070625380421454</v>
      </c>
      <c r="L1042">
        <v>2</v>
      </c>
      <c r="M1042" t="str">
        <f t="shared" si="147"/>
        <v>No</v>
      </c>
      <c r="N1042">
        <f t="shared" si="148"/>
        <v>-0.19099756523966455</v>
      </c>
      <c r="O1042">
        <v>1046</v>
      </c>
      <c r="P1042" t="str">
        <f t="shared" si="149"/>
        <v>No</v>
      </c>
      <c r="Q1042">
        <f t="shared" si="150"/>
        <v>-0.33325645033916085</v>
      </c>
      <c r="S1042">
        <v>2019</v>
      </c>
      <c r="T1042" t="str">
        <f t="shared" si="151"/>
        <v>No</v>
      </c>
      <c r="U1042">
        <f t="shared" si="152"/>
        <v>0.77903944674262915</v>
      </c>
      <c r="V1042">
        <v>143</v>
      </c>
      <c r="W1042">
        <v>717</v>
      </c>
      <c r="X1042" t="s">
        <v>1451</v>
      </c>
      <c r="Y1042">
        <v>25.782560700000001</v>
      </c>
      <c r="Z1042">
        <v>-80.191954899999999</v>
      </c>
      <c r="AA1042">
        <v>0.94101677420894014</v>
      </c>
    </row>
    <row r="1043" spans="1:27" x14ac:dyDescent="0.3">
      <c r="A1043" t="s">
        <v>396</v>
      </c>
      <c r="B1043" t="s">
        <v>1452</v>
      </c>
      <c r="C1043" t="s">
        <v>688</v>
      </c>
      <c r="D1043" t="s">
        <v>689</v>
      </c>
      <c r="E1043">
        <v>33132</v>
      </c>
      <c r="F1043">
        <v>1050000</v>
      </c>
      <c r="G1043" t="str" cm="1">
        <f t="array" ref="G1043">IF(OR(VLOOKUP($C1043,Price_LookUp_tbl,11,FALSE)&gt;$F1043,VLOOKUP($C1043,Price_LookUp_tbl,12,FALSE)&lt;$F1043),"Yes","No")</f>
        <v>No</v>
      </c>
      <c r="H1043">
        <f t="shared" si="144"/>
        <v>-0.14634223994535547</v>
      </c>
      <c r="I1043">
        <v>2</v>
      </c>
      <c r="J1043" t="str">
        <f t="shared" si="145"/>
        <v>No</v>
      </c>
      <c r="K1043">
        <f t="shared" si="146"/>
        <v>8.28088559132798E-2</v>
      </c>
      <c r="L1043">
        <v>3</v>
      </c>
      <c r="M1043" t="str">
        <f t="shared" si="147"/>
        <v>No</v>
      </c>
      <c r="N1043">
        <f t="shared" si="148"/>
        <v>0.69453660087150693</v>
      </c>
      <c r="O1043">
        <v>1491</v>
      </c>
      <c r="P1043" t="str">
        <f t="shared" si="149"/>
        <v>No</v>
      </c>
      <c r="Q1043">
        <f t="shared" si="150"/>
        <v>0.1820876980956101</v>
      </c>
      <c r="S1043">
        <v>2019</v>
      </c>
      <c r="T1043" t="str">
        <f t="shared" si="151"/>
        <v>No</v>
      </c>
      <c r="U1043">
        <f t="shared" si="152"/>
        <v>0.77903944674262915</v>
      </c>
      <c r="V1043">
        <v>58</v>
      </c>
      <c r="W1043">
        <v>704</v>
      </c>
      <c r="X1043" t="s">
        <v>1453</v>
      </c>
      <c r="Y1043">
        <v>25.782560700000001</v>
      </c>
      <c r="Z1043">
        <v>-80.191954899999999</v>
      </c>
      <c r="AA1043">
        <v>0.94101677420894014</v>
      </c>
    </row>
    <row r="1044" spans="1:27" x14ac:dyDescent="0.3">
      <c r="A1044" t="s">
        <v>396</v>
      </c>
      <c r="B1044" t="s">
        <v>1454</v>
      </c>
      <c r="C1044" t="s">
        <v>688</v>
      </c>
      <c r="D1044" t="s">
        <v>689</v>
      </c>
      <c r="E1044">
        <v>33132</v>
      </c>
      <c r="F1044">
        <v>1770000</v>
      </c>
      <c r="G1044" t="str" cm="1">
        <f t="array" ref="G1044">IF(OR(VLOOKUP($C1044,Price_LookUp_tbl,11,FALSE)&gt;$F1044,VLOOKUP($C1044,Price_LookUp_tbl,12,FALSE)&lt;$F1044),"Yes","No")</f>
        <v>No</v>
      </c>
      <c r="H1044">
        <f t="shared" si="144"/>
        <v>0.13732532898267999</v>
      </c>
      <c r="I1044">
        <v>3</v>
      </c>
      <c r="J1044" t="str">
        <f t="shared" si="145"/>
        <v>No</v>
      </c>
      <c r="K1044">
        <f t="shared" si="146"/>
        <v>1.172680249868705</v>
      </c>
      <c r="L1044">
        <v>4</v>
      </c>
      <c r="M1044" t="str">
        <f t="shared" si="147"/>
        <v>No</v>
      </c>
      <c r="N1044">
        <f t="shared" si="148"/>
        <v>1.5800707669826786</v>
      </c>
      <c r="O1044">
        <v>2172</v>
      </c>
      <c r="P1044" t="str">
        <f t="shared" si="149"/>
        <v>No</v>
      </c>
      <c r="Q1044">
        <f t="shared" si="150"/>
        <v>0.97073795671151797</v>
      </c>
      <c r="S1044">
        <v>2019</v>
      </c>
      <c r="T1044" t="str">
        <f t="shared" si="151"/>
        <v>No</v>
      </c>
      <c r="U1044">
        <f t="shared" si="152"/>
        <v>0.77903944674262915</v>
      </c>
      <c r="V1044">
        <v>97</v>
      </c>
      <c r="W1044">
        <v>815</v>
      </c>
      <c r="X1044" t="s">
        <v>1455</v>
      </c>
      <c r="Y1044">
        <v>25.782560700000001</v>
      </c>
      <c r="Z1044">
        <v>-80.191954899999999</v>
      </c>
      <c r="AA1044">
        <v>0.94101677420894014</v>
      </c>
    </row>
    <row r="1045" spans="1:27" x14ac:dyDescent="0.3">
      <c r="A1045" t="s">
        <v>396</v>
      </c>
      <c r="B1045" t="s">
        <v>1456</v>
      </c>
      <c r="C1045" t="s">
        <v>688</v>
      </c>
      <c r="D1045" t="s">
        <v>689</v>
      </c>
      <c r="E1045">
        <v>33132</v>
      </c>
      <c r="F1045">
        <v>1099000</v>
      </c>
      <c r="G1045" t="str" cm="1">
        <f t="array" ref="G1045">IF(OR(VLOOKUP($C1045,Price_LookUp_tbl,11,FALSE)&gt;$F1045,VLOOKUP($C1045,Price_LookUp_tbl,12,FALSE)&lt;$F1045),"Yes","No")</f>
        <v>No</v>
      </c>
      <c r="H1045">
        <f t="shared" si="144"/>
        <v>-0.12703708594886418</v>
      </c>
      <c r="I1045">
        <v>2</v>
      </c>
      <c r="J1045" t="str">
        <f t="shared" si="145"/>
        <v>No</v>
      </c>
      <c r="K1045">
        <f t="shared" si="146"/>
        <v>8.28088559132798E-2</v>
      </c>
      <c r="L1045">
        <v>3</v>
      </c>
      <c r="M1045" t="str">
        <f t="shared" si="147"/>
        <v>No</v>
      </c>
      <c r="N1045">
        <f t="shared" si="148"/>
        <v>0.69453660087150693</v>
      </c>
      <c r="O1045">
        <v>1491</v>
      </c>
      <c r="P1045" t="str">
        <f t="shared" si="149"/>
        <v>No</v>
      </c>
      <c r="Q1045">
        <f t="shared" si="150"/>
        <v>0.1820876980956101</v>
      </c>
      <c r="S1045">
        <v>2019</v>
      </c>
      <c r="T1045" t="str">
        <f t="shared" si="151"/>
        <v>No</v>
      </c>
      <c r="U1045">
        <f t="shared" si="152"/>
        <v>0.77903944674262915</v>
      </c>
      <c r="V1045">
        <v>65</v>
      </c>
      <c r="W1045">
        <v>737</v>
      </c>
      <c r="X1045" t="s">
        <v>1457</v>
      </c>
      <c r="Y1045">
        <v>25.782560700000001</v>
      </c>
      <c r="Z1045">
        <v>-80.191954899999999</v>
      </c>
      <c r="AA1045">
        <v>0.94101677420894014</v>
      </c>
    </row>
    <row r="1046" spans="1:27" x14ac:dyDescent="0.3">
      <c r="A1046" t="s">
        <v>396</v>
      </c>
      <c r="B1046" t="s">
        <v>1458</v>
      </c>
      <c r="C1046" t="s">
        <v>688</v>
      </c>
      <c r="D1046" t="s">
        <v>689</v>
      </c>
      <c r="E1046">
        <v>33132</v>
      </c>
      <c r="F1046">
        <v>729000</v>
      </c>
      <c r="G1046" t="str" cm="1">
        <f t="array" ref="G1046">IF(OR(VLOOKUP($C1046,Price_LookUp_tbl,11,FALSE)&gt;$F1046,VLOOKUP($C1046,Price_LookUp_tbl,12,FALSE)&lt;$F1046),"Yes","No")</f>
        <v>No</v>
      </c>
      <c r="H1046">
        <f t="shared" si="144"/>
        <v>-0.2728106977591046</v>
      </c>
      <c r="I1046">
        <v>1</v>
      </c>
      <c r="J1046" t="str">
        <f t="shared" si="145"/>
        <v>No</v>
      </c>
      <c r="K1046">
        <f t="shared" si="146"/>
        <v>-1.0070625380421454</v>
      </c>
      <c r="L1046">
        <v>2</v>
      </c>
      <c r="M1046" t="str">
        <f t="shared" si="147"/>
        <v>No</v>
      </c>
      <c r="N1046">
        <f t="shared" si="148"/>
        <v>-0.19099756523966455</v>
      </c>
      <c r="O1046">
        <v>1169</v>
      </c>
      <c r="P1046" t="str">
        <f t="shared" si="149"/>
        <v>No</v>
      </c>
      <c r="Q1046">
        <f t="shared" si="150"/>
        <v>-0.19081301155831404</v>
      </c>
      <c r="S1046">
        <v>2019</v>
      </c>
      <c r="T1046" t="str">
        <f t="shared" si="151"/>
        <v>No</v>
      </c>
      <c r="U1046">
        <f t="shared" si="152"/>
        <v>0.77903944674262915</v>
      </c>
      <c r="V1046">
        <v>255</v>
      </c>
      <c r="W1046">
        <v>624</v>
      </c>
      <c r="X1046" t="s">
        <v>1459</v>
      </c>
      <c r="Y1046">
        <v>25.782560700000001</v>
      </c>
      <c r="Z1046">
        <v>-80.191954899999999</v>
      </c>
      <c r="AA1046">
        <v>0.94101677420894014</v>
      </c>
    </row>
    <row r="1047" spans="1:27" x14ac:dyDescent="0.3">
      <c r="A1047" t="s">
        <v>396</v>
      </c>
      <c r="B1047" t="s">
        <v>1460</v>
      </c>
      <c r="C1047" t="s">
        <v>688</v>
      </c>
      <c r="D1047" t="s">
        <v>689</v>
      </c>
      <c r="E1047">
        <v>33132</v>
      </c>
      <c r="F1047">
        <v>1700000</v>
      </c>
      <c r="G1047" t="str" cm="1">
        <f t="array" ref="G1047">IF(OR(VLOOKUP($C1047,Price_LookUp_tbl,11,FALSE)&gt;$F1047,VLOOKUP($C1047,Price_LookUp_tbl,12,FALSE)&lt;$F1047),"Yes","No")</f>
        <v>No</v>
      </c>
      <c r="H1047">
        <f t="shared" si="144"/>
        <v>0.10974653755912099</v>
      </c>
      <c r="I1047">
        <v>3</v>
      </c>
      <c r="J1047" t="str">
        <f t="shared" si="145"/>
        <v>No</v>
      </c>
      <c r="K1047">
        <f t="shared" si="146"/>
        <v>1.172680249868705</v>
      </c>
      <c r="L1047">
        <v>4</v>
      </c>
      <c r="M1047" t="str">
        <f t="shared" si="147"/>
        <v>No</v>
      </c>
      <c r="N1047">
        <f t="shared" si="148"/>
        <v>1.5800707669826786</v>
      </c>
      <c r="O1047">
        <v>2165</v>
      </c>
      <c r="P1047" t="str">
        <f t="shared" si="149"/>
        <v>No</v>
      </c>
      <c r="Q1047">
        <f t="shared" si="150"/>
        <v>0.96263141954512832</v>
      </c>
      <c r="S1047">
        <v>2019</v>
      </c>
      <c r="T1047" t="str">
        <f t="shared" si="151"/>
        <v>No</v>
      </c>
      <c r="U1047">
        <f t="shared" si="152"/>
        <v>0.77903944674262915</v>
      </c>
      <c r="V1047">
        <v>223</v>
      </c>
      <c r="W1047">
        <v>785</v>
      </c>
      <c r="X1047" t="s">
        <v>1461</v>
      </c>
      <c r="Y1047">
        <v>25.782560700000001</v>
      </c>
      <c r="Z1047">
        <v>-80.191954899999999</v>
      </c>
      <c r="AA1047">
        <v>0.94101677420894014</v>
      </c>
    </row>
    <row r="1048" spans="1:27" x14ac:dyDescent="0.3">
      <c r="A1048" t="s">
        <v>396</v>
      </c>
      <c r="B1048" t="s">
        <v>1462</v>
      </c>
      <c r="C1048" t="s">
        <v>688</v>
      </c>
      <c r="D1048" t="s">
        <v>689</v>
      </c>
      <c r="E1048">
        <v>33132</v>
      </c>
      <c r="F1048">
        <v>770000</v>
      </c>
      <c r="G1048" t="str" cm="1">
        <f t="array" ref="G1048">IF(OR(VLOOKUP($C1048,Price_LookUp_tbl,11,FALSE)&gt;$F1048,VLOOKUP($C1048,Price_LookUp_tbl,12,FALSE)&lt;$F1048),"Yes","No")</f>
        <v>No</v>
      </c>
      <c r="H1048">
        <f t="shared" si="144"/>
        <v>-0.2566574056395915</v>
      </c>
      <c r="I1048">
        <v>1</v>
      </c>
      <c r="J1048" t="str">
        <f t="shared" si="145"/>
        <v>No</v>
      </c>
      <c r="K1048">
        <f t="shared" si="146"/>
        <v>-1.0070625380421454</v>
      </c>
      <c r="L1048">
        <v>2</v>
      </c>
      <c r="M1048" t="str">
        <f t="shared" si="147"/>
        <v>No</v>
      </c>
      <c r="N1048">
        <f t="shared" si="148"/>
        <v>-0.19099756523966455</v>
      </c>
      <c r="O1048">
        <v>1185</v>
      </c>
      <c r="P1048" t="str">
        <f t="shared" si="149"/>
        <v>No</v>
      </c>
      <c r="Q1048">
        <f t="shared" si="150"/>
        <v>-0.17228378374942338</v>
      </c>
      <c r="S1048">
        <v>2019</v>
      </c>
      <c r="T1048" t="str">
        <f t="shared" si="151"/>
        <v>No</v>
      </c>
      <c r="U1048">
        <f t="shared" si="152"/>
        <v>0.77903944674262915</v>
      </c>
      <c r="V1048">
        <v>52</v>
      </c>
      <c r="W1048">
        <v>650</v>
      </c>
      <c r="X1048" t="s">
        <v>1463</v>
      </c>
      <c r="Y1048">
        <v>25.782560700000001</v>
      </c>
      <c r="Z1048">
        <v>-80.191954899999999</v>
      </c>
      <c r="AA1048">
        <v>0.94101677420894014</v>
      </c>
    </row>
    <row r="1049" spans="1:27" x14ac:dyDescent="0.3">
      <c r="A1049" t="s">
        <v>396</v>
      </c>
      <c r="B1049" t="s">
        <v>1464</v>
      </c>
      <c r="C1049" t="s">
        <v>688</v>
      </c>
      <c r="D1049" t="s">
        <v>689</v>
      </c>
      <c r="E1049">
        <v>33132</v>
      </c>
      <c r="F1049">
        <v>675000</v>
      </c>
      <c r="G1049" t="str" cm="1">
        <f t="array" ref="G1049">IF(OR(VLOOKUP($C1049,Price_LookUp_tbl,11,FALSE)&gt;$F1049,VLOOKUP($C1049,Price_LookUp_tbl,12,FALSE)&lt;$F1049),"Yes","No")</f>
        <v>No</v>
      </c>
      <c r="H1049">
        <f t="shared" si="144"/>
        <v>-0.29408576542870729</v>
      </c>
      <c r="I1049">
        <v>1</v>
      </c>
      <c r="J1049" t="str">
        <f t="shared" si="145"/>
        <v>No</v>
      </c>
      <c r="K1049">
        <f t="shared" si="146"/>
        <v>-1.0070625380421454</v>
      </c>
      <c r="L1049">
        <v>1.5</v>
      </c>
      <c r="M1049" t="str">
        <f t="shared" si="147"/>
        <v>No</v>
      </c>
      <c r="N1049">
        <f t="shared" si="148"/>
        <v>-0.63376464829525025</v>
      </c>
      <c r="O1049">
        <v>937</v>
      </c>
      <c r="P1049" t="str">
        <f t="shared" si="149"/>
        <v>No</v>
      </c>
      <c r="Q1049">
        <f t="shared" si="150"/>
        <v>-0.4594868147872283</v>
      </c>
      <c r="S1049">
        <v>2019</v>
      </c>
      <c r="T1049" t="str">
        <f t="shared" si="151"/>
        <v>No</v>
      </c>
      <c r="U1049">
        <f t="shared" si="152"/>
        <v>0.77903944674262915</v>
      </c>
      <c r="V1049">
        <v>156</v>
      </c>
      <c r="W1049">
        <v>720</v>
      </c>
      <c r="X1049" t="s">
        <v>995</v>
      </c>
      <c r="Y1049">
        <v>25.782560700000001</v>
      </c>
      <c r="Z1049">
        <v>-80.191954899999999</v>
      </c>
      <c r="AA1049">
        <v>0.94101677420894014</v>
      </c>
    </row>
    <row r="1050" spans="1:27" x14ac:dyDescent="0.3">
      <c r="A1050" t="s">
        <v>396</v>
      </c>
      <c r="B1050" t="s">
        <v>1465</v>
      </c>
      <c r="C1050" t="s">
        <v>688</v>
      </c>
      <c r="D1050" t="s">
        <v>689</v>
      </c>
      <c r="E1050">
        <v>33132</v>
      </c>
      <c r="F1050">
        <v>1199000</v>
      </c>
      <c r="G1050" t="str" cm="1">
        <f t="array" ref="G1050">IF(OR(VLOOKUP($C1050,Price_LookUp_tbl,11,FALSE)&gt;$F1050,VLOOKUP($C1050,Price_LookUp_tbl,12,FALSE)&lt;$F1050),"Yes","No")</f>
        <v>No</v>
      </c>
      <c r="H1050">
        <f t="shared" si="144"/>
        <v>-8.7638812486637019E-2</v>
      </c>
      <c r="I1050">
        <v>3</v>
      </c>
      <c r="J1050" t="str">
        <f t="shared" si="145"/>
        <v>No</v>
      </c>
      <c r="K1050">
        <f t="shared" si="146"/>
        <v>1.172680249868705</v>
      </c>
      <c r="L1050">
        <v>3</v>
      </c>
      <c r="M1050" t="str">
        <f t="shared" si="147"/>
        <v>No</v>
      </c>
      <c r="N1050">
        <f t="shared" si="148"/>
        <v>0.69453660087150693</v>
      </c>
      <c r="O1050">
        <v>1547</v>
      </c>
      <c r="P1050" t="str">
        <f t="shared" si="149"/>
        <v>No</v>
      </c>
      <c r="Q1050">
        <f t="shared" si="150"/>
        <v>0.24693999542672734</v>
      </c>
      <c r="S1050">
        <v>2019</v>
      </c>
      <c r="T1050" t="str">
        <f t="shared" si="151"/>
        <v>No</v>
      </c>
      <c r="U1050">
        <f t="shared" si="152"/>
        <v>0.77903944674262915</v>
      </c>
      <c r="V1050">
        <v>55</v>
      </c>
      <c r="W1050">
        <v>775</v>
      </c>
      <c r="X1050" t="s">
        <v>1466</v>
      </c>
      <c r="Y1050">
        <v>25.782560700000001</v>
      </c>
      <c r="Z1050">
        <v>-80.191954899999999</v>
      </c>
      <c r="AA1050">
        <v>0.94101677420894014</v>
      </c>
    </row>
    <row r="1051" spans="1:27" x14ac:dyDescent="0.3">
      <c r="A1051" t="s">
        <v>396</v>
      </c>
      <c r="B1051" t="s">
        <v>1467</v>
      </c>
      <c r="C1051" t="s">
        <v>688</v>
      </c>
      <c r="D1051" t="s">
        <v>689</v>
      </c>
      <c r="E1051">
        <v>33132</v>
      </c>
      <c r="F1051">
        <v>1820000</v>
      </c>
      <c r="G1051" t="str" cm="1">
        <f t="array" ref="G1051">IF(OR(VLOOKUP($C1051,Price_LookUp_tbl,11,FALSE)&gt;$F1051,VLOOKUP($C1051,Price_LookUp_tbl,12,FALSE)&lt;$F1051),"Yes","No")</f>
        <v>No</v>
      </c>
      <c r="H1051">
        <f t="shared" si="144"/>
        <v>0.15702446571379355</v>
      </c>
      <c r="I1051">
        <v>3</v>
      </c>
      <c r="J1051" t="str">
        <f t="shared" si="145"/>
        <v>No</v>
      </c>
      <c r="K1051">
        <f t="shared" si="146"/>
        <v>1.172680249868705</v>
      </c>
      <c r="L1051">
        <v>4</v>
      </c>
      <c r="M1051" t="str">
        <f t="shared" si="147"/>
        <v>No</v>
      </c>
      <c r="N1051">
        <f t="shared" si="148"/>
        <v>1.5800707669826786</v>
      </c>
      <c r="O1051">
        <v>2165</v>
      </c>
      <c r="P1051" t="str">
        <f t="shared" si="149"/>
        <v>No</v>
      </c>
      <c r="Q1051">
        <f t="shared" si="150"/>
        <v>0.96263141954512832</v>
      </c>
      <c r="S1051">
        <v>2019</v>
      </c>
      <c r="T1051" t="str">
        <f t="shared" si="151"/>
        <v>No</v>
      </c>
      <c r="U1051">
        <f t="shared" si="152"/>
        <v>0.77903944674262915</v>
      </c>
      <c r="V1051">
        <v>268</v>
      </c>
      <c r="W1051">
        <v>841</v>
      </c>
      <c r="X1051" t="s">
        <v>1468</v>
      </c>
      <c r="Y1051">
        <v>25.782560700000001</v>
      </c>
      <c r="Z1051">
        <v>-80.191954899999999</v>
      </c>
      <c r="AA1051">
        <v>0.94101677420894014</v>
      </c>
    </row>
    <row r="1052" spans="1:27" x14ac:dyDescent="0.3">
      <c r="A1052" t="s">
        <v>396</v>
      </c>
      <c r="B1052" t="s">
        <v>1469</v>
      </c>
      <c r="C1052" t="s">
        <v>688</v>
      </c>
      <c r="D1052" t="s">
        <v>689</v>
      </c>
      <c r="E1052">
        <v>33132</v>
      </c>
      <c r="F1052">
        <v>1595000</v>
      </c>
      <c r="G1052" t="str" cm="1">
        <f t="array" ref="G1052">IF(OR(VLOOKUP($C1052,Price_LookUp_tbl,11,FALSE)&gt;$F1052,VLOOKUP($C1052,Price_LookUp_tbl,12,FALSE)&lt;$F1052),"Yes","No")</f>
        <v>No</v>
      </c>
      <c r="H1052">
        <f t="shared" si="144"/>
        <v>6.8378350423782486E-2</v>
      </c>
      <c r="I1052">
        <v>3</v>
      </c>
      <c r="J1052" t="str">
        <f t="shared" si="145"/>
        <v>No</v>
      </c>
      <c r="K1052">
        <f t="shared" si="146"/>
        <v>1.172680249868705</v>
      </c>
      <c r="L1052">
        <v>4</v>
      </c>
      <c r="M1052" t="str">
        <f t="shared" si="147"/>
        <v>No</v>
      </c>
      <c r="N1052">
        <f t="shared" si="148"/>
        <v>1.5800707669826786</v>
      </c>
      <c r="O1052">
        <v>2204</v>
      </c>
      <c r="P1052" t="str">
        <f t="shared" si="149"/>
        <v>No</v>
      </c>
      <c r="Q1052">
        <f t="shared" si="150"/>
        <v>1.0077964123292993</v>
      </c>
      <c r="S1052">
        <v>2019</v>
      </c>
      <c r="T1052" t="str">
        <f t="shared" si="151"/>
        <v>No</v>
      </c>
      <c r="U1052">
        <f t="shared" si="152"/>
        <v>0.77903944674262915</v>
      </c>
      <c r="V1052">
        <v>13</v>
      </c>
      <c r="W1052">
        <v>724</v>
      </c>
      <c r="X1052" t="s">
        <v>1470</v>
      </c>
      <c r="Y1052">
        <v>25.782560700000001</v>
      </c>
      <c r="Z1052">
        <v>-80.191954899999999</v>
      </c>
      <c r="AA1052">
        <v>0.94101677420894014</v>
      </c>
    </row>
    <row r="1053" spans="1:27" x14ac:dyDescent="0.3">
      <c r="A1053" t="s">
        <v>396</v>
      </c>
      <c r="B1053" t="s">
        <v>1471</v>
      </c>
      <c r="C1053" t="s">
        <v>688</v>
      </c>
      <c r="D1053" t="s">
        <v>689</v>
      </c>
      <c r="E1053">
        <v>33132</v>
      </c>
      <c r="F1053">
        <v>1200000</v>
      </c>
      <c r="G1053" t="str" cm="1">
        <f t="array" ref="G1053">IF(OR(VLOOKUP($C1053,Price_LookUp_tbl,11,FALSE)&gt;$F1053,VLOOKUP($C1053,Price_LookUp_tbl,12,FALSE)&lt;$F1053),"Yes","No")</f>
        <v>No</v>
      </c>
      <c r="H1053">
        <f t="shared" si="144"/>
        <v>-8.7244829752014752E-2</v>
      </c>
      <c r="I1053">
        <v>2</v>
      </c>
      <c r="J1053" t="str">
        <f t="shared" si="145"/>
        <v>No</v>
      </c>
      <c r="K1053">
        <f t="shared" si="146"/>
        <v>8.28088559132798E-2</v>
      </c>
      <c r="L1053">
        <v>3</v>
      </c>
      <c r="M1053" t="str">
        <f t="shared" si="147"/>
        <v>No</v>
      </c>
      <c r="N1053">
        <f t="shared" si="148"/>
        <v>0.69453660087150693</v>
      </c>
      <c r="O1053">
        <v>1498</v>
      </c>
      <c r="P1053" t="str">
        <f t="shared" si="149"/>
        <v>No</v>
      </c>
      <c r="Q1053">
        <f t="shared" si="150"/>
        <v>0.19019423526199974</v>
      </c>
      <c r="S1053">
        <v>2019</v>
      </c>
      <c r="T1053" t="str">
        <f t="shared" si="151"/>
        <v>No</v>
      </c>
      <c r="U1053">
        <f t="shared" si="152"/>
        <v>0.77903944674262915</v>
      </c>
      <c r="V1053">
        <v>119</v>
      </c>
      <c r="W1053">
        <v>801</v>
      </c>
      <c r="X1053" t="s">
        <v>1472</v>
      </c>
      <c r="Y1053">
        <v>25.782560700000001</v>
      </c>
      <c r="Z1053">
        <v>-80.191954899999999</v>
      </c>
      <c r="AA1053">
        <v>0.94101677420894014</v>
      </c>
    </row>
    <row r="1054" spans="1:27" x14ac:dyDescent="0.3">
      <c r="A1054" t="s">
        <v>396</v>
      </c>
      <c r="B1054" t="s">
        <v>1473</v>
      </c>
      <c r="C1054" t="s">
        <v>688</v>
      </c>
      <c r="D1054" t="s">
        <v>689</v>
      </c>
      <c r="E1054">
        <v>33132</v>
      </c>
      <c r="F1054">
        <v>1950000</v>
      </c>
      <c r="G1054" t="str" cm="1">
        <f t="array" ref="G1054">IF(OR(VLOOKUP($C1054,Price_LookUp_tbl,11,FALSE)&gt;$F1054,VLOOKUP($C1054,Price_LookUp_tbl,12,FALSE)&lt;$F1054),"Yes","No")</f>
        <v>No</v>
      </c>
      <c r="H1054">
        <f t="shared" si="144"/>
        <v>0.20824222121468886</v>
      </c>
      <c r="I1054">
        <v>3</v>
      </c>
      <c r="J1054" t="str">
        <f t="shared" si="145"/>
        <v>No</v>
      </c>
      <c r="K1054">
        <f t="shared" si="146"/>
        <v>1.172680249868705</v>
      </c>
      <c r="L1054">
        <v>4</v>
      </c>
      <c r="M1054" t="str">
        <f t="shared" si="147"/>
        <v>No</v>
      </c>
      <c r="N1054">
        <f t="shared" si="148"/>
        <v>1.5800707669826786</v>
      </c>
      <c r="O1054">
        <v>2376</v>
      </c>
      <c r="P1054" t="str">
        <f t="shared" si="149"/>
        <v>No</v>
      </c>
      <c r="Q1054">
        <f t="shared" si="150"/>
        <v>1.2069856112748736</v>
      </c>
      <c r="S1054">
        <v>2019</v>
      </c>
      <c r="T1054" t="str">
        <f t="shared" si="151"/>
        <v>No</v>
      </c>
      <c r="U1054">
        <f t="shared" si="152"/>
        <v>0.77903944674262915</v>
      </c>
      <c r="V1054">
        <v>50</v>
      </c>
      <c r="W1054">
        <v>821</v>
      </c>
      <c r="X1054" t="s">
        <v>1474</v>
      </c>
      <c r="Y1054">
        <v>25.782560700000001</v>
      </c>
      <c r="Z1054">
        <v>-80.191954899999999</v>
      </c>
      <c r="AA1054">
        <v>0.94101677420894014</v>
      </c>
    </row>
    <row r="1055" spans="1:27" x14ac:dyDescent="0.3">
      <c r="A1055" t="s">
        <v>396</v>
      </c>
      <c r="B1055" t="s">
        <v>1475</v>
      </c>
      <c r="C1055" t="s">
        <v>688</v>
      </c>
      <c r="D1055" t="s">
        <v>689</v>
      </c>
      <c r="E1055">
        <v>33132</v>
      </c>
      <c r="F1055">
        <v>1330000</v>
      </c>
      <c r="G1055" t="str" cm="1">
        <f t="array" ref="G1055">IF(OR(VLOOKUP($C1055,Price_LookUp_tbl,11,FALSE)&gt;$F1055,VLOOKUP($C1055,Price_LookUp_tbl,12,FALSE)&lt;$F1055),"Yes","No")</f>
        <v>No</v>
      </c>
      <c r="H1055">
        <f t="shared" si="144"/>
        <v>-3.6027074251119458E-2</v>
      </c>
      <c r="I1055">
        <v>3</v>
      </c>
      <c r="J1055" t="str">
        <f t="shared" si="145"/>
        <v>No</v>
      </c>
      <c r="K1055">
        <f t="shared" si="146"/>
        <v>1.172680249868705</v>
      </c>
      <c r="L1055">
        <v>3</v>
      </c>
      <c r="M1055" t="str">
        <f t="shared" si="147"/>
        <v>No</v>
      </c>
      <c r="N1055">
        <f t="shared" si="148"/>
        <v>0.69453660087150693</v>
      </c>
      <c r="O1055">
        <v>1547</v>
      </c>
      <c r="P1055" t="str">
        <f t="shared" si="149"/>
        <v>No</v>
      </c>
      <c r="Q1055">
        <f t="shared" si="150"/>
        <v>0.24693999542672734</v>
      </c>
      <c r="S1055">
        <v>2019</v>
      </c>
      <c r="T1055" t="str">
        <f t="shared" si="151"/>
        <v>No</v>
      </c>
      <c r="U1055">
        <f t="shared" si="152"/>
        <v>0.77903944674262915</v>
      </c>
      <c r="V1055">
        <v>215</v>
      </c>
      <c r="W1055">
        <v>860</v>
      </c>
      <c r="X1055" t="s">
        <v>1476</v>
      </c>
      <c r="Y1055">
        <v>25.782560700000001</v>
      </c>
      <c r="Z1055">
        <v>-80.191954899999999</v>
      </c>
      <c r="AA1055">
        <v>0.94101677420894014</v>
      </c>
    </row>
    <row r="1056" spans="1:27" x14ac:dyDescent="0.3">
      <c r="A1056" t="s">
        <v>396</v>
      </c>
      <c r="B1056" t="s">
        <v>1477</v>
      </c>
      <c r="C1056" t="s">
        <v>688</v>
      </c>
      <c r="D1056" t="s">
        <v>689</v>
      </c>
      <c r="E1056">
        <v>33132</v>
      </c>
      <c r="F1056">
        <v>799000</v>
      </c>
      <c r="G1056" t="str" cm="1">
        <f t="array" ref="G1056">IF(OR(VLOOKUP($C1056,Price_LookUp_tbl,11,FALSE)&gt;$F1056,VLOOKUP($C1056,Price_LookUp_tbl,12,FALSE)&lt;$F1056),"Yes","No")</f>
        <v>No</v>
      </c>
      <c r="H1056">
        <f t="shared" si="144"/>
        <v>-0.24523190633554562</v>
      </c>
      <c r="I1056">
        <v>1</v>
      </c>
      <c r="J1056" t="str">
        <f t="shared" si="145"/>
        <v>No</v>
      </c>
      <c r="K1056">
        <f t="shared" si="146"/>
        <v>-1.0070625380421454</v>
      </c>
      <c r="L1056">
        <v>1.5</v>
      </c>
      <c r="M1056" t="str">
        <f t="shared" si="147"/>
        <v>No</v>
      </c>
      <c r="N1056">
        <f t="shared" si="148"/>
        <v>-0.63376464829525025</v>
      </c>
      <c r="O1056">
        <v>937</v>
      </c>
      <c r="P1056" t="str">
        <f t="shared" si="149"/>
        <v>No</v>
      </c>
      <c r="Q1056">
        <f t="shared" si="150"/>
        <v>-0.4594868147872283</v>
      </c>
      <c r="S1056">
        <v>2019</v>
      </c>
      <c r="T1056" t="str">
        <f t="shared" si="151"/>
        <v>No</v>
      </c>
      <c r="U1056">
        <f t="shared" si="152"/>
        <v>0.77903944674262915</v>
      </c>
      <c r="V1056">
        <v>254</v>
      </c>
      <c r="W1056">
        <v>853</v>
      </c>
      <c r="X1056" t="s">
        <v>1478</v>
      </c>
      <c r="Y1056">
        <v>25.782560700000001</v>
      </c>
      <c r="Z1056">
        <v>-80.191954899999999</v>
      </c>
      <c r="AA1056">
        <v>0.94101677420894014</v>
      </c>
    </row>
    <row r="1057" spans="1:27" x14ac:dyDescent="0.3">
      <c r="A1057" t="s">
        <v>396</v>
      </c>
      <c r="B1057" t="s">
        <v>1479</v>
      </c>
      <c r="C1057" t="s">
        <v>688</v>
      </c>
      <c r="D1057" t="s">
        <v>689</v>
      </c>
      <c r="E1057">
        <v>33132</v>
      </c>
      <c r="F1057">
        <v>968000</v>
      </c>
      <c r="G1057" t="str" cm="1">
        <f t="array" ref="G1057">IF(OR(VLOOKUP($C1057,Price_LookUp_tbl,11,FALSE)&gt;$F1057,VLOOKUP($C1057,Price_LookUp_tbl,12,FALSE)&lt;$F1057),"Yes","No")</f>
        <v>No</v>
      </c>
      <c r="H1057">
        <f t="shared" si="144"/>
        <v>-0.17864882418438174</v>
      </c>
      <c r="I1057">
        <v>1</v>
      </c>
      <c r="J1057" t="str">
        <f t="shared" si="145"/>
        <v>No</v>
      </c>
      <c r="K1057">
        <f t="shared" si="146"/>
        <v>-1.0070625380421454</v>
      </c>
      <c r="L1057">
        <v>2</v>
      </c>
      <c r="M1057" t="str">
        <f t="shared" si="147"/>
        <v>No</v>
      </c>
      <c r="N1057">
        <f t="shared" si="148"/>
        <v>-0.19099756523966455</v>
      </c>
      <c r="O1057">
        <v>1254</v>
      </c>
      <c r="P1057" t="str">
        <f t="shared" si="149"/>
        <v>No</v>
      </c>
      <c r="Q1057">
        <f t="shared" si="150"/>
        <v>-9.2376488823582514E-2</v>
      </c>
      <c r="S1057">
        <v>2019</v>
      </c>
      <c r="T1057" t="str">
        <f t="shared" si="151"/>
        <v>No</v>
      </c>
      <c r="U1057">
        <f t="shared" si="152"/>
        <v>0.77903944674262915</v>
      </c>
      <c r="V1057">
        <v>152</v>
      </c>
      <c r="W1057">
        <v>772</v>
      </c>
      <c r="X1057" t="s">
        <v>1480</v>
      </c>
      <c r="Y1057">
        <v>25.782560700000001</v>
      </c>
      <c r="Z1057">
        <v>-80.191954899999999</v>
      </c>
      <c r="AA1057">
        <v>0.94101677420894014</v>
      </c>
    </row>
    <row r="1058" spans="1:27" x14ac:dyDescent="0.3">
      <c r="A1058" t="s">
        <v>396</v>
      </c>
      <c r="B1058" t="s">
        <v>1481</v>
      </c>
      <c r="C1058" t="s">
        <v>688</v>
      </c>
      <c r="D1058" t="s">
        <v>689</v>
      </c>
      <c r="E1058">
        <v>33132</v>
      </c>
      <c r="F1058">
        <v>1900000</v>
      </c>
      <c r="G1058" t="str" cm="1">
        <f t="array" ref="G1058">IF(OR(VLOOKUP($C1058,Price_LookUp_tbl,11,FALSE)&gt;$F1058,VLOOKUP($C1058,Price_LookUp_tbl,12,FALSE)&lt;$F1058),"Yes","No")</f>
        <v>No</v>
      </c>
      <c r="H1058">
        <f t="shared" si="144"/>
        <v>0.18854308448357529</v>
      </c>
      <c r="I1058">
        <v>3</v>
      </c>
      <c r="J1058" t="str">
        <f t="shared" si="145"/>
        <v>No</v>
      </c>
      <c r="K1058">
        <f t="shared" si="146"/>
        <v>1.172680249868705</v>
      </c>
      <c r="L1058">
        <v>4</v>
      </c>
      <c r="M1058" t="str">
        <f t="shared" si="147"/>
        <v>No</v>
      </c>
      <c r="N1058">
        <f t="shared" si="148"/>
        <v>1.5800707669826786</v>
      </c>
      <c r="O1058">
        <v>2204</v>
      </c>
      <c r="P1058" t="str">
        <f t="shared" si="149"/>
        <v>No</v>
      </c>
      <c r="Q1058">
        <f t="shared" si="150"/>
        <v>1.0077964123292993</v>
      </c>
      <c r="S1058">
        <v>2019</v>
      </c>
      <c r="T1058" t="str">
        <f t="shared" si="151"/>
        <v>No</v>
      </c>
      <c r="U1058">
        <f t="shared" si="152"/>
        <v>0.77903944674262915</v>
      </c>
      <c r="V1058">
        <v>63</v>
      </c>
      <c r="W1058">
        <v>862</v>
      </c>
      <c r="X1058" t="s">
        <v>1482</v>
      </c>
      <c r="Y1058">
        <v>25.782560700000001</v>
      </c>
      <c r="Z1058">
        <v>-80.191954899999999</v>
      </c>
      <c r="AA1058">
        <v>0.94101677420894014</v>
      </c>
    </row>
    <row r="1059" spans="1:27" x14ac:dyDescent="0.3">
      <c r="A1059" t="s">
        <v>396</v>
      </c>
      <c r="B1059" t="s">
        <v>1483</v>
      </c>
      <c r="C1059" t="s">
        <v>688</v>
      </c>
      <c r="D1059" t="s">
        <v>689</v>
      </c>
      <c r="E1059">
        <v>33132</v>
      </c>
      <c r="F1059">
        <v>689999</v>
      </c>
      <c r="G1059" t="str" cm="1">
        <f t="array" ref="G1059">IF(OR(VLOOKUP($C1059,Price_LookUp_tbl,11,FALSE)&gt;$F1059,VLOOKUP($C1059,Price_LookUp_tbl,12,FALSE)&lt;$F1059),"Yes","No")</f>
        <v>No</v>
      </c>
      <c r="H1059">
        <f t="shared" si="144"/>
        <v>-0.28817641839210784</v>
      </c>
      <c r="I1059">
        <v>1</v>
      </c>
      <c r="J1059" t="str">
        <f t="shared" si="145"/>
        <v>No</v>
      </c>
      <c r="K1059">
        <f t="shared" si="146"/>
        <v>-1.0070625380421454</v>
      </c>
      <c r="L1059">
        <v>1.5</v>
      </c>
      <c r="M1059" t="str">
        <f t="shared" si="147"/>
        <v>No</v>
      </c>
      <c r="N1059">
        <f t="shared" si="148"/>
        <v>-0.63376464829525025</v>
      </c>
      <c r="O1059">
        <v>937</v>
      </c>
      <c r="P1059" t="str">
        <f t="shared" si="149"/>
        <v>No</v>
      </c>
      <c r="Q1059">
        <f t="shared" si="150"/>
        <v>-0.4594868147872283</v>
      </c>
      <c r="S1059">
        <v>2019</v>
      </c>
      <c r="T1059" t="str">
        <f t="shared" si="151"/>
        <v>No</v>
      </c>
      <c r="U1059">
        <f t="shared" si="152"/>
        <v>0.77903944674262915</v>
      </c>
      <c r="V1059">
        <v>100</v>
      </c>
      <c r="W1059">
        <v>736</v>
      </c>
      <c r="X1059" t="s">
        <v>995</v>
      </c>
      <c r="Y1059">
        <v>25.782560700000001</v>
      </c>
      <c r="Z1059">
        <v>-80.191954899999999</v>
      </c>
      <c r="AA1059">
        <v>0.94101677420894014</v>
      </c>
    </row>
    <row r="1060" spans="1:27" x14ac:dyDescent="0.3">
      <c r="A1060" t="s">
        <v>396</v>
      </c>
      <c r="B1060" t="s">
        <v>1484</v>
      </c>
      <c r="C1060" t="s">
        <v>688</v>
      </c>
      <c r="D1060" t="s">
        <v>689</v>
      </c>
      <c r="E1060">
        <v>33132</v>
      </c>
      <c r="F1060">
        <v>1640000</v>
      </c>
      <c r="G1060" t="str" cm="1">
        <f t="array" ref="G1060">IF(OR(VLOOKUP($C1060,Price_LookUp_tbl,11,FALSE)&gt;$F1060,VLOOKUP($C1060,Price_LookUp_tbl,12,FALSE)&lt;$F1060),"Yes","No")</f>
        <v>No</v>
      </c>
      <c r="H1060">
        <f t="shared" si="144"/>
        <v>8.6107573481784702E-2</v>
      </c>
      <c r="I1060">
        <v>3</v>
      </c>
      <c r="J1060" t="str">
        <f t="shared" si="145"/>
        <v>No</v>
      </c>
      <c r="K1060">
        <f t="shared" si="146"/>
        <v>1.172680249868705</v>
      </c>
      <c r="L1060">
        <v>4</v>
      </c>
      <c r="M1060" t="str">
        <f t="shared" si="147"/>
        <v>No</v>
      </c>
      <c r="N1060">
        <f t="shared" si="148"/>
        <v>1.5800707669826786</v>
      </c>
      <c r="O1060">
        <v>2204</v>
      </c>
      <c r="P1060" t="str">
        <f t="shared" si="149"/>
        <v>No</v>
      </c>
      <c r="Q1060">
        <f t="shared" si="150"/>
        <v>1.0077964123292993</v>
      </c>
      <c r="S1060">
        <v>2019</v>
      </c>
      <c r="T1060" t="str">
        <f t="shared" si="151"/>
        <v>No</v>
      </c>
      <c r="U1060">
        <f t="shared" si="152"/>
        <v>0.77903944674262915</v>
      </c>
      <c r="V1060">
        <v>43</v>
      </c>
      <c r="W1060">
        <v>744</v>
      </c>
      <c r="X1060" t="s">
        <v>1485</v>
      </c>
      <c r="Y1060">
        <v>25.782560700000001</v>
      </c>
      <c r="Z1060">
        <v>-80.191954899999999</v>
      </c>
      <c r="AA1060">
        <v>0.94101677420894014</v>
      </c>
    </row>
    <row r="1061" spans="1:27" x14ac:dyDescent="0.3">
      <c r="A1061" t="s">
        <v>396</v>
      </c>
      <c r="B1061" t="s">
        <v>1486</v>
      </c>
      <c r="C1061" t="s">
        <v>688</v>
      </c>
      <c r="D1061" t="s">
        <v>689</v>
      </c>
      <c r="E1061">
        <v>33132</v>
      </c>
      <c r="F1061">
        <v>897500</v>
      </c>
      <c r="G1061" t="str" cm="1">
        <f t="array" ref="G1061">IF(OR(VLOOKUP($C1061,Price_LookUp_tbl,11,FALSE)&gt;$F1061,VLOOKUP($C1061,Price_LookUp_tbl,12,FALSE)&lt;$F1061),"Yes","No")</f>
        <v>No</v>
      </c>
      <c r="H1061">
        <f t="shared" si="144"/>
        <v>-0.20642460697525186</v>
      </c>
      <c r="I1061">
        <v>1</v>
      </c>
      <c r="J1061" t="str">
        <f t="shared" si="145"/>
        <v>No</v>
      </c>
      <c r="K1061">
        <f t="shared" si="146"/>
        <v>-1.0070625380421454</v>
      </c>
      <c r="L1061">
        <v>2</v>
      </c>
      <c r="M1061" t="str">
        <f t="shared" si="147"/>
        <v>No</v>
      </c>
      <c r="N1061">
        <f t="shared" si="148"/>
        <v>-0.19099756523966455</v>
      </c>
      <c r="O1061">
        <v>1173</v>
      </c>
      <c r="P1061" t="str">
        <f t="shared" si="149"/>
        <v>No</v>
      </c>
      <c r="Q1061">
        <f t="shared" si="150"/>
        <v>-0.18618070460609137</v>
      </c>
      <c r="S1061">
        <v>2019</v>
      </c>
      <c r="T1061" t="str">
        <f t="shared" si="151"/>
        <v>No</v>
      </c>
      <c r="U1061">
        <f t="shared" si="152"/>
        <v>0.77903944674262915</v>
      </c>
      <c r="V1061">
        <v>287</v>
      </c>
      <c r="W1061">
        <v>765</v>
      </c>
      <c r="X1061" t="s">
        <v>1487</v>
      </c>
      <c r="Y1061">
        <v>25.782560700000001</v>
      </c>
      <c r="Z1061">
        <v>-80.191954899999999</v>
      </c>
      <c r="AA1061">
        <v>0.94101677420894014</v>
      </c>
    </row>
    <row r="1062" spans="1:27" x14ac:dyDescent="0.3">
      <c r="A1062" t="s">
        <v>396</v>
      </c>
      <c r="B1062" t="s">
        <v>1488</v>
      </c>
      <c r="C1062" t="s">
        <v>688</v>
      </c>
      <c r="D1062" t="s">
        <v>689</v>
      </c>
      <c r="E1062">
        <v>33132</v>
      </c>
      <c r="F1062">
        <v>1975000</v>
      </c>
      <c r="G1062" t="str" cm="1">
        <f t="array" ref="G1062">IF(OR(VLOOKUP($C1062,Price_LookUp_tbl,11,FALSE)&gt;$F1062,VLOOKUP($C1062,Price_LookUp_tbl,12,FALSE)&lt;$F1062),"Yes","No")</f>
        <v>No</v>
      </c>
      <c r="H1062">
        <f t="shared" si="144"/>
        <v>0.21809178958024564</v>
      </c>
      <c r="I1062">
        <v>3</v>
      </c>
      <c r="J1062" t="str">
        <f t="shared" si="145"/>
        <v>No</v>
      </c>
      <c r="K1062">
        <f t="shared" si="146"/>
        <v>1.172680249868705</v>
      </c>
      <c r="L1062">
        <v>4</v>
      </c>
      <c r="M1062" t="str">
        <f t="shared" si="147"/>
        <v>No</v>
      </c>
      <c r="N1062">
        <f t="shared" si="148"/>
        <v>1.5800707669826786</v>
      </c>
      <c r="O1062">
        <v>2188</v>
      </c>
      <c r="P1062" t="str">
        <f t="shared" si="149"/>
        <v>No</v>
      </c>
      <c r="Q1062">
        <f t="shared" si="150"/>
        <v>0.98926718452040863</v>
      </c>
      <c r="S1062">
        <v>2019</v>
      </c>
      <c r="T1062" t="str">
        <f t="shared" si="151"/>
        <v>No</v>
      </c>
      <c r="U1062">
        <f t="shared" si="152"/>
        <v>0.77903944674262915</v>
      </c>
      <c r="V1062">
        <v>2</v>
      </c>
      <c r="W1062">
        <v>903</v>
      </c>
      <c r="X1062" t="s">
        <v>1489</v>
      </c>
      <c r="Y1062">
        <v>25.782560700000001</v>
      </c>
      <c r="Z1062">
        <v>-80.191954899999999</v>
      </c>
      <c r="AA1062">
        <v>0.94101677420894014</v>
      </c>
    </row>
    <row r="1063" spans="1:27" x14ac:dyDescent="0.3">
      <c r="A1063" t="s">
        <v>396</v>
      </c>
      <c r="B1063" t="s">
        <v>1490</v>
      </c>
      <c r="C1063" t="s">
        <v>688</v>
      </c>
      <c r="D1063" t="s">
        <v>689</v>
      </c>
      <c r="E1063">
        <v>33132</v>
      </c>
      <c r="F1063">
        <v>820000</v>
      </c>
      <c r="G1063" t="str" cm="1">
        <f t="array" ref="G1063">IF(OR(VLOOKUP($C1063,Price_LookUp_tbl,11,FALSE)&gt;$F1063,VLOOKUP($C1063,Price_LookUp_tbl,12,FALSE)&lt;$F1063),"Yes","No")</f>
        <v>No</v>
      </c>
      <c r="H1063">
        <f t="shared" si="144"/>
        <v>-0.2369582689084779</v>
      </c>
      <c r="I1063">
        <v>1</v>
      </c>
      <c r="J1063" t="str">
        <f t="shared" si="145"/>
        <v>No</v>
      </c>
      <c r="K1063">
        <f t="shared" si="146"/>
        <v>-1.0070625380421454</v>
      </c>
      <c r="L1063">
        <v>2</v>
      </c>
      <c r="M1063" t="str">
        <f t="shared" si="147"/>
        <v>No</v>
      </c>
      <c r="N1063">
        <f t="shared" si="148"/>
        <v>-0.19099756523966455</v>
      </c>
      <c r="O1063">
        <v>1185</v>
      </c>
      <c r="P1063" t="str">
        <f t="shared" si="149"/>
        <v>No</v>
      </c>
      <c r="Q1063">
        <f t="shared" si="150"/>
        <v>-0.17228378374942338</v>
      </c>
      <c r="S1063">
        <v>2019</v>
      </c>
      <c r="T1063" t="str">
        <f t="shared" si="151"/>
        <v>No</v>
      </c>
      <c r="U1063">
        <f t="shared" si="152"/>
        <v>0.77903944674262915</v>
      </c>
      <c r="V1063">
        <v>174</v>
      </c>
      <c r="W1063">
        <v>692</v>
      </c>
      <c r="X1063" t="s">
        <v>1491</v>
      </c>
      <c r="Y1063">
        <v>25.782560700000001</v>
      </c>
      <c r="Z1063">
        <v>-80.191954899999999</v>
      </c>
      <c r="AA1063">
        <v>0.94101677420894014</v>
      </c>
    </row>
    <row r="1064" spans="1:27" x14ac:dyDescent="0.3">
      <c r="A1064" t="s">
        <v>396</v>
      </c>
      <c r="B1064" t="s">
        <v>1492</v>
      </c>
      <c r="C1064" t="s">
        <v>688</v>
      </c>
      <c r="D1064" t="s">
        <v>689</v>
      </c>
      <c r="E1064">
        <v>33132</v>
      </c>
      <c r="F1064">
        <v>2000000</v>
      </c>
      <c r="G1064" t="str" cm="1">
        <f t="array" ref="G1064">IF(OR(VLOOKUP($C1064,Price_LookUp_tbl,11,FALSE)&gt;$F1064,VLOOKUP($C1064,Price_LookUp_tbl,12,FALSE)&lt;$F1064),"Yes","No")</f>
        <v>No</v>
      </c>
      <c r="H1064">
        <f t="shared" si="144"/>
        <v>0.22794135794580242</v>
      </c>
      <c r="I1064">
        <v>3</v>
      </c>
      <c r="J1064" t="str">
        <f t="shared" si="145"/>
        <v>No</v>
      </c>
      <c r="K1064">
        <f t="shared" si="146"/>
        <v>1.172680249868705</v>
      </c>
      <c r="L1064">
        <v>4</v>
      </c>
      <c r="M1064" t="str">
        <f t="shared" si="147"/>
        <v>No</v>
      </c>
      <c r="N1064">
        <f t="shared" si="148"/>
        <v>1.5800707669826786</v>
      </c>
      <c r="O1064">
        <v>2188</v>
      </c>
      <c r="P1064" t="str">
        <f t="shared" si="149"/>
        <v>No</v>
      </c>
      <c r="Q1064">
        <f t="shared" si="150"/>
        <v>0.98926718452040863</v>
      </c>
      <c r="S1064">
        <v>2019</v>
      </c>
      <c r="T1064" t="str">
        <f t="shared" si="151"/>
        <v>No</v>
      </c>
      <c r="U1064">
        <f t="shared" si="152"/>
        <v>0.77903944674262915</v>
      </c>
      <c r="V1064">
        <v>176</v>
      </c>
      <c r="W1064">
        <v>914</v>
      </c>
      <c r="X1064" t="s">
        <v>1493</v>
      </c>
      <c r="Y1064">
        <v>25.782560700000001</v>
      </c>
      <c r="Z1064">
        <v>-80.191954899999999</v>
      </c>
      <c r="AA1064">
        <v>0.94101677420894014</v>
      </c>
    </row>
    <row r="1065" spans="1:27" x14ac:dyDescent="0.3">
      <c r="A1065" t="s">
        <v>396</v>
      </c>
      <c r="B1065" t="s">
        <v>1495</v>
      </c>
      <c r="C1065" t="s">
        <v>688</v>
      </c>
      <c r="D1065" t="s">
        <v>689</v>
      </c>
      <c r="E1065">
        <v>33132</v>
      </c>
      <c r="F1065">
        <v>820000</v>
      </c>
      <c r="G1065" t="str" cm="1">
        <f t="array" ref="G1065">IF(OR(VLOOKUP($C1065,Price_LookUp_tbl,11,FALSE)&gt;$F1065,VLOOKUP($C1065,Price_LookUp_tbl,12,FALSE)&lt;$F1065),"Yes","No")</f>
        <v>No</v>
      </c>
      <c r="H1065">
        <f t="shared" si="144"/>
        <v>-0.2369582689084779</v>
      </c>
      <c r="I1065">
        <v>1</v>
      </c>
      <c r="J1065" t="str">
        <f t="shared" si="145"/>
        <v>No</v>
      </c>
      <c r="K1065">
        <f t="shared" si="146"/>
        <v>-1.0070625380421454</v>
      </c>
      <c r="L1065">
        <v>2</v>
      </c>
      <c r="M1065" t="str">
        <f t="shared" si="147"/>
        <v>No</v>
      </c>
      <c r="N1065">
        <f t="shared" si="148"/>
        <v>-0.19099756523966455</v>
      </c>
      <c r="O1065">
        <v>1178</v>
      </c>
      <c r="P1065" t="str">
        <f t="shared" si="149"/>
        <v>No</v>
      </c>
      <c r="Q1065">
        <f t="shared" si="150"/>
        <v>-0.18039032091581306</v>
      </c>
      <c r="S1065">
        <v>2019</v>
      </c>
      <c r="T1065" t="str">
        <f t="shared" si="151"/>
        <v>No</v>
      </c>
      <c r="U1065">
        <f t="shared" si="152"/>
        <v>0.77903944674262915</v>
      </c>
      <c r="V1065">
        <v>300</v>
      </c>
      <c r="W1065">
        <v>696</v>
      </c>
      <c r="X1065" t="s">
        <v>1496</v>
      </c>
      <c r="Y1065">
        <v>25.782560700000001</v>
      </c>
      <c r="Z1065">
        <v>-80.191954899999999</v>
      </c>
      <c r="AA1065">
        <v>0.94101677420894014</v>
      </c>
    </row>
    <row r="1066" spans="1:27" x14ac:dyDescent="0.3">
      <c r="A1066" t="s">
        <v>396</v>
      </c>
      <c r="B1066" t="s">
        <v>1497</v>
      </c>
      <c r="C1066" t="s">
        <v>688</v>
      </c>
      <c r="D1066" t="s">
        <v>689</v>
      </c>
      <c r="E1066">
        <v>33132</v>
      </c>
      <c r="F1066">
        <v>1195000</v>
      </c>
      <c r="G1066" t="str" cm="1">
        <f t="array" ref="G1066">IF(OR(VLOOKUP($C1066,Price_LookUp_tbl,11,FALSE)&gt;$F1066,VLOOKUP($C1066,Price_LookUp_tbl,12,FALSE)&lt;$F1066),"Yes","No")</f>
        <v>No</v>
      </c>
      <c r="H1066">
        <f t="shared" si="144"/>
        <v>-8.9214743425126114E-2</v>
      </c>
      <c r="I1066">
        <v>3</v>
      </c>
      <c r="J1066" t="str">
        <f t="shared" si="145"/>
        <v>No</v>
      </c>
      <c r="K1066">
        <f t="shared" si="146"/>
        <v>1.172680249868705</v>
      </c>
      <c r="L1066">
        <v>3</v>
      </c>
      <c r="M1066" t="str">
        <f t="shared" si="147"/>
        <v>No</v>
      </c>
      <c r="N1066">
        <f t="shared" si="148"/>
        <v>0.69453660087150693</v>
      </c>
      <c r="O1066">
        <v>1531</v>
      </c>
      <c r="P1066" t="str">
        <f t="shared" si="149"/>
        <v>No</v>
      </c>
      <c r="Q1066">
        <f t="shared" si="150"/>
        <v>0.22841076761783669</v>
      </c>
      <c r="S1066">
        <v>2019</v>
      </c>
      <c r="T1066" t="str">
        <f t="shared" si="151"/>
        <v>No</v>
      </c>
      <c r="U1066">
        <f t="shared" si="152"/>
        <v>0.77903944674262915</v>
      </c>
      <c r="V1066">
        <v>42</v>
      </c>
      <c r="W1066">
        <v>781</v>
      </c>
      <c r="X1066" t="s">
        <v>1498</v>
      </c>
      <c r="Y1066">
        <v>25.782560700000001</v>
      </c>
      <c r="Z1066">
        <v>-80.191954899999999</v>
      </c>
      <c r="AA1066">
        <v>0.94101677420894014</v>
      </c>
    </row>
    <row r="1067" spans="1:27" x14ac:dyDescent="0.3">
      <c r="A1067" t="s">
        <v>396</v>
      </c>
      <c r="B1067" t="s">
        <v>1503</v>
      </c>
      <c r="C1067" t="s">
        <v>688</v>
      </c>
      <c r="D1067" t="s">
        <v>689</v>
      </c>
      <c r="E1067">
        <v>33136</v>
      </c>
      <c r="F1067">
        <v>2200000</v>
      </c>
      <c r="G1067" t="str" cm="1">
        <f t="array" ref="G1067">IF(OR(VLOOKUP($C1067,Price_LookUp_tbl,11,FALSE)&gt;$F1067,VLOOKUP($C1067,Price_LookUp_tbl,12,FALSE)&lt;$F1067),"Yes","No")</f>
        <v>No</v>
      </c>
      <c r="H1067">
        <f t="shared" si="144"/>
        <v>0.30673790487025671</v>
      </c>
      <c r="I1067">
        <v>3</v>
      </c>
      <c r="J1067" t="str">
        <f t="shared" si="145"/>
        <v>No</v>
      </c>
      <c r="K1067">
        <f t="shared" si="146"/>
        <v>1.172680249868705</v>
      </c>
      <c r="L1067">
        <v>3</v>
      </c>
      <c r="M1067" t="str">
        <f t="shared" si="147"/>
        <v>No</v>
      </c>
      <c r="N1067">
        <f t="shared" si="148"/>
        <v>0.69453660087150693</v>
      </c>
      <c r="O1067">
        <v>1760</v>
      </c>
      <c r="P1067" t="str">
        <f t="shared" si="149"/>
        <v>No</v>
      </c>
      <c r="Q1067">
        <f t="shared" si="150"/>
        <v>0.49361034063258397</v>
      </c>
      <c r="S1067">
        <v>2026</v>
      </c>
      <c r="T1067" t="str">
        <f t="shared" si="151"/>
        <v>No</v>
      </c>
      <c r="U1067">
        <f t="shared" si="152"/>
        <v>1.3499752075578546</v>
      </c>
      <c r="V1067">
        <v>219</v>
      </c>
      <c r="W1067">
        <v>1250</v>
      </c>
      <c r="X1067" t="s">
        <v>834</v>
      </c>
      <c r="Y1067">
        <v>25.779832200000001</v>
      </c>
      <c r="Z1067">
        <v>-80.193693300000007</v>
      </c>
      <c r="AA1067">
        <v>1.1090475115785026</v>
      </c>
    </row>
    <row r="1068" spans="1:27" x14ac:dyDescent="0.3">
      <c r="A1068" t="s">
        <v>396</v>
      </c>
      <c r="B1068" t="s">
        <v>1506</v>
      </c>
      <c r="C1068" t="s">
        <v>695</v>
      </c>
      <c r="D1068" t="s">
        <v>689</v>
      </c>
      <c r="E1068">
        <v>33139</v>
      </c>
      <c r="F1068">
        <v>1200000</v>
      </c>
      <c r="G1068" t="str" cm="1">
        <f t="array" ref="G1068">IF(OR(VLOOKUP($C1068,Price_LookUp_tbl,11,FALSE)&gt;$F1068,VLOOKUP($C1068,Price_LookUp_tbl,12,FALSE)&lt;$F1068),"Yes","No")</f>
        <v>No</v>
      </c>
      <c r="H1068">
        <f t="shared" si="144"/>
        <v>-0.35582075642185501</v>
      </c>
      <c r="I1068">
        <v>2</v>
      </c>
      <c r="J1068" t="str">
        <f t="shared" si="145"/>
        <v>No</v>
      </c>
      <c r="K1068">
        <f t="shared" si="146"/>
        <v>-0.30693858585555878</v>
      </c>
      <c r="L1068">
        <v>2.5</v>
      </c>
      <c r="M1068" t="str">
        <f t="shared" si="147"/>
        <v>No</v>
      </c>
      <c r="N1068">
        <f t="shared" si="148"/>
        <v>-7.1310597383661786E-2</v>
      </c>
      <c r="O1068">
        <v>1210</v>
      </c>
      <c r="P1068" t="str">
        <f t="shared" si="149"/>
        <v>No</v>
      </c>
      <c r="Q1068">
        <f t="shared" si="150"/>
        <v>-0.4084594755551918</v>
      </c>
      <c r="S1068">
        <v>1998</v>
      </c>
      <c r="T1068" t="str">
        <f t="shared" si="151"/>
        <v>No</v>
      </c>
      <c r="U1068">
        <f t="shared" si="152"/>
        <v>0.77757108009153331</v>
      </c>
      <c r="V1068">
        <v>1</v>
      </c>
      <c r="W1068">
        <v>992</v>
      </c>
      <c r="X1068" t="s">
        <v>1507</v>
      </c>
      <c r="Y1068">
        <v>25.791690899999999</v>
      </c>
      <c r="Z1068">
        <v>-80.149801299999993</v>
      </c>
      <c r="AA1068">
        <v>1.4364674437592826</v>
      </c>
    </row>
    <row r="1069" spans="1:27" x14ac:dyDescent="0.3">
      <c r="A1069" t="s">
        <v>396</v>
      </c>
      <c r="B1069" t="s">
        <v>1508</v>
      </c>
      <c r="C1069" t="s">
        <v>695</v>
      </c>
      <c r="D1069" t="s">
        <v>689</v>
      </c>
      <c r="E1069">
        <v>33139</v>
      </c>
      <c r="F1069">
        <v>1349000</v>
      </c>
      <c r="G1069" t="str" cm="1">
        <f t="array" ref="G1069">IF(OR(VLOOKUP($C1069,Price_LookUp_tbl,11,FALSE)&gt;$F1069,VLOOKUP($C1069,Price_LookUp_tbl,12,FALSE)&lt;$F1069),"Yes","No")</f>
        <v>No</v>
      </c>
      <c r="H1069">
        <f t="shared" si="144"/>
        <v>-0.33182807167301254</v>
      </c>
      <c r="I1069">
        <v>1</v>
      </c>
      <c r="J1069" t="str">
        <f t="shared" si="145"/>
        <v>No</v>
      </c>
      <c r="K1069">
        <f t="shared" si="146"/>
        <v>-0.90320452723070177</v>
      </c>
      <c r="L1069">
        <v>1</v>
      </c>
      <c r="M1069" t="str">
        <f t="shared" si="147"/>
        <v>No</v>
      </c>
      <c r="N1069">
        <f t="shared" si="148"/>
        <v>-0.95308163633641962</v>
      </c>
      <c r="O1069">
        <v>889</v>
      </c>
      <c r="P1069" t="str">
        <f t="shared" si="149"/>
        <v>No</v>
      </c>
      <c r="Q1069">
        <f t="shared" si="150"/>
        <v>-0.59761670611444095</v>
      </c>
      <c r="S1069">
        <v>2016</v>
      </c>
      <c r="T1069" t="str">
        <f t="shared" si="151"/>
        <v>No</v>
      </c>
      <c r="U1069">
        <f t="shared" si="152"/>
        <v>1.3796981862215876</v>
      </c>
      <c r="V1069">
        <v>1</v>
      </c>
      <c r="W1069">
        <v>1517</v>
      </c>
      <c r="X1069" t="s">
        <v>1509</v>
      </c>
      <c r="Y1069">
        <v>25.769375</v>
      </c>
      <c r="Z1069">
        <v>-80.133358000000001</v>
      </c>
      <c r="AA1069">
        <v>0.43251957612578762</v>
      </c>
    </row>
    <row r="1070" spans="1:27" x14ac:dyDescent="0.3">
      <c r="A1070" t="s">
        <v>396</v>
      </c>
      <c r="B1070" t="s">
        <v>1510</v>
      </c>
      <c r="C1070" t="s">
        <v>695</v>
      </c>
      <c r="D1070" t="s">
        <v>689</v>
      </c>
      <c r="E1070">
        <v>33139</v>
      </c>
      <c r="F1070">
        <v>4600000</v>
      </c>
      <c r="G1070" t="str" cm="1">
        <f t="array" ref="G1070">IF(OR(VLOOKUP($C1070,Price_LookUp_tbl,11,FALSE)&gt;$F1070,VLOOKUP($C1070,Price_LookUp_tbl,12,FALSE)&lt;$F1070),"Yes","No")</f>
        <v>No</v>
      </c>
      <c r="H1070">
        <f t="shared" si="144"/>
        <v>0.19166332509535564</v>
      </c>
      <c r="I1070">
        <v>4</v>
      </c>
      <c r="J1070" t="str">
        <f t="shared" si="145"/>
        <v>No</v>
      </c>
      <c r="K1070">
        <f t="shared" si="146"/>
        <v>0.88559329689472721</v>
      </c>
      <c r="L1070">
        <v>4.5</v>
      </c>
      <c r="M1070" t="str">
        <f t="shared" si="147"/>
        <v>No</v>
      </c>
      <c r="N1070">
        <f t="shared" si="148"/>
        <v>1.1043841212200152</v>
      </c>
      <c r="O1070">
        <v>3041</v>
      </c>
      <c r="P1070" t="str">
        <f t="shared" si="149"/>
        <v>No</v>
      </c>
      <c r="Q1070">
        <f t="shared" si="150"/>
        <v>0.67050279595255002</v>
      </c>
      <c r="S1070">
        <v>2016</v>
      </c>
      <c r="T1070" t="str">
        <f t="shared" si="151"/>
        <v>No</v>
      </c>
      <c r="U1070">
        <f t="shared" si="152"/>
        <v>1.3796981862215876</v>
      </c>
      <c r="V1070">
        <v>21</v>
      </c>
      <c r="W1070">
        <v>1513</v>
      </c>
      <c r="X1070" t="s">
        <v>1511</v>
      </c>
      <c r="Y1070">
        <v>25.769375</v>
      </c>
      <c r="Z1070">
        <v>-80.133358000000001</v>
      </c>
      <c r="AA1070">
        <v>0.43251957612578762</v>
      </c>
    </row>
    <row r="1071" spans="1:27" x14ac:dyDescent="0.3">
      <c r="A1071" t="s">
        <v>396</v>
      </c>
      <c r="B1071" t="s">
        <v>1512</v>
      </c>
      <c r="C1071" t="s">
        <v>695</v>
      </c>
      <c r="D1071" t="s">
        <v>689</v>
      </c>
      <c r="E1071">
        <v>33139</v>
      </c>
      <c r="F1071">
        <v>6750000</v>
      </c>
      <c r="G1071" t="str" cm="1">
        <f t="array" ref="G1071">IF(OR(VLOOKUP($C1071,Price_LookUp_tbl,11,FALSE)&gt;$F1071,VLOOKUP($C1071,Price_LookUp_tbl,12,FALSE)&lt;$F1071),"Yes","No")</f>
        <v>No</v>
      </c>
      <c r="H1071">
        <f t="shared" si="144"/>
        <v>0.53786649429006239</v>
      </c>
      <c r="I1071">
        <v>5</v>
      </c>
      <c r="J1071" t="str">
        <f t="shared" si="145"/>
        <v>No</v>
      </c>
      <c r="K1071">
        <f t="shared" si="146"/>
        <v>1.4818592382698701</v>
      </c>
      <c r="L1071">
        <v>5.5</v>
      </c>
      <c r="M1071" t="str">
        <f t="shared" si="147"/>
        <v>No</v>
      </c>
      <c r="N1071">
        <f t="shared" si="148"/>
        <v>1.6922314805218537</v>
      </c>
      <c r="O1071">
        <v>3329</v>
      </c>
      <c r="P1071" t="str">
        <f t="shared" si="149"/>
        <v>No</v>
      </c>
      <c r="Q1071">
        <f t="shared" si="150"/>
        <v>0.84021395608047444</v>
      </c>
      <c r="S1071">
        <v>2016</v>
      </c>
      <c r="T1071" t="str">
        <f t="shared" si="151"/>
        <v>No</v>
      </c>
      <c r="U1071">
        <f t="shared" si="152"/>
        <v>1.3796981862215876</v>
      </c>
      <c r="V1071">
        <v>51</v>
      </c>
      <c r="W1071">
        <v>2028</v>
      </c>
      <c r="X1071" t="s">
        <v>1513</v>
      </c>
      <c r="Y1071">
        <v>25.769375</v>
      </c>
      <c r="Z1071">
        <v>-80.133358000000001</v>
      </c>
      <c r="AA1071">
        <v>0.43251957612578762</v>
      </c>
    </row>
    <row r="1072" spans="1:27" x14ac:dyDescent="0.3">
      <c r="A1072" t="s">
        <v>396</v>
      </c>
      <c r="B1072" t="s">
        <v>1516</v>
      </c>
      <c r="C1072" t="s">
        <v>695</v>
      </c>
      <c r="D1072" t="s">
        <v>689</v>
      </c>
      <c r="E1072">
        <v>33139</v>
      </c>
      <c r="F1072">
        <v>2375000</v>
      </c>
      <c r="G1072" t="str" cm="1">
        <f t="array" ref="G1072">IF(OR(VLOOKUP($C1072,Price_LookUp_tbl,11,FALSE)&gt;$F1072,VLOOKUP($C1072,Price_LookUp_tbl,12,FALSE)&lt;$F1072),"Yes","No")</f>
        <v>No</v>
      </c>
      <c r="H1072">
        <f t="shared" si="144"/>
        <v>-0.16661669883870134</v>
      </c>
      <c r="I1072">
        <v>2</v>
      </c>
      <c r="J1072" t="str">
        <f t="shared" si="145"/>
        <v>No</v>
      </c>
      <c r="K1072">
        <f t="shared" si="146"/>
        <v>-0.30693858585555878</v>
      </c>
      <c r="L1072">
        <v>2</v>
      </c>
      <c r="M1072" t="str">
        <f t="shared" si="147"/>
        <v>No</v>
      </c>
      <c r="N1072">
        <f t="shared" si="148"/>
        <v>-0.36523427703458106</v>
      </c>
      <c r="O1072">
        <v>1463</v>
      </c>
      <c r="P1072" t="str">
        <f t="shared" si="149"/>
        <v>No</v>
      </c>
      <c r="Q1072">
        <f t="shared" si="150"/>
        <v>-0.2593729355817026</v>
      </c>
      <c r="S1072">
        <v>2001</v>
      </c>
      <c r="T1072" t="str">
        <f t="shared" si="151"/>
        <v>No</v>
      </c>
      <c r="U1072">
        <f t="shared" si="152"/>
        <v>0.87792559777987567</v>
      </c>
      <c r="V1072">
        <v>20</v>
      </c>
      <c r="W1072">
        <v>1623</v>
      </c>
      <c r="X1072" t="s">
        <v>1517</v>
      </c>
      <c r="Y1072">
        <v>25.791132000000001</v>
      </c>
      <c r="Z1072">
        <v>-80.146639500000006</v>
      </c>
      <c r="AA1072">
        <v>1.2917096135898984</v>
      </c>
    </row>
    <row r="1073" spans="1:27" x14ac:dyDescent="0.3">
      <c r="A1073" t="s">
        <v>396</v>
      </c>
      <c r="B1073" t="s">
        <v>1518</v>
      </c>
      <c r="C1073" t="s">
        <v>695</v>
      </c>
      <c r="D1073" t="s">
        <v>689</v>
      </c>
      <c r="E1073">
        <v>33139</v>
      </c>
      <c r="F1073">
        <v>998000</v>
      </c>
      <c r="G1073" t="str" cm="1">
        <f t="array" ref="G1073">IF(OR(VLOOKUP($C1073,Price_LookUp_tbl,11,FALSE)&gt;$F1073,VLOOKUP($C1073,Price_LookUp_tbl,12,FALSE)&lt;$F1073),"Yes","No")</f>
        <v>No</v>
      </c>
      <c r="H1073">
        <f t="shared" si="144"/>
        <v>-0.38834775185317166</v>
      </c>
      <c r="I1073">
        <v>2</v>
      </c>
      <c r="J1073" t="str">
        <f t="shared" si="145"/>
        <v>No</v>
      </c>
      <c r="K1073">
        <f t="shared" si="146"/>
        <v>-0.30693858585555878</v>
      </c>
      <c r="L1073">
        <v>2</v>
      </c>
      <c r="M1073" t="str">
        <f t="shared" si="147"/>
        <v>No</v>
      </c>
      <c r="N1073">
        <f t="shared" si="148"/>
        <v>-0.36523427703458106</v>
      </c>
      <c r="O1073">
        <v>1110</v>
      </c>
      <c r="P1073" t="str">
        <f t="shared" si="149"/>
        <v>No</v>
      </c>
      <c r="Q1073">
        <f t="shared" si="150"/>
        <v>-0.46738696171072114</v>
      </c>
      <c r="S1073">
        <v>1996</v>
      </c>
      <c r="T1073" t="str">
        <f t="shared" si="151"/>
        <v>No</v>
      </c>
      <c r="U1073">
        <f t="shared" si="152"/>
        <v>0.71066806829930507</v>
      </c>
      <c r="V1073">
        <v>48</v>
      </c>
      <c r="W1073">
        <v>899</v>
      </c>
      <c r="X1073" t="s">
        <v>1519</v>
      </c>
      <c r="Y1073">
        <v>25.7705701</v>
      </c>
      <c r="Z1073">
        <v>-80.136985300000006</v>
      </c>
      <c r="AA1073">
        <v>0.33800092709428919</v>
      </c>
    </row>
    <row r="1074" spans="1:27" x14ac:dyDescent="0.3">
      <c r="A1074" t="s">
        <v>396</v>
      </c>
      <c r="B1074" t="s">
        <v>1520</v>
      </c>
      <c r="C1074" t="s">
        <v>695</v>
      </c>
      <c r="D1074" t="s">
        <v>689</v>
      </c>
      <c r="E1074">
        <v>33139</v>
      </c>
      <c r="F1074">
        <v>355000</v>
      </c>
      <c r="G1074" t="str" cm="1">
        <f t="array" ref="G1074">IF(OR(VLOOKUP($C1074,Price_LookUp_tbl,11,FALSE)&gt;$F1074,VLOOKUP($C1074,Price_LookUp_tbl,12,FALSE)&lt;$F1074),"Yes","No")</f>
        <v>No</v>
      </c>
      <c r="H1074">
        <f t="shared" si="144"/>
        <v>-0.49188665315186764</v>
      </c>
      <c r="I1074">
        <v>1</v>
      </c>
      <c r="J1074" t="str">
        <f t="shared" si="145"/>
        <v>No</v>
      </c>
      <c r="K1074">
        <f t="shared" si="146"/>
        <v>-0.90320452723070177</v>
      </c>
      <c r="L1074">
        <v>1</v>
      </c>
      <c r="M1074" t="str">
        <f t="shared" si="147"/>
        <v>No</v>
      </c>
      <c r="N1074">
        <f t="shared" si="148"/>
        <v>-0.95308163633641962</v>
      </c>
      <c r="O1074">
        <v>530</v>
      </c>
      <c r="P1074" t="str">
        <f t="shared" si="149"/>
        <v>No</v>
      </c>
      <c r="Q1074">
        <f t="shared" si="150"/>
        <v>-0.80916638141279118</v>
      </c>
      <c r="S1074">
        <v>1965</v>
      </c>
      <c r="T1074" t="str">
        <f t="shared" si="151"/>
        <v>No</v>
      </c>
      <c r="U1074">
        <f t="shared" si="152"/>
        <v>-0.32632861448023281</v>
      </c>
      <c r="V1074">
        <v>3</v>
      </c>
      <c r="W1074">
        <v>670</v>
      </c>
      <c r="X1074" t="s">
        <v>1521</v>
      </c>
      <c r="Y1074">
        <v>25.7904391</v>
      </c>
      <c r="Z1074">
        <v>-80.129694499999999</v>
      </c>
      <c r="AA1074">
        <v>1.0475547165451602</v>
      </c>
    </row>
    <row r="1075" spans="1:27" x14ac:dyDescent="0.3">
      <c r="A1075" t="s">
        <v>396</v>
      </c>
      <c r="B1075" t="s">
        <v>1522</v>
      </c>
      <c r="C1075" t="s">
        <v>695</v>
      </c>
      <c r="D1075" t="s">
        <v>689</v>
      </c>
      <c r="E1075">
        <v>33139</v>
      </c>
      <c r="F1075">
        <v>560000</v>
      </c>
      <c r="G1075" t="str" cm="1">
        <f t="array" ref="G1075">IF(OR(VLOOKUP($C1075,Price_LookUp_tbl,11,FALSE)&gt;$F1075,VLOOKUP($C1075,Price_LookUp_tbl,12,FALSE)&lt;$F1075),"Yes","No")</f>
        <v>No</v>
      </c>
      <c r="H1075">
        <f t="shared" si="144"/>
        <v>-0.45887658353097699</v>
      </c>
      <c r="I1075">
        <v>1</v>
      </c>
      <c r="J1075" t="str">
        <f t="shared" si="145"/>
        <v>No</v>
      </c>
      <c r="K1075">
        <f t="shared" si="146"/>
        <v>-0.90320452723070177</v>
      </c>
      <c r="L1075">
        <v>1</v>
      </c>
      <c r="M1075" t="str">
        <f t="shared" si="147"/>
        <v>No</v>
      </c>
      <c r="N1075">
        <f t="shared" si="148"/>
        <v>-0.95308163633641962</v>
      </c>
      <c r="O1075">
        <v>835</v>
      </c>
      <c r="P1075" t="str">
        <f t="shared" si="149"/>
        <v>No</v>
      </c>
      <c r="Q1075">
        <f t="shared" si="150"/>
        <v>-0.62943754863842671</v>
      </c>
      <c r="S1075">
        <v>1965</v>
      </c>
      <c r="T1075" t="str">
        <f t="shared" si="151"/>
        <v>No</v>
      </c>
      <c r="U1075">
        <f t="shared" si="152"/>
        <v>-0.32632861448023281</v>
      </c>
      <c r="V1075">
        <v>36</v>
      </c>
      <c r="W1075">
        <v>671</v>
      </c>
      <c r="X1075" t="s">
        <v>1523</v>
      </c>
      <c r="Y1075">
        <v>25.7904391</v>
      </c>
      <c r="Z1075">
        <v>-80.129694499999999</v>
      </c>
      <c r="AA1075">
        <v>1.0475547165451602</v>
      </c>
    </row>
    <row r="1076" spans="1:27" x14ac:dyDescent="0.3">
      <c r="A1076" t="s">
        <v>396</v>
      </c>
      <c r="B1076" t="s">
        <v>1524</v>
      </c>
      <c r="C1076" t="s">
        <v>695</v>
      </c>
      <c r="D1076" t="s">
        <v>689</v>
      </c>
      <c r="E1076">
        <v>33139</v>
      </c>
      <c r="F1076">
        <v>790000</v>
      </c>
      <c r="G1076" t="str" cm="1">
        <f t="array" ref="G1076">IF(OR(VLOOKUP($C1076,Price_LookUp_tbl,11,FALSE)&gt;$F1076,VLOOKUP($C1076,Price_LookUp_tbl,12,FALSE)&lt;$F1076),"Yes","No")</f>
        <v>No</v>
      </c>
      <c r="H1076">
        <f t="shared" si="144"/>
        <v>-0.42184089566363631</v>
      </c>
      <c r="I1076">
        <v>2</v>
      </c>
      <c r="J1076" t="str">
        <f t="shared" si="145"/>
        <v>No</v>
      </c>
      <c r="K1076">
        <f t="shared" si="146"/>
        <v>-0.30693858585555878</v>
      </c>
      <c r="L1076">
        <v>2</v>
      </c>
      <c r="M1076" t="str">
        <f t="shared" si="147"/>
        <v>No</v>
      </c>
      <c r="N1076">
        <f t="shared" si="148"/>
        <v>-0.36523427703458106</v>
      </c>
      <c r="O1076">
        <v>940</v>
      </c>
      <c r="P1076" t="str">
        <f t="shared" si="149"/>
        <v>No</v>
      </c>
      <c r="Q1076">
        <f t="shared" si="150"/>
        <v>-0.56756368817512093</v>
      </c>
      <c r="S1076">
        <v>2002</v>
      </c>
      <c r="T1076" t="str">
        <f t="shared" si="151"/>
        <v>No</v>
      </c>
      <c r="U1076">
        <f t="shared" si="152"/>
        <v>0.91137710367598979</v>
      </c>
      <c r="V1076">
        <v>52</v>
      </c>
      <c r="W1076">
        <v>840</v>
      </c>
      <c r="X1076" t="s">
        <v>1525</v>
      </c>
      <c r="Y1076">
        <v>25.7705701</v>
      </c>
      <c r="Z1076">
        <v>-80.136985300000006</v>
      </c>
      <c r="AA1076">
        <v>0.33800092709428919</v>
      </c>
    </row>
    <row r="1077" spans="1:27" x14ac:dyDescent="0.3">
      <c r="A1077" t="s">
        <v>396</v>
      </c>
      <c r="B1077" t="s">
        <v>1526</v>
      </c>
      <c r="C1077" t="s">
        <v>695</v>
      </c>
      <c r="D1077" t="s">
        <v>689</v>
      </c>
      <c r="E1077">
        <v>33139</v>
      </c>
      <c r="F1077">
        <v>6000000</v>
      </c>
      <c r="G1077" t="str" cm="1">
        <f t="array" ref="G1077">IF(OR(VLOOKUP($C1077,Price_LookUp_tbl,11,FALSE)&gt;$F1077,VLOOKUP($C1077,Price_LookUp_tbl,12,FALSE)&lt;$F1077),"Yes","No")</f>
        <v>No</v>
      </c>
      <c r="H1077">
        <f t="shared" si="144"/>
        <v>0.41709794689655999</v>
      </c>
      <c r="I1077">
        <v>3</v>
      </c>
      <c r="J1077" t="str">
        <f t="shared" si="145"/>
        <v>No</v>
      </c>
      <c r="K1077">
        <f t="shared" si="146"/>
        <v>0.28932735551958422</v>
      </c>
      <c r="L1077">
        <v>3</v>
      </c>
      <c r="M1077" t="str">
        <f t="shared" si="147"/>
        <v>No</v>
      </c>
      <c r="N1077">
        <f t="shared" si="148"/>
        <v>0.22261308226725748</v>
      </c>
      <c r="O1077">
        <v>2122</v>
      </c>
      <c r="P1077" t="str">
        <f t="shared" si="149"/>
        <v>No</v>
      </c>
      <c r="Q1077">
        <f t="shared" si="150"/>
        <v>0.12895919818323559</v>
      </c>
      <c r="S1077">
        <v>2002</v>
      </c>
      <c r="T1077" t="str">
        <f t="shared" si="151"/>
        <v>No</v>
      </c>
      <c r="U1077">
        <f t="shared" si="152"/>
        <v>0.91137710367598979</v>
      </c>
      <c r="V1077">
        <v>24</v>
      </c>
      <c r="W1077">
        <v>2828</v>
      </c>
      <c r="X1077" t="s">
        <v>1527</v>
      </c>
      <c r="Y1077">
        <v>25.767121499999998</v>
      </c>
      <c r="Z1077">
        <v>-80.132782199999994</v>
      </c>
      <c r="AA1077">
        <v>0.59169057875660047</v>
      </c>
    </row>
    <row r="1078" spans="1:27" x14ac:dyDescent="0.3">
      <c r="A1078" t="s">
        <v>396</v>
      </c>
      <c r="B1078" t="s">
        <v>1528</v>
      </c>
      <c r="C1078" t="s">
        <v>695</v>
      </c>
      <c r="D1078" t="s">
        <v>689</v>
      </c>
      <c r="E1078">
        <v>33139</v>
      </c>
      <c r="F1078">
        <v>520000</v>
      </c>
      <c r="G1078" t="str" cm="1">
        <f t="array" ref="G1078">IF(OR(VLOOKUP($C1078,Price_LookUp_tbl,11,FALSE)&gt;$F1078,VLOOKUP($C1078,Price_LookUp_tbl,12,FALSE)&lt;$F1078),"Yes","No")</f>
        <v>No</v>
      </c>
      <c r="H1078">
        <f t="shared" si="144"/>
        <v>-0.46531757272529711</v>
      </c>
      <c r="I1078">
        <v>2</v>
      </c>
      <c r="J1078" t="str">
        <f t="shared" si="145"/>
        <v>No</v>
      </c>
      <c r="K1078">
        <f t="shared" si="146"/>
        <v>-0.30693858585555878</v>
      </c>
      <c r="L1078">
        <v>2</v>
      </c>
      <c r="M1078" t="str">
        <f t="shared" si="147"/>
        <v>No</v>
      </c>
      <c r="N1078">
        <f t="shared" si="148"/>
        <v>-0.36523427703458106</v>
      </c>
      <c r="O1078">
        <v>1035</v>
      </c>
      <c r="P1078" t="str">
        <f t="shared" si="149"/>
        <v>No</v>
      </c>
      <c r="Q1078">
        <f t="shared" si="150"/>
        <v>-0.51158257632736814</v>
      </c>
      <c r="S1078">
        <v>1945</v>
      </c>
      <c r="T1078" t="str">
        <f t="shared" si="151"/>
        <v>No</v>
      </c>
      <c r="U1078">
        <f t="shared" si="152"/>
        <v>-0.99535873240251527</v>
      </c>
      <c r="V1078">
        <v>66</v>
      </c>
      <c r="W1078">
        <v>502</v>
      </c>
      <c r="X1078" t="s">
        <v>1529</v>
      </c>
      <c r="Y1078">
        <v>25.780886800000001</v>
      </c>
      <c r="Z1078">
        <v>-80.136664499999995</v>
      </c>
      <c r="AA1078">
        <v>0.39167534547947613</v>
      </c>
    </row>
    <row r="1079" spans="1:27" x14ac:dyDescent="0.3">
      <c r="A1079" t="s">
        <v>396</v>
      </c>
      <c r="B1079" t="s">
        <v>1530</v>
      </c>
      <c r="C1079" t="s">
        <v>695</v>
      </c>
      <c r="D1079" t="s">
        <v>689</v>
      </c>
      <c r="E1079">
        <v>33139</v>
      </c>
      <c r="F1079">
        <v>420000</v>
      </c>
      <c r="G1079" t="str" cm="1">
        <f t="array" ref="G1079">IF(OR(VLOOKUP($C1079,Price_LookUp_tbl,11,FALSE)&gt;$F1079,VLOOKUP($C1079,Price_LookUp_tbl,12,FALSE)&lt;$F1079),"Yes","No")</f>
        <v>No</v>
      </c>
      <c r="H1079">
        <f t="shared" si="144"/>
        <v>-0.48142004571109742</v>
      </c>
      <c r="I1079">
        <v>1</v>
      </c>
      <c r="J1079" t="str">
        <f t="shared" si="145"/>
        <v>No</v>
      </c>
      <c r="K1079">
        <f t="shared" si="146"/>
        <v>-0.90320452723070177</v>
      </c>
      <c r="L1079">
        <v>1</v>
      </c>
      <c r="M1079" t="str">
        <f t="shared" si="147"/>
        <v>No</v>
      </c>
      <c r="N1079">
        <f t="shared" si="148"/>
        <v>-0.95308163633641962</v>
      </c>
      <c r="O1079">
        <v>743</v>
      </c>
      <c r="P1079" t="str">
        <f t="shared" si="149"/>
        <v>No</v>
      </c>
      <c r="Q1079">
        <f t="shared" si="150"/>
        <v>-0.68365083590151376</v>
      </c>
      <c r="S1079">
        <v>1945</v>
      </c>
      <c r="T1079" t="str">
        <f t="shared" si="151"/>
        <v>No</v>
      </c>
      <c r="U1079">
        <f t="shared" si="152"/>
        <v>-0.99535873240251527</v>
      </c>
      <c r="V1079">
        <v>41</v>
      </c>
      <c r="W1079">
        <v>565</v>
      </c>
      <c r="X1079" t="s">
        <v>1531</v>
      </c>
      <c r="Y1079">
        <v>25.780886800000001</v>
      </c>
      <c r="Z1079">
        <v>-80.136664499999995</v>
      </c>
      <c r="AA1079">
        <v>0.39167534547947613</v>
      </c>
    </row>
    <row r="1080" spans="1:27" x14ac:dyDescent="0.3">
      <c r="A1080" t="s">
        <v>396</v>
      </c>
      <c r="B1080" t="s">
        <v>1532</v>
      </c>
      <c r="C1080" t="s">
        <v>695</v>
      </c>
      <c r="D1080" t="s">
        <v>689</v>
      </c>
      <c r="E1080">
        <v>33139</v>
      </c>
      <c r="F1080">
        <v>385000</v>
      </c>
      <c r="G1080" t="str" cm="1">
        <f t="array" ref="G1080">IF(OR(VLOOKUP($C1080,Price_LookUp_tbl,11,FALSE)&gt;$F1080,VLOOKUP($C1080,Price_LookUp_tbl,12,FALSE)&lt;$F1080),"Yes","No")</f>
        <v>No</v>
      </c>
      <c r="H1080">
        <f t="shared" si="144"/>
        <v>-0.48705591125612757</v>
      </c>
      <c r="I1080">
        <v>1</v>
      </c>
      <c r="J1080" t="str">
        <f t="shared" si="145"/>
        <v>No</v>
      </c>
      <c r="K1080">
        <f t="shared" si="146"/>
        <v>-0.90320452723070177</v>
      </c>
      <c r="L1080">
        <v>2</v>
      </c>
      <c r="M1080" t="str">
        <f t="shared" si="147"/>
        <v>No</v>
      </c>
      <c r="N1080">
        <f t="shared" si="148"/>
        <v>-0.36523427703458106</v>
      </c>
      <c r="O1080">
        <v>792</v>
      </c>
      <c r="P1080" t="str">
        <f t="shared" si="149"/>
        <v>No</v>
      </c>
      <c r="Q1080">
        <f t="shared" si="150"/>
        <v>-0.65477636768530434</v>
      </c>
      <c r="S1080">
        <v>1970</v>
      </c>
      <c r="T1080" t="str">
        <f t="shared" si="151"/>
        <v>No</v>
      </c>
      <c r="U1080">
        <f t="shared" si="152"/>
        <v>-0.15907108499966219</v>
      </c>
      <c r="V1080">
        <v>2</v>
      </c>
      <c r="W1080">
        <v>486</v>
      </c>
      <c r="X1080" t="s">
        <v>1533</v>
      </c>
      <c r="Y1080">
        <v>25.7807824</v>
      </c>
      <c r="Z1080">
        <v>-80.138863599999993</v>
      </c>
      <c r="AA1080">
        <v>0.42981474608437198</v>
      </c>
    </row>
    <row r="1081" spans="1:27" x14ac:dyDescent="0.3">
      <c r="A1081" t="s">
        <v>396</v>
      </c>
      <c r="B1081" t="s">
        <v>1534</v>
      </c>
      <c r="C1081" t="s">
        <v>695</v>
      </c>
      <c r="D1081" t="s">
        <v>689</v>
      </c>
      <c r="E1081">
        <v>33139</v>
      </c>
      <c r="F1081">
        <v>2600000</v>
      </c>
      <c r="G1081" t="str" cm="1">
        <f t="array" ref="G1081">IF(OR(VLOOKUP($C1081,Price_LookUp_tbl,11,FALSE)&gt;$F1081,VLOOKUP($C1081,Price_LookUp_tbl,12,FALSE)&lt;$F1081),"Yes","No")</f>
        <v>No</v>
      </c>
      <c r="H1081">
        <f t="shared" si="144"/>
        <v>-0.13038613462065063</v>
      </c>
      <c r="I1081">
        <v>2</v>
      </c>
      <c r="J1081" t="str">
        <f t="shared" si="145"/>
        <v>No</v>
      </c>
      <c r="K1081">
        <f t="shared" si="146"/>
        <v>-0.30693858585555878</v>
      </c>
      <c r="L1081">
        <v>2.5</v>
      </c>
      <c r="M1081" t="str">
        <f t="shared" si="147"/>
        <v>No</v>
      </c>
      <c r="N1081">
        <f t="shared" si="148"/>
        <v>-7.1310597383661786E-2</v>
      </c>
      <c r="O1081">
        <v>1407</v>
      </c>
      <c r="P1081" t="str">
        <f t="shared" si="149"/>
        <v>No</v>
      </c>
      <c r="Q1081">
        <f t="shared" si="150"/>
        <v>-0.29237232782879902</v>
      </c>
      <c r="S1081">
        <v>2001</v>
      </c>
      <c r="T1081" t="str">
        <f t="shared" si="151"/>
        <v>No</v>
      </c>
      <c r="U1081">
        <f t="shared" si="152"/>
        <v>0.87792559777987567</v>
      </c>
      <c r="V1081">
        <v>4</v>
      </c>
      <c r="W1081">
        <v>1848</v>
      </c>
      <c r="X1081" t="s">
        <v>1135</v>
      </c>
      <c r="Y1081">
        <v>25.768712000000001</v>
      </c>
      <c r="Z1081">
        <v>-80.13767</v>
      </c>
      <c r="AA1081">
        <v>0.47308696241676462</v>
      </c>
    </row>
    <row r="1082" spans="1:27" x14ac:dyDescent="0.3">
      <c r="A1082" t="s">
        <v>396</v>
      </c>
      <c r="B1082" t="s">
        <v>1537</v>
      </c>
      <c r="C1082" t="s">
        <v>695</v>
      </c>
      <c r="D1082" t="s">
        <v>689</v>
      </c>
      <c r="E1082">
        <v>33139</v>
      </c>
      <c r="F1082">
        <v>3400000</v>
      </c>
      <c r="G1082" t="str" cm="1">
        <f t="array" ref="G1082">IF(OR(VLOOKUP($C1082,Price_LookUp_tbl,11,FALSE)&gt;$F1082,VLOOKUP($C1082,Price_LookUp_tbl,12,FALSE)&lt;$F1082),"Yes","No")</f>
        <v>No</v>
      </c>
      <c r="H1082">
        <f t="shared" si="144"/>
        <v>-1.5663507342481221E-3</v>
      </c>
      <c r="I1082">
        <v>3</v>
      </c>
      <c r="J1082" t="str">
        <f t="shared" si="145"/>
        <v>No</v>
      </c>
      <c r="K1082">
        <f t="shared" si="146"/>
        <v>0.28932735551958422</v>
      </c>
      <c r="L1082">
        <v>2.5</v>
      </c>
      <c r="M1082" t="str">
        <f t="shared" si="147"/>
        <v>No</v>
      </c>
      <c r="N1082">
        <f t="shared" si="148"/>
        <v>-7.1310597383661786E-2</v>
      </c>
      <c r="O1082">
        <v>2010</v>
      </c>
      <c r="P1082" t="str">
        <f t="shared" si="149"/>
        <v>No</v>
      </c>
      <c r="Q1082">
        <f t="shared" si="150"/>
        <v>6.2960413689042746E-2</v>
      </c>
      <c r="S1082">
        <v>1983</v>
      </c>
      <c r="T1082" t="str">
        <f t="shared" si="151"/>
        <v>No</v>
      </c>
      <c r="U1082">
        <f t="shared" si="152"/>
        <v>0.2757984916498214</v>
      </c>
      <c r="V1082">
        <v>29</v>
      </c>
      <c r="W1082">
        <v>1692</v>
      </c>
      <c r="X1082" t="s">
        <v>1538</v>
      </c>
      <c r="Y1082">
        <v>25.789761500000001</v>
      </c>
      <c r="Z1082">
        <v>-80.173952200000002</v>
      </c>
      <c r="AA1082">
        <v>1.4039993561384021</v>
      </c>
    </row>
    <row r="1083" spans="1:27" x14ac:dyDescent="0.3">
      <c r="A1083" t="s">
        <v>396</v>
      </c>
      <c r="B1083" t="s">
        <v>1539</v>
      </c>
      <c r="C1083" t="s">
        <v>695</v>
      </c>
      <c r="D1083" t="s">
        <v>689</v>
      </c>
      <c r="E1083">
        <v>33139</v>
      </c>
      <c r="F1083">
        <v>1475000</v>
      </c>
      <c r="G1083" t="str" cm="1">
        <f t="array" ref="G1083">IF(OR(VLOOKUP($C1083,Price_LookUp_tbl,11,FALSE)&gt;$F1083,VLOOKUP($C1083,Price_LookUp_tbl,12,FALSE)&lt;$F1083),"Yes","No")</f>
        <v>No</v>
      </c>
      <c r="H1083">
        <f t="shared" si="144"/>
        <v>-0.31153895571090412</v>
      </c>
      <c r="I1083">
        <v>1</v>
      </c>
      <c r="J1083" t="str">
        <f t="shared" si="145"/>
        <v>No</v>
      </c>
      <c r="K1083">
        <f t="shared" si="146"/>
        <v>-0.90320452723070177</v>
      </c>
      <c r="L1083">
        <v>1.5</v>
      </c>
      <c r="M1083" t="str">
        <f t="shared" si="147"/>
        <v>No</v>
      </c>
      <c r="N1083">
        <f t="shared" si="148"/>
        <v>-0.65915795668550037</v>
      </c>
      <c r="O1083">
        <v>1030</v>
      </c>
      <c r="P1083" t="str">
        <f t="shared" si="149"/>
        <v>No</v>
      </c>
      <c r="Q1083">
        <f t="shared" si="150"/>
        <v>-0.51452895063514459</v>
      </c>
      <c r="S1083">
        <v>1983</v>
      </c>
      <c r="T1083" t="str">
        <f t="shared" si="151"/>
        <v>No</v>
      </c>
      <c r="U1083">
        <f t="shared" si="152"/>
        <v>0.2757984916498214</v>
      </c>
      <c r="V1083">
        <v>27</v>
      </c>
      <c r="W1083">
        <v>1432</v>
      </c>
      <c r="X1083" t="s">
        <v>1540</v>
      </c>
      <c r="Y1083">
        <v>25.789761500000001</v>
      </c>
      <c r="Z1083">
        <v>-80.173952200000002</v>
      </c>
      <c r="AA1083">
        <v>1.4039993561384021</v>
      </c>
    </row>
    <row r="1084" spans="1:27" x14ac:dyDescent="0.3">
      <c r="A1084" t="s">
        <v>396</v>
      </c>
      <c r="B1084" t="s">
        <v>1541</v>
      </c>
      <c r="C1084" t="s">
        <v>695</v>
      </c>
      <c r="D1084" t="s">
        <v>689</v>
      </c>
      <c r="E1084">
        <v>33139</v>
      </c>
      <c r="F1084">
        <v>320000</v>
      </c>
      <c r="G1084" t="str" cm="1">
        <f t="array" ref="G1084">IF(OR(VLOOKUP($C1084,Price_LookUp_tbl,11,FALSE)&gt;$F1084,VLOOKUP($C1084,Price_LookUp_tbl,12,FALSE)&lt;$F1084),"Yes","No")</f>
        <v>No</v>
      </c>
      <c r="H1084">
        <f t="shared" si="144"/>
        <v>-0.49752251869689779</v>
      </c>
      <c r="I1084">
        <v>1</v>
      </c>
      <c r="J1084" t="str">
        <f t="shared" si="145"/>
        <v>No</v>
      </c>
      <c r="K1084">
        <f t="shared" si="146"/>
        <v>-0.90320452723070177</v>
      </c>
      <c r="L1084">
        <v>1</v>
      </c>
      <c r="M1084" t="str">
        <f t="shared" si="147"/>
        <v>No</v>
      </c>
      <c r="N1084">
        <f t="shared" si="148"/>
        <v>-0.95308163633641962</v>
      </c>
      <c r="O1084">
        <v>852</v>
      </c>
      <c r="P1084" t="str">
        <f t="shared" si="149"/>
        <v>No</v>
      </c>
      <c r="Q1084">
        <f t="shared" si="150"/>
        <v>-0.61941987599198678</v>
      </c>
      <c r="S1084">
        <v>1968</v>
      </c>
      <c r="T1084" t="str">
        <f t="shared" si="151"/>
        <v>No</v>
      </c>
      <c r="U1084">
        <f t="shared" si="152"/>
        <v>-0.22597409679189046</v>
      </c>
      <c r="V1084">
        <v>24</v>
      </c>
      <c r="W1084">
        <v>376</v>
      </c>
      <c r="X1084" t="s">
        <v>1542</v>
      </c>
      <c r="Y1084">
        <v>25.780864900000001</v>
      </c>
      <c r="Z1084">
        <v>-80.142727500000007</v>
      </c>
      <c r="AA1084">
        <v>0.58696968679921957</v>
      </c>
    </row>
    <row r="1085" spans="1:27" x14ac:dyDescent="0.3">
      <c r="A1085" t="s">
        <v>396</v>
      </c>
      <c r="B1085" t="s">
        <v>1543</v>
      </c>
      <c r="C1085" t="s">
        <v>695</v>
      </c>
      <c r="D1085" t="s">
        <v>689</v>
      </c>
      <c r="E1085">
        <v>33139</v>
      </c>
      <c r="F1085">
        <v>849000</v>
      </c>
      <c r="G1085" t="str" cm="1">
        <f t="array" ref="G1085">IF(OR(VLOOKUP($C1085,Price_LookUp_tbl,11,FALSE)&gt;$F1085,VLOOKUP($C1085,Price_LookUp_tbl,12,FALSE)&lt;$F1085),"Yes","No")</f>
        <v>No</v>
      </c>
      <c r="H1085">
        <f t="shared" si="144"/>
        <v>-0.41234043660201408</v>
      </c>
      <c r="I1085">
        <v>2</v>
      </c>
      <c r="J1085" t="str">
        <f t="shared" si="145"/>
        <v>No</v>
      </c>
      <c r="K1085">
        <f t="shared" si="146"/>
        <v>-0.30693858585555878</v>
      </c>
      <c r="L1085">
        <v>2</v>
      </c>
      <c r="M1085" t="str">
        <f t="shared" si="147"/>
        <v>No</v>
      </c>
      <c r="N1085">
        <f t="shared" si="148"/>
        <v>-0.36523427703458106</v>
      </c>
      <c r="O1085">
        <v>1197</v>
      </c>
      <c r="P1085" t="str">
        <f t="shared" si="149"/>
        <v>No</v>
      </c>
      <c r="Q1085">
        <f t="shared" si="150"/>
        <v>-0.41612004875541059</v>
      </c>
      <c r="S1085">
        <v>1968</v>
      </c>
      <c r="T1085" t="str">
        <f t="shared" si="151"/>
        <v>No</v>
      </c>
      <c r="U1085">
        <f t="shared" si="152"/>
        <v>-0.22597409679189046</v>
      </c>
      <c r="V1085">
        <v>35</v>
      </c>
      <c r="W1085">
        <v>709</v>
      </c>
      <c r="X1085" t="s">
        <v>1544</v>
      </c>
      <c r="Y1085">
        <v>25.780864900000001</v>
      </c>
      <c r="Z1085">
        <v>-80.142727500000007</v>
      </c>
      <c r="AA1085">
        <v>0.58696968679921957</v>
      </c>
    </row>
    <row r="1086" spans="1:27" x14ac:dyDescent="0.3">
      <c r="A1086" t="s">
        <v>396</v>
      </c>
      <c r="B1086" t="s">
        <v>1545</v>
      </c>
      <c r="C1086" t="s">
        <v>695</v>
      </c>
      <c r="D1086" t="s">
        <v>689</v>
      </c>
      <c r="E1086">
        <v>33139</v>
      </c>
      <c r="F1086">
        <v>339900</v>
      </c>
      <c r="G1086" t="str" cm="1">
        <f t="array" ref="G1086">IF(OR(VLOOKUP($C1086,Price_LookUp_tbl,11,FALSE)&gt;$F1086,VLOOKUP($C1086,Price_LookUp_tbl,12,FALSE)&lt;$F1086),"Yes","No")</f>
        <v>No</v>
      </c>
      <c r="H1086">
        <f t="shared" si="144"/>
        <v>-0.4943181265727235</v>
      </c>
      <c r="I1086">
        <v>2</v>
      </c>
      <c r="J1086" t="str">
        <f t="shared" si="145"/>
        <v>No</v>
      </c>
      <c r="K1086">
        <f t="shared" si="146"/>
        <v>-0.30693858585555878</v>
      </c>
      <c r="L1086">
        <v>1</v>
      </c>
      <c r="M1086" t="str">
        <f t="shared" si="147"/>
        <v>No</v>
      </c>
      <c r="N1086">
        <f t="shared" si="148"/>
        <v>-0.95308163633641962</v>
      </c>
      <c r="O1086">
        <v>660</v>
      </c>
      <c r="P1086" t="str">
        <f t="shared" si="149"/>
        <v>No</v>
      </c>
      <c r="Q1086">
        <f t="shared" si="150"/>
        <v>-0.73256064941060306</v>
      </c>
      <c r="S1086">
        <v>1935</v>
      </c>
      <c r="T1086" t="str">
        <f t="shared" si="151"/>
        <v>No</v>
      </c>
      <c r="U1086">
        <f t="shared" si="152"/>
        <v>-1.3298737913636565</v>
      </c>
      <c r="V1086">
        <v>10</v>
      </c>
      <c r="W1086">
        <v>515</v>
      </c>
      <c r="X1086" t="s">
        <v>1546</v>
      </c>
      <c r="Y1086">
        <v>25.780867499999999</v>
      </c>
      <c r="Z1086">
        <v>-80.137716900000001</v>
      </c>
      <c r="AA1086">
        <v>0.40662502946549983</v>
      </c>
    </row>
    <row r="1087" spans="1:27" x14ac:dyDescent="0.3">
      <c r="A1087" t="s">
        <v>396</v>
      </c>
      <c r="B1087" t="s">
        <v>1547</v>
      </c>
      <c r="C1087" t="s">
        <v>695</v>
      </c>
      <c r="D1087" t="s">
        <v>689</v>
      </c>
      <c r="E1087">
        <v>33139</v>
      </c>
      <c r="F1087">
        <v>3000000</v>
      </c>
      <c r="G1087" t="str" cm="1">
        <f t="array" ref="G1087">IF(OR(VLOOKUP($C1087,Price_LookUp_tbl,11,FALSE)&gt;$F1087,VLOOKUP($C1087,Price_LookUp_tbl,12,FALSE)&lt;$F1087),"Yes","No")</f>
        <v>No</v>
      </c>
      <c r="H1087">
        <f t="shared" si="144"/>
        <v>-6.5976242677449379E-2</v>
      </c>
      <c r="I1087">
        <v>2</v>
      </c>
      <c r="J1087" t="str">
        <f t="shared" si="145"/>
        <v>No</v>
      </c>
      <c r="K1087">
        <f t="shared" si="146"/>
        <v>-0.30693858585555878</v>
      </c>
      <c r="L1087">
        <v>2</v>
      </c>
      <c r="M1087" t="str">
        <f t="shared" si="147"/>
        <v>No</v>
      </c>
      <c r="N1087">
        <f t="shared" si="148"/>
        <v>-0.36523427703458106</v>
      </c>
      <c r="O1087">
        <v>1213</v>
      </c>
      <c r="P1087" t="str">
        <f t="shared" si="149"/>
        <v>No</v>
      </c>
      <c r="Q1087">
        <f t="shared" si="150"/>
        <v>-0.4066916509705259</v>
      </c>
      <c r="S1087">
        <v>2004</v>
      </c>
      <c r="T1087" t="str">
        <f t="shared" si="151"/>
        <v>No</v>
      </c>
      <c r="U1087">
        <f t="shared" si="152"/>
        <v>0.97828011546821803</v>
      </c>
      <c r="V1087">
        <v>1</v>
      </c>
      <c r="W1087">
        <v>2473</v>
      </c>
      <c r="X1087" t="s">
        <v>1548</v>
      </c>
      <c r="Y1087">
        <v>25.7954398</v>
      </c>
      <c r="Z1087">
        <v>-80.128050400000006</v>
      </c>
      <c r="AA1087">
        <v>1.392392840477956</v>
      </c>
    </row>
    <row r="1088" spans="1:27" x14ac:dyDescent="0.3">
      <c r="A1088" t="s">
        <v>396</v>
      </c>
      <c r="B1088" t="s">
        <v>1549</v>
      </c>
      <c r="C1088" t="s">
        <v>695</v>
      </c>
      <c r="D1088" t="s">
        <v>689</v>
      </c>
      <c r="E1088">
        <v>33139</v>
      </c>
      <c r="F1088">
        <v>4500000</v>
      </c>
      <c r="G1088" t="str" cm="1">
        <f t="array" ref="G1088">IF(OR(VLOOKUP($C1088,Price_LookUp_tbl,11,FALSE)&gt;$F1088,VLOOKUP($C1088,Price_LookUp_tbl,12,FALSE)&lt;$F1088),"Yes","No")</f>
        <v>No</v>
      </c>
      <c r="H1088">
        <f t="shared" si="144"/>
        <v>0.17556085210955533</v>
      </c>
      <c r="I1088">
        <v>2</v>
      </c>
      <c r="J1088" t="str">
        <f t="shared" si="145"/>
        <v>No</v>
      </c>
      <c r="K1088">
        <f t="shared" si="146"/>
        <v>-0.30693858585555878</v>
      </c>
      <c r="L1088">
        <v>2</v>
      </c>
      <c r="M1088" t="str">
        <f t="shared" si="147"/>
        <v>No</v>
      </c>
      <c r="N1088">
        <f t="shared" si="148"/>
        <v>-0.36523427703458106</v>
      </c>
      <c r="O1088">
        <v>1279</v>
      </c>
      <c r="P1088" t="str">
        <f t="shared" si="149"/>
        <v>No</v>
      </c>
      <c r="Q1088">
        <f t="shared" si="150"/>
        <v>-0.36779951010787659</v>
      </c>
      <c r="S1088">
        <v>2005</v>
      </c>
      <c r="T1088" t="str">
        <f t="shared" si="151"/>
        <v>No</v>
      </c>
      <c r="U1088">
        <f t="shared" si="152"/>
        <v>1.0117316213643321</v>
      </c>
      <c r="V1088">
        <v>10</v>
      </c>
      <c r="W1088">
        <v>3518</v>
      </c>
      <c r="X1088" t="s">
        <v>1550</v>
      </c>
      <c r="Y1088">
        <v>25.7954398</v>
      </c>
      <c r="Z1088">
        <v>-80.128050400000006</v>
      </c>
      <c r="AA1088">
        <v>1.392392840477956</v>
      </c>
    </row>
    <row r="1089" spans="1:27" x14ac:dyDescent="0.3">
      <c r="A1089" t="s">
        <v>396</v>
      </c>
      <c r="B1089" t="s">
        <v>1551</v>
      </c>
      <c r="C1089" t="s">
        <v>695</v>
      </c>
      <c r="D1089" t="s">
        <v>689</v>
      </c>
      <c r="E1089">
        <v>33139</v>
      </c>
      <c r="F1089">
        <v>2950000</v>
      </c>
      <c r="G1089" t="str" cm="1">
        <f t="array" ref="G1089">IF(OR(VLOOKUP($C1089,Price_LookUp_tbl,11,FALSE)&gt;$F1089,VLOOKUP($C1089,Price_LookUp_tbl,12,FALSE)&lt;$F1089),"Yes","No")</f>
        <v>No</v>
      </c>
      <c r="H1089">
        <f t="shared" si="144"/>
        <v>-7.4027479170349533E-2</v>
      </c>
      <c r="I1089">
        <v>2</v>
      </c>
      <c r="J1089" t="str">
        <f t="shared" si="145"/>
        <v>No</v>
      </c>
      <c r="K1089">
        <f t="shared" si="146"/>
        <v>-0.30693858585555878</v>
      </c>
      <c r="L1089">
        <v>2</v>
      </c>
      <c r="M1089" t="str">
        <f t="shared" si="147"/>
        <v>No</v>
      </c>
      <c r="N1089">
        <f t="shared" si="148"/>
        <v>-0.36523427703458106</v>
      </c>
      <c r="O1089">
        <v>1237</v>
      </c>
      <c r="P1089" t="str">
        <f t="shared" si="149"/>
        <v>No</v>
      </c>
      <c r="Q1089">
        <f t="shared" si="150"/>
        <v>-0.39254905429319886</v>
      </c>
      <c r="S1089">
        <v>2004</v>
      </c>
      <c r="T1089" t="str">
        <f t="shared" si="151"/>
        <v>No</v>
      </c>
      <c r="U1089">
        <f t="shared" si="152"/>
        <v>0.97828011546821803</v>
      </c>
      <c r="V1089">
        <v>21</v>
      </c>
      <c r="W1089">
        <v>2385</v>
      </c>
      <c r="X1089" t="s">
        <v>1552</v>
      </c>
      <c r="Y1089">
        <v>25.7954398</v>
      </c>
      <c r="Z1089">
        <v>-80.128050400000006</v>
      </c>
      <c r="AA1089">
        <v>1.392392840477956</v>
      </c>
    </row>
    <row r="1090" spans="1:27" x14ac:dyDescent="0.3">
      <c r="A1090" t="s">
        <v>396</v>
      </c>
      <c r="B1090" t="s">
        <v>1553</v>
      </c>
      <c r="C1090" t="s">
        <v>695</v>
      </c>
      <c r="D1090" t="s">
        <v>689</v>
      </c>
      <c r="E1090">
        <v>33139</v>
      </c>
      <c r="F1090">
        <v>500000</v>
      </c>
      <c r="G1090" t="str" cm="1">
        <f t="array" ref="G1090">IF(OR(VLOOKUP($C1090,Price_LookUp_tbl,11,FALSE)&gt;$F1090,VLOOKUP($C1090,Price_LookUp_tbl,12,FALSE)&lt;$F1090),"Yes","No")</f>
        <v>No</v>
      </c>
      <c r="H1090">
        <f t="shared" ref="H1090:H1153" si="153">STANDARDIZE($F1090,VLOOKUP($C1090,Price_LookUp_tbl,2,FALSE),VLOOKUP($C1090,Price_LookUp_tbl,3,FALSE))</f>
        <v>-0.46853806732245717</v>
      </c>
      <c r="I1090">
        <v>1</v>
      </c>
      <c r="J1090" t="str">
        <f t="shared" ref="J1090:J1153" si="154">IF(OR(VLOOKUP($C1090,Beds_LookUp_tbl,11,FALSE)&gt;$I1090,VLOOKUP($C1090,Beds_LookUp_tbl,12,FALSE)&lt;$I1090),"Yes","No")</f>
        <v>No</v>
      </c>
      <c r="K1090">
        <f t="shared" ref="K1090:K1153" si="155">STANDARDIZE($I1090,VLOOKUP($C1090,Beds_LookUp_tbl,2,FALSE),VLOOKUP($C1090,Beds_LookUp_tbl,3,FALSE))</f>
        <v>-0.90320452723070177</v>
      </c>
      <c r="L1090">
        <v>1</v>
      </c>
      <c r="M1090" t="str">
        <f t="shared" ref="M1090:M1153" si="156">IF(OR(VLOOKUP($C1090,Baths_LookUp_tbl,11,FALSE)&gt;$L1090,VLOOKUP($C1090,Baths_LookUp_tbl,12,FALSE)&lt;$L1090),"Yes","No")</f>
        <v>No</v>
      </c>
      <c r="N1090">
        <f t="shared" ref="N1090:N1153" si="157">STANDARDIZE($L1090,VLOOKUP($C1090,Baths_LookUp_tbl,2,FALSE),VLOOKUP($C1090,Baths_LookUp_tbl,3,FALSE))</f>
        <v>-0.95308163633641962</v>
      </c>
      <c r="O1090">
        <v>660</v>
      </c>
      <c r="P1090" t="str">
        <f t="shared" ref="P1090:P1153" si="158">IF(OR(VLOOKUP($C1090,Square_Feet_LookUp_tbl,11,FALSE)&gt;$O1090,VLOOKUP($C1090,Square_Feet_LookUp_tbl,12,FALSE)&lt;$O1090),"Yes","No")</f>
        <v>No</v>
      </c>
      <c r="Q1090">
        <f t="shared" ref="Q1090:Q1153" si="159">STANDARDIZE($O1090,VLOOKUP($C1090,Square_Feet_LookUp_tbl,2,FALSE),VLOOKUP($C1090,Square_Feet_LookUp_tbl,3,FALSE))</f>
        <v>-0.73256064941060306</v>
      </c>
      <c r="S1090">
        <v>1959</v>
      </c>
      <c r="T1090" t="str">
        <f t="shared" ref="T1090:T1153" si="160">IF(OR(VLOOKUP($C1090,Year_Built_LookUp_tbl,11,FALSE)&gt;$S1090,VLOOKUP($C1090,Year_Built_LookUp_tbl,12,FALSE)&lt;$S1090),"Yes","No")</f>
        <v>No</v>
      </c>
      <c r="U1090">
        <f t="shared" ref="U1090:U1153" si="161">STANDARDIZE($S1090,VLOOKUP($C1090,Year_Built_LookUp_tbl,2,FALSE),VLOOKUP($C1090,Year_Built_LookUp_tbl,3,FALSE))</f>
        <v>-0.52703764985691759</v>
      </c>
      <c r="V1090">
        <v>48</v>
      </c>
      <c r="W1090">
        <v>758</v>
      </c>
      <c r="X1090" t="s">
        <v>1554</v>
      </c>
      <c r="Y1090">
        <v>25.770007100000001</v>
      </c>
      <c r="Z1090">
        <v>-80.133747299999996</v>
      </c>
      <c r="AA1090">
        <v>0.38346586586377351</v>
      </c>
    </row>
    <row r="1091" spans="1:27" x14ac:dyDescent="0.3">
      <c r="A1091" t="s">
        <v>396</v>
      </c>
      <c r="B1091" t="s">
        <v>1555</v>
      </c>
      <c r="C1091" t="s">
        <v>695</v>
      </c>
      <c r="D1091" t="s">
        <v>689</v>
      </c>
      <c r="E1091">
        <v>33139</v>
      </c>
      <c r="F1091">
        <v>399000</v>
      </c>
      <c r="G1091" t="str" cm="1">
        <f t="array" ref="G1091">IF(OR(VLOOKUP($C1091,Price_LookUp_tbl,11,FALSE)&gt;$F1091,VLOOKUP($C1091,Price_LookUp_tbl,12,FALSE)&lt;$F1091),"Yes","No")</f>
        <v>No</v>
      </c>
      <c r="H1091">
        <f t="shared" si="153"/>
        <v>-0.4848015650381155</v>
      </c>
      <c r="I1091">
        <v>2</v>
      </c>
      <c r="J1091" t="str">
        <f t="shared" si="154"/>
        <v>No</v>
      </c>
      <c r="K1091">
        <f t="shared" si="155"/>
        <v>-0.30693858585555878</v>
      </c>
      <c r="L1091">
        <v>1.5</v>
      </c>
      <c r="M1091" t="str">
        <f t="shared" si="156"/>
        <v>No</v>
      </c>
      <c r="N1091">
        <f t="shared" si="157"/>
        <v>-0.65915795668550037</v>
      </c>
      <c r="O1091">
        <v>800</v>
      </c>
      <c r="P1091" t="str">
        <f t="shared" si="158"/>
        <v>No</v>
      </c>
      <c r="Q1091">
        <f t="shared" si="159"/>
        <v>-0.65006216879286205</v>
      </c>
      <c r="S1091">
        <v>1925</v>
      </c>
      <c r="T1091" t="str">
        <f t="shared" si="160"/>
        <v>No</v>
      </c>
      <c r="U1091">
        <f t="shared" si="161"/>
        <v>-1.6643888503247979</v>
      </c>
      <c r="V1091">
        <v>43</v>
      </c>
      <c r="W1091">
        <v>499</v>
      </c>
      <c r="X1091" t="s">
        <v>1556</v>
      </c>
      <c r="Y1091">
        <v>25.781232200000002</v>
      </c>
      <c r="Z1091">
        <v>-80.133677300000002</v>
      </c>
      <c r="AA1091">
        <v>0.42700185743306984</v>
      </c>
    </row>
    <row r="1092" spans="1:27" x14ac:dyDescent="0.3">
      <c r="A1092" t="s">
        <v>396</v>
      </c>
      <c r="B1092" t="s">
        <v>1557</v>
      </c>
      <c r="C1092" t="s">
        <v>695</v>
      </c>
      <c r="D1092" t="s">
        <v>689</v>
      </c>
      <c r="E1092">
        <v>33139</v>
      </c>
      <c r="F1092">
        <v>275000</v>
      </c>
      <c r="G1092" t="str" cm="1">
        <f t="array" ref="G1092">IF(OR(VLOOKUP($C1092,Price_LookUp_tbl,11,FALSE)&gt;$F1092,VLOOKUP($C1092,Price_LookUp_tbl,12,FALSE)&lt;$F1092),"Yes","No")</f>
        <v>No</v>
      </c>
      <c r="H1092">
        <f t="shared" si="153"/>
        <v>-0.50476863154050788</v>
      </c>
      <c r="I1092">
        <v>1</v>
      </c>
      <c r="J1092" t="str">
        <f t="shared" si="154"/>
        <v>No</v>
      </c>
      <c r="K1092">
        <f t="shared" si="155"/>
        <v>-0.90320452723070177</v>
      </c>
      <c r="L1092">
        <v>1</v>
      </c>
      <c r="M1092" t="str">
        <f t="shared" si="156"/>
        <v>No</v>
      </c>
      <c r="N1092">
        <f t="shared" si="157"/>
        <v>-0.95308163633641962</v>
      </c>
      <c r="O1092">
        <v>550</v>
      </c>
      <c r="P1092" t="str">
        <f t="shared" si="158"/>
        <v>No</v>
      </c>
      <c r="Q1092">
        <f t="shared" si="159"/>
        <v>-0.79738088418168529</v>
      </c>
      <c r="S1092">
        <v>1925</v>
      </c>
      <c r="T1092" t="str">
        <f t="shared" si="160"/>
        <v>No</v>
      </c>
      <c r="U1092">
        <f t="shared" si="161"/>
        <v>-1.6643888503247979</v>
      </c>
      <c r="V1092">
        <v>70</v>
      </c>
      <c r="W1092">
        <v>500</v>
      </c>
      <c r="X1092" t="s">
        <v>1246</v>
      </c>
      <c r="Y1092">
        <v>25.781232200000002</v>
      </c>
      <c r="Z1092">
        <v>-80.133677300000002</v>
      </c>
      <c r="AA1092">
        <v>0.42700185743306984</v>
      </c>
    </row>
    <row r="1093" spans="1:27" x14ac:dyDescent="0.3">
      <c r="A1093" t="s">
        <v>396</v>
      </c>
      <c r="B1093" t="s">
        <v>1558</v>
      </c>
      <c r="C1093" t="s">
        <v>695</v>
      </c>
      <c r="D1093" t="s">
        <v>689</v>
      </c>
      <c r="E1093">
        <v>33139</v>
      </c>
      <c r="F1093">
        <v>425000</v>
      </c>
      <c r="G1093" t="str" cm="1">
        <f t="array" ref="G1093">IF(OR(VLOOKUP($C1093,Price_LookUp_tbl,11,FALSE)&gt;$F1093,VLOOKUP($C1093,Price_LookUp_tbl,12,FALSE)&lt;$F1093),"Yes","No")</f>
        <v>No</v>
      </c>
      <c r="H1093">
        <f t="shared" si="153"/>
        <v>-0.48061492206180745</v>
      </c>
      <c r="I1093">
        <v>2</v>
      </c>
      <c r="J1093" t="str">
        <f t="shared" si="154"/>
        <v>No</v>
      </c>
      <c r="K1093">
        <f t="shared" si="155"/>
        <v>-0.30693858585555878</v>
      </c>
      <c r="L1093">
        <v>2</v>
      </c>
      <c r="M1093" t="str">
        <f t="shared" si="156"/>
        <v>No</v>
      </c>
      <c r="N1093">
        <f t="shared" si="157"/>
        <v>-0.36523427703458106</v>
      </c>
      <c r="O1093">
        <v>760</v>
      </c>
      <c r="P1093" t="str">
        <f t="shared" si="158"/>
        <v>No</v>
      </c>
      <c r="Q1093">
        <f t="shared" si="159"/>
        <v>-0.67363316325507372</v>
      </c>
      <c r="S1093">
        <v>1925</v>
      </c>
      <c r="T1093" t="str">
        <f t="shared" si="160"/>
        <v>No</v>
      </c>
      <c r="U1093">
        <f t="shared" si="161"/>
        <v>-1.6643888503247979</v>
      </c>
      <c r="V1093">
        <v>2</v>
      </c>
      <c r="W1093">
        <v>559</v>
      </c>
      <c r="X1093" t="s">
        <v>422</v>
      </c>
      <c r="Y1093">
        <v>25.781232200000002</v>
      </c>
      <c r="Z1093">
        <v>-80.133677300000002</v>
      </c>
      <c r="AA1093">
        <v>0.42700185743306984</v>
      </c>
    </row>
    <row r="1094" spans="1:27" x14ac:dyDescent="0.3">
      <c r="A1094" t="s">
        <v>396</v>
      </c>
      <c r="B1094" t="s">
        <v>1559</v>
      </c>
      <c r="C1094" t="s">
        <v>695</v>
      </c>
      <c r="D1094" t="s">
        <v>689</v>
      </c>
      <c r="E1094">
        <v>33139</v>
      </c>
      <c r="F1094">
        <v>795000</v>
      </c>
      <c r="G1094" t="str" cm="1">
        <f t="array" ref="G1094">IF(OR(VLOOKUP($C1094,Price_LookUp_tbl,11,FALSE)&gt;$F1094,VLOOKUP($C1094,Price_LookUp_tbl,12,FALSE)&lt;$F1094),"Yes","No")</f>
        <v>No</v>
      </c>
      <c r="H1094">
        <f t="shared" si="153"/>
        <v>-0.42103577201434628</v>
      </c>
      <c r="I1094">
        <v>1</v>
      </c>
      <c r="J1094" t="str">
        <f t="shared" si="154"/>
        <v>No</v>
      </c>
      <c r="K1094">
        <f t="shared" si="155"/>
        <v>-0.90320452723070177</v>
      </c>
      <c r="L1094">
        <v>1.5</v>
      </c>
      <c r="M1094" t="str">
        <f t="shared" si="156"/>
        <v>No</v>
      </c>
      <c r="N1094">
        <f t="shared" si="157"/>
        <v>-0.65915795668550037</v>
      </c>
      <c r="O1094">
        <v>714</v>
      </c>
      <c r="P1094" t="str">
        <f t="shared" si="158"/>
        <v>No</v>
      </c>
      <c r="Q1094">
        <f t="shared" si="159"/>
        <v>-0.70073980688661719</v>
      </c>
      <c r="S1094">
        <v>2022</v>
      </c>
      <c r="T1094" t="str">
        <f t="shared" si="160"/>
        <v>No</v>
      </c>
      <c r="U1094">
        <f t="shared" si="161"/>
        <v>1.5804072215982723</v>
      </c>
      <c r="V1094">
        <v>51</v>
      </c>
      <c r="W1094">
        <v>1113</v>
      </c>
      <c r="X1094" t="s">
        <v>1560</v>
      </c>
      <c r="Y1094">
        <v>25.787073100000001</v>
      </c>
      <c r="Z1094">
        <v>-80.139173299999996</v>
      </c>
      <c r="AA1094">
        <v>0.84332734709235035</v>
      </c>
    </row>
    <row r="1095" spans="1:27" x14ac:dyDescent="0.3">
      <c r="A1095" t="s">
        <v>396</v>
      </c>
      <c r="B1095" t="s">
        <v>1561</v>
      </c>
      <c r="C1095" t="s">
        <v>695</v>
      </c>
      <c r="D1095" t="s">
        <v>689</v>
      </c>
      <c r="E1095">
        <v>33139</v>
      </c>
      <c r="F1095">
        <v>329000</v>
      </c>
      <c r="G1095" t="str" cm="1">
        <f t="array" ref="G1095">IF(OR(VLOOKUP($C1095,Price_LookUp_tbl,11,FALSE)&gt;$F1095,VLOOKUP($C1095,Price_LookUp_tbl,12,FALSE)&lt;$F1095),"Yes","No")</f>
        <v>No</v>
      </c>
      <c r="H1095">
        <f t="shared" si="153"/>
        <v>-0.49607329612817574</v>
      </c>
      <c r="I1095">
        <v>1</v>
      </c>
      <c r="J1095" t="str">
        <f t="shared" si="154"/>
        <v>No</v>
      </c>
      <c r="K1095">
        <f t="shared" si="155"/>
        <v>-0.90320452723070177</v>
      </c>
      <c r="L1095">
        <v>1.5</v>
      </c>
      <c r="M1095" t="str">
        <f t="shared" si="156"/>
        <v>No</v>
      </c>
      <c r="N1095">
        <f t="shared" si="157"/>
        <v>-0.65915795668550037</v>
      </c>
      <c r="O1095">
        <v>660</v>
      </c>
      <c r="P1095" t="str">
        <f t="shared" si="158"/>
        <v>No</v>
      </c>
      <c r="Q1095">
        <f t="shared" si="159"/>
        <v>-0.73256064941060306</v>
      </c>
      <c r="S1095">
        <v>1977</v>
      </c>
      <c r="T1095" t="str">
        <f t="shared" si="160"/>
        <v>No</v>
      </c>
      <c r="U1095">
        <f t="shared" si="161"/>
        <v>7.5089456273136665E-2</v>
      </c>
      <c r="V1095">
        <v>41</v>
      </c>
      <c r="W1095">
        <v>498</v>
      </c>
      <c r="X1095" t="s">
        <v>545</v>
      </c>
      <c r="Y1095">
        <v>25.781243</v>
      </c>
      <c r="Z1095">
        <v>-80.139389399999999</v>
      </c>
      <c r="AA1095">
        <v>0.47352264814183376</v>
      </c>
    </row>
    <row r="1096" spans="1:27" x14ac:dyDescent="0.3">
      <c r="A1096" t="s">
        <v>396</v>
      </c>
      <c r="B1096" t="s">
        <v>1562</v>
      </c>
      <c r="C1096" t="s">
        <v>695</v>
      </c>
      <c r="D1096" t="s">
        <v>689</v>
      </c>
      <c r="E1096">
        <v>33139</v>
      </c>
      <c r="F1096">
        <v>280000</v>
      </c>
      <c r="G1096" t="str" cm="1">
        <f t="array" ref="G1096">IF(OR(VLOOKUP($C1096,Price_LookUp_tbl,11,FALSE)&gt;$F1096,VLOOKUP($C1096,Price_LookUp_tbl,12,FALSE)&lt;$F1096),"Yes","No")</f>
        <v>No</v>
      </c>
      <c r="H1096">
        <f t="shared" si="153"/>
        <v>-0.50396350789121791</v>
      </c>
      <c r="I1096">
        <v>1</v>
      </c>
      <c r="J1096" t="str">
        <f t="shared" si="154"/>
        <v>No</v>
      </c>
      <c r="K1096">
        <f t="shared" si="155"/>
        <v>-0.90320452723070177</v>
      </c>
      <c r="L1096">
        <v>1</v>
      </c>
      <c r="M1096" t="str">
        <f t="shared" si="156"/>
        <v>No</v>
      </c>
      <c r="N1096">
        <f t="shared" si="157"/>
        <v>-0.95308163633641962</v>
      </c>
      <c r="O1096">
        <v>422</v>
      </c>
      <c r="P1096" t="str">
        <f t="shared" si="158"/>
        <v>No</v>
      </c>
      <c r="Q1096">
        <f t="shared" si="159"/>
        <v>-0.87280806646076281</v>
      </c>
      <c r="S1096">
        <v>2016</v>
      </c>
      <c r="T1096" t="str">
        <f t="shared" si="160"/>
        <v>No</v>
      </c>
      <c r="U1096">
        <f t="shared" si="161"/>
        <v>1.3796981862215876</v>
      </c>
      <c r="V1096">
        <v>19</v>
      </c>
      <c r="W1096">
        <v>664</v>
      </c>
      <c r="X1096" t="s">
        <v>1563</v>
      </c>
      <c r="Y1096">
        <v>25.7813552</v>
      </c>
      <c r="Z1096">
        <v>-80.134811400000004</v>
      </c>
      <c r="AA1096">
        <v>0.42126706453624441</v>
      </c>
    </row>
    <row r="1097" spans="1:27" x14ac:dyDescent="0.3">
      <c r="A1097" t="s">
        <v>396</v>
      </c>
      <c r="B1097" t="s">
        <v>1564</v>
      </c>
      <c r="C1097" t="s">
        <v>695</v>
      </c>
      <c r="D1097" t="s">
        <v>689</v>
      </c>
      <c r="E1097">
        <v>33139</v>
      </c>
      <c r="F1097">
        <v>404000</v>
      </c>
      <c r="G1097" t="str" cm="1">
        <f t="array" ref="G1097">IF(OR(VLOOKUP($C1097,Price_LookUp_tbl,11,FALSE)&gt;$F1097,VLOOKUP($C1097,Price_LookUp_tbl,12,FALSE)&lt;$F1097),"Yes","No")</f>
        <v>No</v>
      </c>
      <c r="H1097">
        <f t="shared" si="153"/>
        <v>-0.48399644138882547</v>
      </c>
      <c r="I1097">
        <v>1</v>
      </c>
      <c r="J1097" t="str">
        <f t="shared" si="154"/>
        <v>No</v>
      </c>
      <c r="K1097">
        <f t="shared" si="155"/>
        <v>-0.90320452723070177</v>
      </c>
      <c r="L1097">
        <v>1.5</v>
      </c>
      <c r="M1097" t="str">
        <f t="shared" si="156"/>
        <v>No</v>
      </c>
      <c r="N1097">
        <f t="shared" si="157"/>
        <v>-0.65915795668550037</v>
      </c>
      <c r="O1097">
        <v>723</v>
      </c>
      <c r="P1097" t="str">
        <f t="shared" si="158"/>
        <v>No</v>
      </c>
      <c r="Q1097">
        <f t="shared" si="159"/>
        <v>-0.69543633313261954</v>
      </c>
      <c r="S1097">
        <v>1979</v>
      </c>
      <c r="T1097" t="str">
        <f t="shared" si="160"/>
        <v>No</v>
      </c>
      <c r="U1097">
        <f t="shared" si="161"/>
        <v>0.14199246806536492</v>
      </c>
      <c r="V1097">
        <v>36</v>
      </c>
      <c r="W1097">
        <v>559</v>
      </c>
      <c r="X1097" t="s">
        <v>1565</v>
      </c>
      <c r="Y1097">
        <v>25.7812664</v>
      </c>
      <c r="Z1097">
        <v>-80.142037299999998</v>
      </c>
      <c r="AA1097">
        <v>0.57479667808781953</v>
      </c>
    </row>
    <row r="1098" spans="1:27" x14ac:dyDescent="0.3">
      <c r="A1098" t="s">
        <v>396</v>
      </c>
      <c r="B1098" t="s">
        <v>1566</v>
      </c>
      <c r="C1098" t="s">
        <v>695</v>
      </c>
      <c r="D1098" t="s">
        <v>689</v>
      </c>
      <c r="E1098">
        <v>33139</v>
      </c>
      <c r="F1098">
        <v>330000</v>
      </c>
      <c r="G1098" t="str" cm="1">
        <f t="array" ref="G1098">IF(OR(VLOOKUP($C1098,Price_LookUp_tbl,11,FALSE)&gt;$F1098,VLOOKUP($C1098,Price_LookUp_tbl,12,FALSE)&lt;$F1098),"Yes","No")</f>
        <v>No</v>
      </c>
      <c r="H1098">
        <f t="shared" si="153"/>
        <v>-0.49591227139831773</v>
      </c>
      <c r="I1098">
        <v>1</v>
      </c>
      <c r="J1098" t="str">
        <f t="shared" si="154"/>
        <v>No</v>
      </c>
      <c r="K1098">
        <f t="shared" si="155"/>
        <v>-0.90320452723070177</v>
      </c>
      <c r="L1098">
        <v>1</v>
      </c>
      <c r="M1098" t="str">
        <f t="shared" si="156"/>
        <v>No</v>
      </c>
      <c r="N1098">
        <f t="shared" si="157"/>
        <v>-0.95308163633641962</v>
      </c>
      <c r="O1098">
        <v>578</v>
      </c>
      <c r="P1098" t="str">
        <f t="shared" si="158"/>
        <v>No</v>
      </c>
      <c r="Q1098">
        <f t="shared" si="159"/>
        <v>-0.78088118805813711</v>
      </c>
      <c r="S1098">
        <v>1979</v>
      </c>
      <c r="T1098" t="str">
        <f t="shared" si="160"/>
        <v>No</v>
      </c>
      <c r="U1098">
        <f t="shared" si="161"/>
        <v>0.14199246806536492</v>
      </c>
      <c r="V1098">
        <v>8</v>
      </c>
      <c r="W1098">
        <v>571</v>
      </c>
      <c r="X1098" t="s">
        <v>441</v>
      </c>
      <c r="Y1098">
        <v>25.7812664</v>
      </c>
      <c r="Z1098">
        <v>-80.142037299999998</v>
      </c>
      <c r="AA1098">
        <v>0.57479667808781953</v>
      </c>
    </row>
    <row r="1099" spans="1:27" x14ac:dyDescent="0.3">
      <c r="A1099" t="s">
        <v>396</v>
      </c>
      <c r="B1099" t="s">
        <v>1567</v>
      </c>
      <c r="C1099" t="s">
        <v>695</v>
      </c>
      <c r="D1099" t="s">
        <v>689</v>
      </c>
      <c r="E1099">
        <v>33139</v>
      </c>
      <c r="F1099">
        <v>395000</v>
      </c>
      <c r="G1099" t="str" cm="1">
        <f t="array" ref="G1099">IF(OR(VLOOKUP($C1099,Price_LookUp_tbl,11,FALSE)&gt;$F1099,VLOOKUP($C1099,Price_LookUp_tbl,12,FALSE)&lt;$F1099),"Yes","No")</f>
        <v>No</v>
      </c>
      <c r="H1099">
        <f t="shared" si="153"/>
        <v>-0.48544566395754751</v>
      </c>
      <c r="I1099">
        <v>1</v>
      </c>
      <c r="J1099" t="str">
        <f t="shared" si="154"/>
        <v>No</v>
      </c>
      <c r="K1099">
        <f t="shared" si="155"/>
        <v>-0.90320452723070177</v>
      </c>
      <c r="L1099">
        <v>1</v>
      </c>
      <c r="M1099" t="str">
        <f t="shared" si="156"/>
        <v>No</v>
      </c>
      <c r="N1099">
        <f t="shared" si="157"/>
        <v>-0.95308163633641962</v>
      </c>
      <c r="O1099">
        <v>440</v>
      </c>
      <c r="P1099" t="str">
        <f t="shared" si="158"/>
        <v>No</v>
      </c>
      <c r="Q1099">
        <f t="shared" si="159"/>
        <v>-0.86220111895276752</v>
      </c>
      <c r="S1099">
        <v>1964</v>
      </c>
      <c r="T1099" t="str">
        <f t="shared" si="160"/>
        <v>No</v>
      </c>
      <c r="U1099">
        <f t="shared" si="161"/>
        <v>-0.35978012037634693</v>
      </c>
      <c r="V1099">
        <v>7</v>
      </c>
      <c r="W1099">
        <v>898</v>
      </c>
      <c r="X1099" t="s">
        <v>1568</v>
      </c>
      <c r="Y1099">
        <v>25.781127600000001</v>
      </c>
      <c r="Z1099">
        <v>-80.130798499999997</v>
      </c>
      <c r="AA1099">
        <v>0.42143605065355927</v>
      </c>
    </row>
    <row r="1100" spans="1:27" x14ac:dyDescent="0.3">
      <c r="A1100" t="s">
        <v>396</v>
      </c>
      <c r="B1100" t="s">
        <v>1569</v>
      </c>
      <c r="C1100" t="s">
        <v>695</v>
      </c>
      <c r="D1100" t="s">
        <v>689</v>
      </c>
      <c r="E1100">
        <v>33139</v>
      </c>
      <c r="F1100">
        <v>249000</v>
      </c>
      <c r="G1100" t="str" cm="1">
        <f t="array" ref="G1100">IF(OR(VLOOKUP($C1100,Price_LookUp_tbl,11,FALSE)&gt;$F1100,VLOOKUP($C1100,Price_LookUp_tbl,12,FALSE)&lt;$F1100),"Yes","No")</f>
        <v>No</v>
      </c>
      <c r="H1100">
        <f t="shared" si="153"/>
        <v>-0.50895527451681599</v>
      </c>
      <c r="I1100">
        <v>1</v>
      </c>
      <c r="J1100" t="str">
        <f t="shared" si="154"/>
        <v>No</v>
      </c>
      <c r="K1100">
        <f t="shared" si="155"/>
        <v>-0.90320452723070177</v>
      </c>
      <c r="L1100">
        <v>1</v>
      </c>
      <c r="M1100" t="str">
        <f t="shared" si="156"/>
        <v>No</v>
      </c>
      <c r="N1100">
        <f t="shared" si="157"/>
        <v>-0.95308163633641962</v>
      </c>
      <c r="O1100">
        <v>540</v>
      </c>
      <c r="P1100" t="str">
        <f t="shared" si="158"/>
        <v>No</v>
      </c>
      <c r="Q1100">
        <f t="shared" si="159"/>
        <v>-0.80327363279723818</v>
      </c>
      <c r="S1100">
        <v>1937</v>
      </c>
      <c r="T1100" t="str">
        <f t="shared" si="160"/>
        <v>No</v>
      </c>
      <c r="U1100">
        <f t="shared" si="161"/>
        <v>-1.2629707795714282</v>
      </c>
      <c r="V1100">
        <v>60</v>
      </c>
      <c r="W1100">
        <v>461</v>
      </c>
      <c r="X1100" t="s">
        <v>1570</v>
      </c>
      <c r="Y1100">
        <v>25.781613799999999</v>
      </c>
      <c r="Z1100">
        <v>-80.135946599999997</v>
      </c>
      <c r="AA1100">
        <v>0.43680103063652775</v>
      </c>
    </row>
    <row r="1101" spans="1:27" x14ac:dyDescent="0.3">
      <c r="A1101" t="s">
        <v>396</v>
      </c>
      <c r="B1101" t="s">
        <v>1571</v>
      </c>
      <c r="C1101" t="s">
        <v>695</v>
      </c>
      <c r="D1101" t="s">
        <v>689</v>
      </c>
      <c r="E1101">
        <v>33139</v>
      </c>
      <c r="F1101">
        <v>599000</v>
      </c>
      <c r="G1101" t="str" cm="1">
        <f t="array" ref="G1101">IF(OR(VLOOKUP($C1101,Price_LookUp_tbl,11,FALSE)&gt;$F1101,VLOOKUP($C1101,Price_LookUp_tbl,12,FALSE)&lt;$F1101),"Yes","No")</f>
        <v>No</v>
      </c>
      <c r="H1101">
        <f t="shared" si="153"/>
        <v>-0.45259661906651488</v>
      </c>
      <c r="I1101">
        <v>1</v>
      </c>
      <c r="J1101" t="str">
        <f t="shared" si="154"/>
        <v>No</v>
      </c>
      <c r="K1101">
        <f t="shared" si="155"/>
        <v>-0.90320452723070177</v>
      </c>
      <c r="L1101">
        <v>1</v>
      </c>
      <c r="M1101" t="str">
        <f t="shared" si="156"/>
        <v>No</v>
      </c>
      <c r="N1101">
        <f t="shared" si="157"/>
        <v>-0.95308163633641962</v>
      </c>
      <c r="O1101">
        <v>494</v>
      </c>
      <c r="P1101" t="str">
        <f t="shared" si="158"/>
        <v>No</v>
      </c>
      <c r="Q1101">
        <f t="shared" si="159"/>
        <v>-0.83038027642878176</v>
      </c>
      <c r="S1101">
        <v>2005</v>
      </c>
      <c r="T1101" t="str">
        <f t="shared" si="160"/>
        <v>No</v>
      </c>
      <c r="U1101">
        <f t="shared" si="161"/>
        <v>1.0117316213643321</v>
      </c>
      <c r="V1101">
        <v>47</v>
      </c>
      <c r="W1101">
        <v>1213</v>
      </c>
      <c r="X1101" t="s">
        <v>1572</v>
      </c>
      <c r="Y1101">
        <v>25.781326</v>
      </c>
      <c r="Z1101">
        <v>-80.130689399999994</v>
      </c>
      <c r="AA1101">
        <v>0.43265985567202758</v>
      </c>
    </row>
    <row r="1102" spans="1:27" x14ac:dyDescent="0.3">
      <c r="A1102" t="s">
        <v>396</v>
      </c>
      <c r="B1102" t="s">
        <v>1573</v>
      </c>
      <c r="C1102" t="s">
        <v>695</v>
      </c>
      <c r="D1102" t="s">
        <v>689</v>
      </c>
      <c r="E1102">
        <v>33139</v>
      </c>
      <c r="F1102">
        <v>495000</v>
      </c>
      <c r="G1102" t="str" cm="1">
        <f t="array" ref="G1102">IF(OR(VLOOKUP($C1102,Price_LookUp_tbl,11,FALSE)&gt;$F1102,VLOOKUP($C1102,Price_LookUp_tbl,12,FALSE)&lt;$F1102),"Yes","No")</f>
        <v>No</v>
      </c>
      <c r="H1102">
        <f t="shared" si="153"/>
        <v>-0.4693431909717472</v>
      </c>
      <c r="I1102">
        <v>1</v>
      </c>
      <c r="J1102" t="str">
        <f t="shared" si="154"/>
        <v>No</v>
      </c>
      <c r="K1102">
        <f t="shared" si="155"/>
        <v>-0.90320452723070177</v>
      </c>
      <c r="L1102">
        <v>1</v>
      </c>
      <c r="M1102" t="str">
        <f t="shared" si="156"/>
        <v>No</v>
      </c>
      <c r="N1102">
        <f t="shared" si="157"/>
        <v>-0.95308163633641962</v>
      </c>
      <c r="O1102">
        <v>474</v>
      </c>
      <c r="P1102" t="str">
        <f t="shared" si="158"/>
        <v>No</v>
      </c>
      <c r="Q1102">
        <f t="shared" si="159"/>
        <v>-0.84216577365988754</v>
      </c>
      <c r="S1102">
        <v>2005</v>
      </c>
      <c r="T1102" t="str">
        <f t="shared" si="160"/>
        <v>No</v>
      </c>
      <c r="U1102">
        <f t="shared" si="161"/>
        <v>1.0117316213643321</v>
      </c>
      <c r="V1102">
        <v>36</v>
      </c>
      <c r="W1102">
        <v>1044</v>
      </c>
      <c r="X1102" t="s">
        <v>1220</v>
      </c>
      <c r="Y1102">
        <v>25.781326</v>
      </c>
      <c r="Z1102">
        <v>-80.130689399999994</v>
      </c>
      <c r="AA1102">
        <v>0.43265985567202758</v>
      </c>
    </row>
    <row r="1103" spans="1:27" x14ac:dyDescent="0.3">
      <c r="A1103" t="s">
        <v>396</v>
      </c>
      <c r="B1103" t="s">
        <v>1574</v>
      </c>
      <c r="C1103" t="s">
        <v>695</v>
      </c>
      <c r="D1103" t="s">
        <v>689</v>
      </c>
      <c r="E1103">
        <v>33139</v>
      </c>
      <c r="F1103">
        <v>369000</v>
      </c>
      <c r="G1103" t="str" cm="1">
        <f t="array" ref="G1103">IF(OR(VLOOKUP($C1103,Price_LookUp_tbl,11,FALSE)&gt;$F1103,VLOOKUP($C1103,Price_LookUp_tbl,12,FALSE)&lt;$F1103),"Yes","No")</f>
        <v>No</v>
      </c>
      <c r="H1103">
        <f t="shared" si="153"/>
        <v>-0.48963230693385562</v>
      </c>
      <c r="I1103">
        <v>1</v>
      </c>
      <c r="J1103" t="str">
        <f t="shared" si="154"/>
        <v>No</v>
      </c>
      <c r="K1103">
        <f t="shared" si="155"/>
        <v>-0.90320452723070177</v>
      </c>
      <c r="L1103">
        <v>1</v>
      </c>
      <c r="M1103" t="str">
        <f t="shared" si="156"/>
        <v>No</v>
      </c>
      <c r="N1103">
        <f t="shared" si="157"/>
        <v>-0.95308163633641962</v>
      </c>
      <c r="O1103">
        <v>470</v>
      </c>
      <c r="P1103" t="str">
        <f t="shared" si="158"/>
        <v>No</v>
      </c>
      <c r="Q1103">
        <f t="shared" si="159"/>
        <v>-0.84452287310610874</v>
      </c>
      <c r="S1103">
        <v>1934</v>
      </c>
      <c r="T1103" t="str">
        <f t="shared" si="160"/>
        <v>No</v>
      </c>
      <c r="U1103">
        <f t="shared" si="161"/>
        <v>-1.3633252972597707</v>
      </c>
      <c r="V1103">
        <v>30</v>
      </c>
      <c r="W1103">
        <v>785</v>
      </c>
      <c r="X1103" t="s">
        <v>1575</v>
      </c>
      <c r="Y1103">
        <v>25.781509</v>
      </c>
      <c r="Z1103">
        <v>-80.130689399999994</v>
      </c>
      <c r="AA1103">
        <v>0.44484222309415533</v>
      </c>
    </row>
    <row r="1104" spans="1:27" x14ac:dyDescent="0.3">
      <c r="A1104" t="s">
        <v>396</v>
      </c>
      <c r="B1104" t="s">
        <v>1576</v>
      </c>
      <c r="C1104" t="s">
        <v>695</v>
      </c>
      <c r="D1104" t="s">
        <v>689</v>
      </c>
      <c r="E1104">
        <v>33139</v>
      </c>
      <c r="F1104">
        <v>980000</v>
      </c>
      <c r="G1104" t="str" cm="1">
        <f t="array" ref="G1104">IF(OR(VLOOKUP($C1104,Price_LookUp_tbl,11,FALSE)&gt;$F1104,VLOOKUP($C1104,Price_LookUp_tbl,12,FALSE)&lt;$F1104),"Yes","No")</f>
        <v>No</v>
      </c>
      <c r="H1104">
        <f t="shared" si="153"/>
        <v>-0.39124619699061569</v>
      </c>
      <c r="I1104">
        <v>2</v>
      </c>
      <c r="J1104" t="str">
        <f t="shared" si="154"/>
        <v>No</v>
      </c>
      <c r="K1104">
        <f t="shared" si="155"/>
        <v>-0.30693858585555878</v>
      </c>
      <c r="L1104">
        <v>2</v>
      </c>
      <c r="M1104" t="str">
        <f t="shared" si="156"/>
        <v>No</v>
      </c>
      <c r="N1104">
        <f t="shared" si="157"/>
        <v>-0.36523427703458106</v>
      </c>
      <c r="O1104">
        <v>1238</v>
      </c>
      <c r="P1104" t="str">
        <f t="shared" si="158"/>
        <v>No</v>
      </c>
      <c r="Q1104">
        <f t="shared" si="159"/>
        <v>-0.39195977943164362</v>
      </c>
      <c r="S1104">
        <v>1972</v>
      </c>
      <c r="T1104" t="str">
        <f t="shared" si="160"/>
        <v>No</v>
      </c>
      <c r="U1104">
        <f t="shared" si="161"/>
        <v>-9.2168073207433948E-2</v>
      </c>
      <c r="V1104">
        <v>29</v>
      </c>
      <c r="W1104">
        <v>792</v>
      </c>
      <c r="X1104" t="s">
        <v>1577</v>
      </c>
      <c r="Y1104">
        <v>25.789534199999999</v>
      </c>
      <c r="Z1104">
        <v>-80.147786499999995</v>
      </c>
      <c r="AA1104">
        <v>1.2418878027924789</v>
      </c>
    </row>
    <row r="1105" spans="1:27" x14ac:dyDescent="0.3">
      <c r="A1105" t="s">
        <v>396</v>
      </c>
      <c r="B1105" t="s">
        <v>1578</v>
      </c>
      <c r="C1105" t="s">
        <v>695</v>
      </c>
      <c r="D1105" t="s">
        <v>689</v>
      </c>
      <c r="E1105">
        <v>33139</v>
      </c>
      <c r="F1105">
        <v>850000</v>
      </c>
      <c r="G1105" t="str" cm="1">
        <f t="array" ref="G1105">IF(OR(VLOOKUP($C1105,Price_LookUp_tbl,11,FALSE)&gt;$F1105,VLOOKUP($C1105,Price_LookUp_tbl,12,FALSE)&lt;$F1105),"Yes","No")</f>
        <v>No</v>
      </c>
      <c r="H1105">
        <f t="shared" si="153"/>
        <v>-0.41217941187215612</v>
      </c>
      <c r="I1105">
        <v>1</v>
      </c>
      <c r="J1105" t="str">
        <f t="shared" si="154"/>
        <v>No</v>
      </c>
      <c r="K1105">
        <f t="shared" si="155"/>
        <v>-0.90320452723070177</v>
      </c>
      <c r="L1105">
        <v>1.5</v>
      </c>
      <c r="M1105" t="str">
        <f t="shared" si="156"/>
        <v>No</v>
      </c>
      <c r="N1105">
        <f t="shared" si="157"/>
        <v>-0.65915795668550037</v>
      </c>
      <c r="O1105">
        <v>826</v>
      </c>
      <c r="P1105" t="str">
        <f t="shared" si="158"/>
        <v>No</v>
      </c>
      <c r="Q1105">
        <f t="shared" si="159"/>
        <v>-0.63474102239242436</v>
      </c>
      <c r="S1105">
        <v>2004</v>
      </c>
      <c r="T1105" t="str">
        <f t="shared" si="160"/>
        <v>No</v>
      </c>
      <c r="U1105">
        <f t="shared" si="161"/>
        <v>0.97828011546821803</v>
      </c>
      <c r="V1105">
        <v>63</v>
      </c>
      <c r="W1105">
        <v>1029</v>
      </c>
      <c r="X1105" t="s">
        <v>1579</v>
      </c>
      <c r="Y1105">
        <v>25.770626</v>
      </c>
      <c r="Z1105">
        <v>-80.135443800000004</v>
      </c>
      <c r="AA1105">
        <v>0.32310833405902883</v>
      </c>
    </row>
    <row r="1106" spans="1:27" x14ac:dyDescent="0.3">
      <c r="A1106" t="s">
        <v>396</v>
      </c>
      <c r="B1106" t="s">
        <v>1580</v>
      </c>
      <c r="C1106" t="s">
        <v>695</v>
      </c>
      <c r="D1106" t="s">
        <v>689</v>
      </c>
      <c r="E1106">
        <v>33139</v>
      </c>
      <c r="F1106">
        <v>1295000</v>
      </c>
      <c r="G1106" t="str" cm="1">
        <f t="array" ref="G1106">IF(OR(VLOOKUP($C1106,Price_LookUp_tbl,11,FALSE)&gt;$F1106,VLOOKUP($C1106,Price_LookUp_tbl,12,FALSE)&lt;$F1106),"Yes","No")</f>
        <v>No</v>
      </c>
      <c r="H1106">
        <f t="shared" si="153"/>
        <v>-0.34052340708534473</v>
      </c>
      <c r="I1106">
        <v>2</v>
      </c>
      <c r="J1106" t="str">
        <f t="shared" si="154"/>
        <v>No</v>
      </c>
      <c r="K1106">
        <f t="shared" si="155"/>
        <v>-0.30693858585555878</v>
      </c>
      <c r="L1106">
        <v>2</v>
      </c>
      <c r="M1106" t="str">
        <f t="shared" si="156"/>
        <v>No</v>
      </c>
      <c r="N1106">
        <f t="shared" si="157"/>
        <v>-0.36523427703458106</v>
      </c>
      <c r="O1106">
        <v>1196</v>
      </c>
      <c r="P1106" t="str">
        <f t="shared" si="158"/>
        <v>No</v>
      </c>
      <c r="Q1106">
        <f t="shared" si="159"/>
        <v>-0.41670932361696589</v>
      </c>
      <c r="S1106">
        <v>2004</v>
      </c>
      <c r="T1106" t="str">
        <f t="shared" si="160"/>
        <v>No</v>
      </c>
      <c r="U1106">
        <f t="shared" si="161"/>
        <v>0.97828011546821803</v>
      </c>
      <c r="V1106">
        <v>36</v>
      </c>
      <c r="W1106">
        <v>1083</v>
      </c>
      <c r="X1106" t="s">
        <v>1581</v>
      </c>
      <c r="Y1106">
        <v>25.770626</v>
      </c>
      <c r="Z1106">
        <v>-80.135443800000004</v>
      </c>
      <c r="AA1106">
        <v>0.32310833405902883</v>
      </c>
    </row>
    <row r="1107" spans="1:27" x14ac:dyDescent="0.3">
      <c r="A1107" t="s">
        <v>396</v>
      </c>
      <c r="B1107" t="s">
        <v>1582</v>
      </c>
      <c r="C1107" t="s">
        <v>695</v>
      </c>
      <c r="D1107" t="s">
        <v>689</v>
      </c>
      <c r="E1107">
        <v>33139</v>
      </c>
      <c r="F1107">
        <v>645000</v>
      </c>
      <c r="G1107" t="str" cm="1">
        <f t="array" ref="G1107">IF(OR(VLOOKUP($C1107,Price_LookUp_tbl,11,FALSE)&gt;$F1107,VLOOKUP($C1107,Price_LookUp_tbl,12,FALSE)&lt;$F1107),"Yes","No")</f>
        <v>No</v>
      </c>
      <c r="H1107">
        <f t="shared" si="153"/>
        <v>-0.44518948149304677</v>
      </c>
      <c r="I1107">
        <v>1</v>
      </c>
      <c r="J1107" t="str">
        <f t="shared" si="154"/>
        <v>No</v>
      </c>
      <c r="K1107">
        <f t="shared" si="155"/>
        <v>-0.90320452723070177</v>
      </c>
      <c r="L1107">
        <v>1</v>
      </c>
      <c r="M1107" t="str">
        <f t="shared" si="156"/>
        <v>No</v>
      </c>
      <c r="N1107">
        <f t="shared" si="157"/>
        <v>-0.95308163633641962</v>
      </c>
      <c r="O1107">
        <v>696</v>
      </c>
      <c r="P1107" t="str">
        <f t="shared" si="158"/>
        <v>No</v>
      </c>
      <c r="Q1107">
        <f t="shared" si="159"/>
        <v>-0.71134675439461248</v>
      </c>
      <c r="S1107">
        <v>2008</v>
      </c>
      <c r="T1107" t="str">
        <f t="shared" si="160"/>
        <v>No</v>
      </c>
      <c r="U1107">
        <f t="shared" si="161"/>
        <v>1.1120861390526746</v>
      </c>
      <c r="V1107">
        <v>60</v>
      </c>
      <c r="W1107">
        <v>927</v>
      </c>
      <c r="X1107" t="s">
        <v>1583</v>
      </c>
      <c r="Y1107">
        <v>25.7817857</v>
      </c>
      <c r="Z1107">
        <v>-80.142814700000002</v>
      </c>
      <c r="AA1107">
        <v>0.63431238567956472</v>
      </c>
    </row>
    <row r="1108" spans="1:27" x14ac:dyDescent="0.3">
      <c r="A1108" t="s">
        <v>396</v>
      </c>
      <c r="B1108" t="s">
        <v>1584</v>
      </c>
      <c r="C1108" t="s">
        <v>695</v>
      </c>
      <c r="D1108" t="s">
        <v>689</v>
      </c>
      <c r="E1108">
        <v>33139</v>
      </c>
      <c r="F1108">
        <v>500000</v>
      </c>
      <c r="G1108" t="str" cm="1">
        <f t="array" ref="G1108">IF(OR(VLOOKUP($C1108,Price_LookUp_tbl,11,FALSE)&gt;$F1108,VLOOKUP($C1108,Price_LookUp_tbl,12,FALSE)&lt;$F1108),"Yes","No")</f>
        <v>No</v>
      </c>
      <c r="H1108">
        <f t="shared" si="153"/>
        <v>-0.46853806732245717</v>
      </c>
      <c r="I1108">
        <v>1</v>
      </c>
      <c r="J1108" t="str">
        <f t="shared" si="154"/>
        <v>No</v>
      </c>
      <c r="K1108">
        <f t="shared" si="155"/>
        <v>-0.90320452723070177</v>
      </c>
      <c r="L1108">
        <v>1</v>
      </c>
      <c r="M1108" t="str">
        <f t="shared" si="156"/>
        <v>No</v>
      </c>
      <c r="N1108">
        <f t="shared" si="157"/>
        <v>-0.95308163633641962</v>
      </c>
      <c r="O1108">
        <v>610</v>
      </c>
      <c r="P1108" t="str">
        <f t="shared" si="158"/>
        <v>No</v>
      </c>
      <c r="Q1108">
        <f t="shared" si="159"/>
        <v>-0.76202439248836773</v>
      </c>
      <c r="S1108">
        <v>1964</v>
      </c>
      <c r="T1108" t="str">
        <f t="shared" si="160"/>
        <v>No</v>
      </c>
      <c r="U1108">
        <f t="shared" si="161"/>
        <v>-0.35978012037634693</v>
      </c>
      <c r="V1108">
        <v>9</v>
      </c>
      <c r="W1108">
        <v>820</v>
      </c>
      <c r="X1108" t="s">
        <v>1153</v>
      </c>
      <c r="Y1108">
        <v>25.7817857</v>
      </c>
      <c r="Z1108">
        <v>-80.142814700000002</v>
      </c>
      <c r="AA1108">
        <v>0.63431238567956472</v>
      </c>
    </row>
    <row r="1109" spans="1:27" x14ac:dyDescent="0.3">
      <c r="A1109" t="s">
        <v>396</v>
      </c>
      <c r="B1109" t="s">
        <v>1585</v>
      </c>
      <c r="C1109" t="s">
        <v>695</v>
      </c>
      <c r="D1109" t="s">
        <v>689</v>
      </c>
      <c r="E1109">
        <v>33139</v>
      </c>
      <c r="F1109">
        <v>3120000</v>
      </c>
      <c r="G1109" t="str" cm="1">
        <f t="array" ref="G1109">IF(OR(VLOOKUP($C1109,Price_LookUp_tbl,11,FALSE)&gt;$F1109,VLOOKUP($C1109,Price_LookUp_tbl,12,FALSE)&lt;$F1109),"Yes","No")</f>
        <v>No</v>
      </c>
      <c r="H1109">
        <f t="shared" si="153"/>
        <v>-4.6653275094489001E-2</v>
      </c>
      <c r="I1109">
        <v>2</v>
      </c>
      <c r="J1109" t="str">
        <f t="shared" si="154"/>
        <v>No</v>
      </c>
      <c r="K1109">
        <f t="shared" si="155"/>
        <v>-0.30693858585555878</v>
      </c>
      <c r="L1109">
        <v>2</v>
      </c>
      <c r="M1109" t="str">
        <f t="shared" si="156"/>
        <v>No</v>
      </c>
      <c r="N1109">
        <f t="shared" si="157"/>
        <v>-0.36523427703458106</v>
      </c>
      <c r="O1109">
        <v>1159</v>
      </c>
      <c r="P1109" t="str">
        <f t="shared" si="158"/>
        <v>No</v>
      </c>
      <c r="Q1109">
        <f t="shared" si="159"/>
        <v>-0.43851249349451177</v>
      </c>
      <c r="S1109">
        <v>1964</v>
      </c>
      <c r="T1109" t="str">
        <f t="shared" si="160"/>
        <v>No</v>
      </c>
      <c r="U1109">
        <f t="shared" si="161"/>
        <v>-0.35978012037634693</v>
      </c>
      <c r="V1109">
        <v>10</v>
      </c>
      <c r="W1109">
        <v>2692</v>
      </c>
      <c r="X1109" t="s">
        <v>1440</v>
      </c>
      <c r="Y1109">
        <v>25.7817857</v>
      </c>
      <c r="Z1109">
        <v>-80.142814700000002</v>
      </c>
      <c r="AA1109">
        <v>0.63431238567956472</v>
      </c>
    </row>
    <row r="1110" spans="1:27" x14ac:dyDescent="0.3">
      <c r="A1110" t="s">
        <v>396</v>
      </c>
      <c r="B1110" t="s">
        <v>1586</v>
      </c>
      <c r="C1110" t="s">
        <v>695</v>
      </c>
      <c r="D1110" t="s">
        <v>689</v>
      </c>
      <c r="E1110">
        <v>33139</v>
      </c>
      <c r="F1110">
        <v>295000</v>
      </c>
      <c r="G1110" t="str" cm="1">
        <f t="array" ref="G1110">IF(OR(VLOOKUP($C1110,Price_LookUp_tbl,11,FALSE)&gt;$F1110,VLOOKUP($C1110,Price_LookUp_tbl,12,FALSE)&lt;$F1110),"Yes","No")</f>
        <v>No</v>
      </c>
      <c r="H1110">
        <f t="shared" si="153"/>
        <v>-0.50154813694334788</v>
      </c>
      <c r="I1110">
        <v>1</v>
      </c>
      <c r="J1110" t="str">
        <f t="shared" si="154"/>
        <v>No</v>
      </c>
      <c r="K1110">
        <f t="shared" si="155"/>
        <v>-0.90320452723070177</v>
      </c>
      <c r="L1110">
        <v>1</v>
      </c>
      <c r="M1110" t="str">
        <f t="shared" si="156"/>
        <v>No</v>
      </c>
      <c r="N1110">
        <f t="shared" si="157"/>
        <v>-0.95308163633641962</v>
      </c>
      <c r="O1110">
        <v>671</v>
      </c>
      <c r="P1110" t="str">
        <f t="shared" si="158"/>
        <v>No</v>
      </c>
      <c r="Q1110">
        <f t="shared" si="159"/>
        <v>-0.72607862593349481</v>
      </c>
      <c r="S1110">
        <v>1968</v>
      </c>
      <c r="T1110" t="str">
        <f t="shared" si="160"/>
        <v>No</v>
      </c>
      <c r="U1110">
        <f t="shared" si="161"/>
        <v>-0.22597409679189046</v>
      </c>
      <c r="V1110">
        <v>18</v>
      </c>
      <c r="W1110">
        <v>440</v>
      </c>
      <c r="X1110" t="s">
        <v>1131</v>
      </c>
      <c r="Y1110">
        <v>25.781516799999999</v>
      </c>
      <c r="Z1110">
        <v>-80.140521300000003</v>
      </c>
      <c r="AA1110">
        <v>0.52753279649026807</v>
      </c>
    </row>
    <row r="1111" spans="1:27" x14ac:dyDescent="0.3">
      <c r="A1111" t="s">
        <v>396</v>
      </c>
      <c r="B1111" t="s">
        <v>1587</v>
      </c>
      <c r="C1111" t="s">
        <v>695</v>
      </c>
      <c r="D1111" t="s">
        <v>689</v>
      </c>
      <c r="E1111">
        <v>33139</v>
      </c>
      <c r="F1111">
        <v>360000</v>
      </c>
      <c r="G1111" t="str" cm="1">
        <f t="array" ref="G1111">IF(OR(VLOOKUP($C1111,Price_LookUp_tbl,11,FALSE)&gt;$F1111,VLOOKUP($C1111,Price_LookUp_tbl,12,FALSE)&lt;$F1111),"Yes","No")</f>
        <v>No</v>
      </c>
      <c r="H1111">
        <f t="shared" si="153"/>
        <v>-0.49108152950257766</v>
      </c>
      <c r="I1111">
        <v>1</v>
      </c>
      <c r="J1111" t="str">
        <f t="shared" si="154"/>
        <v>No</v>
      </c>
      <c r="K1111">
        <f t="shared" si="155"/>
        <v>-0.90320452723070177</v>
      </c>
      <c r="L1111">
        <v>1.5</v>
      </c>
      <c r="M1111" t="str">
        <f t="shared" si="156"/>
        <v>No</v>
      </c>
      <c r="N1111">
        <f t="shared" si="157"/>
        <v>-0.65915795668550037</v>
      </c>
      <c r="O1111">
        <v>792</v>
      </c>
      <c r="P1111" t="str">
        <f t="shared" si="158"/>
        <v>No</v>
      </c>
      <c r="Q1111">
        <f t="shared" si="159"/>
        <v>-0.65477636768530434</v>
      </c>
      <c r="S1111">
        <v>1968</v>
      </c>
      <c r="T1111" t="str">
        <f t="shared" si="160"/>
        <v>No</v>
      </c>
      <c r="U1111">
        <f t="shared" si="161"/>
        <v>-0.22597409679189046</v>
      </c>
      <c r="V1111">
        <v>61</v>
      </c>
      <c r="W1111">
        <v>455</v>
      </c>
      <c r="X1111" t="s">
        <v>684</v>
      </c>
      <c r="Y1111">
        <v>25.781516799999999</v>
      </c>
      <c r="Z1111">
        <v>-80.140521300000003</v>
      </c>
      <c r="AA1111">
        <v>0.52753279649026807</v>
      </c>
    </row>
    <row r="1112" spans="1:27" x14ac:dyDescent="0.3">
      <c r="A1112" t="s">
        <v>396</v>
      </c>
      <c r="B1112" t="s">
        <v>1588</v>
      </c>
      <c r="C1112" t="s">
        <v>695</v>
      </c>
      <c r="D1112" t="s">
        <v>689</v>
      </c>
      <c r="E1112">
        <v>33139</v>
      </c>
      <c r="F1112">
        <v>535000</v>
      </c>
      <c r="G1112" t="str" cm="1">
        <f t="array" ref="G1112">IF(OR(VLOOKUP($C1112,Price_LookUp_tbl,11,FALSE)&gt;$F1112,VLOOKUP($C1112,Price_LookUp_tbl,12,FALSE)&lt;$F1112),"Yes","No")</f>
        <v>No</v>
      </c>
      <c r="H1112">
        <f t="shared" si="153"/>
        <v>-0.46290220177742708</v>
      </c>
      <c r="I1112">
        <v>2</v>
      </c>
      <c r="J1112" t="str">
        <f t="shared" si="154"/>
        <v>No</v>
      </c>
      <c r="K1112">
        <f t="shared" si="155"/>
        <v>-0.30693858585555878</v>
      </c>
      <c r="L1112">
        <v>2</v>
      </c>
      <c r="M1112" t="str">
        <f t="shared" si="156"/>
        <v>No</v>
      </c>
      <c r="N1112">
        <f t="shared" si="157"/>
        <v>-0.36523427703458106</v>
      </c>
      <c r="O1112">
        <v>980</v>
      </c>
      <c r="P1112" t="str">
        <f t="shared" si="158"/>
        <v>No</v>
      </c>
      <c r="Q1112">
        <f t="shared" si="159"/>
        <v>-0.54399269371290926</v>
      </c>
      <c r="S1112">
        <v>1981</v>
      </c>
      <c r="T1112" t="str">
        <f t="shared" si="160"/>
        <v>No</v>
      </c>
      <c r="U1112">
        <f t="shared" si="161"/>
        <v>0.20889547985759316</v>
      </c>
      <c r="V1112">
        <v>14</v>
      </c>
      <c r="W1112">
        <v>546</v>
      </c>
      <c r="X1112" t="s">
        <v>1589</v>
      </c>
      <c r="Y1112">
        <v>25.782666200000001</v>
      </c>
      <c r="Z1112">
        <v>-80.1315618</v>
      </c>
      <c r="AA1112">
        <v>0.53721219074098148</v>
      </c>
    </row>
    <row r="1113" spans="1:27" x14ac:dyDescent="0.3">
      <c r="A1113" t="s">
        <v>396</v>
      </c>
      <c r="B1113" t="s">
        <v>1590</v>
      </c>
      <c r="C1113" t="s">
        <v>695</v>
      </c>
      <c r="D1113" t="s">
        <v>689</v>
      </c>
      <c r="E1113">
        <v>33139</v>
      </c>
      <c r="F1113">
        <v>325000</v>
      </c>
      <c r="G1113" t="str" cm="1">
        <f t="array" ref="G1113">IF(OR(VLOOKUP($C1113,Price_LookUp_tbl,11,FALSE)&gt;$F1113,VLOOKUP($C1113,Price_LookUp_tbl,12,FALSE)&lt;$F1113),"Yes","No")</f>
        <v>No</v>
      </c>
      <c r="H1113">
        <f t="shared" si="153"/>
        <v>-0.49671739504760776</v>
      </c>
      <c r="I1113">
        <v>1</v>
      </c>
      <c r="J1113" t="str">
        <f t="shared" si="154"/>
        <v>No</v>
      </c>
      <c r="K1113">
        <f t="shared" si="155"/>
        <v>-0.90320452723070177</v>
      </c>
      <c r="L1113">
        <v>1</v>
      </c>
      <c r="M1113" t="str">
        <f t="shared" si="156"/>
        <v>No</v>
      </c>
      <c r="N1113">
        <f t="shared" si="157"/>
        <v>-0.95308163633641962</v>
      </c>
      <c r="O1113">
        <v>700</v>
      </c>
      <c r="P1113" t="str">
        <f t="shared" si="158"/>
        <v>No</v>
      </c>
      <c r="Q1113">
        <f t="shared" si="159"/>
        <v>-0.70898965494839128</v>
      </c>
      <c r="S1113">
        <v>1965</v>
      </c>
      <c r="T1113" t="str">
        <f t="shared" si="160"/>
        <v>No</v>
      </c>
      <c r="U1113">
        <f t="shared" si="161"/>
        <v>-0.32632861448023281</v>
      </c>
      <c r="V1113">
        <v>22</v>
      </c>
      <c r="W1113">
        <v>464</v>
      </c>
      <c r="X1113" t="s">
        <v>1591</v>
      </c>
      <c r="Y1113">
        <v>25.782477499999999</v>
      </c>
      <c r="Z1113">
        <v>-80.135408400000003</v>
      </c>
      <c r="AA1113">
        <v>0.49609117831889749</v>
      </c>
    </row>
    <row r="1114" spans="1:27" x14ac:dyDescent="0.3">
      <c r="A1114" t="s">
        <v>396</v>
      </c>
      <c r="B1114" t="s">
        <v>1592</v>
      </c>
      <c r="C1114" t="s">
        <v>695</v>
      </c>
      <c r="D1114" t="s">
        <v>689</v>
      </c>
      <c r="E1114">
        <v>33139</v>
      </c>
      <c r="F1114">
        <v>1280000</v>
      </c>
      <c r="G1114" t="str" cm="1">
        <f t="array" ref="G1114">IF(OR(VLOOKUP($C1114,Price_LookUp_tbl,11,FALSE)&gt;$F1114,VLOOKUP($C1114,Price_LookUp_tbl,12,FALSE)&lt;$F1114),"Yes","No")</f>
        <v>No</v>
      </c>
      <c r="H1114">
        <f t="shared" si="153"/>
        <v>-0.34293877803321476</v>
      </c>
      <c r="I1114">
        <v>3</v>
      </c>
      <c r="J1114" t="str">
        <f t="shared" si="154"/>
        <v>No</v>
      </c>
      <c r="K1114">
        <f t="shared" si="155"/>
        <v>0.28932735551958422</v>
      </c>
      <c r="L1114">
        <v>2</v>
      </c>
      <c r="M1114" t="str">
        <f t="shared" si="156"/>
        <v>No</v>
      </c>
      <c r="N1114">
        <f t="shared" si="157"/>
        <v>-0.36523427703458106</v>
      </c>
      <c r="O1114">
        <v>1340</v>
      </c>
      <c r="P1114" t="str">
        <f t="shared" si="158"/>
        <v>No</v>
      </c>
      <c r="Q1114">
        <f t="shared" si="159"/>
        <v>-0.33185374355300368</v>
      </c>
      <c r="S1114">
        <v>1996</v>
      </c>
      <c r="T1114" t="str">
        <f t="shared" si="160"/>
        <v>No</v>
      </c>
      <c r="U1114">
        <f t="shared" si="161"/>
        <v>0.71066806829930507</v>
      </c>
      <c r="V1114">
        <v>22</v>
      </c>
      <c r="W1114">
        <v>955</v>
      </c>
      <c r="X1114" t="s">
        <v>1453</v>
      </c>
      <c r="Y1114">
        <v>25.7705701</v>
      </c>
      <c r="Z1114">
        <v>-80.136985300000006</v>
      </c>
      <c r="AA1114">
        <v>0.33800092709428919</v>
      </c>
    </row>
    <row r="1115" spans="1:27" x14ac:dyDescent="0.3">
      <c r="A1115" t="s">
        <v>396</v>
      </c>
      <c r="B1115" t="s">
        <v>1593</v>
      </c>
      <c r="C1115" t="s">
        <v>695</v>
      </c>
      <c r="D1115" t="s">
        <v>689</v>
      </c>
      <c r="E1115">
        <v>33139</v>
      </c>
      <c r="F1115">
        <v>450000</v>
      </c>
      <c r="G1115" t="str" cm="1">
        <f t="array" ref="G1115">IF(OR(VLOOKUP($C1115,Price_LookUp_tbl,11,FALSE)&gt;$F1115,VLOOKUP($C1115,Price_LookUp_tbl,12,FALSE)&lt;$F1115),"Yes","No")</f>
        <v>No</v>
      </c>
      <c r="H1115">
        <f t="shared" si="153"/>
        <v>-0.47658930381535736</v>
      </c>
      <c r="I1115">
        <v>1</v>
      </c>
      <c r="J1115" t="str">
        <f t="shared" si="154"/>
        <v>No</v>
      </c>
      <c r="K1115">
        <f t="shared" si="155"/>
        <v>-0.90320452723070177</v>
      </c>
      <c r="L1115">
        <v>1</v>
      </c>
      <c r="M1115" t="str">
        <f t="shared" si="156"/>
        <v>No</v>
      </c>
      <c r="N1115">
        <f t="shared" si="157"/>
        <v>-0.95308163633641962</v>
      </c>
      <c r="O1115">
        <v>837</v>
      </c>
      <c r="P1115" t="str">
        <f t="shared" si="158"/>
        <v>No</v>
      </c>
      <c r="Q1115">
        <f t="shared" si="159"/>
        <v>-0.62825899891531611</v>
      </c>
      <c r="S1115">
        <v>1965</v>
      </c>
      <c r="T1115" t="str">
        <f t="shared" si="160"/>
        <v>No</v>
      </c>
      <c r="U1115">
        <f t="shared" si="161"/>
        <v>-0.32632861448023281</v>
      </c>
      <c r="V1115">
        <v>38</v>
      </c>
      <c r="W1115">
        <v>538</v>
      </c>
      <c r="X1115" t="s">
        <v>1017</v>
      </c>
      <c r="Y1115">
        <v>25.782980999999999</v>
      </c>
      <c r="Z1115">
        <v>-80.142902000000007</v>
      </c>
      <c r="AA1115">
        <v>0.69864500880811353</v>
      </c>
    </row>
    <row r="1116" spans="1:27" x14ac:dyDescent="0.3">
      <c r="A1116" t="s">
        <v>396</v>
      </c>
      <c r="B1116" t="s">
        <v>1594</v>
      </c>
      <c r="C1116" t="s">
        <v>695</v>
      </c>
      <c r="D1116" t="s">
        <v>689</v>
      </c>
      <c r="E1116">
        <v>33139</v>
      </c>
      <c r="F1116">
        <v>799999</v>
      </c>
      <c r="G1116" t="str" cm="1">
        <f t="array" ref="G1116">IF(OR(VLOOKUP($C1116,Price_LookUp_tbl,11,FALSE)&gt;$F1116,VLOOKUP($C1116,Price_LookUp_tbl,12,FALSE)&lt;$F1116),"Yes","No")</f>
        <v>No</v>
      </c>
      <c r="H1116">
        <f t="shared" si="153"/>
        <v>-0.42023080938978613</v>
      </c>
      <c r="I1116">
        <v>2</v>
      </c>
      <c r="J1116" t="str">
        <f t="shared" si="154"/>
        <v>No</v>
      </c>
      <c r="K1116">
        <f t="shared" si="155"/>
        <v>-0.30693858585555878</v>
      </c>
      <c r="L1116">
        <v>2</v>
      </c>
      <c r="M1116" t="str">
        <f t="shared" si="156"/>
        <v>No</v>
      </c>
      <c r="N1116">
        <f t="shared" si="157"/>
        <v>-0.36523427703458106</v>
      </c>
      <c r="O1116">
        <v>1071</v>
      </c>
      <c r="P1116" t="str">
        <f t="shared" si="158"/>
        <v>No</v>
      </c>
      <c r="Q1116">
        <f t="shared" si="159"/>
        <v>-0.49036868131137756</v>
      </c>
      <c r="S1116">
        <v>1965</v>
      </c>
      <c r="T1116" t="str">
        <f t="shared" si="160"/>
        <v>No</v>
      </c>
      <c r="U1116">
        <f t="shared" si="161"/>
        <v>-0.32632861448023281</v>
      </c>
      <c r="V1116">
        <v>23</v>
      </c>
      <c r="W1116">
        <v>747</v>
      </c>
      <c r="X1116" t="s">
        <v>1595</v>
      </c>
      <c r="Y1116">
        <v>25.782980999999999</v>
      </c>
      <c r="Z1116">
        <v>-80.142902000000007</v>
      </c>
      <c r="AA1116">
        <v>0.69864500880811353</v>
      </c>
    </row>
    <row r="1117" spans="1:27" x14ac:dyDescent="0.3">
      <c r="A1117" t="s">
        <v>396</v>
      </c>
      <c r="B1117" t="s">
        <v>1596</v>
      </c>
      <c r="C1117" t="s">
        <v>695</v>
      </c>
      <c r="D1117" t="s">
        <v>689</v>
      </c>
      <c r="E1117">
        <v>33139</v>
      </c>
      <c r="F1117">
        <v>569000</v>
      </c>
      <c r="G1117" t="str" cm="1">
        <f t="array" ref="G1117">IF(OR(VLOOKUP($C1117,Price_LookUp_tbl,11,FALSE)&gt;$F1117,VLOOKUP($C1117,Price_LookUp_tbl,12,FALSE)&lt;$F1117),"Yes","No")</f>
        <v>No</v>
      </c>
      <c r="H1117">
        <f t="shared" si="153"/>
        <v>-0.457427360962255</v>
      </c>
      <c r="I1117">
        <v>1</v>
      </c>
      <c r="J1117" t="str">
        <f t="shared" si="154"/>
        <v>No</v>
      </c>
      <c r="K1117">
        <f t="shared" si="155"/>
        <v>-0.90320452723070177</v>
      </c>
      <c r="L1117">
        <v>1</v>
      </c>
      <c r="M1117" t="str">
        <f t="shared" si="156"/>
        <v>No</v>
      </c>
      <c r="N1117">
        <f t="shared" si="157"/>
        <v>-0.95308163633641962</v>
      </c>
      <c r="O1117">
        <v>837</v>
      </c>
      <c r="P1117" t="str">
        <f t="shared" si="158"/>
        <v>No</v>
      </c>
      <c r="Q1117">
        <f t="shared" si="159"/>
        <v>-0.62825899891531611</v>
      </c>
      <c r="S1117">
        <v>1965</v>
      </c>
      <c r="T1117" t="str">
        <f t="shared" si="160"/>
        <v>No</v>
      </c>
      <c r="U1117">
        <f t="shared" si="161"/>
        <v>-0.32632861448023281</v>
      </c>
      <c r="V1117">
        <v>3</v>
      </c>
      <c r="W1117">
        <v>680</v>
      </c>
      <c r="X1117" t="s">
        <v>1381</v>
      </c>
      <c r="Y1117">
        <v>25.782980999999999</v>
      </c>
      <c r="Z1117">
        <v>-80.142902000000007</v>
      </c>
      <c r="AA1117">
        <v>0.69864500880811353</v>
      </c>
    </row>
    <row r="1118" spans="1:27" x14ac:dyDescent="0.3">
      <c r="A1118" t="s">
        <v>396</v>
      </c>
      <c r="B1118" t="s">
        <v>1597</v>
      </c>
      <c r="C1118" t="s">
        <v>695</v>
      </c>
      <c r="D1118" t="s">
        <v>689</v>
      </c>
      <c r="E1118">
        <v>33139</v>
      </c>
      <c r="F1118">
        <v>590000</v>
      </c>
      <c r="G1118" t="str" cm="1">
        <f t="array" ref="G1118">IF(OR(VLOOKUP($C1118,Price_LookUp_tbl,11,FALSE)&gt;$F1118,VLOOKUP($C1118,Price_LookUp_tbl,12,FALSE)&lt;$F1118),"Yes","No")</f>
        <v>No</v>
      </c>
      <c r="H1118">
        <f t="shared" si="153"/>
        <v>-0.45404584163523692</v>
      </c>
      <c r="I1118">
        <v>1</v>
      </c>
      <c r="J1118" t="str">
        <f t="shared" si="154"/>
        <v>No</v>
      </c>
      <c r="K1118">
        <f t="shared" si="155"/>
        <v>-0.90320452723070177</v>
      </c>
      <c r="L1118">
        <v>1.5</v>
      </c>
      <c r="M1118" t="str">
        <f t="shared" si="156"/>
        <v>No</v>
      </c>
      <c r="N1118">
        <f t="shared" si="157"/>
        <v>-0.65915795668550037</v>
      </c>
      <c r="O1118">
        <v>990</v>
      </c>
      <c r="P1118" t="str">
        <f t="shared" si="158"/>
        <v>No</v>
      </c>
      <c r="Q1118">
        <f t="shared" si="159"/>
        <v>-0.53809994509735626</v>
      </c>
      <c r="S1118">
        <v>1965</v>
      </c>
      <c r="T1118" t="str">
        <f t="shared" si="160"/>
        <v>No</v>
      </c>
      <c r="U1118">
        <f t="shared" si="161"/>
        <v>-0.32632861448023281</v>
      </c>
      <c r="V1118">
        <v>10</v>
      </c>
      <c r="W1118">
        <v>596</v>
      </c>
      <c r="X1118" t="s">
        <v>663</v>
      </c>
      <c r="Y1118">
        <v>25.782980999999999</v>
      </c>
      <c r="Z1118">
        <v>-80.142902000000007</v>
      </c>
      <c r="AA1118">
        <v>0.69864500880811353</v>
      </c>
    </row>
    <row r="1119" spans="1:27" x14ac:dyDescent="0.3">
      <c r="A1119" t="s">
        <v>396</v>
      </c>
      <c r="B1119" t="s">
        <v>1598</v>
      </c>
      <c r="C1119" t="s">
        <v>695</v>
      </c>
      <c r="D1119" t="s">
        <v>689</v>
      </c>
      <c r="E1119">
        <v>33139</v>
      </c>
      <c r="F1119">
        <v>395000</v>
      </c>
      <c r="G1119" t="str" cm="1">
        <f t="array" ref="G1119">IF(OR(VLOOKUP($C1119,Price_LookUp_tbl,11,FALSE)&gt;$F1119,VLOOKUP($C1119,Price_LookUp_tbl,12,FALSE)&lt;$F1119),"Yes","No")</f>
        <v>No</v>
      </c>
      <c r="H1119">
        <f t="shared" si="153"/>
        <v>-0.48544566395754751</v>
      </c>
      <c r="I1119">
        <v>1</v>
      </c>
      <c r="J1119" t="str">
        <f t="shared" si="154"/>
        <v>No</v>
      </c>
      <c r="K1119">
        <f t="shared" si="155"/>
        <v>-0.90320452723070177</v>
      </c>
      <c r="L1119">
        <v>1</v>
      </c>
      <c r="M1119" t="str">
        <f t="shared" si="156"/>
        <v>No</v>
      </c>
      <c r="N1119">
        <f t="shared" si="157"/>
        <v>-0.95308163633641962</v>
      </c>
      <c r="O1119">
        <v>459</v>
      </c>
      <c r="P1119" t="str">
        <f t="shared" si="158"/>
        <v>No</v>
      </c>
      <c r="Q1119">
        <f t="shared" si="159"/>
        <v>-0.85100489658321699</v>
      </c>
      <c r="S1119">
        <v>2016</v>
      </c>
      <c r="T1119" t="str">
        <f t="shared" si="160"/>
        <v>No</v>
      </c>
      <c r="U1119">
        <f t="shared" si="161"/>
        <v>1.3796981862215876</v>
      </c>
      <c r="V1119">
        <v>23</v>
      </c>
      <c r="W1119">
        <v>861</v>
      </c>
      <c r="X1119" t="s">
        <v>1529</v>
      </c>
      <c r="Y1119">
        <v>25.7829555</v>
      </c>
      <c r="Z1119">
        <v>-80.141875299999995</v>
      </c>
      <c r="AA1119">
        <v>0.65747296476983452</v>
      </c>
    </row>
    <row r="1120" spans="1:27" x14ac:dyDescent="0.3">
      <c r="A1120" t="s">
        <v>396</v>
      </c>
      <c r="B1120" t="s">
        <v>1599</v>
      </c>
      <c r="C1120" t="s">
        <v>695</v>
      </c>
      <c r="D1120" t="s">
        <v>689</v>
      </c>
      <c r="E1120">
        <v>33139</v>
      </c>
      <c r="F1120">
        <v>279000</v>
      </c>
      <c r="G1120" t="str" cm="1">
        <f t="array" ref="G1120">IF(OR(VLOOKUP($C1120,Price_LookUp_tbl,11,FALSE)&gt;$F1120,VLOOKUP($C1120,Price_LookUp_tbl,12,FALSE)&lt;$F1120),"Yes","No")</f>
        <v>No</v>
      </c>
      <c r="H1120">
        <f t="shared" si="153"/>
        <v>-0.50412453262107593</v>
      </c>
      <c r="I1120">
        <v>1</v>
      </c>
      <c r="J1120" t="str">
        <f t="shared" si="154"/>
        <v>No</v>
      </c>
      <c r="K1120">
        <f t="shared" si="155"/>
        <v>-0.90320452723070177</v>
      </c>
      <c r="L1120">
        <v>1</v>
      </c>
      <c r="M1120" t="str">
        <f t="shared" si="156"/>
        <v>No</v>
      </c>
      <c r="N1120">
        <f t="shared" si="157"/>
        <v>-0.95308163633641962</v>
      </c>
      <c r="O1120">
        <v>650</v>
      </c>
      <c r="P1120" t="str">
        <f t="shared" si="158"/>
        <v>No</v>
      </c>
      <c r="Q1120">
        <f t="shared" si="159"/>
        <v>-0.73845339802615595</v>
      </c>
      <c r="S1120">
        <v>1958</v>
      </c>
      <c r="T1120" t="str">
        <f t="shared" si="160"/>
        <v>No</v>
      </c>
      <c r="U1120">
        <f t="shared" si="161"/>
        <v>-0.56048915575303171</v>
      </c>
      <c r="V1120">
        <v>20</v>
      </c>
      <c r="W1120">
        <v>429</v>
      </c>
      <c r="X1120" t="s">
        <v>465</v>
      </c>
      <c r="Y1120">
        <v>25.783177800000001</v>
      </c>
      <c r="Z1120">
        <v>-80.141410699999994</v>
      </c>
      <c r="AA1120">
        <v>0.6534663698793759</v>
      </c>
    </row>
    <row r="1121" spans="1:27" x14ac:dyDescent="0.3">
      <c r="A1121" t="s">
        <v>396</v>
      </c>
      <c r="B1121" t="s">
        <v>1600</v>
      </c>
      <c r="C1121" t="s">
        <v>695</v>
      </c>
      <c r="D1121" t="s">
        <v>689</v>
      </c>
      <c r="E1121">
        <v>33139</v>
      </c>
      <c r="F1121">
        <v>280000</v>
      </c>
      <c r="G1121" t="str" cm="1">
        <f t="array" ref="G1121">IF(OR(VLOOKUP($C1121,Price_LookUp_tbl,11,FALSE)&gt;$F1121,VLOOKUP($C1121,Price_LookUp_tbl,12,FALSE)&lt;$F1121),"Yes","No")</f>
        <v>No</v>
      </c>
      <c r="H1121">
        <f t="shared" si="153"/>
        <v>-0.50396350789121791</v>
      </c>
      <c r="I1121">
        <v>1</v>
      </c>
      <c r="J1121" t="str">
        <f t="shared" si="154"/>
        <v>No</v>
      </c>
      <c r="K1121">
        <f t="shared" si="155"/>
        <v>-0.90320452723070177</v>
      </c>
      <c r="L1121">
        <v>1</v>
      </c>
      <c r="M1121" t="str">
        <f t="shared" si="156"/>
        <v>No</v>
      </c>
      <c r="N1121">
        <f t="shared" si="157"/>
        <v>-0.95308163633641962</v>
      </c>
      <c r="O1121">
        <v>690</v>
      </c>
      <c r="P1121" t="str">
        <f t="shared" si="158"/>
        <v>No</v>
      </c>
      <c r="Q1121">
        <f t="shared" si="159"/>
        <v>-0.71488240356394428</v>
      </c>
      <c r="S1121">
        <v>1961</v>
      </c>
      <c r="T1121" t="str">
        <f t="shared" si="160"/>
        <v>No</v>
      </c>
      <c r="U1121">
        <f t="shared" si="161"/>
        <v>-0.46013463806468929</v>
      </c>
      <c r="V1121">
        <v>35</v>
      </c>
      <c r="W1121">
        <v>406</v>
      </c>
      <c r="X1121" t="s">
        <v>443</v>
      </c>
      <c r="Y1121">
        <v>25.783445499999999</v>
      </c>
      <c r="Z1121">
        <v>-80.134267600000001</v>
      </c>
      <c r="AA1121">
        <v>0.56890721100666886</v>
      </c>
    </row>
    <row r="1122" spans="1:27" x14ac:dyDescent="0.3">
      <c r="A1122" t="s">
        <v>396</v>
      </c>
      <c r="B1122" t="s">
        <v>1601</v>
      </c>
      <c r="C1122" t="s">
        <v>695</v>
      </c>
      <c r="D1122" t="s">
        <v>689</v>
      </c>
      <c r="E1122">
        <v>33139</v>
      </c>
      <c r="F1122">
        <v>399000</v>
      </c>
      <c r="G1122" t="str" cm="1">
        <f t="array" ref="G1122">IF(OR(VLOOKUP($C1122,Price_LookUp_tbl,11,FALSE)&gt;$F1122,VLOOKUP($C1122,Price_LookUp_tbl,12,FALSE)&lt;$F1122),"Yes","No")</f>
        <v>No</v>
      </c>
      <c r="H1122">
        <f t="shared" si="153"/>
        <v>-0.4848015650381155</v>
      </c>
      <c r="I1122">
        <v>1</v>
      </c>
      <c r="J1122" t="str">
        <f t="shared" si="154"/>
        <v>No</v>
      </c>
      <c r="K1122">
        <f t="shared" si="155"/>
        <v>-0.90320452723070177</v>
      </c>
      <c r="L1122">
        <v>1.5</v>
      </c>
      <c r="M1122" t="str">
        <f t="shared" si="156"/>
        <v>No</v>
      </c>
      <c r="N1122">
        <f t="shared" si="157"/>
        <v>-0.65915795668550037</v>
      </c>
      <c r="O1122">
        <v>750</v>
      </c>
      <c r="P1122" t="str">
        <f t="shared" si="158"/>
        <v>No</v>
      </c>
      <c r="Q1122">
        <f t="shared" si="159"/>
        <v>-0.67952591187062672</v>
      </c>
      <c r="S1122">
        <v>1971</v>
      </c>
      <c r="T1122" t="str">
        <f t="shared" si="160"/>
        <v>No</v>
      </c>
      <c r="U1122">
        <f t="shared" si="161"/>
        <v>-0.12561957910354807</v>
      </c>
      <c r="V1122">
        <v>42</v>
      </c>
      <c r="W1122">
        <v>532</v>
      </c>
      <c r="X1122" t="s">
        <v>1602</v>
      </c>
      <c r="Y1122">
        <v>25.783292400000001</v>
      </c>
      <c r="Z1122">
        <v>-80.1429811</v>
      </c>
      <c r="AA1122">
        <v>0.71826420785504252</v>
      </c>
    </row>
    <row r="1123" spans="1:27" x14ac:dyDescent="0.3">
      <c r="A1123" t="s">
        <v>396</v>
      </c>
      <c r="B1123" t="s">
        <v>1603</v>
      </c>
      <c r="C1123" t="s">
        <v>695</v>
      </c>
      <c r="D1123" t="s">
        <v>689</v>
      </c>
      <c r="E1123">
        <v>33139</v>
      </c>
      <c r="F1123">
        <v>3500000</v>
      </c>
      <c r="G1123" t="str" cm="1">
        <f t="array" ref="G1123">IF(OR(VLOOKUP($C1123,Price_LookUp_tbl,11,FALSE)&gt;$F1123,VLOOKUP($C1123,Price_LookUp_tbl,12,FALSE)&lt;$F1123),"Yes","No")</f>
        <v>No</v>
      </c>
      <c r="H1123">
        <f t="shared" si="153"/>
        <v>1.4536122251552191E-2</v>
      </c>
      <c r="I1123">
        <v>2</v>
      </c>
      <c r="J1123" t="str">
        <f t="shared" si="154"/>
        <v>No</v>
      </c>
      <c r="K1123">
        <f t="shared" si="155"/>
        <v>-0.30693858585555878</v>
      </c>
      <c r="L1123">
        <v>2.5</v>
      </c>
      <c r="M1123" t="str">
        <f t="shared" si="156"/>
        <v>No</v>
      </c>
      <c r="N1123">
        <f t="shared" si="157"/>
        <v>-7.1310597383661786E-2</v>
      </c>
      <c r="O1123">
        <v>1370</v>
      </c>
      <c r="P1123" t="str">
        <f t="shared" si="158"/>
        <v>No</v>
      </c>
      <c r="Q1123">
        <f t="shared" si="159"/>
        <v>-0.3141754977063449</v>
      </c>
      <c r="S1123">
        <v>2009</v>
      </c>
      <c r="T1123" t="str">
        <f t="shared" si="160"/>
        <v>No</v>
      </c>
      <c r="U1123">
        <f t="shared" si="161"/>
        <v>1.1455376449487886</v>
      </c>
      <c r="V1123">
        <v>41</v>
      </c>
      <c r="W1123">
        <v>2555</v>
      </c>
      <c r="X1123" t="s">
        <v>1604</v>
      </c>
      <c r="Y1123">
        <v>25.770080100000001</v>
      </c>
      <c r="Z1123">
        <v>-80.1327438</v>
      </c>
      <c r="AA1123">
        <v>0.40209193903557572</v>
      </c>
    </row>
    <row r="1124" spans="1:27" x14ac:dyDescent="0.3">
      <c r="A1124" t="s">
        <v>396</v>
      </c>
      <c r="B1124" t="s">
        <v>1605</v>
      </c>
      <c r="C1124" t="s">
        <v>695</v>
      </c>
      <c r="D1124" t="s">
        <v>689</v>
      </c>
      <c r="E1124">
        <v>33139</v>
      </c>
      <c r="F1124">
        <v>1895000</v>
      </c>
      <c r="G1124" t="str" cm="1">
        <f t="array" ref="G1124">IF(OR(VLOOKUP($C1124,Price_LookUp_tbl,11,FALSE)&gt;$F1124,VLOOKUP($C1124,Price_LookUp_tbl,12,FALSE)&lt;$F1124),"Yes","No")</f>
        <v>No</v>
      </c>
      <c r="H1124">
        <f t="shared" si="153"/>
        <v>-0.24390856917054282</v>
      </c>
      <c r="I1124">
        <v>1</v>
      </c>
      <c r="J1124" t="str">
        <f t="shared" si="154"/>
        <v>No</v>
      </c>
      <c r="K1124">
        <f t="shared" si="155"/>
        <v>-0.90320452723070177</v>
      </c>
      <c r="L1124">
        <v>2</v>
      </c>
      <c r="M1124" t="str">
        <f t="shared" si="156"/>
        <v>No</v>
      </c>
      <c r="N1124">
        <f t="shared" si="157"/>
        <v>-0.36523427703458106</v>
      </c>
      <c r="O1124">
        <v>1314</v>
      </c>
      <c r="P1124" t="str">
        <f t="shared" si="158"/>
        <v>No</v>
      </c>
      <c r="Q1124">
        <f t="shared" si="159"/>
        <v>-0.34717488995344131</v>
      </c>
      <c r="S1124">
        <v>2009</v>
      </c>
      <c r="T1124" t="str">
        <f t="shared" si="160"/>
        <v>No</v>
      </c>
      <c r="U1124">
        <f t="shared" si="161"/>
        <v>1.1455376449487886</v>
      </c>
      <c r="V1124">
        <v>21</v>
      </c>
      <c r="W1124">
        <v>1442</v>
      </c>
      <c r="X1124" t="s">
        <v>1606</v>
      </c>
      <c r="Y1124">
        <v>25.770080100000001</v>
      </c>
      <c r="Z1124">
        <v>-80.1327438</v>
      </c>
      <c r="AA1124">
        <v>0.40209193903557572</v>
      </c>
    </row>
    <row r="1125" spans="1:27" x14ac:dyDescent="0.3">
      <c r="A1125" t="s">
        <v>396</v>
      </c>
      <c r="B1125" t="s">
        <v>1607</v>
      </c>
      <c r="C1125" t="s">
        <v>695</v>
      </c>
      <c r="D1125" t="s">
        <v>689</v>
      </c>
      <c r="E1125">
        <v>33139</v>
      </c>
      <c r="F1125">
        <v>2500000</v>
      </c>
      <c r="G1125" t="str" cm="1">
        <f t="array" ref="G1125">IF(OR(VLOOKUP($C1125,Price_LookUp_tbl,11,FALSE)&gt;$F1125,VLOOKUP($C1125,Price_LookUp_tbl,12,FALSE)&lt;$F1125),"Yes","No")</f>
        <v>No</v>
      </c>
      <c r="H1125">
        <f t="shared" si="153"/>
        <v>-0.14648860760645094</v>
      </c>
      <c r="I1125">
        <v>2</v>
      </c>
      <c r="J1125" t="str">
        <f t="shared" si="154"/>
        <v>No</v>
      </c>
      <c r="K1125">
        <f t="shared" si="155"/>
        <v>-0.30693858585555878</v>
      </c>
      <c r="L1125">
        <v>2</v>
      </c>
      <c r="M1125" t="str">
        <f t="shared" si="156"/>
        <v>No</v>
      </c>
      <c r="N1125">
        <f t="shared" si="157"/>
        <v>-0.36523427703458106</v>
      </c>
      <c r="O1125">
        <v>1296</v>
      </c>
      <c r="P1125" t="str">
        <f t="shared" si="158"/>
        <v>No</v>
      </c>
      <c r="Q1125">
        <f t="shared" si="159"/>
        <v>-0.3577818374614366</v>
      </c>
      <c r="S1125">
        <v>2009</v>
      </c>
      <c r="T1125" t="str">
        <f t="shared" si="160"/>
        <v>No</v>
      </c>
      <c r="U1125">
        <f t="shared" si="161"/>
        <v>1.1455376449487886</v>
      </c>
      <c r="V1125">
        <v>41</v>
      </c>
      <c r="W1125">
        <v>1929</v>
      </c>
      <c r="X1125" t="s">
        <v>1608</v>
      </c>
      <c r="Y1125">
        <v>25.770080100000001</v>
      </c>
      <c r="Z1125">
        <v>-80.1327438</v>
      </c>
      <c r="AA1125">
        <v>0.40209193903557572</v>
      </c>
    </row>
    <row r="1126" spans="1:27" x14ac:dyDescent="0.3">
      <c r="A1126" t="s">
        <v>396</v>
      </c>
      <c r="B1126" t="s">
        <v>1609</v>
      </c>
      <c r="C1126" t="s">
        <v>695</v>
      </c>
      <c r="D1126" t="s">
        <v>689</v>
      </c>
      <c r="E1126">
        <v>33139</v>
      </c>
      <c r="F1126">
        <v>295000</v>
      </c>
      <c r="G1126" t="str" cm="1">
        <f t="array" ref="G1126">IF(OR(VLOOKUP($C1126,Price_LookUp_tbl,11,FALSE)&gt;$F1126,VLOOKUP($C1126,Price_LookUp_tbl,12,FALSE)&lt;$F1126),"Yes","No")</f>
        <v>No</v>
      </c>
      <c r="H1126">
        <f t="shared" si="153"/>
        <v>-0.50154813694334788</v>
      </c>
      <c r="I1126">
        <v>1</v>
      </c>
      <c r="J1126" t="str">
        <f t="shared" si="154"/>
        <v>No</v>
      </c>
      <c r="K1126">
        <f t="shared" si="155"/>
        <v>-0.90320452723070177</v>
      </c>
      <c r="L1126">
        <v>1</v>
      </c>
      <c r="M1126" t="str">
        <f t="shared" si="156"/>
        <v>No</v>
      </c>
      <c r="N1126">
        <f t="shared" si="157"/>
        <v>-0.95308163633641962</v>
      </c>
      <c r="O1126">
        <v>718</v>
      </c>
      <c r="P1126" t="str">
        <f t="shared" si="158"/>
        <v>No</v>
      </c>
      <c r="Q1126">
        <f t="shared" si="159"/>
        <v>-0.6983827074403961</v>
      </c>
      <c r="S1126">
        <v>1974</v>
      </c>
      <c r="T1126" t="str">
        <f t="shared" si="160"/>
        <v>No</v>
      </c>
      <c r="U1126">
        <f t="shared" si="161"/>
        <v>-2.5265061415205702E-2</v>
      </c>
      <c r="V1126">
        <v>14</v>
      </c>
      <c r="W1126">
        <v>411</v>
      </c>
      <c r="X1126" t="s">
        <v>1610</v>
      </c>
      <c r="Y1126">
        <v>25.783760399999998</v>
      </c>
      <c r="Z1126">
        <v>-80.141279499999996</v>
      </c>
      <c r="AA1126">
        <v>0.68310171780367401</v>
      </c>
    </row>
    <row r="1127" spans="1:27" x14ac:dyDescent="0.3">
      <c r="A1127" t="s">
        <v>396</v>
      </c>
      <c r="B1127" t="s">
        <v>1611</v>
      </c>
      <c r="C1127" t="s">
        <v>695</v>
      </c>
      <c r="D1127" t="s">
        <v>689</v>
      </c>
      <c r="E1127">
        <v>33139</v>
      </c>
      <c r="F1127">
        <v>280000</v>
      </c>
      <c r="G1127" t="str" cm="1">
        <f t="array" ref="G1127">IF(OR(VLOOKUP($C1127,Price_LookUp_tbl,11,FALSE)&gt;$F1127,VLOOKUP($C1127,Price_LookUp_tbl,12,FALSE)&lt;$F1127),"Yes","No")</f>
        <v>No</v>
      </c>
      <c r="H1127">
        <f t="shared" si="153"/>
        <v>-0.50396350789121791</v>
      </c>
      <c r="I1127">
        <v>1</v>
      </c>
      <c r="J1127" t="str">
        <f t="shared" si="154"/>
        <v>No</v>
      </c>
      <c r="K1127">
        <f t="shared" si="155"/>
        <v>-0.90320452723070177</v>
      </c>
      <c r="L1127">
        <v>1</v>
      </c>
      <c r="M1127" t="str">
        <f t="shared" si="156"/>
        <v>No</v>
      </c>
      <c r="N1127">
        <f t="shared" si="157"/>
        <v>-0.95308163633641962</v>
      </c>
      <c r="O1127">
        <v>654</v>
      </c>
      <c r="P1127" t="str">
        <f t="shared" si="158"/>
        <v>No</v>
      </c>
      <c r="Q1127">
        <f t="shared" si="159"/>
        <v>-0.73609629857993486</v>
      </c>
      <c r="S1127">
        <v>1964</v>
      </c>
      <c r="T1127" t="str">
        <f t="shared" si="160"/>
        <v>No</v>
      </c>
      <c r="U1127">
        <f t="shared" si="161"/>
        <v>-0.35978012037634693</v>
      </c>
      <c r="V1127">
        <v>24</v>
      </c>
      <c r="W1127">
        <v>428</v>
      </c>
      <c r="X1127" t="s">
        <v>1612</v>
      </c>
      <c r="Y1127">
        <v>25.783736600000001</v>
      </c>
      <c r="Z1127">
        <v>-80.143250899999998</v>
      </c>
      <c r="AA1127">
        <v>0.75262651038715922</v>
      </c>
    </row>
    <row r="1128" spans="1:27" x14ac:dyDescent="0.3">
      <c r="A1128" t="s">
        <v>396</v>
      </c>
      <c r="B1128" t="s">
        <v>1613</v>
      </c>
      <c r="C1128" t="s">
        <v>695</v>
      </c>
      <c r="D1128" t="s">
        <v>689</v>
      </c>
      <c r="E1128">
        <v>33139</v>
      </c>
      <c r="F1128">
        <v>279000</v>
      </c>
      <c r="G1128" t="str" cm="1">
        <f t="array" ref="G1128">IF(OR(VLOOKUP($C1128,Price_LookUp_tbl,11,FALSE)&gt;$F1128,VLOOKUP($C1128,Price_LookUp_tbl,12,FALSE)&lt;$F1128),"Yes","No")</f>
        <v>No</v>
      </c>
      <c r="H1128">
        <f t="shared" si="153"/>
        <v>-0.50412453262107593</v>
      </c>
      <c r="I1128">
        <v>1</v>
      </c>
      <c r="J1128" t="str">
        <f t="shared" si="154"/>
        <v>No</v>
      </c>
      <c r="K1128">
        <f t="shared" si="155"/>
        <v>-0.90320452723070177</v>
      </c>
      <c r="L1128">
        <v>1</v>
      </c>
      <c r="M1128" t="str">
        <f t="shared" si="156"/>
        <v>No</v>
      </c>
      <c r="N1128">
        <f t="shared" si="157"/>
        <v>-0.95308163633641962</v>
      </c>
      <c r="O1128">
        <v>460</v>
      </c>
      <c r="P1128" t="str">
        <f t="shared" si="158"/>
        <v>No</v>
      </c>
      <c r="Q1128">
        <f t="shared" si="159"/>
        <v>-0.85041562172166174</v>
      </c>
      <c r="S1128">
        <v>1925</v>
      </c>
      <c r="T1128" t="str">
        <f t="shared" si="160"/>
        <v>No</v>
      </c>
      <c r="U1128">
        <f t="shared" si="161"/>
        <v>-1.6643888503247979</v>
      </c>
      <c r="V1128">
        <v>3</v>
      </c>
      <c r="W1128">
        <v>607</v>
      </c>
      <c r="X1128" t="s">
        <v>1614</v>
      </c>
      <c r="Y1128">
        <v>25.783905399999998</v>
      </c>
      <c r="Z1128">
        <v>-80.133578299999996</v>
      </c>
      <c r="AA1128">
        <v>0.60777241238308188</v>
      </c>
    </row>
    <row r="1129" spans="1:27" x14ac:dyDescent="0.3">
      <c r="A1129" t="s">
        <v>396</v>
      </c>
      <c r="B1129" t="s">
        <v>1617</v>
      </c>
      <c r="C1129" t="s">
        <v>695</v>
      </c>
      <c r="D1129" t="s">
        <v>689</v>
      </c>
      <c r="E1129">
        <v>33139</v>
      </c>
      <c r="F1129">
        <v>2450000</v>
      </c>
      <c r="G1129" t="str" cm="1">
        <f t="array" ref="G1129">IF(OR(VLOOKUP($C1129,Price_LookUp_tbl,11,FALSE)&gt;$F1129,VLOOKUP($C1129,Price_LookUp_tbl,12,FALSE)&lt;$F1129),"Yes","No")</f>
        <v>No</v>
      </c>
      <c r="H1129">
        <f t="shared" si="153"/>
        <v>-0.15453984409935109</v>
      </c>
      <c r="I1129">
        <v>2</v>
      </c>
      <c r="J1129" t="str">
        <f t="shared" si="154"/>
        <v>No</v>
      </c>
      <c r="K1129">
        <f t="shared" si="155"/>
        <v>-0.30693858585555878</v>
      </c>
      <c r="L1129">
        <v>2.5</v>
      </c>
      <c r="M1129" t="str">
        <f t="shared" si="156"/>
        <v>No</v>
      </c>
      <c r="N1129">
        <f t="shared" si="157"/>
        <v>-7.1310597383661786E-2</v>
      </c>
      <c r="O1129">
        <v>1324</v>
      </c>
      <c r="P1129" t="str">
        <f t="shared" si="158"/>
        <v>No</v>
      </c>
      <c r="Q1129">
        <f t="shared" si="159"/>
        <v>-0.34128214133788837</v>
      </c>
      <c r="S1129">
        <v>2021</v>
      </c>
      <c r="T1129" t="str">
        <f t="shared" si="160"/>
        <v>No</v>
      </c>
      <c r="U1129">
        <f t="shared" si="161"/>
        <v>1.5469557157021581</v>
      </c>
      <c r="V1129">
        <v>43</v>
      </c>
      <c r="W1129">
        <v>1850</v>
      </c>
      <c r="X1129" t="s">
        <v>1618</v>
      </c>
      <c r="Y1129">
        <v>25.784167799999999</v>
      </c>
      <c r="Z1129">
        <v>-80.142514300000002</v>
      </c>
      <c r="AA1129">
        <v>0.74868970447598415</v>
      </c>
    </row>
    <row r="1130" spans="1:27" x14ac:dyDescent="0.3">
      <c r="A1130" t="s">
        <v>396</v>
      </c>
      <c r="B1130" t="s">
        <v>1619</v>
      </c>
      <c r="C1130" t="s">
        <v>695</v>
      </c>
      <c r="D1130" t="s">
        <v>689</v>
      </c>
      <c r="E1130">
        <v>33139</v>
      </c>
      <c r="F1130">
        <v>329000</v>
      </c>
      <c r="G1130" t="str" cm="1">
        <f t="array" ref="G1130">IF(OR(VLOOKUP($C1130,Price_LookUp_tbl,11,FALSE)&gt;$F1130,VLOOKUP($C1130,Price_LookUp_tbl,12,FALSE)&lt;$F1130),"Yes","No")</f>
        <v>No</v>
      </c>
      <c r="H1130">
        <f t="shared" si="153"/>
        <v>-0.49607329612817574</v>
      </c>
      <c r="I1130">
        <v>2</v>
      </c>
      <c r="J1130" t="str">
        <f t="shared" si="154"/>
        <v>No</v>
      </c>
      <c r="K1130">
        <f t="shared" si="155"/>
        <v>-0.30693858585555878</v>
      </c>
      <c r="L1130">
        <v>2</v>
      </c>
      <c r="M1130" t="str">
        <f t="shared" si="156"/>
        <v>No</v>
      </c>
      <c r="N1130">
        <f t="shared" si="157"/>
        <v>-0.36523427703458106</v>
      </c>
      <c r="O1130">
        <v>730</v>
      </c>
      <c r="P1130" t="str">
        <f t="shared" si="158"/>
        <v>No</v>
      </c>
      <c r="Q1130">
        <f t="shared" si="159"/>
        <v>-0.6913114091017325</v>
      </c>
      <c r="S1130">
        <v>1925</v>
      </c>
      <c r="T1130" t="str">
        <f t="shared" si="160"/>
        <v>No</v>
      </c>
      <c r="U1130">
        <f t="shared" si="161"/>
        <v>-1.6643888503247979</v>
      </c>
      <c r="V1130">
        <v>22</v>
      </c>
      <c r="W1130">
        <v>451</v>
      </c>
      <c r="X1130" t="s">
        <v>1246</v>
      </c>
      <c r="Y1130">
        <v>25.784548399999998</v>
      </c>
      <c r="Z1130">
        <v>-80.133294100000001</v>
      </c>
      <c r="AA1130">
        <v>0.65495007249430603</v>
      </c>
    </row>
    <row r="1131" spans="1:27" x14ac:dyDescent="0.3">
      <c r="A1131" t="s">
        <v>396</v>
      </c>
      <c r="B1131" t="s">
        <v>1620</v>
      </c>
      <c r="C1131" t="s">
        <v>695</v>
      </c>
      <c r="D1131" t="s">
        <v>689</v>
      </c>
      <c r="E1131">
        <v>33139</v>
      </c>
      <c r="F1131">
        <v>245000</v>
      </c>
      <c r="G1131" t="str" cm="1">
        <f t="array" ref="G1131">IF(OR(VLOOKUP($C1131,Price_LookUp_tbl,11,FALSE)&gt;$F1131,VLOOKUP($C1131,Price_LookUp_tbl,12,FALSE)&lt;$F1131),"Yes","No")</f>
        <v>No</v>
      </c>
      <c r="H1131">
        <f t="shared" si="153"/>
        <v>-0.50959937343624795</v>
      </c>
      <c r="I1131">
        <v>1</v>
      </c>
      <c r="J1131" t="str">
        <f t="shared" si="154"/>
        <v>No</v>
      </c>
      <c r="K1131">
        <f t="shared" si="155"/>
        <v>-0.90320452723070177</v>
      </c>
      <c r="L1131">
        <v>1</v>
      </c>
      <c r="M1131" t="str">
        <f t="shared" si="156"/>
        <v>No</v>
      </c>
      <c r="N1131">
        <f t="shared" si="157"/>
        <v>-0.95308163633641962</v>
      </c>
      <c r="O1131">
        <v>390</v>
      </c>
      <c r="P1131" t="str">
        <f t="shared" si="158"/>
        <v>No</v>
      </c>
      <c r="Q1131">
        <f t="shared" si="159"/>
        <v>-0.89166486203053219</v>
      </c>
      <c r="S1131">
        <v>1925</v>
      </c>
      <c r="T1131" t="str">
        <f t="shared" si="160"/>
        <v>No</v>
      </c>
      <c r="U1131">
        <f t="shared" si="161"/>
        <v>-1.6643888503247979</v>
      </c>
      <c r="V1131">
        <v>3</v>
      </c>
      <c r="W1131">
        <v>628</v>
      </c>
      <c r="X1131" t="s">
        <v>1621</v>
      </c>
      <c r="Y1131">
        <v>25.784548399999998</v>
      </c>
      <c r="Z1131">
        <v>-80.133294100000001</v>
      </c>
      <c r="AA1131">
        <v>0.65495007249430603</v>
      </c>
    </row>
    <row r="1132" spans="1:27" x14ac:dyDescent="0.3">
      <c r="A1132" t="s">
        <v>396</v>
      </c>
      <c r="B1132" t="s">
        <v>1622</v>
      </c>
      <c r="C1132" t="s">
        <v>695</v>
      </c>
      <c r="D1132" t="s">
        <v>689</v>
      </c>
      <c r="E1132">
        <v>33139</v>
      </c>
      <c r="F1132">
        <v>879000</v>
      </c>
      <c r="G1132" t="str" cm="1">
        <f t="array" ref="G1132">IF(OR(VLOOKUP($C1132,Price_LookUp_tbl,11,FALSE)&gt;$F1132,VLOOKUP($C1132,Price_LookUp_tbl,12,FALSE)&lt;$F1132),"Yes","No")</f>
        <v>No</v>
      </c>
      <c r="H1132">
        <f t="shared" si="153"/>
        <v>-0.40750969470627402</v>
      </c>
      <c r="I1132">
        <v>2</v>
      </c>
      <c r="J1132" t="str">
        <f t="shared" si="154"/>
        <v>No</v>
      </c>
      <c r="K1132">
        <f t="shared" si="155"/>
        <v>-0.30693858585555878</v>
      </c>
      <c r="L1132">
        <v>2</v>
      </c>
      <c r="M1132" t="str">
        <f t="shared" si="156"/>
        <v>No</v>
      </c>
      <c r="N1132">
        <f t="shared" si="157"/>
        <v>-0.36523427703458106</v>
      </c>
      <c r="O1132">
        <v>1084</v>
      </c>
      <c r="P1132" t="str">
        <f t="shared" si="158"/>
        <v>No</v>
      </c>
      <c r="Q1132">
        <f t="shared" si="159"/>
        <v>-0.48270810811115872</v>
      </c>
      <c r="S1132">
        <v>2001</v>
      </c>
      <c r="T1132" t="str">
        <f t="shared" si="160"/>
        <v>No</v>
      </c>
      <c r="U1132">
        <f t="shared" si="161"/>
        <v>0.87792559777987567</v>
      </c>
      <c r="V1132">
        <v>10</v>
      </c>
      <c r="W1132">
        <v>811</v>
      </c>
      <c r="X1132" t="s">
        <v>1623</v>
      </c>
      <c r="Y1132">
        <v>25.784955499999999</v>
      </c>
      <c r="Z1132">
        <v>-80.142455200000001</v>
      </c>
      <c r="AA1132">
        <v>0.79186366333163627</v>
      </c>
    </row>
    <row r="1133" spans="1:27" x14ac:dyDescent="0.3">
      <c r="A1133" t="s">
        <v>396</v>
      </c>
      <c r="B1133" t="s">
        <v>1624</v>
      </c>
      <c r="C1133" t="s">
        <v>695</v>
      </c>
      <c r="D1133" t="s">
        <v>689</v>
      </c>
      <c r="E1133">
        <v>33139</v>
      </c>
      <c r="F1133">
        <v>350000</v>
      </c>
      <c r="G1133" t="str" cm="1">
        <f t="array" ref="G1133">IF(OR(VLOOKUP($C1133,Price_LookUp_tbl,11,FALSE)&gt;$F1133,VLOOKUP($C1133,Price_LookUp_tbl,12,FALSE)&lt;$F1133),"Yes","No")</f>
        <v>No</v>
      </c>
      <c r="H1133">
        <f t="shared" si="153"/>
        <v>-0.49269177680115767</v>
      </c>
      <c r="I1133">
        <v>2</v>
      </c>
      <c r="J1133" t="str">
        <f t="shared" si="154"/>
        <v>No</v>
      </c>
      <c r="K1133">
        <f t="shared" si="155"/>
        <v>-0.30693858585555878</v>
      </c>
      <c r="L1133">
        <v>1.5</v>
      </c>
      <c r="M1133" t="str">
        <f t="shared" si="156"/>
        <v>No</v>
      </c>
      <c r="N1133">
        <f t="shared" si="157"/>
        <v>-0.65915795668550037</v>
      </c>
      <c r="O1133">
        <v>820</v>
      </c>
      <c r="P1133" t="str">
        <f t="shared" si="158"/>
        <v>No</v>
      </c>
      <c r="Q1133">
        <f t="shared" si="159"/>
        <v>-0.63827667156175616</v>
      </c>
      <c r="S1133">
        <v>1971</v>
      </c>
      <c r="T1133" t="str">
        <f t="shared" si="160"/>
        <v>No</v>
      </c>
      <c r="U1133">
        <f t="shared" si="161"/>
        <v>-0.12561957910354807</v>
      </c>
      <c r="V1133">
        <v>14</v>
      </c>
      <c r="W1133">
        <v>427</v>
      </c>
      <c r="X1133" t="s">
        <v>1625</v>
      </c>
      <c r="Y1133">
        <v>25.790647700000001</v>
      </c>
      <c r="Z1133">
        <v>-80.142640299999997</v>
      </c>
      <c r="AA1133">
        <v>1.147394889564527</v>
      </c>
    </row>
    <row r="1134" spans="1:27" x14ac:dyDescent="0.3">
      <c r="A1134" t="s">
        <v>396</v>
      </c>
      <c r="B1134" t="s">
        <v>1626</v>
      </c>
      <c r="C1134" t="s">
        <v>695</v>
      </c>
      <c r="D1134" t="s">
        <v>689</v>
      </c>
      <c r="E1134">
        <v>33139</v>
      </c>
      <c r="F1134">
        <v>305000</v>
      </c>
      <c r="G1134" t="str" cm="1">
        <f t="array" ref="G1134">IF(OR(VLOOKUP($C1134,Price_LookUp_tbl,11,FALSE)&gt;$F1134,VLOOKUP($C1134,Price_LookUp_tbl,12,FALSE)&lt;$F1134),"Yes","No")</f>
        <v>No</v>
      </c>
      <c r="H1134">
        <f t="shared" si="153"/>
        <v>-0.49993788964476782</v>
      </c>
      <c r="I1134">
        <v>1</v>
      </c>
      <c r="J1134" t="str">
        <f t="shared" si="154"/>
        <v>No</v>
      </c>
      <c r="K1134">
        <f t="shared" si="155"/>
        <v>-0.90320452723070177</v>
      </c>
      <c r="L1134">
        <v>1</v>
      </c>
      <c r="M1134" t="str">
        <f t="shared" si="156"/>
        <v>No</v>
      </c>
      <c r="N1134">
        <f t="shared" si="157"/>
        <v>-0.95308163633641962</v>
      </c>
      <c r="O1134">
        <v>732</v>
      </c>
      <c r="P1134" t="str">
        <f t="shared" si="158"/>
        <v>No</v>
      </c>
      <c r="Q1134">
        <f t="shared" si="159"/>
        <v>-0.6901328593786219</v>
      </c>
      <c r="S1134">
        <v>1957</v>
      </c>
      <c r="T1134" t="str">
        <f t="shared" si="160"/>
        <v>No</v>
      </c>
      <c r="U1134">
        <f t="shared" si="161"/>
        <v>-0.59394066164914583</v>
      </c>
      <c r="V1134">
        <v>68</v>
      </c>
      <c r="W1134">
        <v>417</v>
      </c>
      <c r="X1134" t="s">
        <v>1627</v>
      </c>
      <c r="Y1134">
        <v>25.788354999999999</v>
      </c>
      <c r="Z1134">
        <v>-80.143159999999995</v>
      </c>
      <c r="AA1134">
        <v>1.0173418478393714</v>
      </c>
    </row>
    <row r="1135" spans="1:27" x14ac:dyDescent="0.3">
      <c r="A1135" t="s">
        <v>396</v>
      </c>
      <c r="B1135" t="s">
        <v>1628</v>
      </c>
      <c r="C1135" t="s">
        <v>695</v>
      </c>
      <c r="D1135" t="s">
        <v>689</v>
      </c>
      <c r="E1135">
        <v>33139</v>
      </c>
      <c r="F1135">
        <v>399000</v>
      </c>
      <c r="G1135" t="str" cm="1">
        <f t="array" ref="G1135">IF(OR(VLOOKUP($C1135,Price_LookUp_tbl,11,FALSE)&gt;$F1135,VLOOKUP($C1135,Price_LookUp_tbl,12,FALSE)&lt;$F1135),"Yes","No")</f>
        <v>No</v>
      </c>
      <c r="H1135">
        <f t="shared" si="153"/>
        <v>-0.4848015650381155</v>
      </c>
      <c r="I1135">
        <v>2</v>
      </c>
      <c r="J1135" t="str">
        <f t="shared" si="154"/>
        <v>No</v>
      </c>
      <c r="K1135">
        <f t="shared" si="155"/>
        <v>-0.30693858585555878</v>
      </c>
      <c r="L1135">
        <v>2</v>
      </c>
      <c r="M1135" t="str">
        <f t="shared" si="156"/>
        <v>No</v>
      </c>
      <c r="N1135">
        <f t="shared" si="157"/>
        <v>-0.36523427703458106</v>
      </c>
      <c r="O1135">
        <v>1220</v>
      </c>
      <c r="P1135" t="str">
        <f t="shared" si="158"/>
        <v>No</v>
      </c>
      <c r="Q1135">
        <f t="shared" si="159"/>
        <v>-0.40256672693963885</v>
      </c>
      <c r="S1135">
        <v>1940</v>
      </c>
      <c r="T1135" t="str">
        <f t="shared" si="160"/>
        <v>No</v>
      </c>
      <c r="U1135">
        <f t="shared" si="161"/>
        <v>-1.162616261883086</v>
      </c>
      <c r="V1135">
        <v>22</v>
      </c>
      <c r="W1135">
        <v>327</v>
      </c>
      <c r="X1135" t="s">
        <v>1629</v>
      </c>
      <c r="Y1135">
        <v>25.784844799999998</v>
      </c>
      <c r="Z1135">
        <v>-80.133794199999997</v>
      </c>
      <c r="AA1135">
        <v>0.66902488431254592</v>
      </c>
    </row>
    <row r="1136" spans="1:27" x14ac:dyDescent="0.3">
      <c r="A1136" t="s">
        <v>396</v>
      </c>
      <c r="B1136" t="s">
        <v>1630</v>
      </c>
      <c r="C1136" t="s">
        <v>695</v>
      </c>
      <c r="D1136" t="s">
        <v>689</v>
      </c>
      <c r="E1136">
        <v>33139</v>
      </c>
      <c r="F1136">
        <v>335000</v>
      </c>
      <c r="G1136" t="str" cm="1">
        <f t="array" ref="G1136">IF(OR(VLOOKUP($C1136,Price_LookUp_tbl,11,FALSE)&gt;$F1136,VLOOKUP($C1136,Price_LookUp_tbl,12,FALSE)&lt;$F1136),"Yes","No")</f>
        <v>No</v>
      </c>
      <c r="H1136">
        <f t="shared" si="153"/>
        <v>-0.4951071477490277</v>
      </c>
      <c r="I1136">
        <v>1</v>
      </c>
      <c r="J1136" t="str">
        <f t="shared" si="154"/>
        <v>No</v>
      </c>
      <c r="K1136">
        <f t="shared" si="155"/>
        <v>-0.90320452723070177</v>
      </c>
      <c r="L1136">
        <v>1</v>
      </c>
      <c r="M1136" t="str">
        <f t="shared" si="156"/>
        <v>No</v>
      </c>
      <c r="N1136">
        <f t="shared" si="157"/>
        <v>-0.95308163633641962</v>
      </c>
      <c r="O1136">
        <v>607</v>
      </c>
      <c r="P1136" t="str">
        <f t="shared" si="158"/>
        <v>No</v>
      </c>
      <c r="Q1136">
        <f t="shared" si="159"/>
        <v>-0.76379221707303357</v>
      </c>
      <c r="S1136">
        <v>1951</v>
      </c>
      <c r="T1136" t="str">
        <f t="shared" si="160"/>
        <v>No</v>
      </c>
      <c r="U1136">
        <f t="shared" si="161"/>
        <v>-0.79464969702583055</v>
      </c>
      <c r="V1136">
        <v>8</v>
      </c>
      <c r="W1136">
        <v>552</v>
      </c>
      <c r="X1136" t="s">
        <v>1631</v>
      </c>
      <c r="Y1136">
        <v>25.787572900000001</v>
      </c>
      <c r="Z1136">
        <v>-80.143163700000002</v>
      </c>
      <c r="AA1136">
        <v>0.96985831800006306</v>
      </c>
    </row>
    <row r="1137" spans="1:27" x14ac:dyDescent="0.3">
      <c r="A1137" t="s">
        <v>396</v>
      </c>
      <c r="B1137" t="s">
        <v>1632</v>
      </c>
      <c r="C1137" t="s">
        <v>695</v>
      </c>
      <c r="D1137" t="s">
        <v>689</v>
      </c>
      <c r="E1137">
        <v>33139</v>
      </c>
      <c r="F1137">
        <v>289990</v>
      </c>
      <c r="G1137" t="str" cm="1">
        <f t="array" ref="G1137">IF(OR(VLOOKUP($C1137,Price_LookUp_tbl,11,FALSE)&gt;$F1137,VLOOKUP($C1137,Price_LookUp_tbl,12,FALSE)&lt;$F1137),"Yes","No")</f>
        <v>No</v>
      </c>
      <c r="H1137">
        <f t="shared" si="153"/>
        <v>-0.50235487083993646</v>
      </c>
      <c r="I1137">
        <v>1</v>
      </c>
      <c r="J1137" t="str">
        <f t="shared" si="154"/>
        <v>No</v>
      </c>
      <c r="K1137">
        <f t="shared" si="155"/>
        <v>-0.90320452723070177</v>
      </c>
      <c r="L1137">
        <v>1</v>
      </c>
      <c r="M1137" t="str">
        <f t="shared" si="156"/>
        <v>No</v>
      </c>
      <c r="N1137">
        <f t="shared" si="157"/>
        <v>-0.95308163633641962</v>
      </c>
      <c r="O1137">
        <v>460</v>
      </c>
      <c r="P1137" t="str">
        <f t="shared" si="158"/>
        <v>No</v>
      </c>
      <c r="Q1137">
        <f t="shared" si="159"/>
        <v>-0.85041562172166174</v>
      </c>
      <c r="S1137">
        <v>1925</v>
      </c>
      <c r="T1137" t="str">
        <f t="shared" si="160"/>
        <v>No</v>
      </c>
      <c r="U1137">
        <f t="shared" si="161"/>
        <v>-1.6643888503247979</v>
      </c>
      <c r="V1137">
        <v>6</v>
      </c>
      <c r="W1137">
        <v>630</v>
      </c>
      <c r="X1137" t="s">
        <v>1633</v>
      </c>
      <c r="Y1137">
        <v>25.785021499999999</v>
      </c>
      <c r="Z1137">
        <v>-80.133287800000005</v>
      </c>
      <c r="AA1137">
        <v>0.68696539293878267</v>
      </c>
    </row>
    <row r="1138" spans="1:27" x14ac:dyDescent="0.3">
      <c r="A1138" t="s">
        <v>396</v>
      </c>
      <c r="B1138" t="s">
        <v>1634</v>
      </c>
      <c r="C1138" t="s">
        <v>695</v>
      </c>
      <c r="D1138" t="s">
        <v>689</v>
      </c>
      <c r="E1138">
        <v>33139</v>
      </c>
      <c r="F1138">
        <v>420000</v>
      </c>
      <c r="G1138" t="str" cm="1">
        <f t="array" ref="G1138">IF(OR(VLOOKUP($C1138,Price_LookUp_tbl,11,FALSE)&gt;$F1138,VLOOKUP($C1138,Price_LookUp_tbl,12,FALSE)&lt;$F1138),"Yes","No")</f>
        <v>No</v>
      </c>
      <c r="H1138">
        <f t="shared" si="153"/>
        <v>-0.48142004571109742</v>
      </c>
      <c r="I1138">
        <v>1</v>
      </c>
      <c r="J1138" t="str">
        <f t="shared" si="154"/>
        <v>No</v>
      </c>
      <c r="K1138">
        <f t="shared" si="155"/>
        <v>-0.90320452723070177</v>
      </c>
      <c r="L1138">
        <v>1.5</v>
      </c>
      <c r="M1138" t="str">
        <f t="shared" si="156"/>
        <v>No</v>
      </c>
      <c r="N1138">
        <f t="shared" si="157"/>
        <v>-0.65915795668550037</v>
      </c>
      <c r="O1138">
        <v>718</v>
      </c>
      <c r="P1138" t="str">
        <f t="shared" si="158"/>
        <v>No</v>
      </c>
      <c r="Q1138">
        <f t="shared" si="159"/>
        <v>-0.6983827074403961</v>
      </c>
      <c r="S1138">
        <v>1972</v>
      </c>
      <c r="T1138" t="str">
        <f t="shared" si="160"/>
        <v>No</v>
      </c>
      <c r="U1138">
        <f t="shared" si="161"/>
        <v>-9.2168073207433948E-2</v>
      </c>
      <c r="V1138">
        <v>17</v>
      </c>
      <c r="W1138">
        <v>585</v>
      </c>
      <c r="X1138" t="s">
        <v>1635</v>
      </c>
      <c r="Y1138">
        <v>25.790559200000001</v>
      </c>
      <c r="Z1138">
        <v>-80.143200800000002</v>
      </c>
      <c r="AA1138">
        <v>1.155573755979</v>
      </c>
    </row>
    <row r="1139" spans="1:27" x14ac:dyDescent="0.3">
      <c r="A1139" t="s">
        <v>396</v>
      </c>
      <c r="B1139" t="s">
        <v>1636</v>
      </c>
      <c r="C1139" t="s">
        <v>695</v>
      </c>
      <c r="D1139" t="s">
        <v>689</v>
      </c>
      <c r="E1139">
        <v>33139</v>
      </c>
      <c r="F1139">
        <v>315000</v>
      </c>
      <c r="G1139" t="str" cm="1">
        <f t="array" ref="G1139">IF(OR(VLOOKUP($C1139,Price_LookUp_tbl,11,FALSE)&gt;$F1139,VLOOKUP($C1139,Price_LookUp_tbl,12,FALSE)&lt;$F1139),"Yes","No")</f>
        <v>No</v>
      </c>
      <c r="H1139">
        <f t="shared" si="153"/>
        <v>-0.49832764234618776</v>
      </c>
      <c r="I1139">
        <v>1</v>
      </c>
      <c r="J1139" t="str">
        <f t="shared" si="154"/>
        <v>No</v>
      </c>
      <c r="K1139">
        <f t="shared" si="155"/>
        <v>-0.90320452723070177</v>
      </c>
      <c r="L1139">
        <v>1</v>
      </c>
      <c r="M1139" t="str">
        <f t="shared" si="156"/>
        <v>No</v>
      </c>
      <c r="N1139">
        <f t="shared" si="157"/>
        <v>-0.95308163633641962</v>
      </c>
      <c r="O1139">
        <v>540</v>
      </c>
      <c r="P1139" t="str">
        <f t="shared" si="158"/>
        <v>No</v>
      </c>
      <c r="Q1139">
        <f t="shared" si="159"/>
        <v>-0.80327363279723818</v>
      </c>
      <c r="S1139">
        <v>1965</v>
      </c>
      <c r="T1139" t="str">
        <f t="shared" si="160"/>
        <v>No</v>
      </c>
      <c r="U1139">
        <f t="shared" si="161"/>
        <v>-0.32632861448023281</v>
      </c>
      <c r="V1139">
        <v>52</v>
      </c>
      <c r="W1139">
        <v>583</v>
      </c>
      <c r="X1139" t="s">
        <v>1637</v>
      </c>
      <c r="Y1139">
        <v>25.7850292</v>
      </c>
      <c r="Z1139">
        <v>-80.129991500000003</v>
      </c>
      <c r="AA1139">
        <v>0.67633959634125729</v>
      </c>
    </row>
    <row r="1140" spans="1:27" x14ac:dyDescent="0.3">
      <c r="A1140" t="s">
        <v>396</v>
      </c>
      <c r="B1140" t="s">
        <v>1638</v>
      </c>
      <c r="C1140" t="s">
        <v>695</v>
      </c>
      <c r="D1140" t="s">
        <v>689</v>
      </c>
      <c r="E1140">
        <v>33139</v>
      </c>
      <c r="F1140">
        <v>620000</v>
      </c>
      <c r="G1140" t="str" cm="1">
        <f t="array" ref="G1140">IF(OR(VLOOKUP($C1140,Price_LookUp_tbl,11,FALSE)&gt;$F1140,VLOOKUP($C1140,Price_LookUp_tbl,12,FALSE)&lt;$F1140),"Yes","No")</f>
        <v>No</v>
      </c>
      <c r="H1140">
        <f t="shared" si="153"/>
        <v>-0.4492150997394968</v>
      </c>
      <c r="I1140">
        <v>2</v>
      </c>
      <c r="J1140" t="str">
        <f t="shared" si="154"/>
        <v>No</v>
      </c>
      <c r="K1140">
        <f t="shared" si="155"/>
        <v>-0.30693858585555878</v>
      </c>
      <c r="L1140">
        <v>2</v>
      </c>
      <c r="M1140" t="str">
        <f t="shared" si="156"/>
        <v>No</v>
      </c>
      <c r="N1140">
        <f t="shared" si="157"/>
        <v>-0.36523427703458106</v>
      </c>
      <c r="O1140">
        <v>990</v>
      </c>
      <c r="P1140" t="str">
        <f t="shared" si="158"/>
        <v>No</v>
      </c>
      <c r="Q1140">
        <f t="shared" si="159"/>
        <v>-0.53809994509735626</v>
      </c>
      <c r="S1140">
        <v>1999</v>
      </c>
      <c r="T1140" t="str">
        <f t="shared" si="160"/>
        <v>No</v>
      </c>
      <c r="U1140">
        <f t="shared" si="161"/>
        <v>0.81102258598764743</v>
      </c>
      <c r="V1140">
        <v>8</v>
      </c>
      <c r="W1140">
        <v>626</v>
      </c>
      <c r="X1140" t="s">
        <v>1639</v>
      </c>
      <c r="Y1140">
        <v>25.785474799999999</v>
      </c>
      <c r="Z1140">
        <v>-80.143250899999998</v>
      </c>
      <c r="AA1140">
        <v>0.84905786008882234</v>
      </c>
    </row>
    <row r="1141" spans="1:27" x14ac:dyDescent="0.3">
      <c r="A1141" t="s">
        <v>396</v>
      </c>
      <c r="B1141" t="s">
        <v>1640</v>
      </c>
      <c r="C1141" t="s">
        <v>695</v>
      </c>
      <c r="D1141" t="s">
        <v>689</v>
      </c>
      <c r="E1141">
        <v>33139</v>
      </c>
      <c r="F1141">
        <v>1400000</v>
      </c>
      <c r="G1141" t="str" cm="1">
        <f t="array" ref="G1141">IF(OR(VLOOKUP($C1141,Price_LookUp_tbl,11,FALSE)&gt;$F1141,VLOOKUP($C1141,Price_LookUp_tbl,12,FALSE)&lt;$F1141),"Yes","No")</f>
        <v>No</v>
      </c>
      <c r="H1141">
        <f t="shared" si="153"/>
        <v>-0.32361581045025439</v>
      </c>
      <c r="I1141">
        <v>3</v>
      </c>
      <c r="J1141" t="str">
        <f t="shared" si="154"/>
        <v>No</v>
      </c>
      <c r="K1141">
        <f t="shared" si="155"/>
        <v>0.28932735551958422</v>
      </c>
      <c r="L1141">
        <v>3</v>
      </c>
      <c r="M1141" t="str">
        <f t="shared" si="156"/>
        <v>No</v>
      </c>
      <c r="N1141">
        <f t="shared" si="157"/>
        <v>0.22261308226725748</v>
      </c>
      <c r="O1141">
        <v>1817</v>
      </c>
      <c r="P1141" t="str">
        <f t="shared" si="158"/>
        <v>No</v>
      </c>
      <c r="Q1141">
        <f t="shared" si="159"/>
        <v>-5.0769634591128834E-2</v>
      </c>
      <c r="S1141">
        <v>2015</v>
      </c>
      <c r="T1141" t="str">
        <f t="shared" si="160"/>
        <v>No</v>
      </c>
      <c r="U1141">
        <f t="shared" si="161"/>
        <v>1.3462466803254733</v>
      </c>
      <c r="V1141">
        <v>14</v>
      </c>
      <c r="W1141">
        <v>771</v>
      </c>
      <c r="X1141" t="s">
        <v>1641</v>
      </c>
      <c r="Y1141">
        <v>25.785754099999998</v>
      </c>
      <c r="Z1141">
        <v>-80.135596500000005</v>
      </c>
      <c r="AA1141">
        <v>0.72235309995143093</v>
      </c>
    </row>
    <row r="1142" spans="1:27" x14ac:dyDescent="0.3">
      <c r="A1142" t="s">
        <v>396</v>
      </c>
      <c r="B1142" t="s">
        <v>1642</v>
      </c>
      <c r="C1142" t="s">
        <v>695</v>
      </c>
      <c r="D1142" t="s">
        <v>689</v>
      </c>
      <c r="E1142">
        <v>33139</v>
      </c>
      <c r="F1142">
        <v>2800000</v>
      </c>
      <c r="G1142" t="str" cm="1">
        <f t="array" ref="G1142">IF(OR(VLOOKUP($C1142,Price_LookUp_tbl,11,FALSE)&gt;$F1142,VLOOKUP($C1142,Price_LookUp_tbl,12,FALSE)&lt;$F1142),"Yes","No")</f>
        <v>No</v>
      </c>
      <c r="H1142">
        <f t="shared" si="153"/>
        <v>-9.8181188649049997E-2</v>
      </c>
      <c r="I1142">
        <v>2</v>
      </c>
      <c r="J1142" t="str">
        <f t="shared" si="154"/>
        <v>No</v>
      </c>
      <c r="K1142">
        <f t="shared" si="155"/>
        <v>-0.30693858585555878</v>
      </c>
      <c r="L1142">
        <v>3.5</v>
      </c>
      <c r="M1142" t="str">
        <f t="shared" si="156"/>
        <v>No</v>
      </c>
      <c r="N1142">
        <f t="shared" si="157"/>
        <v>0.51653676191817677</v>
      </c>
      <c r="O1142">
        <v>1919</v>
      </c>
      <c r="P1142" t="str">
        <f t="shared" si="158"/>
        <v>No</v>
      </c>
      <c r="Q1142">
        <f t="shared" si="159"/>
        <v>9.3364012875110682E-3</v>
      </c>
      <c r="S1142">
        <v>2008</v>
      </c>
      <c r="T1142" t="str">
        <f t="shared" si="160"/>
        <v>No</v>
      </c>
      <c r="U1142">
        <f t="shared" si="161"/>
        <v>1.1120861390526746</v>
      </c>
      <c r="V1142">
        <v>1</v>
      </c>
      <c r="W1142">
        <v>1459</v>
      </c>
      <c r="X1142" t="s">
        <v>1643</v>
      </c>
      <c r="Y1142">
        <v>25.789262000000001</v>
      </c>
      <c r="Z1142">
        <v>-80.144720599999999</v>
      </c>
      <c r="AA1142">
        <v>1.1192645754387653</v>
      </c>
    </row>
    <row r="1143" spans="1:27" x14ac:dyDescent="0.3">
      <c r="A1143" t="s">
        <v>396</v>
      </c>
      <c r="B1143" t="s">
        <v>1644</v>
      </c>
      <c r="C1143" t="s">
        <v>695</v>
      </c>
      <c r="D1143" t="s">
        <v>689</v>
      </c>
      <c r="E1143">
        <v>33139</v>
      </c>
      <c r="F1143">
        <v>549000</v>
      </c>
      <c r="G1143" t="str" cm="1">
        <f t="array" ref="G1143">IF(OR(VLOOKUP($C1143,Price_LookUp_tbl,11,FALSE)&gt;$F1143,VLOOKUP($C1143,Price_LookUp_tbl,12,FALSE)&lt;$F1143),"Yes","No")</f>
        <v>No</v>
      </c>
      <c r="H1143">
        <f t="shared" si="153"/>
        <v>-0.46064785555941506</v>
      </c>
      <c r="I1143">
        <v>1</v>
      </c>
      <c r="J1143" t="str">
        <f t="shared" si="154"/>
        <v>No</v>
      </c>
      <c r="K1143">
        <f t="shared" si="155"/>
        <v>-0.90320452723070177</v>
      </c>
      <c r="L1143">
        <v>1.5</v>
      </c>
      <c r="M1143" t="str">
        <f t="shared" si="156"/>
        <v>No</v>
      </c>
      <c r="N1143">
        <f t="shared" si="157"/>
        <v>-0.65915795668550037</v>
      </c>
      <c r="O1143">
        <v>784</v>
      </c>
      <c r="P1143" t="str">
        <f t="shared" si="158"/>
        <v>No</v>
      </c>
      <c r="Q1143">
        <f t="shared" si="159"/>
        <v>-0.65949056657774674</v>
      </c>
      <c r="S1143">
        <v>1969</v>
      </c>
      <c r="T1143" t="str">
        <f t="shared" si="160"/>
        <v>No</v>
      </c>
      <c r="U1143">
        <f t="shared" si="161"/>
        <v>-0.19252259089577634</v>
      </c>
      <c r="V1143">
        <v>10</v>
      </c>
      <c r="W1143">
        <v>700</v>
      </c>
      <c r="X1143" t="s">
        <v>1645</v>
      </c>
      <c r="Y1143">
        <v>25.790130900000001</v>
      </c>
      <c r="Z1143">
        <v>-80.144399800000002</v>
      </c>
      <c r="AA1143">
        <v>1.1618710884593473</v>
      </c>
    </row>
    <row r="1144" spans="1:27" x14ac:dyDescent="0.3">
      <c r="A1144" t="s">
        <v>396</v>
      </c>
      <c r="B1144" t="s">
        <v>1646</v>
      </c>
      <c r="C1144" t="s">
        <v>695</v>
      </c>
      <c r="D1144" t="s">
        <v>689</v>
      </c>
      <c r="E1144">
        <v>33139</v>
      </c>
      <c r="F1144">
        <v>249000</v>
      </c>
      <c r="G1144" t="str" cm="1">
        <f t="array" ref="G1144">IF(OR(VLOOKUP($C1144,Price_LookUp_tbl,11,FALSE)&gt;$F1144,VLOOKUP($C1144,Price_LookUp_tbl,12,FALSE)&lt;$F1144),"Yes","No")</f>
        <v>No</v>
      </c>
      <c r="H1144">
        <f t="shared" si="153"/>
        <v>-0.50895527451681599</v>
      </c>
      <c r="I1144">
        <v>1</v>
      </c>
      <c r="J1144" t="str">
        <f t="shared" si="154"/>
        <v>No</v>
      </c>
      <c r="K1144">
        <f t="shared" si="155"/>
        <v>-0.90320452723070177</v>
      </c>
      <c r="L1144">
        <v>1</v>
      </c>
      <c r="M1144" t="str">
        <f t="shared" si="156"/>
        <v>No</v>
      </c>
      <c r="N1144">
        <f t="shared" si="157"/>
        <v>-0.95308163633641962</v>
      </c>
      <c r="O1144">
        <v>438</v>
      </c>
      <c r="P1144" t="str">
        <f t="shared" si="158"/>
        <v>No</v>
      </c>
      <c r="Q1144">
        <f t="shared" si="159"/>
        <v>-0.86337966867587812</v>
      </c>
      <c r="S1144">
        <v>2015</v>
      </c>
      <c r="T1144" t="str">
        <f t="shared" si="160"/>
        <v>No</v>
      </c>
      <c r="U1144">
        <f t="shared" si="161"/>
        <v>1.3462466803254733</v>
      </c>
      <c r="V1144">
        <v>16</v>
      </c>
      <c r="W1144">
        <v>568</v>
      </c>
      <c r="X1144" t="s">
        <v>457</v>
      </c>
      <c r="Y1144">
        <v>25.787150400000002</v>
      </c>
      <c r="Z1144">
        <v>-80.136798600000006</v>
      </c>
      <c r="AA1144">
        <v>0.82222309332586296</v>
      </c>
    </row>
    <row r="1145" spans="1:27" x14ac:dyDescent="0.3">
      <c r="A1145" t="s">
        <v>396</v>
      </c>
      <c r="B1145" t="s">
        <v>1647</v>
      </c>
      <c r="C1145" t="s">
        <v>695</v>
      </c>
      <c r="D1145" t="s">
        <v>689</v>
      </c>
      <c r="E1145">
        <v>33139</v>
      </c>
      <c r="F1145">
        <v>4495000</v>
      </c>
      <c r="G1145" t="str" cm="1">
        <f t="array" ref="G1145">IF(OR(VLOOKUP($C1145,Price_LookUp_tbl,11,FALSE)&gt;$F1145,VLOOKUP($C1145,Price_LookUp_tbl,12,FALSE)&lt;$F1145),"Yes","No")</f>
        <v>No</v>
      </c>
      <c r="H1145">
        <f t="shared" si="153"/>
        <v>0.1747557284602653</v>
      </c>
      <c r="I1145">
        <v>3</v>
      </c>
      <c r="J1145" t="str">
        <f t="shared" si="154"/>
        <v>No</v>
      </c>
      <c r="K1145">
        <f t="shared" si="155"/>
        <v>0.28932735551958422</v>
      </c>
      <c r="L1145">
        <v>4.5</v>
      </c>
      <c r="M1145" t="str">
        <f t="shared" si="156"/>
        <v>No</v>
      </c>
      <c r="N1145">
        <f t="shared" si="157"/>
        <v>1.1043841212200152</v>
      </c>
      <c r="O1145">
        <v>2250</v>
      </c>
      <c r="P1145" t="str">
        <f t="shared" si="158"/>
        <v>No</v>
      </c>
      <c r="Q1145">
        <f t="shared" si="159"/>
        <v>0.20438638046231311</v>
      </c>
      <c r="S1145">
        <v>1998</v>
      </c>
      <c r="T1145" t="str">
        <f t="shared" si="160"/>
        <v>No</v>
      </c>
      <c r="U1145">
        <f t="shared" si="161"/>
        <v>0.77757108009153331</v>
      </c>
      <c r="V1145">
        <v>71</v>
      </c>
      <c r="W1145">
        <v>1998</v>
      </c>
      <c r="X1145" t="s">
        <v>1648</v>
      </c>
      <c r="Y1145">
        <v>25.787341699999999</v>
      </c>
      <c r="Z1145">
        <v>-80.129358999999994</v>
      </c>
      <c r="AA1145">
        <v>0.83277901277556055</v>
      </c>
    </row>
    <row r="1146" spans="1:27" x14ac:dyDescent="0.3">
      <c r="A1146" t="s">
        <v>396</v>
      </c>
      <c r="B1146" t="s">
        <v>1649</v>
      </c>
      <c r="C1146" t="s">
        <v>695</v>
      </c>
      <c r="D1146" t="s">
        <v>689</v>
      </c>
      <c r="E1146">
        <v>33139</v>
      </c>
      <c r="F1146">
        <v>5995000</v>
      </c>
      <c r="G1146" t="str" cm="1">
        <f t="array" ref="G1146">IF(OR(VLOOKUP($C1146,Price_LookUp_tbl,11,FALSE)&gt;$F1146,VLOOKUP($C1146,Price_LookUp_tbl,12,FALSE)&lt;$F1146),"Yes","No")</f>
        <v>No</v>
      </c>
      <c r="H1146">
        <f t="shared" si="153"/>
        <v>0.41629282324727002</v>
      </c>
      <c r="I1146">
        <v>3</v>
      </c>
      <c r="J1146" t="str">
        <f t="shared" si="154"/>
        <v>No</v>
      </c>
      <c r="K1146">
        <f t="shared" si="155"/>
        <v>0.28932735551958422</v>
      </c>
      <c r="L1146">
        <v>3.5</v>
      </c>
      <c r="M1146" t="str">
        <f t="shared" si="156"/>
        <v>No</v>
      </c>
      <c r="N1146">
        <f t="shared" si="157"/>
        <v>0.51653676191817677</v>
      </c>
      <c r="O1146">
        <v>2820</v>
      </c>
      <c r="P1146" t="str">
        <f t="shared" si="158"/>
        <v>No</v>
      </c>
      <c r="Q1146">
        <f t="shared" si="159"/>
        <v>0.54027305154883021</v>
      </c>
      <c r="S1146">
        <v>1998</v>
      </c>
      <c r="T1146" t="str">
        <f t="shared" si="160"/>
        <v>No</v>
      </c>
      <c r="U1146">
        <f t="shared" si="161"/>
        <v>0.77757108009153331</v>
      </c>
      <c r="V1146">
        <v>1</v>
      </c>
      <c r="W1146">
        <v>2126</v>
      </c>
      <c r="X1146" t="s">
        <v>1650</v>
      </c>
      <c r="Y1146">
        <v>25.787341699999999</v>
      </c>
      <c r="Z1146">
        <v>-80.129358999999994</v>
      </c>
      <c r="AA1146">
        <v>0.83277901277556055</v>
      </c>
    </row>
    <row r="1147" spans="1:27" x14ac:dyDescent="0.3">
      <c r="A1147" t="s">
        <v>396</v>
      </c>
      <c r="B1147" t="s">
        <v>1651</v>
      </c>
      <c r="C1147" t="s">
        <v>695</v>
      </c>
      <c r="D1147" t="s">
        <v>689</v>
      </c>
      <c r="E1147">
        <v>33139</v>
      </c>
      <c r="F1147">
        <v>4995000</v>
      </c>
      <c r="G1147" t="str" cm="1">
        <f t="array" ref="G1147">IF(OR(VLOOKUP($C1147,Price_LookUp_tbl,11,FALSE)&gt;$F1147,VLOOKUP($C1147,Price_LookUp_tbl,12,FALSE)&lt;$F1147),"Yes","No")</f>
        <v>No</v>
      </c>
      <c r="H1147">
        <f t="shared" si="153"/>
        <v>0.25526809338926687</v>
      </c>
      <c r="I1147">
        <v>3</v>
      </c>
      <c r="J1147" t="str">
        <f t="shared" si="154"/>
        <v>No</v>
      </c>
      <c r="K1147">
        <f t="shared" si="155"/>
        <v>0.28932735551958422</v>
      </c>
      <c r="L1147">
        <v>4.5</v>
      </c>
      <c r="M1147" t="str">
        <f t="shared" si="156"/>
        <v>No</v>
      </c>
      <c r="N1147">
        <f t="shared" si="157"/>
        <v>1.1043841212200152</v>
      </c>
      <c r="O1147">
        <v>2250</v>
      </c>
      <c r="P1147" t="str">
        <f t="shared" si="158"/>
        <v>No</v>
      </c>
      <c r="Q1147">
        <f t="shared" si="159"/>
        <v>0.20438638046231311</v>
      </c>
      <c r="S1147">
        <v>1998</v>
      </c>
      <c r="T1147" t="str">
        <f t="shared" si="160"/>
        <v>No</v>
      </c>
      <c r="U1147">
        <f t="shared" si="161"/>
        <v>0.77757108009153331</v>
      </c>
      <c r="V1147">
        <v>41</v>
      </c>
      <c r="W1147">
        <v>2220</v>
      </c>
      <c r="X1147" t="s">
        <v>1648</v>
      </c>
      <c r="Y1147">
        <v>25.787341699999999</v>
      </c>
      <c r="Z1147">
        <v>-80.129358999999994</v>
      </c>
      <c r="AA1147">
        <v>0.83277901277556055</v>
      </c>
    </row>
    <row r="1148" spans="1:27" x14ac:dyDescent="0.3">
      <c r="A1148" t="s">
        <v>396</v>
      </c>
      <c r="B1148" t="s">
        <v>1652</v>
      </c>
      <c r="C1148" t="s">
        <v>695</v>
      </c>
      <c r="D1148" t="s">
        <v>689</v>
      </c>
      <c r="E1148">
        <v>33139</v>
      </c>
      <c r="F1148">
        <v>1999000</v>
      </c>
      <c r="G1148" t="str" cm="1">
        <f t="array" ref="G1148">IF(OR(VLOOKUP($C1148,Price_LookUp_tbl,11,FALSE)&gt;$F1148,VLOOKUP($C1148,Price_LookUp_tbl,12,FALSE)&lt;$F1148),"Yes","No")</f>
        <v>No</v>
      </c>
      <c r="H1148">
        <f t="shared" si="153"/>
        <v>-0.2271619972653105</v>
      </c>
      <c r="I1148">
        <v>2</v>
      </c>
      <c r="J1148" t="str">
        <f t="shared" si="154"/>
        <v>No</v>
      </c>
      <c r="K1148">
        <f t="shared" si="155"/>
        <v>-0.30693858585555878</v>
      </c>
      <c r="L1148">
        <v>2.5</v>
      </c>
      <c r="M1148" t="str">
        <f t="shared" si="156"/>
        <v>No</v>
      </c>
      <c r="N1148">
        <f t="shared" si="157"/>
        <v>-7.1310597383661786E-2</v>
      </c>
      <c r="O1148">
        <v>1450</v>
      </c>
      <c r="P1148" t="str">
        <f t="shared" si="158"/>
        <v>No</v>
      </c>
      <c r="Q1148">
        <f t="shared" si="159"/>
        <v>-0.26703350878192145</v>
      </c>
      <c r="S1148">
        <v>1998</v>
      </c>
      <c r="T1148" t="str">
        <f t="shared" si="160"/>
        <v>No</v>
      </c>
      <c r="U1148">
        <f t="shared" si="161"/>
        <v>0.77757108009153331</v>
      </c>
      <c r="V1148">
        <v>268</v>
      </c>
      <c r="W1148">
        <v>1379</v>
      </c>
      <c r="X1148" t="s">
        <v>1653</v>
      </c>
      <c r="Y1148">
        <v>25.787341699999999</v>
      </c>
      <c r="Z1148">
        <v>-80.129358999999994</v>
      </c>
      <c r="AA1148">
        <v>0.83277901277556055</v>
      </c>
    </row>
    <row r="1149" spans="1:27" x14ac:dyDescent="0.3">
      <c r="A1149" t="s">
        <v>396</v>
      </c>
      <c r="B1149" t="s">
        <v>1654</v>
      </c>
      <c r="C1149" t="s">
        <v>695</v>
      </c>
      <c r="D1149" t="s">
        <v>689</v>
      </c>
      <c r="E1149">
        <v>33139</v>
      </c>
      <c r="F1149">
        <v>4500000</v>
      </c>
      <c r="G1149" t="str" cm="1">
        <f t="array" ref="G1149">IF(OR(VLOOKUP($C1149,Price_LookUp_tbl,11,FALSE)&gt;$F1149,VLOOKUP($C1149,Price_LookUp_tbl,12,FALSE)&lt;$F1149),"Yes","No")</f>
        <v>No</v>
      </c>
      <c r="H1149">
        <f t="shared" si="153"/>
        <v>0.17556085210955533</v>
      </c>
      <c r="I1149">
        <v>3</v>
      </c>
      <c r="J1149" t="str">
        <f t="shared" si="154"/>
        <v>No</v>
      </c>
      <c r="K1149">
        <f t="shared" si="155"/>
        <v>0.28932735551958422</v>
      </c>
      <c r="L1149">
        <v>4.5</v>
      </c>
      <c r="M1149" t="str">
        <f t="shared" si="156"/>
        <v>No</v>
      </c>
      <c r="N1149">
        <f t="shared" si="157"/>
        <v>1.1043841212200152</v>
      </c>
      <c r="O1149">
        <v>2250</v>
      </c>
      <c r="P1149" t="str">
        <f t="shared" si="158"/>
        <v>No</v>
      </c>
      <c r="Q1149">
        <f t="shared" si="159"/>
        <v>0.20438638046231311</v>
      </c>
      <c r="S1149">
        <v>1998</v>
      </c>
      <c r="T1149" t="str">
        <f t="shared" si="160"/>
        <v>No</v>
      </c>
      <c r="U1149">
        <f t="shared" si="161"/>
        <v>0.77757108009153331</v>
      </c>
      <c r="V1149">
        <v>43</v>
      </c>
      <c r="W1149">
        <v>2000</v>
      </c>
      <c r="X1149" t="s">
        <v>1655</v>
      </c>
      <c r="Y1149">
        <v>25.787341699999999</v>
      </c>
      <c r="Z1149">
        <v>-80.129358999999994</v>
      </c>
      <c r="AA1149">
        <v>0.83277901277556055</v>
      </c>
    </row>
    <row r="1150" spans="1:27" x14ac:dyDescent="0.3">
      <c r="A1150" t="s">
        <v>396</v>
      </c>
      <c r="B1150" t="s">
        <v>1656</v>
      </c>
      <c r="C1150" t="s">
        <v>695</v>
      </c>
      <c r="D1150" t="s">
        <v>689</v>
      </c>
      <c r="E1150">
        <v>33139</v>
      </c>
      <c r="F1150">
        <v>519000</v>
      </c>
      <c r="G1150" t="str" cm="1">
        <f t="array" ref="G1150">IF(OR(VLOOKUP($C1150,Price_LookUp_tbl,11,FALSE)&gt;$F1150,VLOOKUP($C1150,Price_LookUp_tbl,12,FALSE)&lt;$F1150),"Yes","No")</f>
        <v>No</v>
      </c>
      <c r="H1150">
        <f t="shared" si="153"/>
        <v>-0.46547859745515513</v>
      </c>
      <c r="I1150">
        <v>1</v>
      </c>
      <c r="J1150" t="str">
        <f t="shared" si="154"/>
        <v>No</v>
      </c>
      <c r="K1150">
        <f t="shared" si="155"/>
        <v>-0.90320452723070177</v>
      </c>
      <c r="L1150">
        <v>1</v>
      </c>
      <c r="M1150" t="str">
        <f t="shared" si="156"/>
        <v>No</v>
      </c>
      <c r="N1150">
        <f t="shared" si="157"/>
        <v>-0.95308163633641962</v>
      </c>
      <c r="O1150">
        <v>722</v>
      </c>
      <c r="P1150" t="str">
        <f t="shared" si="158"/>
        <v>No</v>
      </c>
      <c r="Q1150">
        <f t="shared" si="159"/>
        <v>-0.6960256079941749</v>
      </c>
      <c r="S1150">
        <v>1960</v>
      </c>
      <c r="T1150" t="str">
        <f t="shared" si="160"/>
        <v>No</v>
      </c>
      <c r="U1150">
        <f t="shared" si="161"/>
        <v>-0.49358614396080347</v>
      </c>
      <c r="V1150">
        <v>43</v>
      </c>
      <c r="W1150">
        <v>719</v>
      </c>
      <c r="X1150" t="s">
        <v>1657</v>
      </c>
      <c r="Y1150">
        <v>25.786401900000001</v>
      </c>
      <c r="Z1150">
        <v>-80.144355200000007</v>
      </c>
      <c r="AA1150">
        <v>0.94085846567884079</v>
      </c>
    </row>
    <row r="1151" spans="1:27" x14ac:dyDescent="0.3">
      <c r="A1151" t="s">
        <v>396</v>
      </c>
      <c r="B1151" t="s">
        <v>1658</v>
      </c>
      <c r="C1151" t="s">
        <v>695</v>
      </c>
      <c r="D1151" t="s">
        <v>689</v>
      </c>
      <c r="E1151">
        <v>33139</v>
      </c>
      <c r="F1151">
        <v>515000</v>
      </c>
      <c r="G1151" t="str" cm="1">
        <f t="array" ref="G1151">IF(OR(VLOOKUP($C1151,Price_LookUp_tbl,11,FALSE)&gt;$F1151,VLOOKUP($C1151,Price_LookUp_tbl,12,FALSE)&lt;$F1151),"Yes","No")</f>
        <v>No</v>
      </c>
      <c r="H1151">
        <f t="shared" si="153"/>
        <v>-0.46612269637458714</v>
      </c>
      <c r="I1151">
        <v>2</v>
      </c>
      <c r="J1151" t="str">
        <f t="shared" si="154"/>
        <v>No</v>
      </c>
      <c r="K1151">
        <f t="shared" si="155"/>
        <v>-0.30693858585555878</v>
      </c>
      <c r="L1151">
        <v>2</v>
      </c>
      <c r="M1151" t="str">
        <f t="shared" si="156"/>
        <v>No</v>
      </c>
      <c r="N1151">
        <f t="shared" si="157"/>
        <v>-0.36523427703458106</v>
      </c>
      <c r="O1151">
        <v>1061</v>
      </c>
      <c r="P1151" t="str">
        <f t="shared" si="158"/>
        <v>No</v>
      </c>
      <c r="Q1151">
        <f t="shared" si="159"/>
        <v>-0.49626142992693051</v>
      </c>
      <c r="S1151">
        <v>1960</v>
      </c>
      <c r="T1151" t="str">
        <f t="shared" si="160"/>
        <v>No</v>
      </c>
      <c r="U1151">
        <f t="shared" si="161"/>
        <v>-0.49358614396080347</v>
      </c>
      <c r="V1151">
        <v>71</v>
      </c>
      <c r="W1151">
        <v>485</v>
      </c>
      <c r="X1151" t="s">
        <v>1659</v>
      </c>
      <c r="Y1151">
        <v>25.786401900000001</v>
      </c>
      <c r="Z1151">
        <v>-80.144355200000007</v>
      </c>
      <c r="AA1151">
        <v>0.94085846567884079</v>
      </c>
    </row>
    <row r="1152" spans="1:27" x14ac:dyDescent="0.3">
      <c r="A1152" t="s">
        <v>396</v>
      </c>
      <c r="B1152" t="s">
        <v>1660</v>
      </c>
      <c r="C1152" t="s">
        <v>695</v>
      </c>
      <c r="D1152" t="s">
        <v>689</v>
      </c>
      <c r="E1152">
        <v>33139</v>
      </c>
      <c r="F1152">
        <v>900000</v>
      </c>
      <c r="G1152" t="str" cm="1">
        <f t="array" ref="G1152">IF(OR(VLOOKUP($C1152,Price_LookUp_tbl,11,FALSE)&gt;$F1152,VLOOKUP($C1152,Price_LookUp_tbl,12,FALSE)&lt;$F1152),"Yes","No")</f>
        <v>No</v>
      </c>
      <c r="H1152">
        <f t="shared" si="153"/>
        <v>-0.40412817537925594</v>
      </c>
      <c r="I1152">
        <v>1</v>
      </c>
      <c r="J1152" t="str">
        <f t="shared" si="154"/>
        <v>No</v>
      </c>
      <c r="K1152">
        <f t="shared" si="155"/>
        <v>-0.90320452723070177</v>
      </c>
      <c r="L1152">
        <v>2</v>
      </c>
      <c r="M1152" t="str">
        <f t="shared" si="156"/>
        <v>No</v>
      </c>
      <c r="N1152">
        <f t="shared" si="157"/>
        <v>-0.36523427703458106</v>
      </c>
      <c r="O1152">
        <v>940</v>
      </c>
      <c r="P1152" t="str">
        <f t="shared" si="158"/>
        <v>No</v>
      </c>
      <c r="Q1152">
        <f t="shared" si="159"/>
        <v>-0.56756368817512093</v>
      </c>
      <c r="S1152">
        <v>1998</v>
      </c>
      <c r="T1152" t="str">
        <f t="shared" si="160"/>
        <v>No</v>
      </c>
      <c r="U1152">
        <f t="shared" si="161"/>
        <v>0.77757108009153331</v>
      </c>
      <c r="V1152">
        <v>34</v>
      </c>
      <c r="W1152">
        <v>957</v>
      </c>
      <c r="X1152" t="s">
        <v>1661</v>
      </c>
      <c r="Y1152">
        <v>25.787952000000001</v>
      </c>
      <c r="Z1152">
        <v>-80.129086999999998</v>
      </c>
      <c r="AA1152">
        <v>0.87440500307365254</v>
      </c>
    </row>
    <row r="1153" spans="1:27" x14ac:dyDescent="0.3">
      <c r="A1153" t="s">
        <v>396</v>
      </c>
      <c r="B1153" t="s">
        <v>1662</v>
      </c>
      <c r="C1153" t="s">
        <v>695</v>
      </c>
      <c r="D1153" t="s">
        <v>689</v>
      </c>
      <c r="E1153">
        <v>33139</v>
      </c>
      <c r="F1153">
        <v>749000</v>
      </c>
      <c r="G1153" t="str" cm="1">
        <f t="array" ref="G1153">IF(OR(VLOOKUP($C1153,Price_LookUp_tbl,11,FALSE)&gt;$F1153,VLOOKUP($C1153,Price_LookUp_tbl,12,FALSE)&lt;$F1153),"Yes","No")</f>
        <v>No</v>
      </c>
      <c r="H1153">
        <f t="shared" si="153"/>
        <v>-0.42844290958781445</v>
      </c>
      <c r="I1153">
        <v>3</v>
      </c>
      <c r="J1153" t="str">
        <f t="shared" si="154"/>
        <v>No</v>
      </c>
      <c r="K1153">
        <f t="shared" si="155"/>
        <v>0.28932735551958422</v>
      </c>
      <c r="L1153">
        <v>2</v>
      </c>
      <c r="M1153" t="str">
        <f t="shared" si="156"/>
        <v>No</v>
      </c>
      <c r="N1153">
        <f t="shared" si="157"/>
        <v>-0.36523427703458106</v>
      </c>
      <c r="O1153">
        <v>1217</v>
      </c>
      <c r="P1153" t="str">
        <f t="shared" si="158"/>
        <v>No</v>
      </c>
      <c r="Q1153">
        <f t="shared" si="159"/>
        <v>-0.40433455152430475</v>
      </c>
      <c r="S1153">
        <v>1935</v>
      </c>
      <c r="T1153" t="str">
        <f t="shared" si="160"/>
        <v>No</v>
      </c>
      <c r="U1153">
        <f t="shared" si="161"/>
        <v>-1.3298737913636565</v>
      </c>
      <c r="V1153">
        <v>7</v>
      </c>
      <c r="W1153">
        <v>615</v>
      </c>
      <c r="X1153" t="s">
        <v>1663</v>
      </c>
      <c r="Y1153">
        <v>25.787878299999999</v>
      </c>
      <c r="Z1153">
        <v>-80.134549699999994</v>
      </c>
      <c r="AA1153">
        <v>0.87158346528305097</v>
      </c>
    </row>
    <row r="1154" spans="1:27" x14ac:dyDescent="0.3">
      <c r="A1154" t="s">
        <v>396</v>
      </c>
      <c r="B1154" t="s">
        <v>1664</v>
      </c>
      <c r="C1154" t="s">
        <v>695</v>
      </c>
      <c r="D1154" t="s">
        <v>689</v>
      </c>
      <c r="E1154">
        <v>33139</v>
      </c>
      <c r="F1154">
        <v>459000</v>
      </c>
      <c r="G1154" t="str" cm="1">
        <f t="array" ref="G1154">IF(OR(VLOOKUP($C1154,Price_LookUp_tbl,11,FALSE)&gt;$F1154,VLOOKUP($C1154,Price_LookUp_tbl,12,FALSE)&lt;$F1154),"Yes","No")</f>
        <v>No</v>
      </c>
      <c r="H1154">
        <f t="shared" ref="H1154:H1217" si="162">STANDARDIZE($F1154,VLOOKUP($C1154,Price_LookUp_tbl,2,FALSE),VLOOKUP($C1154,Price_LookUp_tbl,3,FALSE))</f>
        <v>-0.47514008124663532</v>
      </c>
      <c r="I1154">
        <v>2</v>
      </c>
      <c r="J1154" t="str">
        <f t="shared" ref="J1154:J1217" si="163">IF(OR(VLOOKUP($C1154,Beds_LookUp_tbl,11,FALSE)&gt;$I1154,VLOOKUP($C1154,Beds_LookUp_tbl,12,FALSE)&lt;$I1154),"Yes","No")</f>
        <v>No</v>
      </c>
      <c r="K1154">
        <f t="shared" ref="K1154:K1217" si="164">STANDARDIZE($I1154,VLOOKUP($C1154,Beds_LookUp_tbl,2,FALSE),VLOOKUP($C1154,Beds_LookUp_tbl,3,FALSE))</f>
        <v>-0.30693858585555878</v>
      </c>
      <c r="L1154">
        <v>1.5</v>
      </c>
      <c r="M1154" t="str">
        <f t="shared" ref="M1154:M1217" si="165">IF(OR(VLOOKUP($C1154,Baths_LookUp_tbl,11,FALSE)&gt;$L1154,VLOOKUP($C1154,Baths_LookUp_tbl,12,FALSE)&lt;$L1154),"Yes","No")</f>
        <v>No</v>
      </c>
      <c r="N1154">
        <f t="shared" ref="N1154:N1217" si="166">STANDARDIZE($L1154,VLOOKUP($C1154,Baths_LookUp_tbl,2,FALSE),VLOOKUP($C1154,Baths_LookUp_tbl,3,FALSE))</f>
        <v>-0.65915795668550037</v>
      </c>
      <c r="O1154">
        <v>707</v>
      </c>
      <c r="P1154" t="str">
        <f t="shared" ref="P1154:P1217" si="167">IF(OR(VLOOKUP($C1154,Square_Feet_LookUp_tbl,11,FALSE)&gt;$O1154,VLOOKUP($C1154,Square_Feet_LookUp_tbl,12,FALSE)&lt;$O1154),"Yes","No")</f>
        <v>No</v>
      </c>
      <c r="Q1154">
        <f t="shared" ref="Q1154:Q1217" si="168">STANDARDIZE($O1154,VLOOKUP($C1154,Square_Feet_LookUp_tbl,2,FALSE),VLOOKUP($C1154,Square_Feet_LookUp_tbl,3,FALSE))</f>
        <v>-0.70486473091750423</v>
      </c>
      <c r="S1154">
        <v>1935</v>
      </c>
      <c r="T1154" t="str">
        <f t="shared" ref="T1154:T1217" si="169">IF(OR(VLOOKUP($C1154,Year_Built_LookUp_tbl,11,FALSE)&gt;$S1154,VLOOKUP($C1154,Year_Built_LookUp_tbl,12,FALSE)&lt;$S1154),"Yes","No")</f>
        <v>No</v>
      </c>
      <c r="U1154">
        <f t="shared" ref="U1154:U1217" si="170">STANDARDIZE($S1154,VLOOKUP($C1154,Year_Built_LookUp_tbl,2,FALSE),VLOOKUP($C1154,Year_Built_LookUp_tbl,3,FALSE))</f>
        <v>-1.3298737913636565</v>
      </c>
      <c r="V1154">
        <v>44</v>
      </c>
      <c r="W1154">
        <v>649</v>
      </c>
      <c r="X1154" t="s">
        <v>601</v>
      </c>
      <c r="Y1154">
        <v>25.7877683</v>
      </c>
      <c r="Z1154">
        <v>-80.136801800000001</v>
      </c>
      <c r="AA1154">
        <v>0.86476835544593511</v>
      </c>
    </row>
    <row r="1155" spans="1:27" x14ac:dyDescent="0.3">
      <c r="A1155" t="s">
        <v>396</v>
      </c>
      <c r="B1155" t="s">
        <v>1665</v>
      </c>
      <c r="C1155" t="s">
        <v>695</v>
      </c>
      <c r="D1155" t="s">
        <v>689</v>
      </c>
      <c r="E1155">
        <v>33139</v>
      </c>
      <c r="F1155">
        <v>749900</v>
      </c>
      <c r="G1155" t="str" cm="1">
        <f t="array" ref="G1155">IF(OR(VLOOKUP($C1155,Price_LookUp_tbl,11,FALSE)&gt;$F1155,VLOOKUP($C1155,Price_LookUp_tbl,12,FALSE)&lt;$F1155),"Yes","No")</f>
        <v>No</v>
      </c>
      <c r="H1155">
        <f t="shared" si="162"/>
        <v>-0.42829798733094221</v>
      </c>
      <c r="I1155">
        <v>2</v>
      </c>
      <c r="J1155" t="str">
        <f t="shared" si="163"/>
        <v>No</v>
      </c>
      <c r="K1155">
        <f t="shared" si="164"/>
        <v>-0.30693858585555878</v>
      </c>
      <c r="L1155">
        <v>2</v>
      </c>
      <c r="M1155" t="str">
        <f t="shared" si="165"/>
        <v>No</v>
      </c>
      <c r="N1155">
        <f t="shared" si="166"/>
        <v>-0.36523427703458106</v>
      </c>
      <c r="O1155">
        <v>857</v>
      </c>
      <c r="P1155" t="str">
        <f t="shared" si="167"/>
        <v>No</v>
      </c>
      <c r="Q1155">
        <f t="shared" si="168"/>
        <v>-0.61647350168421033</v>
      </c>
      <c r="S1155">
        <v>1935</v>
      </c>
      <c r="T1155" t="str">
        <f t="shared" si="169"/>
        <v>No</v>
      </c>
      <c r="U1155">
        <f t="shared" si="170"/>
        <v>-1.3298737913636565</v>
      </c>
      <c r="V1155">
        <v>64</v>
      </c>
      <c r="W1155">
        <v>875</v>
      </c>
      <c r="X1155" t="s">
        <v>1666</v>
      </c>
      <c r="Y1155">
        <v>25.787969499999999</v>
      </c>
      <c r="Z1155">
        <v>-80.134713199999993</v>
      </c>
      <c r="AA1155">
        <v>0.87716893915269289</v>
      </c>
    </row>
    <row r="1156" spans="1:27" x14ac:dyDescent="0.3">
      <c r="A1156" t="s">
        <v>396</v>
      </c>
      <c r="B1156" t="s">
        <v>1667</v>
      </c>
      <c r="C1156" t="s">
        <v>695</v>
      </c>
      <c r="D1156" t="s">
        <v>689</v>
      </c>
      <c r="E1156">
        <v>33139</v>
      </c>
      <c r="F1156">
        <v>310000</v>
      </c>
      <c r="G1156" t="str" cm="1">
        <f t="array" ref="G1156">IF(OR(VLOOKUP($C1156,Price_LookUp_tbl,11,FALSE)&gt;$F1156,VLOOKUP($C1156,Price_LookUp_tbl,12,FALSE)&lt;$F1156),"Yes","No")</f>
        <v>No</v>
      </c>
      <c r="H1156">
        <f t="shared" si="162"/>
        <v>-0.49913276599547779</v>
      </c>
      <c r="I1156">
        <v>1</v>
      </c>
      <c r="J1156" t="str">
        <f t="shared" si="163"/>
        <v>No</v>
      </c>
      <c r="K1156">
        <f t="shared" si="164"/>
        <v>-0.90320452723070177</v>
      </c>
      <c r="L1156">
        <v>1</v>
      </c>
      <c r="M1156" t="str">
        <f t="shared" si="165"/>
        <v>No</v>
      </c>
      <c r="N1156">
        <f t="shared" si="166"/>
        <v>-0.95308163633641962</v>
      </c>
      <c r="O1156">
        <v>650</v>
      </c>
      <c r="P1156" t="str">
        <f t="shared" si="167"/>
        <v>No</v>
      </c>
      <c r="Q1156">
        <f t="shared" si="168"/>
        <v>-0.73845339802615595</v>
      </c>
      <c r="S1156">
        <v>1951</v>
      </c>
      <c r="T1156" t="str">
        <f t="shared" si="169"/>
        <v>No</v>
      </c>
      <c r="U1156">
        <f t="shared" si="170"/>
        <v>-0.79464969702583055</v>
      </c>
      <c r="V1156">
        <v>24</v>
      </c>
      <c r="W1156">
        <v>477</v>
      </c>
      <c r="X1156" t="s">
        <v>455</v>
      </c>
      <c r="Y1156">
        <v>25.787764299999999</v>
      </c>
      <c r="Z1156">
        <v>-80.141998099999995</v>
      </c>
      <c r="AA1156">
        <v>0.94880447382450184</v>
      </c>
    </row>
    <row r="1157" spans="1:27" x14ac:dyDescent="0.3">
      <c r="A1157" t="s">
        <v>396</v>
      </c>
      <c r="B1157" t="s">
        <v>1668</v>
      </c>
      <c r="C1157" t="s">
        <v>695</v>
      </c>
      <c r="D1157" t="s">
        <v>689</v>
      </c>
      <c r="E1157">
        <v>33139</v>
      </c>
      <c r="F1157">
        <v>325000</v>
      </c>
      <c r="G1157" t="str" cm="1">
        <f t="array" ref="G1157">IF(OR(VLOOKUP($C1157,Price_LookUp_tbl,11,FALSE)&gt;$F1157,VLOOKUP($C1157,Price_LookUp_tbl,12,FALSE)&lt;$F1157),"Yes","No")</f>
        <v>No</v>
      </c>
      <c r="H1157">
        <f t="shared" si="162"/>
        <v>-0.49671739504760776</v>
      </c>
      <c r="I1157">
        <v>1</v>
      </c>
      <c r="J1157" t="str">
        <f t="shared" si="163"/>
        <v>No</v>
      </c>
      <c r="K1157">
        <f t="shared" si="164"/>
        <v>-0.90320452723070177</v>
      </c>
      <c r="L1157">
        <v>1</v>
      </c>
      <c r="M1157" t="str">
        <f t="shared" si="165"/>
        <v>No</v>
      </c>
      <c r="N1157">
        <f t="shared" si="166"/>
        <v>-0.95308163633641962</v>
      </c>
      <c r="O1157">
        <v>680</v>
      </c>
      <c r="P1157" t="str">
        <f t="shared" si="167"/>
        <v>No</v>
      </c>
      <c r="Q1157">
        <f t="shared" si="168"/>
        <v>-0.72077515217949717</v>
      </c>
      <c r="S1157">
        <v>1949</v>
      </c>
      <c r="T1157" t="str">
        <f t="shared" si="169"/>
        <v>No</v>
      </c>
      <c r="U1157">
        <f t="shared" si="170"/>
        <v>-0.86155270881805879</v>
      </c>
      <c r="V1157">
        <v>57</v>
      </c>
      <c r="W1157">
        <v>478</v>
      </c>
      <c r="X1157" t="s">
        <v>1669</v>
      </c>
      <c r="Y1157">
        <v>25.788336900000001</v>
      </c>
      <c r="Z1157">
        <v>-80.135574700000006</v>
      </c>
      <c r="AA1157">
        <v>0.90081968329894901</v>
      </c>
    </row>
    <row r="1158" spans="1:27" x14ac:dyDescent="0.3">
      <c r="A1158" t="s">
        <v>396</v>
      </c>
      <c r="B1158" t="s">
        <v>1670</v>
      </c>
      <c r="C1158" t="s">
        <v>695</v>
      </c>
      <c r="D1158" t="s">
        <v>689</v>
      </c>
      <c r="E1158">
        <v>33139</v>
      </c>
      <c r="F1158">
        <v>269000</v>
      </c>
      <c r="G1158" t="str" cm="1">
        <f t="array" ref="G1158">IF(OR(VLOOKUP($C1158,Price_LookUp_tbl,11,FALSE)&gt;$F1158,VLOOKUP($C1158,Price_LookUp_tbl,12,FALSE)&lt;$F1158),"Yes","No")</f>
        <v>No</v>
      </c>
      <c r="H1158">
        <f t="shared" si="162"/>
        <v>-0.50573477991965587</v>
      </c>
      <c r="I1158">
        <v>1</v>
      </c>
      <c r="J1158" t="str">
        <f t="shared" si="163"/>
        <v>No</v>
      </c>
      <c r="K1158">
        <f t="shared" si="164"/>
        <v>-0.90320452723070177</v>
      </c>
      <c r="L1158">
        <v>1</v>
      </c>
      <c r="M1158" t="str">
        <f t="shared" si="165"/>
        <v>No</v>
      </c>
      <c r="N1158">
        <f t="shared" si="166"/>
        <v>-0.95308163633641962</v>
      </c>
      <c r="O1158">
        <v>530</v>
      </c>
      <c r="P1158" t="str">
        <f t="shared" si="167"/>
        <v>No</v>
      </c>
      <c r="Q1158">
        <f t="shared" si="168"/>
        <v>-0.80916638141279118</v>
      </c>
      <c r="S1158">
        <v>1925</v>
      </c>
      <c r="T1158" t="str">
        <f t="shared" si="169"/>
        <v>No</v>
      </c>
      <c r="U1158">
        <f t="shared" si="170"/>
        <v>-1.6643888503247979</v>
      </c>
      <c r="V1158">
        <v>1</v>
      </c>
      <c r="W1158">
        <v>508</v>
      </c>
      <c r="X1158" t="s">
        <v>1671</v>
      </c>
      <c r="Y1158">
        <v>25.788383199999998</v>
      </c>
      <c r="Z1158">
        <v>-80.133568299999993</v>
      </c>
      <c r="AA1158">
        <v>0.91281293828418519</v>
      </c>
    </row>
    <row r="1159" spans="1:27" x14ac:dyDescent="0.3">
      <c r="A1159" t="s">
        <v>396</v>
      </c>
      <c r="B1159" t="s">
        <v>1672</v>
      </c>
      <c r="C1159" t="s">
        <v>695</v>
      </c>
      <c r="D1159" t="s">
        <v>689</v>
      </c>
      <c r="E1159">
        <v>33139</v>
      </c>
      <c r="F1159">
        <v>268000</v>
      </c>
      <c r="G1159" t="str" cm="1">
        <f t="array" ref="G1159">IF(OR(VLOOKUP($C1159,Price_LookUp_tbl,11,FALSE)&gt;$F1159,VLOOKUP($C1159,Price_LookUp_tbl,12,FALSE)&lt;$F1159),"Yes","No")</f>
        <v>No</v>
      </c>
      <c r="H1159">
        <f t="shared" si="162"/>
        <v>-0.50589580464951389</v>
      </c>
      <c r="I1159">
        <v>1</v>
      </c>
      <c r="J1159" t="str">
        <f t="shared" si="163"/>
        <v>No</v>
      </c>
      <c r="K1159">
        <f t="shared" si="164"/>
        <v>-0.90320452723070177</v>
      </c>
      <c r="L1159">
        <v>1</v>
      </c>
      <c r="M1159" t="str">
        <f t="shared" si="165"/>
        <v>No</v>
      </c>
      <c r="N1159">
        <f t="shared" si="166"/>
        <v>-0.95308163633641962</v>
      </c>
      <c r="O1159">
        <v>682</v>
      </c>
      <c r="P1159" t="str">
        <f t="shared" si="167"/>
        <v>No</v>
      </c>
      <c r="Q1159">
        <f t="shared" si="168"/>
        <v>-0.71959660245638657</v>
      </c>
      <c r="S1159">
        <v>1936</v>
      </c>
      <c r="T1159" t="str">
        <f t="shared" si="169"/>
        <v>No</v>
      </c>
      <c r="U1159">
        <f t="shared" si="170"/>
        <v>-1.2964222854675425</v>
      </c>
      <c r="V1159">
        <v>14</v>
      </c>
      <c r="W1159">
        <v>393</v>
      </c>
      <c r="X1159" t="s">
        <v>1673</v>
      </c>
      <c r="Y1159">
        <v>25.788501199999999</v>
      </c>
      <c r="Z1159">
        <v>-80.136151299999995</v>
      </c>
      <c r="AA1159">
        <v>0.91281575584483576</v>
      </c>
    </row>
    <row r="1160" spans="1:27" x14ac:dyDescent="0.3">
      <c r="A1160" t="s">
        <v>396</v>
      </c>
      <c r="B1160" t="s">
        <v>1674</v>
      </c>
      <c r="C1160" t="s">
        <v>695</v>
      </c>
      <c r="D1160" t="s">
        <v>689</v>
      </c>
      <c r="E1160">
        <v>33139</v>
      </c>
      <c r="F1160">
        <v>255000</v>
      </c>
      <c r="G1160" t="str" cm="1">
        <f t="array" ref="G1160">IF(OR(VLOOKUP($C1160,Price_LookUp_tbl,11,FALSE)&gt;$F1160,VLOOKUP($C1160,Price_LookUp_tbl,12,FALSE)&lt;$F1160),"Yes","No")</f>
        <v>No</v>
      </c>
      <c r="H1160">
        <f t="shared" si="162"/>
        <v>-0.507989126137668</v>
      </c>
      <c r="I1160">
        <v>1</v>
      </c>
      <c r="J1160" t="str">
        <f t="shared" si="163"/>
        <v>No</v>
      </c>
      <c r="K1160">
        <f t="shared" si="164"/>
        <v>-0.90320452723070177</v>
      </c>
      <c r="L1160">
        <v>1</v>
      </c>
      <c r="M1160" t="str">
        <f t="shared" si="165"/>
        <v>No</v>
      </c>
      <c r="N1160">
        <f t="shared" si="166"/>
        <v>-0.95308163633641962</v>
      </c>
      <c r="O1160">
        <v>431</v>
      </c>
      <c r="P1160" t="str">
        <f t="shared" si="167"/>
        <v>No</v>
      </c>
      <c r="Q1160">
        <f t="shared" si="168"/>
        <v>-0.86750459270676517</v>
      </c>
      <c r="S1160">
        <v>2015</v>
      </c>
      <c r="T1160" t="str">
        <f t="shared" si="169"/>
        <v>No</v>
      </c>
      <c r="U1160">
        <f t="shared" si="170"/>
        <v>1.3462466803254733</v>
      </c>
      <c r="V1160">
        <v>22</v>
      </c>
      <c r="W1160">
        <v>592</v>
      </c>
      <c r="X1160" t="s">
        <v>1675</v>
      </c>
      <c r="Y1160">
        <v>25.788581700000002</v>
      </c>
      <c r="Z1160">
        <v>-80.136817699999995</v>
      </c>
      <c r="AA1160">
        <v>0.920855494195294</v>
      </c>
    </row>
    <row r="1161" spans="1:27" x14ac:dyDescent="0.3">
      <c r="A1161" t="s">
        <v>396</v>
      </c>
      <c r="B1161" t="s">
        <v>1676</v>
      </c>
      <c r="C1161" t="s">
        <v>695</v>
      </c>
      <c r="D1161" t="s">
        <v>689</v>
      </c>
      <c r="E1161">
        <v>33139</v>
      </c>
      <c r="F1161">
        <v>249000</v>
      </c>
      <c r="G1161" t="str" cm="1">
        <f t="array" ref="G1161">IF(OR(VLOOKUP($C1161,Price_LookUp_tbl,11,FALSE)&gt;$F1161,VLOOKUP($C1161,Price_LookUp_tbl,12,FALSE)&lt;$F1161),"Yes","No")</f>
        <v>No</v>
      </c>
      <c r="H1161">
        <f t="shared" si="162"/>
        <v>-0.50895527451681599</v>
      </c>
      <c r="I1161">
        <v>1</v>
      </c>
      <c r="J1161" t="str">
        <f t="shared" si="163"/>
        <v>No</v>
      </c>
      <c r="K1161">
        <f t="shared" si="164"/>
        <v>-0.90320452723070177</v>
      </c>
      <c r="L1161">
        <v>1</v>
      </c>
      <c r="M1161" t="str">
        <f t="shared" si="165"/>
        <v>No</v>
      </c>
      <c r="N1161">
        <f t="shared" si="166"/>
        <v>-0.95308163633641962</v>
      </c>
      <c r="O1161">
        <v>436</v>
      </c>
      <c r="P1161" t="str">
        <f t="shared" si="167"/>
        <v>No</v>
      </c>
      <c r="Q1161">
        <f t="shared" si="168"/>
        <v>-0.86455821839898872</v>
      </c>
      <c r="S1161">
        <v>2008</v>
      </c>
      <c r="T1161" t="str">
        <f t="shared" si="169"/>
        <v>No</v>
      </c>
      <c r="U1161">
        <f t="shared" si="170"/>
        <v>1.1120861390526746</v>
      </c>
      <c r="V1161">
        <v>67</v>
      </c>
      <c r="W1161">
        <v>571</v>
      </c>
      <c r="X1161" t="s">
        <v>1677</v>
      </c>
      <c r="Y1161">
        <v>25.788651399999999</v>
      </c>
      <c r="Z1161">
        <v>-80.134391899999997</v>
      </c>
      <c r="AA1161">
        <v>0.92560665321213076</v>
      </c>
    </row>
    <row r="1162" spans="1:27" x14ac:dyDescent="0.3">
      <c r="A1162" t="s">
        <v>396</v>
      </c>
      <c r="B1162" t="s">
        <v>1678</v>
      </c>
      <c r="C1162" t="s">
        <v>695</v>
      </c>
      <c r="D1162" t="s">
        <v>689</v>
      </c>
      <c r="E1162">
        <v>33139</v>
      </c>
      <c r="F1162">
        <v>248000</v>
      </c>
      <c r="G1162" t="str" cm="1">
        <f t="array" ref="G1162">IF(OR(VLOOKUP($C1162,Price_LookUp_tbl,11,FALSE)&gt;$F1162,VLOOKUP($C1162,Price_LookUp_tbl,12,FALSE)&lt;$F1162),"Yes","No")</f>
        <v>No</v>
      </c>
      <c r="H1162">
        <f t="shared" si="162"/>
        <v>-0.50911629924667401</v>
      </c>
      <c r="I1162">
        <v>1</v>
      </c>
      <c r="J1162" t="str">
        <f t="shared" si="163"/>
        <v>No</v>
      </c>
      <c r="K1162">
        <f t="shared" si="164"/>
        <v>-0.90320452723070177</v>
      </c>
      <c r="L1162">
        <v>1</v>
      </c>
      <c r="M1162" t="str">
        <f t="shared" si="165"/>
        <v>No</v>
      </c>
      <c r="N1162">
        <f t="shared" si="166"/>
        <v>-0.95308163633641962</v>
      </c>
      <c r="O1162">
        <v>425</v>
      </c>
      <c r="P1162" t="str">
        <f t="shared" si="167"/>
        <v>No</v>
      </c>
      <c r="Q1162">
        <f t="shared" si="168"/>
        <v>-0.87104024187609697</v>
      </c>
      <c r="S1162">
        <v>2008</v>
      </c>
      <c r="T1162" t="str">
        <f t="shared" si="169"/>
        <v>No</v>
      </c>
      <c r="U1162">
        <f t="shared" si="170"/>
        <v>1.1120861390526746</v>
      </c>
      <c r="V1162">
        <v>13</v>
      </c>
      <c r="W1162">
        <v>584</v>
      </c>
      <c r="X1162" t="s">
        <v>1679</v>
      </c>
      <c r="Y1162">
        <v>25.788750400000001</v>
      </c>
      <c r="Z1162">
        <v>-80.134593300000006</v>
      </c>
      <c r="AA1162">
        <v>0.93149844621212741</v>
      </c>
    </row>
    <row r="1163" spans="1:27" x14ac:dyDescent="0.3">
      <c r="A1163" t="s">
        <v>396</v>
      </c>
      <c r="B1163" t="s">
        <v>1680</v>
      </c>
      <c r="C1163" t="s">
        <v>695</v>
      </c>
      <c r="D1163" t="s">
        <v>689</v>
      </c>
      <c r="E1163">
        <v>33139</v>
      </c>
      <c r="F1163">
        <v>285000</v>
      </c>
      <c r="G1163" t="str" cm="1">
        <f t="array" ref="G1163">IF(OR(VLOOKUP($C1163,Price_LookUp_tbl,11,FALSE)&gt;$F1163,VLOOKUP($C1163,Price_LookUp_tbl,12,FALSE)&lt;$F1163),"Yes","No")</f>
        <v>No</v>
      </c>
      <c r="H1163">
        <f t="shared" si="162"/>
        <v>-0.50315838424192783</v>
      </c>
      <c r="I1163">
        <v>1</v>
      </c>
      <c r="J1163" t="str">
        <f t="shared" si="163"/>
        <v>No</v>
      </c>
      <c r="K1163">
        <f t="shared" si="164"/>
        <v>-0.90320452723070177</v>
      </c>
      <c r="L1163">
        <v>1</v>
      </c>
      <c r="M1163" t="str">
        <f t="shared" si="165"/>
        <v>No</v>
      </c>
      <c r="N1163">
        <f t="shared" si="166"/>
        <v>-0.95308163633641962</v>
      </c>
      <c r="O1163">
        <v>540</v>
      </c>
      <c r="P1163" t="str">
        <f t="shared" si="167"/>
        <v>No</v>
      </c>
      <c r="Q1163">
        <f t="shared" si="168"/>
        <v>-0.80327363279723818</v>
      </c>
      <c r="S1163">
        <v>1937</v>
      </c>
      <c r="T1163" t="str">
        <f t="shared" si="169"/>
        <v>No</v>
      </c>
      <c r="U1163">
        <f t="shared" si="170"/>
        <v>-1.2629707795714282</v>
      </c>
      <c r="V1163">
        <v>24</v>
      </c>
      <c r="W1163">
        <v>528</v>
      </c>
      <c r="X1163" t="s">
        <v>545</v>
      </c>
      <c r="Y1163">
        <v>25.7889345</v>
      </c>
      <c r="Z1163">
        <v>-80.133938999999998</v>
      </c>
      <c r="AA1163">
        <v>0.94776242108652875</v>
      </c>
    </row>
    <row r="1164" spans="1:27" x14ac:dyDescent="0.3">
      <c r="A1164" t="s">
        <v>396</v>
      </c>
      <c r="B1164" t="s">
        <v>1681</v>
      </c>
      <c r="C1164" t="s">
        <v>695</v>
      </c>
      <c r="D1164" t="s">
        <v>689</v>
      </c>
      <c r="E1164">
        <v>33139</v>
      </c>
      <c r="F1164">
        <v>270000</v>
      </c>
      <c r="G1164" t="str" cm="1">
        <f t="array" ref="G1164">IF(OR(VLOOKUP($C1164,Price_LookUp_tbl,11,FALSE)&gt;$F1164,VLOOKUP($C1164,Price_LookUp_tbl,12,FALSE)&lt;$F1164),"Yes","No")</f>
        <v>No</v>
      </c>
      <c r="H1164">
        <f t="shared" si="162"/>
        <v>-0.50557375518979797</v>
      </c>
      <c r="I1164">
        <v>1</v>
      </c>
      <c r="J1164" t="str">
        <f t="shared" si="163"/>
        <v>No</v>
      </c>
      <c r="K1164">
        <f t="shared" si="164"/>
        <v>-0.90320452723070177</v>
      </c>
      <c r="L1164">
        <v>1</v>
      </c>
      <c r="M1164" t="str">
        <f t="shared" si="165"/>
        <v>No</v>
      </c>
      <c r="N1164">
        <f t="shared" si="166"/>
        <v>-0.95308163633641962</v>
      </c>
      <c r="O1164">
        <v>693</v>
      </c>
      <c r="P1164" t="str">
        <f t="shared" si="167"/>
        <v>No</v>
      </c>
      <c r="Q1164">
        <f t="shared" si="168"/>
        <v>-0.71311457897927832</v>
      </c>
      <c r="S1164">
        <v>1965</v>
      </c>
      <c r="T1164" t="str">
        <f t="shared" si="169"/>
        <v>No</v>
      </c>
      <c r="U1164">
        <f t="shared" si="170"/>
        <v>-0.32632861448023281</v>
      </c>
      <c r="V1164">
        <v>10</v>
      </c>
      <c r="W1164">
        <v>390</v>
      </c>
      <c r="X1164" t="s">
        <v>1682</v>
      </c>
      <c r="Y1164">
        <v>25.7887792</v>
      </c>
      <c r="Z1164">
        <v>-80.138865600000003</v>
      </c>
      <c r="AA1164">
        <v>0.95328508921445509</v>
      </c>
    </row>
    <row r="1165" spans="1:27" x14ac:dyDescent="0.3">
      <c r="A1165" t="s">
        <v>396</v>
      </c>
      <c r="B1165" t="s">
        <v>1683</v>
      </c>
      <c r="C1165" t="s">
        <v>695</v>
      </c>
      <c r="D1165" t="s">
        <v>689</v>
      </c>
      <c r="E1165">
        <v>33139</v>
      </c>
      <c r="F1165">
        <v>3500000</v>
      </c>
      <c r="G1165" t="str" cm="1">
        <f t="array" ref="G1165">IF(OR(VLOOKUP($C1165,Price_LookUp_tbl,11,FALSE)&gt;$F1165,VLOOKUP($C1165,Price_LookUp_tbl,12,FALSE)&lt;$F1165),"Yes","No")</f>
        <v>No</v>
      </c>
      <c r="H1165">
        <f t="shared" si="162"/>
        <v>1.4536122251552191E-2</v>
      </c>
      <c r="I1165">
        <v>2</v>
      </c>
      <c r="J1165" t="str">
        <f t="shared" si="163"/>
        <v>No</v>
      </c>
      <c r="K1165">
        <f t="shared" si="164"/>
        <v>-0.30693858585555878</v>
      </c>
      <c r="L1165">
        <v>2.5</v>
      </c>
      <c r="M1165" t="str">
        <f t="shared" si="165"/>
        <v>No</v>
      </c>
      <c r="N1165">
        <f t="shared" si="166"/>
        <v>-7.1310597383661786E-2</v>
      </c>
      <c r="O1165">
        <v>1764</v>
      </c>
      <c r="P1165" t="str">
        <f t="shared" si="167"/>
        <v>No</v>
      </c>
      <c r="Q1165">
        <f t="shared" si="168"/>
        <v>-8.2001202253559377E-2</v>
      </c>
      <c r="S1165">
        <v>1958</v>
      </c>
      <c r="T1165" t="str">
        <f t="shared" si="169"/>
        <v>No</v>
      </c>
      <c r="U1165">
        <f t="shared" si="170"/>
        <v>-0.56048915575303171</v>
      </c>
      <c r="V1165">
        <v>51</v>
      </c>
      <c r="W1165">
        <v>1984</v>
      </c>
      <c r="X1165" t="s">
        <v>1684</v>
      </c>
      <c r="Y1165">
        <v>25.790315400000001</v>
      </c>
      <c r="Z1165">
        <v>-80.147503</v>
      </c>
      <c r="AA1165">
        <v>1.2747311507250016</v>
      </c>
    </row>
    <row r="1166" spans="1:27" x14ac:dyDescent="0.3">
      <c r="A1166" t="s">
        <v>396</v>
      </c>
      <c r="B1166" t="s">
        <v>1685</v>
      </c>
      <c r="C1166" t="s">
        <v>695</v>
      </c>
      <c r="D1166" t="s">
        <v>689</v>
      </c>
      <c r="E1166">
        <v>33139</v>
      </c>
      <c r="F1166">
        <v>299000</v>
      </c>
      <c r="G1166" t="str" cm="1">
        <f t="array" ref="G1166">IF(OR(VLOOKUP($C1166,Price_LookUp_tbl,11,FALSE)&gt;$F1166,VLOOKUP($C1166,Price_LookUp_tbl,12,FALSE)&lt;$F1166),"Yes","No")</f>
        <v>No</v>
      </c>
      <c r="H1166">
        <f t="shared" si="162"/>
        <v>-0.50090403802391581</v>
      </c>
      <c r="I1166">
        <v>1</v>
      </c>
      <c r="J1166" t="str">
        <f t="shared" si="163"/>
        <v>No</v>
      </c>
      <c r="K1166">
        <f t="shared" si="164"/>
        <v>-0.90320452723070177</v>
      </c>
      <c r="L1166">
        <v>1</v>
      </c>
      <c r="M1166" t="str">
        <f t="shared" si="165"/>
        <v>No</v>
      </c>
      <c r="N1166">
        <f t="shared" si="166"/>
        <v>-0.95308163633641962</v>
      </c>
      <c r="O1166">
        <v>737</v>
      </c>
      <c r="P1166" t="str">
        <f t="shared" si="167"/>
        <v>No</v>
      </c>
      <c r="Q1166">
        <f t="shared" si="168"/>
        <v>-0.68718648507084545</v>
      </c>
      <c r="S1166">
        <v>1936</v>
      </c>
      <c r="T1166" t="str">
        <f t="shared" si="169"/>
        <v>No</v>
      </c>
      <c r="U1166">
        <f t="shared" si="170"/>
        <v>-1.2964222854675425</v>
      </c>
      <c r="V1166">
        <v>13</v>
      </c>
      <c r="W1166">
        <v>406</v>
      </c>
      <c r="X1166" t="s">
        <v>1686</v>
      </c>
      <c r="Y1166">
        <v>25.7891175</v>
      </c>
      <c r="Z1166">
        <v>-80.138976700000001</v>
      </c>
      <c r="AA1166">
        <v>0.97759855093083692</v>
      </c>
    </row>
    <row r="1167" spans="1:27" x14ac:dyDescent="0.3">
      <c r="A1167" t="s">
        <v>396</v>
      </c>
      <c r="B1167" t="s">
        <v>1687</v>
      </c>
      <c r="C1167" t="s">
        <v>695</v>
      </c>
      <c r="D1167" t="s">
        <v>689</v>
      </c>
      <c r="E1167">
        <v>33139</v>
      </c>
      <c r="F1167">
        <v>255000</v>
      </c>
      <c r="G1167" t="str" cm="1">
        <f t="array" ref="G1167">IF(OR(VLOOKUP($C1167,Price_LookUp_tbl,11,FALSE)&gt;$F1167,VLOOKUP($C1167,Price_LookUp_tbl,12,FALSE)&lt;$F1167),"Yes","No")</f>
        <v>No</v>
      </c>
      <c r="H1167">
        <f t="shared" si="162"/>
        <v>-0.507989126137668</v>
      </c>
      <c r="I1167">
        <v>1</v>
      </c>
      <c r="J1167" t="str">
        <f t="shared" si="163"/>
        <v>No</v>
      </c>
      <c r="K1167">
        <f t="shared" si="164"/>
        <v>-0.90320452723070177</v>
      </c>
      <c r="L1167">
        <v>1</v>
      </c>
      <c r="M1167" t="str">
        <f t="shared" si="165"/>
        <v>No</v>
      </c>
      <c r="N1167">
        <f t="shared" si="166"/>
        <v>-0.95308163633641962</v>
      </c>
      <c r="O1167">
        <v>395</v>
      </c>
      <c r="P1167" t="str">
        <f t="shared" si="167"/>
        <v>No</v>
      </c>
      <c r="Q1167">
        <f t="shared" si="168"/>
        <v>-0.88871848772275575</v>
      </c>
      <c r="S1167">
        <v>1954</v>
      </c>
      <c r="T1167" t="str">
        <f t="shared" si="169"/>
        <v>No</v>
      </c>
      <c r="U1167">
        <f t="shared" si="170"/>
        <v>-0.69429517933748819</v>
      </c>
      <c r="V1167">
        <v>43</v>
      </c>
      <c r="W1167">
        <v>646</v>
      </c>
      <c r="X1167" t="s">
        <v>1688</v>
      </c>
      <c r="Y1167">
        <v>25.789190999999999</v>
      </c>
      <c r="Z1167">
        <v>-80.136172999999999</v>
      </c>
      <c r="AA1167">
        <v>0.96049643798955953</v>
      </c>
    </row>
    <row r="1168" spans="1:27" x14ac:dyDescent="0.3">
      <c r="A1168" t="s">
        <v>396</v>
      </c>
      <c r="B1168" t="s">
        <v>1689</v>
      </c>
      <c r="C1168" t="s">
        <v>695</v>
      </c>
      <c r="D1168" t="s">
        <v>689</v>
      </c>
      <c r="E1168">
        <v>33139</v>
      </c>
      <c r="F1168">
        <v>550000</v>
      </c>
      <c r="G1168" t="str" cm="1">
        <f t="array" ref="G1168">IF(OR(VLOOKUP($C1168,Price_LookUp_tbl,11,FALSE)&gt;$F1168,VLOOKUP($C1168,Price_LookUp_tbl,12,FALSE)&lt;$F1168),"Yes","No")</f>
        <v>No</v>
      </c>
      <c r="H1168">
        <f t="shared" si="162"/>
        <v>-0.46048683082955705</v>
      </c>
      <c r="I1168">
        <v>2</v>
      </c>
      <c r="J1168" t="str">
        <f t="shared" si="163"/>
        <v>No</v>
      </c>
      <c r="K1168">
        <f t="shared" si="164"/>
        <v>-0.30693858585555878</v>
      </c>
      <c r="L1168">
        <v>2</v>
      </c>
      <c r="M1168" t="str">
        <f t="shared" si="165"/>
        <v>No</v>
      </c>
      <c r="N1168">
        <f t="shared" si="166"/>
        <v>-0.36523427703458106</v>
      </c>
      <c r="O1168">
        <v>970</v>
      </c>
      <c r="P1168" t="str">
        <f t="shared" si="167"/>
        <v>No</v>
      </c>
      <c r="Q1168">
        <f t="shared" si="168"/>
        <v>-0.54988544232846215</v>
      </c>
      <c r="S1168">
        <v>1982</v>
      </c>
      <c r="T1168" t="str">
        <f t="shared" si="169"/>
        <v>No</v>
      </c>
      <c r="U1168">
        <f t="shared" si="170"/>
        <v>0.24234698575370731</v>
      </c>
      <c r="V1168">
        <v>14</v>
      </c>
      <c r="W1168">
        <v>567</v>
      </c>
      <c r="X1168" t="s">
        <v>1690</v>
      </c>
      <c r="Y1168">
        <v>25.789225500000001</v>
      </c>
      <c r="Z1168">
        <v>-80.143250899999998</v>
      </c>
      <c r="AA1168">
        <v>1.0735321581188062</v>
      </c>
    </row>
    <row r="1169" spans="1:27" x14ac:dyDescent="0.3">
      <c r="A1169" t="s">
        <v>396</v>
      </c>
      <c r="B1169" t="s">
        <v>1691</v>
      </c>
      <c r="C1169" t="s">
        <v>695</v>
      </c>
      <c r="D1169" t="s">
        <v>689</v>
      </c>
      <c r="E1169">
        <v>33139</v>
      </c>
      <c r="F1169">
        <v>359000</v>
      </c>
      <c r="G1169" t="str" cm="1">
        <f t="array" ref="G1169">IF(OR(VLOOKUP($C1169,Price_LookUp_tbl,11,FALSE)&gt;$F1169,VLOOKUP($C1169,Price_LookUp_tbl,12,FALSE)&lt;$F1169),"Yes","No")</f>
        <v>No</v>
      </c>
      <c r="H1169">
        <f t="shared" si="162"/>
        <v>-0.49124255423243562</v>
      </c>
      <c r="I1169">
        <v>1</v>
      </c>
      <c r="J1169" t="str">
        <f t="shared" si="163"/>
        <v>No</v>
      </c>
      <c r="K1169">
        <f t="shared" si="164"/>
        <v>-0.90320452723070177</v>
      </c>
      <c r="L1169">
        <v>1</v>
      </c>
      <c r="M1169" t="str">
        <f t="shared" si="165"/>
        <v>No</v>
      </c>
      <c r="N1169">
        <f t="shared" si="166"/>
        <v>-0.95308163633641962</v>
      </c>
      <c r="O1169">
        <v>740</v>
      </c>
      <c r="P1169" t="str">
        <f t="shared" si="167"/>
        <v>No</v>
      </c>
      <c r="Q1169">
        <f t="shared" si="168"/>
        <v>-0.68541866048617961</v>
      </c>
      <c r="S1169">
        <v>1940</v>
      </c>
      <c r="T1169" t="str">
        <f t="shared" si="169"/>
        <v>No</v>
      </c>
      <c r="U1169">
        <f t="shared" si="170"/>
        <v>-1.162616261883086</v>
      </c>
      <c r="V1169">
        <v>40</v>
      </c>
      <c r="W1169">
        <v>485</v>
      </c>
      <c r="X1169" t="s">
        <v>1692</v>
      </c>
      <c r="Y1169">
        <v>25.7892726</v>
      </c>
      <c r="Z1169">
        <v>-80.139600599999994</v>
      </c>
      <c r="AA1169">
        <v>0.99704367699687446</v>
      </c>
    </row>
    <row r="1170" spans="1:27" x14ac:dyDescent="0.3">
      <c r="A1170" t="s">
        <v>396</v>
      </c>
      <c r="B1170" t="s">
        <v>1693</v>
      </c>
      <c r="C1170" t="s">
        <v>695</v>
      </c>
      <c r="D1170" t="s">
        <v>689</v>
      </c>
      <c r="E1170">
        <v>33139</v>
      </c>
      <c r="F1170">
        <v>349000</v>
      </c>
      <c r="G1170" t="str" cm="1">
        <f t="array" ref="G1170">IF(OR(VLOOKUP($C1170,Price_LookUp_tbl,11,FALSE)&gt;$F1170,VLOOKUP($C1170,Price_LookUp_tbl,12,FALSE)&lt;$F1170),"Yes","No")</f>
        <v>No</v>
      </c>
      <c r="H1170">
        <f t="shared" si="162"/>
        <v>-0.49285280153101568</v>
      </c>
      <c r="I1170">
        <v>1</v>
      </c>
      <c r="J1170" t="str">
        <f t="shared" si="163"/>
        <v>No</v>
      </c>
      <c r="K1170">
        <f t="shared" si="164"/>
        <v>-0.90320452723070177</v>
      </c>
      <c r="L1170">
        <v>1.5</v>
      </c>
      <c r="M1170" t="str">
        <f t="shared" si="165"/>
        <v>No</v>
      </c>
      <c r="N1170">
        <f t="shared" si="166"/>
        <v>-0.65915795668550037</v>
      </c>
      <c r="O1170">
        <v>715</v>
      </c>
      <c r="P1170" t="str">
        <f t="shared" si="167"/>
        <v>No</v>
      </c>
      <c r="Q1170">
        <f t="shared" si="168"/>
        <v>-0.70015053202506194</v>
      </c>
      <c r="S1170">
        <v>1972</v>
      </c>
      <c r="T1170" t="str">
        <f t="shared" si="169"/>
        <v>No</v>
      </c>
      <c r="U1170">
        <f t="shared" si="170"/>
        <v>-9.2168073207433948E-2</v>
      </c>
      <c r="V1170">
        <v>29</v>
      </c>
      <c r="W1170">
        <v>488</v>
      </c>
      <c r="X1170" t="s">
        <v>1694</v>
      </c>
      <c r="Y1170">
        <v>25.789283399999999</v>
      </c>
      <c r="Z1170">
        <v>-80.140229899999994</v>
      </c>
      <c r="AA1170">
        <v>1.0082474394214673</v>
      </c>
    </row>
    <row r="1171" spans="1:27" x14ac:dyDescent="0.3">
      <c r="A1171" t="s">
        <v>396</v>
      </c>
      <c r="B1171" t="s">
        <v>1695</v>
      </c>
      <c r="C1171" t="s">
        <v>695</v>
      </c>
      <c r="D1171" t="s">
        <v>689</v>
      </c>
      <c r="E1171">
        <v>33139</v>
      </c>
      <c r="F1171">
        <v>280999</v>
      </c>
      <c r="G1171" t="str" cm="1">
        <f t="array" ref="G1171">IF(OR(VLOOKUP($C1171,Price_LookUp_tbl,11,FALSE)&gt;$F1171,VLOOKUP($C1171,Price_LookUp_tbl,12,FALSE)&lt;$F1171),"Yes","No")</f>
        <v>No</v>
      </c>
      <c r="H1171">
        <f t="shared" si="162"/>
        <v>-0.50380264418608978</v>
      </c>
      <c r="I1171">
        <v>1</v>
      </c>
      <c r="J1171" t="str">
        <f t="shared" si="163"/>
        <v>No</v>
      </c>
      <c r="K1171">
        <f t="shared" si="164"/>
        <v>-0.90320452723070177</v>
      </c>
      <c r="L1171">
        <v>1</v>
      </c>
      <c r="M1171" t="str">
        <f t="shared" si="165"/>
        <v>No</v>
      </c>
      <c r="N1171">
        <f t="shared" si="166"/>
        <v>-0.95308163633641962</v>
      </c>
      <c r="O1171">
        <v>610</v>
      </c>
      <c r="P1171" t="str">
        <f t="shared" si="167"/>
        <v>No</v>
      </c>
      <c r="Q1171">
        <f t="shared" si="168"/>
        <v>-0.76202439248836773</v>
      </c>
      <c r="S1171">
        <v>1940</v>
      </c>
      <c r="T1171" t="str">
        <f t="shared" si="169"/>
        <v>No</v>
      </c>
      <c r="U1171">
        <f t="shared" si="170"/>
        <v>-1.162616261883086</v>
      </c>
      <c r="V1171">
        <v>27</v>
      </c>
      <c r="W1171">
        <v>461</v>
      </c>
      <c r="X1171" t="s">
        <v>1696</v>
      </c>
      <c r="Y1171">
        <v>25.7893677</v>
      </c>
      <c r="Z1171">
        <v>-80.138941500000001</v>
      </c>
      <c r="AA1171">
        <v>0.99402932442191316</v>
      </c>
    </row>
    <row r="1172" spans="1:27" x14ac:dyDescent="0.3">
      <c r="A1172" t="s">
        <v>396</v>
      </c>
      <c r="B1172" t="s">
        <v>1697</v>
      </c>
      <c r="C1172" t="s">
        <v>695</v>
      </c>
      <c r="D1172" t="s">
        <v>689</v>
      </c>
      <c r="E1172">
        <v>33139</v>
      </c>
      <c r="F1172">
        <v>325000</v>
      </c>
      <c r="G1172" t="str" cm="1">
        <f t="array" ref="G1172">IF(OR(VLOOKUP($C1172,Price_LookUp_tbl,11,FALSE)&gt;$F1172,VLOOKUP($C1172,Price_LookUp_tbl,12,FALSE)&lt;$F1172),"Yes","No")</f>
        <v>No</v>
      </c>
      <c r="H1172">
        <f t="shared" si="162"/>
        <v>-0.49671739504760776</v>
      </c>
      <c r="I1172">
        <v>1</v>
      </c>
      <c r="J1172" t="str">
        <f t="shared" si="163"/>
        <v>No</v>
      </c>
      <c r="K1172">
        <f t="shared" si="164"/>
        <v>-0.90320452723070177</v>
      </c>
      <c r="L1172">
        <v>1</v>
      </c>
      <c r="M1172" t="str">
        <f t="shared" si="165"/>
        <v>No</v>
      </c>
      <c r="N1172">
        <f t="shared" si="166"/>
        <v>-0.95308163633641962</v>
      </c>
      <c r="O1172">
        <v>674</v>
      </c>
      <c r="P1172" t="str">
        <f t="shared" si="167"/>
        <v>No</v>
      </c>
      <c r="Q1172">
        <f t="shared" si="168"/>
        <v>-0.72431080134882897</v>
      </c>
      <c r="S1172">
        <v>1949</v>
      </c>
      <c r="T1172" t="str">
        <f t="shared" si="169"/>
        <v>No</v>
      </c>
      <c r="U1172">
        <f t="shared" si="170"/>
        <v>-0.86155270881805879</v>
      </c>
      <c r="V1172">
        <v>41</v>
      </c>
      <c r="W1172">
        <v>482</v>
      </c>
      <c r="X1172" t="s">
        <v>1698</v>
      </c>
      <c r="Y1172">
        <v>25.7897459</v>
      </c>
      <c r="Z1172">
        <v>-80.135736300000005</v>
      </c>
      <c r="AA1172">
        <v>0.99821282825997759</v>
      </c>
    </row>
    <row r="1173" spans="1:27" x14ac:dyDescent="0.3">
      <c r="A1173" t="s">
        <v>396</v>
      </c>
      <c r="B1173" t="s">
        <v>1699</v>
      </c>
      <c r="C1173" t="s">
        <v>695</v>
      </c>
      <c r="D1173" t="s">
        <v>689</v>
      </c>
      <c r="E1173">
        <v>33139</v>
      </c>
      <c r="F1173">
        <v>285000</v>
      </c>
      <c r="G1173" t="str" cm="1">
        <f t="array" ref="G1173">IF(OR(VLOOKUP($C1173,Price_LookUp_tbl,11,FALSE)&gt;$F1173,VLOOKUP($C1173,Price_LookUp_tbl,12,FALSE)&lt;$F1173),"Yes","No")</f>
        <v>No</v>
      </c>
      <c r="H1173">
        <f t="shared" si="162"/>
        <v>-0.50315838424192783</v>
      </c>
      <c r="I1173">
        <v>1</v>
      </c>
      <c r="J1173" t="str">
        <f t="shared" si="163"/>
        <v>No</v>
      </c>
      <c r="K1173">
        <f t="shared" si="164"/>
        <v>-0.90320452723070177</v>
      </c>
      <c r="L1173">
        <v>1</v>
      </c>
      <c r="M1173" t="str">
        <f t="shared" si="165"/>
        <v>No</v>
      </c>
      <c r="N1173">
        <f t="shared" si="166"/>
        <v>-0.95308163633641962</v>
      </c>
      <c r="O1173">
        <v>450</v>
      </c>
      <c r="P1173" t="str">
        <f t="shared" si="167"/>
        <v>No</v>
      </c>
      <c r="Q1173">
        <f t="shared" si="168"/>
        <v>-0.85630837033721463</v>
      </c>
      <c r="S1173">
        <v>1925</v>
      </c>
      <c r="T1173" t="str">
        <f t="shared" si="169"/>
        <v>No</v>
      </c>
      <c r="U1173">
        <f t="shared" si="170"/>
        <v>-1.6643888503247979</v>
      </c>
      <c r="V1173">
        <v>44</v>
      </c>
      <c r="W1173">
        <v>633</v>
      </c>
      <c r="X1173" t="s">
        <v>1631</v>
      </c>
      <c r="Y1173">
        <v>25.789702599999998</v>
      </c>
      <c r="Z1173">
        <v>-80.139173</v>
      </c>
      <c r="AA1173">
        <v>1.0197127341461221</v>
      </c>
    </row>
    <row r="1174" spans="1:27" x14ac:dyDescent="0.3">
      <c r="A1174" t="s">
        <v>396</v>
      </c>
      <c r="B1174" t="s">
        <v>1700</v>
      </c>
      <c r="C1174" t="s">
        <v>695</v>
      </c>
      <c r="D1174" t="s">
        <v>689</v>
      </c>
      <c r="E1174">
        <v>33139</v>
      </c>
      <c r="F1174">
        <v>320000</v>
      </c>
      <c r="G1174" t="str" cm="1">
        <f t="array" ref="G1174">IF(OR(VLOOKUP($C1174,Price_LookUp_tbl,11,FALSE)&gt;$F1174,VLOOKUP($C1174,Price_LookUp_tbl,12,FALSE)&lt;$F1174),"Yes","No")</f>
        <v>No</v>
      </c>
      <c r="H1174">
        <f t="shared" si="162"/>
        <v>-0.49752251869689779</v>
      </c>
      <c r="I1174">
        <v>1</v>
      </c>
      <c r="J1174" t="str">
        <f t="shared" si="163"/>
        <v>No</v>
      </c>
      <c r="K1174">
        <f t="shared" si="164"/>
        <v>-0.90320452723070177</v>
      </c>
      <c r="L1174">
        <v>1</v>
      </c>
      <c r="M1174" t="str">
        <f t="shared" si="165"/>
        <v>No</v>
      </c>
      <c r="N1174">
        <f t="shared" si="166"/>
        <v>-0.95308163633641962</v>
      </c>
      <c r="O1174">
        <v>667</v>
      </c>
      <c r="P1174" t="str">
        <f t="shared" si="167"/>
        <v>No</v>
      </c>
      <c r="Q1174">
        <f t="shared" si="168"/>
        <v>-0.72843572537971601</v>
      </c>
      <c r="S1174">
        <v>1965</v>
      </c>
      <c r="T1174" t="str">
        <f t="shared" si="169"/>
        <v>No</v>
      </c>
      <c r="U1174">
        <f t="shared" si="170"/>
        <v>-0.32632861448023281</v>
      </c>
      <c r="V1174">
        <v>38</v>
      </c>
      <c r="W1174">
        <v>480</v>
      </c>
      <c r="X1174" t="s">
        <v>426</v>
      </c>
      <c r="Y1174">
        <v>25.789677600000001</v>
      </c>
      <c r="Z1174">
        <v>-80.142836599999995</v>
      </c>
      <c r="AA1174">
        <v>1.0907275687549076</v>
      </c>
    </row>
    <row r="1175" spans="1:27" x14ac:dyDescent="0.3">
      <c r="A1175" t="s">
        <v>396</v>
      </c>
      <c r="B1175" t="s">
        <v>1701</v>
      </c>
      <c r="C1175" t="s">
        <v>695</v>
      </c>
      <c r="D1175" t="s">
        <v>689</v>
      </c>
      <c r="E1175">
        <v>33139</v>
      </c>
      <c r="F1175">
        <v>309000</v>
      </c>
      <c r="G1175" t="str" cm="1">
        <f t="array" ref="G1175">IF(OR(VLOOKUP($C1175,Price_LookUp_tbl,11,FALSE)&gt;$F1175,VLOOKUP($C1175,Price_LookUp_tbl,12,FALSE)&lt;$F1175),"Yes","No")</f>
        <v>No</v>
      </c>
      <c r="H1175">
        <f t="shared" si="162"/>
        <v>-0.49929379072533581</v>
      </c>
      <c r="I1175">
        <v>1</v>
      </c>
      <c r="J1175" t="str">
        <f t="shared" si="163"/>
        <v>No</v>
      </c>
      <c r="K1175">
        <f t="shared" si="164"/>
        <v>-0.90320452723070177</v>
      </c>
      <c r="L1175">
        <v>1</v>
      </c>
      <c r="M1175" t="str">
        <f t="shared" si="165"/>
        <v>No</v>
      </c>
      <c r="N1175">
        <f t="shared" si="166"/>
        <v>-0.95308163633641962</v>
      </c>
      <c r="O1175">
        <v>667</v>
      </c>
      <c r="P1175" t="str">
        <f t="shared" si="167"/>
        <v>No</v>
      </c>
      <c r="Q1175">
        <f t="shared" si="168"/>
        <v>-0.72843572537971601</v>
      </c>
      <c r="S1175">
        <v>1965</v>
      </c>
      <c r="T1175" t="str">
        <f t="shared" si="169"/>
        <v>No</v>
      </c>
      <c r="U1175">
        <f t="shared" si="170"/>
        <v>-0.32632861448023281</v>
      </c>
      <c r="V1175">
        <v>6</v>
      </c>
      <c r="W1175">
        <v>463</v>
      </c>
      <c r="X1175" t="s">
        <v>432</v>
      </c>
      <c r="Y1175">
        <v>25.789677600000001</v>
      </c>
      <c r="Z1175">
        <v>-80.142836599999995</v>
      </c>
      <c r="AA1175">
        <v>1.0907275687549076</v>
      </c>
    </row>
    <row r="1176" spans="1:27" x14ac:dyDescent="0.3">
      <c r="A1176" t="s">
        <v>396</v>
      </c>
      <c r="B1176" t="s">
        <v>1702</v>
      </c>
      <c r="C1176" t="s">
        <v>695</v>
      </c>
      <c r="D1176" t="s">
        <v>689</v>
      </c>
      <c r="E1176">
        <v>33139</v>
      </c>
      <c r="F1176">
        <v>280000</v>
      </c>
      <c r="G1176" t="str" cm="1">
        <f t="array" ref="G1176">IF(OR(VLOOKUP($C1176,Price_LookUp_tbl,11,FALSE)&gt;$F1176,VLOOKUP($C1176,Price_LookUp_tbl,12,FALSE)&lt;$F1176),"Yes","No")</f>
        <v>No</v>
      </c>
      <c r="H1176">
        <f t="shared" si="162"/>
        <v>-0.50396350789121791</v>
      </c>
      <c r="I1176">
        <v>1</v>
      </c>
      <c r="J1176" t="str">
        <f t="shared" si="163"/>
        <v>No</v>
      </c>
      <c r="K1176">
        <f t="shared" si="164"/>
        <v>-0.90320452723070177</v>
      </c>
      <c r="L1176">
        <v>1</v>
      </c>
      <c r="M1176" t="str">
        <f t="shared" si="165"/>
        <v>No</v>
      </c>
      <c r="N1176">
        <f t="shared" si="166"/>
        <v>-0.95308163633641962</v>
      </c>
      <c r="O1176">
        <v>667</v>
      </c>
      <c r="P1176" t="str">
        <f t="shared" si="167"/>
        <v>No</v>
      </c>
      <c r="Q1176">
        <f t="shared" si="168"/>
        <v>-0.72843572537971601</v>
      </c>
      <c r="S1176">
        <v>1965</v>
      </c>
      <c r="T1176" t="str">
        <f t="shared" si="169"/>
        <v>No</v>
      </c>
      <c r="U1176">
        <f t="shared" si="170"/>
        <v>-0.32632861448023281</v>
      </c>
      <c r="V1176">
        <v>62</v>
      </c>
      <c r="W1176">
        <v>420</v>
      </c>
      <c r="X1176" t="s">
        <v>1703</v>
      </c>
      <c r="Y1176">
        <v>25.789677600000001</v>
      </c>
      <c r="Z1176">
        <v>-80.142836599999995</v>
      </c>
      <c r="AA1176">
        <v>1.0907275687549076</v>
      </c>
    </row>
    <row r="1177" spans="1:27" x14ac:dyDescent="0.3">
      <c r="A1177" t="s">
        <v>396</v>
      </c>
      <c r="B1177" t="s">
        <v>1704</v>
      </c>
      <c r="C1177" t="s">
        <v>695</v>
      </c>
      <c r="D1177" t="s">
        <v>689</v>
      </c>
      <c r="E1177">
        <v>33139</v>
      </c>
      <c r="F1177">
        <v>738000</v>
      </c>
      <c r="G1177" t="str" cm="1">
        <f t="array" ref="G1177">IF(OR(VLOOKUP($C1177,Price_LookUp_tbl,11,FALSE)&gt;$F1177,VLOOKUP($C1177,Price_LookUp_tbl,12,FALSE)&lt;$F1177),"Yes","No")</f>
        <v>No</v>
      </c>
      <c r="H1177">
        <f t="shared" si="162"/>
        <v>-0.43021418161625247</v>
      </c>
      <c r="I1177">
        <v>2</v>
      </c>
      <c r="J1177" t="str">
        <f t="shared" si="163"/>
        <v>No</v>
      </c>
      <c r="K1177">
        <f t="shared" si="164"/>
        <v>-0.30693858585555878</v>
      </c>
      <c r="L1177">
        <v>2</v>
      </c>
      <c r="M1177" t="str">
        <f t="shared" si="165"/>
        <v>No</v>
      </c>
      <c r="N1177">
        <f t="shared" si="166"/>
        <v>-0.36523427703458106</v>
      </c>
      <c r="O1177">
        <v>1070</v>
      </c>
      <c r="P1177" t="str">
        <f t="shared" si="167"/>
        <v>No</v>
      </c>
      <c r="Q1177">
        <f t="shared" si="168"/>
        <v>-0.49095795617293286</v>
      </c>
      <c r="S1177">
        <v>1997</v>
      </c>
      <c r="T1177" t="str">
        <f t="shared" si="169"/>
        <v>No</v>
      </c>
      <c r="U1177">
        <f t="shared" si="170"/>
        <v>0.74411957419541919</v>
      </c>
      <c r="V1177">
        <v>7</v>
      </c>
      <c r="W1177">
        <v>690</v>
      </c>
      <c r="X1177" t="s">
        <v>1705</v>
      </c>
      <c r="Y1177">
        <v>25.789683</v>
      </c>
      <c r="Z1177">
        <v>-80.143250899999998</v>
      </c>
      <c r="AA1177">
        <v>1.1019552285708387</v>
      </c>
    </row>
    <row r="1178" spans="1:27" x14ac:dyDescent="0.3">
      <c r="A1178" t="s">
        <v>396</v>
      </c>
      <c r="B1178" t="s">
        <v>1706</v>
      </c>
      <c r="C1178" t="s">
        <v>695</v>
      </c>
      <c r="D1178" t="s">
        <v>689</v>
      </c>
      <c r="E1178">
        <v>33139</v>
      </c>
      <c r="F1178">
        <v>450000</v>
      </c>
      <c r="G1178" t="str" cm="1">
        <f t="array" ref="G1178">IF(OR(VLOOKUP($C1178,Price_LookUp_tbl,11,FALSE)&gt;$F1178,VLOOKUP($C1178,Price_LookUp_tbl,12,FALSE)&lt;$F1178),"Yes","No")</f>
        <v>No</v>
      </c>
      <c r="H1178">
        <f t="shared" si="162"/>
        <v>-0.47658930381535736</v>
      </c>
      <c r="I1178">
        <v>1</v>
      </c>
      <c r="J1178" t="str">
        <f t="shared" si="163"/>
        <v>No</v>
      </c>
      <c r="K1178">
        <f t="shared" si="164"/>
        <v>-0.90320452723070177</v>
      </c>
      <c r="L1178">
        <v>1.5</v>
      </c>
      <c r="M1178" t="str">
        <f t="shared" si="165"/>
        <v>No</v>
      </c>
      <c r="N1178">
        <f t="shared" si="166"/>
        <v>-0.65915795668550037</v>
      </c>
      <c r="O1178">
        <v>806</v>
      </c>
      <c r="P1178" t="str">
        <f t="shared" si="167"/>
        <v>No</v>
      </c>
      <c r="Q1178">
        <f t="shared" si="168"/>
        <v>-0.64652651962353025</v>
      </c>
      <c r="S1178">
        <v>1980</v>
      </c>
      <c r="T1178" t="str">
        <f t="shared" si="169"/>
        <v>No</v>
      </c>
      <c r="U1178">
        <f t="shared" si="170"/>
        <v>0.17544397396147904</v>
      </c>
      <c r="V1178">
        <v>21</v>
      </c>
      <c r="W1178">
        <v>558</v>
      </c>
      <c r="X1178" t="s">
        <v>1707</v>
      </c>
      <c r="Y1178">
        <v>25.789925100000001</v>
      </c>
      <c r="Z1178">
        <v>-80.129296499999995</v>
      </c>
      <c r="AA1178">
        <v>1.0110311466264796</v>
      </c>
    </row>
    <row r="1179" spans="1:27" x14ac:dyDescent="0.3">
      <c r="A1179" t="s">
        <v>396</v>
      </c>
      <c r="B1179" t="s">
        <v>1708</v>
      </c>
      <c r="C1179" t="s">
        <v>695</v>
      </c>
      <c r="D1179" t="s">
        <v>689</v>
      </c>
      <c r="E1179">
        <v>33139</v>
      </c>
      <c r="F1179">
        <v>1269000</v>
      </c>
      <c r="G1179" t="str" cm="1">
        <f t="array" ref="G1179">IF(OR(VLOOKUP($C1179,Price_LookUp_tbl,11,FALSE)&gt;$F1179,VLOOKUP($C1179,Price_LookUp_tbl,12,FALSE)&lt;$F1179),"Yes","No")</f>
        <v>No</v>
      </c>
      <c r="H1179">
        <f t="shared" si="162"/>
        <v>-0.34471005006165278</v>
      </c>
      <c r="I1179">
        <v>2</v>
      </c>
      <c r="J1179" t="str">
        <f t="shared" si="163"/>
        <v>No</v>
      </c>
      <c r="K1179">
        <f t="shared" si="164"/>
        <v>-0.30693858585555878</v>
      </c>
      <c r="L1179">
        <v>2</v>
      </c>
      <c r="M1179" t="str">
        <f t="shared" si="165"/>
        <v>No</v>
      </c>
      <c r="N1179">
        <f t="shared" si="166"/>
        <v>-0.36523427703458106</v>
      </c>
      <c r="O1179">
        <v>1034</v>
      </c>
      <c r="P1179" t="str">
        <f t="shared" si="167"/>
        <v>No</v>
      </c>
      <c r="Q1179">
        <f t="shared" si="168"/>
        <v>-0.51217185118892339</v>
      </c>
      <c r="S1179">
        <v>1980</v>
      </c>
      <c r="T1179" t="str">
        <f t="shared" si="169"/>
        <v>No</v>
      </c>
      <c r="U1179">
        <f t="shared" si="170"/>
        <v>0.17544397396147904</v>
      </c>
      <c r="V1179">
        <v>64</v>
      </c>
      <c r="W1179">
        <v>1227</v>
      </c>
      <c r="X1179" t="s">
        <v>1232</v>
      </c>
      <c r="Y1179">
        <v>25.789926699999999</v>
      </c>
      <c r="Z1179">
        <v>-80.129313199999999</v>
      </c>
      <c r="AA1179">
        <v>1.0111739276480358</v>
      </c>
    </row>
    <row r="1180" spans="1:27" x14ac:dyDescent="0.3">
      <c r="A1180" t="s">
        <v>396</v>
      </c>
      <c r="B1180" t="s">
        <v>1709</v>
      </c>
      <c r="C1180" t="s">
        <v>695</v>
      </c>
      <c r="D1180" t="s">
        <v>689</v>
      </c>
      <c r="E1180">
        <v>33139</v>
      </c>
      <c r="F1180">
        <v>350000</v>
      </c>
      <c r="G1180" t="str" cm="1">
        <f t="array" ref="G1180">IF(OR(VLOOKUP($C1180,Price_LookUp_tbl,11,FALSE)&gt;$F1180,VLOOKUP($C1180,Price_LookUp_tbl,12,FALSE)&lt;$F1180),"Yes","No")</f>
        <v>No</v>
      </c>
      <c r="H1180">
        <f t="shared" si="162"/>
        <v>-0.49269177680115767</v>
      </c>
      <c r="I1180">
        <v>1</v>
      </c>
      <c r="J1180" t="str">
        <f t="shared" si="163"/>
        <v>No</v>
      </c>
      <c r="K1180">
        <f t="shared" si="164"/>
        <v>-0.90320452723070177</v>
      </c>
      <c r="L1180">
        <v>2</v>
      </c>
      <c r="M1180" t="str">
        <f t="shared" si="165"/>
        <v>No</v>
      </c>
      <c r="N1180">
        <f t="shared" si="166"/>
        <v>-0.36523427703458106</v>
      </c>
      <c r="O1180">
        <v>752</v>
      </c>
      <c r="P1180" t="str">
        <f t="shared" si="167"/>
        <v>No</v>
      </c>
      <c r="Q1180">
        <f t="shared" si="168"/>
        <v>-0.67834736214751612</v>
      </c>
      <c r="S1180">
        <v>1980</v>
      </c>
      <c r="T1180" t="str">
        <f t="shared" si="169"/>
        <v>No</v>
      </c>
      <c r="U1180">
        <f t="shared" si="170"/>
        <v>0.17544397396147904</v>
      </c>
      <c r="V1180">
        <v>25</v>
      </c>
      <c r="W1180">
        <v>465</v>
      </c>
      <c r="X1180" t="s">
        <v>1710</v>
      </c>
      <c r="Y1180">
        <v>25.790986</v>
      </c>
      <c r="Z1180">
        <v>-80.143018999999995</v>
      </c>
      <c r="AA1180">
        <v>1.1780652658599673</v>
      </c>
    </row>
    <row r="1181" spans="1:27" x14ac:dyDescent="0.3">
      <c r="A1181" t="s">
        <v>396</v>
      </c>
      <c r="B1181" t="s">
        <v>1711</v>
      </c>
      <c r="C1181" t="s">
        <v>695</v>
      </c>
      <c r="D1181" t="s">
        <v>689</v>
      </c>
      <c r="E1181">
        <v>33139</v>
      </c>
      <c r="F1181">
        <v>615000</v>
      </c>
      <c r="G1181" t="str" cm="1">
        <f t="array" ref="G1181">IF(OR(VLOOKUP($C1181,Price_LookUp_tbl,11,FALSE)&gt;$F1181,VLOOKUP($C1181,Price_LookUp_tbl,12,FALSE)&lt;$F1181),"Yes","No")</f>
        <v>No</v>
      </c>
      <c r="H1181">
        <f t="shared" si="162"/>
        <v>-0.45002022338878683</v>
      </c>
      <c r="I1181">
        <v>2</v>
      </c>
      <c r="J1181" t="str">
        <f t="shared" si="163"/>
        <v>No</v>
      </c>
      <c r="K1181">
        <f t="shared" si="164"/>
        <v>-0.30693858585555878</v>
      </c>
      <c r="L1181">
        <v>2</v>
      </c>
      <c r="M1181" t="str">
        <f t="shared" si="165"/>
        <v>No</v>
      </c>
      <c r="N1181">
        <f t="shared" si="166"/>
        <v>-0.36523427703458106</v>
      </c>
      <c r="O1181">
        <v>1110</v>
      </c>
      <c r="P1181" t="str">
        <f t="shared" si="167"/>
        <v>No</v>
      </c>
      <c r="Q1181">
        <f t="shared" si="168"/>
        <v>-0.46738696171072114</v>
      </c>
      <c r="S1181">
        <v>1995</v>
      </c>
      <c r="T1181" t="str">
        <f t="shared" si="169"/>
        <v>No</v>
      </c>
      <c r="U1181">
        <f t="shared" si="170"/>
        <v>0.67721656240319095</v>
      </c>
      <c r="V1181">
        <v>69</v>
      </c>
      <c r="W1181">
        <v>554</v>
      </c>
      <c r="X1181" t="s">
        <v>1712</v>
      </c>
      <c r="Y1181">
        <v>25.791872600000001</v>
      </c>
      <c r="Z1181">
        <v>-80.143163700000002</v>
      </c>
      <c r="AA1181">
        <v>1.2380553619063377</v>
      </c>
    </row>
    <row r="1182" spans="1:27" x14ac:dyDescent="0.3">
      <c r="A1182" t="s">
        <v>396</v>
      </c>
      <c r="B1182" t="s">
        <v>1713</v>
      </c>
      <c r="C1182" t="s">
        <v>695</v>
      </c>
      <c r="D1182" t="s">
        <v>689</v>
      </c>
      <c r="E1182">
        <v>33139</v>
      </c>
      <c r="F1182">
        <v>450000</v>
      </c>
      <c r="G1182" t="str" cm="1">
        <f t="array" ref="G1182">IF(OR(VLOOKUP($C1182,Price_LookUp_tbl,11,FALSE)&gt;$F1182,VLOOKUP($C1182,Price_LookUp_tbl,12,FALSE)&lt;$F1182),"Yes","No")</f>
        <v>No</v>
      </c>
      <c r="H1182">
        <f t="shared" si="162"/>
        <v>-0.47658930381535736</v>
      </c>
      <c r="I1182">
        <v>1</v>
      </c>
      <c r="J1182" t="str">
        <f t="shared" si="163"/>
        <v>No</v>
      </c>
      <c r="K1182">
        <f t="shared" si="164"/>
        <v>-0.90320452723070177</v>
      </c>
      <c r="L1182">
        <v>1.5</v>
      </c>
      <c r="M1182" t="str">
        <f t="shared" si="165"/>
        <v>No</v>
      </c>
      <c r="N1182">
        <f t="shared" si="166"/>
        <v>-0.65915795668550037</v>
      </c>
      <c r="O1182">
        <v>820</v>
      </c>
      <c r="P1182" t="str">
        <f t="shared" si="167"/>
        <v>No</v>
      </c>
      <c r="Q1182">
        <f t="shared" si="168"/>
        <v>-0.63827667156175616</v>
      </c>
      <c r="S1182">
        <v>1995</v>
      </c>
      <c r="T1182" t="str">
        <f t="shared" si="169"/>
        <v>No</v>
      </c>
      <c r="U1182">
        <f t="shared" si="170"/>
        <v>0.67721656240319095</v>
      </c>
      <c r="V1182">
        <v>40</v>
      </c>
      <c r="W1182">
        <v>549</v>
      </c>
      <c r="X1182" t="s">
        <v>1714</v>
      </c>
      <c r="Y1182">
        <v>25.791872600000001</v>
      </c>
      <c r="Z1182">
        <v>-80.143163700000002</v>
      </c>
      <c r="AA1182">
        <v>1.2380553619063377</v>
      </c>
    </row>
    <row r="1183" spans="1:27" x14ac:dyDescent="0.3">
      <c r="A1183" t="s">
        <v>396</v>
      </c>
      <c r="B1183" t="s">
        <v>1715</v>
      </c>
      <c r="C1183" t="s">
        <v>695</v>
      </c>
      <c r="D1183" t="s">
        <v>689</v>
      </c>
      <c r="E1183">
        <v>33139</v>
      </c>
      <c r="F1183">
        <v>990000</v>
      </c>
      <c r="G1183" t="str" cm="1">
        <f t="array" ref="G1183">IF(OR(VLOOKUP($C1183,Price_LookUp_tbl,11,FALSE)&gt;$F1183,VLOOKUP($C1183,Price_LookUp_tbl,12,FALSE)&lt;$F1183),"Yes","No")</f>
        <v>No</v>
      </c>
      <c r="H1183">
        <f t="shared" si="162"/>
        <v>-0.38963594969203569</v>
      </c>
      <c r="I1183">
        <v>1</v>
      </c>
      <c r="J1183" t="str">
        <f t="shared" si="163"/>
        <v>No</v>
      </c>
      <c r="K1183">
        <f t="shared" si="164"/>
        <v>-0.90320452723070177</v>
      </c>
      <c r="L1183">
        <v>2</v>
      </c>
      <c r="M1183" t="str">
        <f t="shared" si="165"/>
        <v>No</v>
      </c>
      <c r="N1183">
        <f t="shared" si="166"/>
        <v>-0.36523427703458106</v>
      </c>
      <c r="O1183">
        <v>1018</v>
      </c>
      <c r="P1183" t="str">
        <f t="shared" si="167"/>
        <v>No</v>
      </c>
      <c r="Q1183">
        <f t="shared" si="168"/>
        <v>-0.52160024897380808</v>
      </c>
      <c r="S1183">
        <v>2005</v>
      </c>
      <c r="T1183" t="str">
        <f t="shared" si="169"/>
        <v>No</v>
      </c>
      <c r="U1183">
        <f t="shared" si="170"/>
        <v>1.0117316213643321</v>
      </c>
      <c r="V1183">
        <v>22</v>
      </c>
      <c r="W1183">
        <v>972</v>
      </c>
      <c r="X1183" t="s">
        <v>1716</v>
      </c>
      <c r="Y1183">
        <v>25.792542699999998</v>
      </c>
      <c r="Z1183">
        <v>-80.1368832</v>
      </c>
      <c r="AA1183">
        <v>1.1941009521730677</v>
      </c>
    </row>
    <row r="1184" spans="1:27" x14ac:dyDescent="0.3">
      <c r="A1184" t="s">
        <v>396</v>
      </c>
      <c r="B1184" t="s">
        <v>1717</v>
      </c>
      <c r="C1184" t="s">
        <v>695</v>
      </c>
      <c r="D1184" t="s">
        <v>689</v>
      </c>
      <c r="E1184">
        <v>33139</v>
      </c>
      <c r="F1184">
        <v>439000</v>
      </c>
      <c r="G1184" t="str" cm="1">
        <f t="array" ref="G1184">IF(OR(VLOOKUP($C1184,Price_LookUp_tbl,11,FALSE)&gt;$F1184,VLOOKUP($C1184,Price_LookUp_tbl,12,FALSE)&lt;$F1184),"Yes","No")</f>
        <v>No</v>
      </c>
      <c r="H1184">
        <f t="shared" si="162"/>
        <v>-0.47836057584379538</v>
      </c>
      <c r="I1184">
        <v>1</v>
      </c>
      <c r="J1184" t="str">
        <f t="shared" si="163"/>
        <v>No</v>
      </c>
      <c r="K1184">
        <f t="shared" si="164"/>
        <v>-0.90320452723070177</v>
      </c>
      <c r="L1184">
        <v>1.5</v>
      </c>
      <c r="M1184" t="str">
        <f t="shared" si="165"/>
        <v>No</v>
      </c>
      <c r="N1184">
        <f t="shared" si="166"/>
        <v>-0.65915795668550037</v>
      </c>
      <c r="O1184">
        <v>912</v>
      </c>
      <c r="P1184" t="str">
        <f t="shared" si="167"/>
        <v>No</v>
      </c>
      <c r="Q1184">
        <f t="shared" si="168"/>
        <v>-0.58406338429866922</v>
      </c>
      <c r="S1184">
        <v>1975</v>
      </c>
      <c r="T1184" t="str">
        <f t="shared" si="169"/>
        <v>No</v>
      </c>
      <c r="U1184">
        <f t="shared" si="170"/>
        <v>8.1864444809084218E-3</v>
      </c>
      <c r="V1184">
        <v>71</v>
      </c>
      <c r="W1184">
        <v>481</v>
      </c>
      <c r="X1184" t="s">
        <v>1105</v>
      </c>
      <c r="Y1184">
        <v>25.794199299999999</v>
      </c>
      <c r="Z1184">
        <v>-80.129885299999998</v>
      </c>
      <c r="AA1184">
        <v>1.3076406094269699</v>
      </c>
    </row>
    <row r="1185" spans="1:27" x14ac:dyDescent="0.3">
      <c r="A1185" t="s">
        <v>396</v>
      </c>
      <c r="B1185" t="s">
        <v>1718</v>
      </c>
      <c r="C1185" t="s">
        <v>695</v>
      </c>
      <c r="D1185" t="s">
        <v>689</v>
      </c>
      <c r="E1185">
        <v>33139</v>
      </c>
      <c r="F1185">
        <v>495000</v>
      </c>
      <c r="G1185" t="str" cm="1">
        <f t="array" ref="G1185">IF(OR(VLOOKUP($C1185,Price_LookUp_tbl,11,FALSE)&gt;$F1185,VLOOKUP($C1185,Price_LookUp_tbl,12,FALSE)&lt;$F1185),"Yes","No")</f>
        <v>No</v>
      </c>
      <c r="H1185">
        <f t="shared" si="162"/>
        <v>-0.4693431909717472</v>
      </c>
      <c r="I1185">
        <v>1</v>
      </c>
      <c r="J1185" t="str">
        <f t="shared" si="163"/>
        <v>No</v>
      </c>
      <c r="K1185">
        <f t="shared" si="164"/>
        <v>-0.90320452723070177</v>
      </c>
      <c r="L1185">
        <v>1</v>
      </c>
      <c r="M1185" t="str">
        <f t="shared" si="165"/>
        <v>No</v>
      </c>
      <c r="N1185">
        <f t="shared" si="166"/>
        <v>-0.95308163633641962</v>
      </c>
      <c r="O1185">
        <v>700</v>
      </c>
      <c r="P1185" t="str">
        <f t="shared" si="167"/>
        <v>No</v>
      </c>
      <c r="Q1185">
        <f t="shared" si="168"/>
        <v>-0.70898965494839128</v>
      </c>
      <c r="S1185">
        <v>1956</v>
      </c>
      <c r="T1185" t="str">
        <f t="shared" si="169"/>
        <v>No</v>
      </c>
      <c r="U1185">
        <f t="shared" si="170"/>
        <v>-0.62739216754525995</v>
      </c>
      <c r="V1185">
        <v>22</v>
      </c>
      <c r="W1185">
        <v>707</v>
      </c>
      <c r="X1185" t="s">
        <v>1719</v>
      </c>
      <c r="Y1185">
        <v>25.793897000000001</v>
      </c>
      <c r="Z1185">
        <v>-80.136984999999996</v>
      </c>
      <c r="AA1185">
        <v>1.2878938662493635</v>
      </c>
    </row>
    <row r="1186" spans="1:27" x14ac:dyDescent="0.3">
      <c r="A1186" t="s">
        <v>396</v>
      </c>
      <c r="B1186" t="s">
        <v>1720</v>
      </c>
      <c r="C1186" t="s">
        <v>695</v>
      </c>
      <c r="D1186" t="s">
        <v>689</v>
      </c>
      <c r="E1186">
        <v>33139</v>
      </c>
      <c r="F1186">
        <v>870000</v>
      </c>
      <c r="G1186" t="str" cm="1">
        <f t="array" ref="G1186">IF(OR(VLOOKUP($C1186,Price_LookUp_tbl,11,FALSE)&gt;$F1186,VLOOKUP($C1186,Price_LookUp_tbl,12,FALSE)&lt;$F1186),"Yes","No")</f>
        <v>No</v>
      </c>
      <c r="H1186">
        <f t="shared" si="162"/>
        <v>-0.40895891727499606</v>
      </c>
      <c r="I1186">
        <v>1</v>
      </c>
      <c r="J1186" t="str">
        <f t="shared" si="163"/>
        <v>No</v>
      </c>
      <c r="K1186">
        <f t="shared" si="164"/>
        <v>-0.90320452723070177</v>
      </c>
      <c r="L1186">
        <v>2</v>
      </c>
      <c r="M1186" t="str">
        <f t="shared" si="165"/>
        <v>No</v>
      </c>
      <c r="N1186">
        <f t="shared" si="166"/>
        <v>-0.36523427703458106</v>
      </c>
      <c r="O1186">
        <v>984</v>
      </c>
      <c r="P1186" t="str">
        <f t="shared" si="167"/>
        <v>No</v>
      </c>
      <c r="Q1186">
        <f t="shared" si="168"/>
        <v>-0.54163559426668806</v>
      </c>
      <c r="S1186">
        <v>1998</v>
      </c>
      <c r="T1186" t="str">
        <f t="shared" si="169"/>
        <v>No</v>
      </c>
      <c r="U1186">
        <f t="shared" si="170"/>
        <v>0.77757108009153331</v>
      </c>
      <c r="V1186">
        <v>10</v>
      </c>
      <c r="W1186">
        <v>884</v>
      </c>
      <c r="X1186" t="s">
        <v>1721</v>
      </c>
      <c r="Y1186">
        <v>25.794487799999999</v>
      </c>
      <c r="Z1186">
        <v>-80.144800900000007</v>
      </c>
      <c r="AA1186">
        <v>1.4441387900808405</v>
      </c>
    </row>
    <row r="1187" spans="1:27" x14ac:dyDescent="0.3">
      <c r="A1187" t="s">
        <v>396</v>
      </c>
      <c r="B1187" t="s">
        <v>1722</v>
      </c>
      <c r="C1187" t="s">
        <v>695</v>
      </c>
      <c r="D1187" t="s">
        <v>689</v>
      </c>
      <c r="E1187">
        <v>33139</v>
      </c>
      <c r="F1187">
        <v>1250000</v>
      </c>
      <c r="G1187" t="str" cm="1">
        <f t="array" ref="G1187">IF(OR(VLOOKUP($C1187,Price_LookUp_tbl,11,FALSE)&gt;$F1187,VLOOKUP($C1187,Price_LookUp_tbl,12,FALSE)&lt;$F1187),"Yes","No")</f>
        <v>No</v>
      </c>
      <c r="H1187">
        <f t="shared" si="162"/>
        <v>-0.34776951992895483</v>
      </c>
      <c r="I1187">
        <v>3</v>
      </c>
      <c r="J1187" t="str">
        <f t="shared" si="163"/>
        <v>No</v>
      </c>
      <c r="K1187">
        <f t="shared" si="164"/>
        <v>0.28932735551958422</v>
      </c>
      <c r="L1187">
        <v>2.5</v>
      </c>
      <c r="M1187" t="str">
        <f t="shared" si="165"/>
        <v>No</v>
      </c>
      <c r="N1187">
        <f t="shared" si="166"/>
        <v>-7.1310597383661786E-2</v>
      </c>
      <c r="O1187">
        <v>1770</v>
      </c>
      <c r="P1187" t="str">
        <f t="shared" si="167"/>
        <v>No</v>
      </c>
      <c r="Q1187">
        <f t="shared" si="168"/>
        <v>-7.8465553084227618E-2</v>
      </c>
      <c r="S1187">
        <v>1998</v>
      </c>
      <c r="T1187" t="str">
        <f t="shared" si="169"/>
        <v>No</v>
      </c>
      <c r="U1187">
        <f t="shared" si="170"/>
        <v>0.77757108009153331</v>
      </c>
      <c r="V1187">
        <v>56</v>
      </c>
      <c r="W1187">
        <v>706</v>
      </c>
      <c r="X1187" t="s">
        <v>1723</v>
      </c>
      <c r="Y1187">
        <v>25.794487799999999</v>
      </c>
      <c r="Z1187">
        <v>-80.144800900000007</v>
      </c>
      <c r="AA1187">
        <v>1.4441387900808405</v>
      </c>
    </row>
    <row r="1188" spans="1:27" x14ac:dyDescent="0.3">
      <c r="A1188" t="s">
        <v>396</v>
      </c>
      <c r="B1188" t="s">
        <v>1724</v>
      </c>
      <c r="C1188" t="s">
        <v>695</v>
      </c>
      <c r="D1188" t="s">
        <v>689</v>
      </c>
      <c r="E1188">
        <v>33139</v>
      </c>
      <c r="F1188">
        <v>399000</v>
      </c>
      <c r="G1188" t="str" cm="1">
        <f t="array" ref="G1188">IF(OR(VLOOKUP($C1188,Price_LookUp_tbl,11,FALSE)&gt;$F1188,VLOOKUP($C1188,Price_LookUp_tbl,12,FALSE)&lt;$F1188),"Yes","No")</f>
        <v>No</v>
      </c>
      <c r="H1188">
        <f t="shared" si="162"/>
        <v>-0.4848015650381155</v>
      </c>
      <c r="I1188">
        <v>2</v>
      </c>
      <c r="J1188" t="str">
        <f t="shared" si="163"/>
        <v>No</v>
      </c>
      <c r="K1188">
        <f t="shared" si="164"/>
        <v>-0.30693858585555878</v>
      </c>
      <c r="L1188">
        <v>1</v>
      </c>
      <c r="M1188" t="str">
        <f t="shared" si="165"/>
        <v>No</v>
      </c>
      <c r="N1188">
        <f t="shared" si="166"/>
        <v>-0.95308163633641962</v>
      </c>
      <c r="O1188">
        <v>809</v>
      </c>
      <c r="P1188" t="str">
        <f t="shared" si="167"/>
        <v>No</v>
      </c>
      <c r="Q1188">
        <f t="shared" si="168"/>
        <v>-0.6447586950388644</v>
      </c>
      <c r="S1188">
        <v>1956</v>
      </c>
      <c r="T1188" t="str">
        <f t="shared" si="169"/>
        <v>No</v>
      </c>
      <c r="U1188">
        <f t="shared" si="170"/>
        <v>-0.62739216754525995</v>
      </c>
      <c r="V1188">
        <v>16</v>
      </c>
      <c r="W1188">
        <v>493</v>
      </c>
      <c r="X1188" t="s">
        <v>1251</v>
      </c>
      <c r="Y1188">
        <v>25.794167000000002</v>
      </c>
      <c r="Z1188">
        <v>-80.136859200000004</v>
      </c>
      <c r="AA1188">
        <v>1.3060161122494018</v>
      </c>
    </row>
    <row r="1189" spans="1:27" x14ac:dyDescent="0.3">
      <c r="A1189" t="s">
        <v>396</v>
      </c>
      <c r="B1189" t="s">
        <v>1725</v>
      </c>
      <c r="C1189" t="s">
        <v>695</v>
      </c>
      <c r="D1189" t="s">
        <v>689</v>
      </c>
      <c r="E1189">
        <v>33139</v>
      </c>
      <c r="F1189">
        <v>420000</v>
      </c>
      <c r="G1189" t="str" cm="1">
        <f t="array" ref="G1189">IF(OR(VLOOKUP($C1189,Price_LookUp_tbl,11,FALSE)&gt;$F1189,VLOOKUP($C1189,Price_LookUp_tbl,12,FALSE)&lt;$F1189),"Yes","No")</f>
        <v>No</v>
      </c>
      <c r="H1189">
        <f t="shared" si="162"/>
        <v>-0.48142004571109742</v>
      </c>
      <c r="I1189">
        <v>2</v>
      </c>
      <c r="J1189" t="str">
        <f t="shared" si="163"/>
        <v>No</v>
      </c>
      <c r="K1189">
        <f t="shared" si="164"/>
        <v>-0.30693858585555878</v>
      </c>
      <c r="L1189">
        <v>2</v>
      </c>
      <c r="M1189" t="str">
        <f t="shared" si="165"/>
        <v>No</v>
      </c>
      <c r="N1189">
        <f t="shared" si="166"/>
        <v>-0.36523427703458106</v>
      </c>
      <c r="O1189">
        <v>858</v>
      </c>
      <c r="P1189" t="str">
        <f t="shared" si="167"/>
        <v>No</v>
      </c>
      <c r="Q1189">
        <f t="shared" si="168"/>
        <v>-0.61588422682265498</v>
      </c>
      <c r="S1189">
        <v>1980</v>
      </c>
      <c r="T1189" t="str">
        <f t="shared" si="169"/>
        <v>No</v>
      </c>
      <c r="U1189">
        <f t="shared" si="170"/>
        <v>0.17544397396147904</v>
      </c>
      <c r="V1189">
        <v>17</v>
      </c>
      <c r="W1189">
        <v>490</v>
      </c>
      <c r="X1189" t="s">
        <v>1631</v>
      </c>
      <c r="Y1189">
        <v>25.795116</v>
      </c>
      <c r="Z1189">
        <v>-80.137057600000006</v>
      </c>
      <c r="AA1189">
        <v>1.3722377299460453</v>
      </c>
    </row>
    <row r="1190" spans="1:27" x14ac:dyDescent="0.3">
      <c r="A1190" t="s">
        <v>396</v>
      </c>
      <c r="B1190" t="s">
        <v>1726</v>
      </c>
      <c r="C1190" t="s">
        <v>695</v>
      </c>
      <c r="D1190" t="s">
        <v>689</v>
      </c>
      <c r="E1190">
        <v>33139</v>
      </c>
      <c r="F1190">
        <v>1090000</v>
      </c>
      <c r="G1190" t="str" cm="1">
        <f t="array" ref="G1190">IF(OR(VLOOKUP($C1190,Price_LookUp_tbl,11,FALSE)&gt;$F1190,VLOOKUP($C1190,Price_LookUp_tbl,12,FALSE)&lt;$F1190),"Yes","No")</f>
        <v>No</v>
      </c>
      <c r="H1190">
        <f t="shared" si="162"/>
        <v>-0.37353347670623538</v>
      </c>
      <c r="I1190">
        <v>2</v>
      </c>
      <c r="J1190" t="str">
        <f t="shared" si="163"/>
        <v>No</v>
      </c>
      <c r="K1190">
        <f t="shared" si="164"/>
        <v>-0.30693858585555878</v>
      </c>
      <c r="L1190">
        <v>2</v>
      </c>
      <c r="M1190" t="str">
        <f t="shared" si="165"/>
        <v>No</v>
      </c>
      <c r="N1190">
        <f t="shared" si="166"/>
        <v>-0.36523427703458106</v>
      </c>
      <c r="O1190">
        <v>1270</v>
      </c>
      <c r="P1190" t="str">
        <f t="shared" si="167"/>
        <v>No</v>
      </c>
      <c r="Q1190">
        <f t="shared" si="168"/>
        <v>-0.37310298386187418</v>
      </c>
      <c r="S1190">
        <v>1997</v>
      </c>
      <c r="T1190" t="str">
        <f t="shared" si="169"/>
        <v>No</v>
      </c>
      <c r="U1190">
        <f t="shared" si="170"/>
        <v>0.74411957419541919</v>
      </c>
      <c r="V1190">
        <v>48</v>
      </c>
      <c r="W1190">
        <v>858</v>
      </c>
      <c r="X1190" t="s">
        <v>1727</v>
      </c>
      <c r="Y1190">
        <v>25.7950664</v>
      </c>
      <c r="Z1190">
        <v>-80.144638400000005</v>
      </c>
      <c r="AA1190">
        <v>1.4770488776833199</v>
      </c>
    </row>
    <row r="1191" spans="1:27" x14ac:dyDescent="0.3">
      <c r="A1191" t="s">
        <v>396</v>
      </c>
      <c r="B1191" t="s">
        <v>1728</v>
      </c>
      <c r="C1191" t="s">
        <v>695</v>
      </c>
      <c r="D1191" t="s">
        <v>689</v>
      </c>
      <c r="E1191">
        <v>33139</v>
      </c>
      <c r="F1191">
        <v>1499000</v>
      </c>
      <c r="G1191" t="str" cm="1">
        <f t="array" ref="G1191">IF(OR(VLOOKUP($C1191,Price_LookUp_tbl,11,FALSE)&gt;$F1191,VLOOKUP($C1191,Price_LookUp_tbl,12,FALSE)&lt;$F1191),"Yes","No")</f>
        <v>No</v>
      </c>
      <c r="H1191">
        <f t="shared" si="162"/>
        <v>-0.30767436219431205</v>
      </c>
      <c r="I1191">
        <v>2</v>
      </c>
      <c r="J1191" t="str">
        <f t="shared" si="163"/>
        <v>No</v>
      </c>
      <c r="K1191">
        <f t="shared" si="164"/>
        <v>-0.30693858585555878</v>
      </c>
      <c r="L1191">
        <v>2</v>
      </c>
      <c r="M1191" t="str">
        <f t="shared" si="165"/>
        <v>No</v>
      </c>
      <c r="N1191">
        <f t="shared" si="166"/>
        <v>-0.36523427703458106</v>
      </c>
      <c r="O1191">
        <v>1110</v>
      </c>
      <c r="P1191" t="str">
        <f t="shared" si="167"/>
        <v>No</v>
      </c>
      <c r="Q1191">
        <f t="shared" si="168"/>
        <v>-0.46738696171072114</v>
      </c>
      <c r="S1191">
        <v>2000</v>
      </c>
      <c r="T1191" t="str">
        <f t="shared" si="169"/>
        <v>No</v>
      </c>
      <c r="U1191">
        <f t="shared" si="170"/>
        <v>0.84447409188376155</v>
      </c>
      <c r="V1191">
        <v>10</v>
      </c>
      <c r="W1191">
        <v>1350</v>
      </c>
      <c r="X1191" t="s">
        <v>1729</v>
      </c>
      <c r="Y1191">
        <v>25.771029599999999</v>
      </c>
      <c r="Z1191">
        <v>-80.1329238</v>
      </c>
      <c r="AA1191">
        <v>0.33882001154730235</v>
      </c>
    </row>
    <row r="1192" spans="1:27" x14ac:dyDescent="0.3">
      <c r="A1192" t="s">
        <v>396</v>
      </c>
      <c r="B1192" t="s">
        <v>1730</v>
      </c>
      <c r="C1192" t="s">
        <v>695</v>
      </c>
      <c r="D1192" t="s">
        <v>689</v>
      </c>
      <c r="E1192">
        <v>33139</v>
      </c>
      <c r="F1192">
        <v>2500000</v>
      </c>
      <c r="G1192" t="str" cm="1">
        <f t="array" ref="G1192">IF(OR(VLOOKUP($C1192,Price_LookUp_tbl,11,FALSE)&gt;$F1192,VLOOKUP($C1192,Price_LookUp_tbl,12,FALSE)&lt;$F1192),"Yes","No")</f>
        <v>No</v>
      </c>
      <c r="H1192">
        <f t="shared" si="162"/>
        <v>-0.14648860760645094</v>
      </c>
      <c r="I1192">
        <v>2</v>
      </c>
      <c r="J1192" t="str">
        <f t="shared" si="163"/>
        <v>No</v>
      </c>
      <c r="K1192">
        <f t="shared" si="164"/>
        <v>-0.30693858585555878</v>
      </c>
      <c r="L1192">
        <v>2.5</v>
      </c>
      <c r="M1192" t="str">
        <f t="shared" si="165"/>
        <v>No</v>
      </c>
      <c r="N1192">
        <f t="shared" si="166"/>
        <v>-7.1310597383661786E-2</v>
      </c>
      <c r="O1192">
        <v>1450</v>
      </c>
      <c r="P1192" t="str">
        <f t="shared" si="167"/>
        <v>No</v>
      </c>
      <c r="Q1192">
        <f t="shared" si="168"/>
        <v>-0.26703350878192145</v>
      </c>
      <c r="S1192">
        <v>2005</v>
      </c>
      <c r="T1192" t="str">
        <f t="shared" si="169"/>
        <v>No</v>
      </c>
      <c r="U1192">
        <f t="shared" si="170"/>
        <v>1.0117316213643321</v>
      </c>
      <c r="V1192">
        <v>15</v>
      </c>
      <c r="W1192">
        <v>1724</v>
      </c>
      <c r="X1192" t="s">
        <v>1246</v>
      </c>
      <c r="Y1192">
        <v>25.796470599999999</v>
      </c>
      <c r="Z1192">
        <v>-80.136147699999995</v>
      </c>
      <c r="AA1192">
        <v>1.4051255648424528</v>
      </c>
    </row>
    <row r="1193" spans="1:27" x14ac:dyDescent="0.3">
      <c r="A1193" t="s">
        <v>396</v>
      </c>
      <c r="B1193" t="s">
        <v>1731</v>
      </c>
      <c r="C1193" t="s">
        <v>695</v>
      </c>
      <c r="D1193" t="s">
        <v>689</v>
      </c>
      <c r="E1193">
        <v>33139</v>
      </c>
      <c r="F1193">
        <v>3100000</v>
      </c>
      <c r="G1193" t="str" cm="1">
        <f t="array" ref="G1193">IF(OR(VLOOKUP($C1193,Price_LookUp_tbl,11,FALSE)&gt;$F1193,VLOOKUP($C1193,Price_LookUp_tbl,12,FALSE)&lt;$F1193),"Yes","No")</f>
        <v>No</v>
      </c>
      <c r="H1193">
        <f t="shared" si="162"/>
        <v>-4.9873769691649063E-2</v>
      </c>
      <c r="I1193">
        <v>3</v>
      </c>
      <c r="J1193" t="str">
        <f t="shared" si="163"/>
        <v>No</v>
      </c>
      <c r="K1193">
        <f t="shared" si="164"/>
        <v>0.28932735551958422</v>
      </c>
      <c r="L1193">
        <v>2.5</v>
      </c>
      <c r="M1193" t="str">
        <f t="shared" si="165"/>
        <v>No</v>
      </c>
      <c r="N1193">
        <f t="shared" si="166"/>
        <v>-7.1310597383661786E-2</v>
      </c>
      <c r="O1193">
        <v>2090</v>
      </c>
      <c r="P1193" t="str">
        <f t="shared" si="167"/>
        <v>No</v>
      </c>
      <c r="Q1193">
        <f t="shared" si="168"/>
        <v>0.1101024026134662</v>
      </c>
      <c r="S1193">
        <v>2005</v>
      </c>
      <c r="T1193" t="str">
        <f t="shared" si="169"/>
        <v>No</v>
      </c>
      <c r="U1193">
        <f t="shared" si="170"/>
        <v>1.0117316213643321</v>
      </c>
      <c r="V1193">
        <v>42</v>
      </c>
      <c r="W1193">
        <v>1483</v>
      </c>
      <c r="X1193" t="s">
        <v>1732</v>
      </c>
      <c r="Y1193">
        <v>25.796470599999999</v>
      </c>
      <c r="Z1193">
        <v>-80.136147699999995</v>
      </c>
      <c r="AA1193">
        <v>1.4051255648424528</v>
      </c>
    </row>
    <row r="1194" spans="1:27" x14ac:dyDescent="0.3">
      <c r="A1194" t="s">
        <v>396</v>
      </c>
      <c r="B1194" t="s">
        <v>1733</v>
      </c>
      <c r="C1194" t="s">
        <v>695</v>
      </c>
      <c r="D1194" t="s">
        <v>689</v>
      </c>
      <c r="E1194">
        <v>33139</v>
      </c>
      <c r="F1194">
        <v>2500000</v>
      </c>
      <c r="G1194" t="str" cm="1">
        <f t="array" ref="G1194">IF(OR(VLOOKUP($C1194,Price_LookUp_tbl,11,FALSE)&gt;$F1194,VLOOKUP($C1194,Price_LookUp_tbl,12,FALSE)&lt;$F1194),"Yes","No")</f>
        <v>No</v>
      </c>
      <c r="H1194">
        <f t="shared" si="162"/>
        <v>-0.14648860760645094</v>
      </c>
      <c r="I1194">
        <v>2</v>
      </c>
      <c r="J1194" t="str">
        <f t="shared" si="163"/>
        <v>No</v>
      </c>
      <c r="K1194">
        <f t="shared" si="164"/>
        <v>-0.30693858585555878</v>
      </c>
      <c r="L1194">
        <v>2.5</v>
      </c>
      <c r="M1194" t="str">
        <f t="shared" si="165"/>
        <v>No</v>
      </c>
      <c r="N1194">
        <f t="shared" si="166"/>
        <v>-7.1310597383661786E-2</v>
      </c>
      <c r="O1194">
        <v>1450</v>
      </c>
      <c r="P1194" t="str">
        <f t="shared" si="167"/>
        <v>No</v>
      </c>
      <c r="Q1194">
        <f t="shared" si="168"/>
        <v>-0.26703350878192145</v>
      </c>
      <c r="S1194">
        <v>2005</v>
      </c>
      <c r="T1194" t="str">
        <f t="shared" si="169"/>
        <v>No</v>
      </c>
      <c r="U1194">
        <f t="shared" si="170"/>
        <v>1.0117316213643321</v>
      </c>
      <c r="V1194">
        <v>2</v>
      </c>
      <c r="W1194">
        <v>1724</v>
      </c>
      <c r="X1194" t="s">
        <v>1734</v>
      </c>
      <c r="Y1194">
        <v>25.796470599999999</v>
      </c>
      <c r="Z1194">
        <v>-80.136147699999995</v>
      </c>
      <c r="AA1194">
        <v>1.4051255648424528</v>
      </c>
    </row>
    <row r="1195" spans="1:27" x14ac:dyDescent="0.3">
      <c r="A1195" t="s">
        <v>396</v>
      </c>
      <c r="B1195" t="s">
        <v>1735</v>
      </c>
      <c r="C1195" t="s">
        <v>695</v>
      </c>
      <c r="D1195" t="s">
        <v>689</v>
      </c>
      <c r="E1195">
        <v>33139</v>
      </c>
      <c r="F1195">
        <v>1595000</v>
      </c>
      <c r="G1195" t="str" cm="1">
        <f t="array" ref="G1195">IF(OR(VLOOKUP($C1195,Price_LookUp_tbl,11,FALSE)&gt;$F1195,VLOOKUP($C1195,Price_LookUp_tbl,12,FALSE)&lt;$F1195),"Yes","No")</f>
        <v>No</v>
      </c>
      <c r="H1195">
        <f t="shared" si="162"/>
        <v>-0.29221598812794375</v>
      </c>
      <c r="I1195">
        <v>2</v>
      </c>
      <c r="J1195" t="str">
        <f t="shared" si="163"/>
        <v>No</v>
      </c>
      <c r="K1195">
        <f t="shared" si="164"/>
        <v>-0.30693858585555878</v>
      </c>
      <c r="L1195">
        <v>2</v>
      </c>
      <c r="M1195" t="str">
        <f t="shared" si="165"/>
        <v>No</v>
      </c>
      <c r="N1195">
        <f t="shared" si="166"/>
        <v>-0.36523427703458106</v>
      </c>
      <c r="O1195">
        <v>1585</v>
      </c>
      <c r="P1195" t="str">
        <f t="shared" si="167"/>
        <v>No</v>
      </c>
      <c r="Q1195">
        <f t="shared" si="168"/>
        <v>-0.18748140247195685</v>
      </c>
      <c r="S1195">
        <v>2011</v>
      </c>
      <c r="T1195" t="str">
        <f t="shared" si="169"/>
        <v>No</v>
      </c>
      <c r="U1195">
        <f t="shared" si="170"/>
        <v>1.2124406567410169</v>
      </c>
      <c r="V1195">
        <v>15</v>
      </c>
      <c r="W1195">
        <v>1006</v>
      </c>
      <c r="X1195" t="s">
        <v>1736</v>
      </c>
      <c r="Y1195">
        <v>25.797382800000001</v>
      </c>
      <c r="Z1195">
        <v>-80.130932599999994</v>
      </c>
      <c r="AA1195">
        <v>1.3727372039131838</v>
      </c>
    </row>
    <row r="1196" spans="1:27" x14ac:dyDescent="0.3">
      <c r="A1196" t="s">
        <v>396</v>
      </c>
      <c r="B1196" t="s">
        <v>1737</v>
      </c>
      <c r="C1196" t="s">
        <v>695</v>
      </c>
      <c r="D1196" t="s">
        <v>689</v>
      </c>
      <c r="E1196">
        <v>33139</v>
      </c>
      <c r="F1196">
        <v>535000</v>
      </c>
      <c r="G1196" t="str" cm="1">
        <f t="array" ref="G1196">IF(OR(VLOOKUP($C1196,Price_LookUp_tbl,11,FALSE)&gt;$F1196,VLOOKUP($C1196,Price_LookUp_tbl,12,FALSE)&lt;$F1196),"Yes","No")</f>
        <v>No</v>
      </c>
      <c r="H1196">
        <f t="shared" si="162"/>
        <v>-0.46290220177742708</v>
      </c>
      <c r="I1196">
        <v>1</v>
      </c>
      <c r="J1196" t="str">
        <f t="shared" si="163"/>
        <v>No</v>
      </c>
      <c r="K1196">
        <f t="shared" si="164"/>
        <v>-0.90320452723070177</v>
      </c>
      <c r="L1196">
        <v>1</v>
      </c>
      <c r="M1196" t="str">
        <f t="shared" si="165"/>
        <v>No</v>
      </c>
      <c r="N1196">
        <f t="shared" si="166"/>
        <v>-0.95308163633641962</v>
      </c>
      <c r="O1196">
        <v>721</v>
      </c>
      <c r="P1196" t="str">
        <f t="shared" si="167"/>
        <v>No</v>
      </c>
      <c r="Q1196">
        <f t="shared" si="168"/>
        <v>-0.69661488285573014</v>
      </c>
      <c r="S1196">
        <v>2011</v>
      </c>
      <c r="T1196" t="str">
        <f t="shared" si="169"/>
        <v>No</v>
      </c>
      <c r="U1196">
        <f t="shared" si="170"/>
        <v>1.2124406567410169</v>
      </c>
      <c r="V1196">
        <v>6</v>
      </c>
      <c r="W1196">
        <v>742</v>
      </c>
      <c r="X1196" t="s">
        <v>919</v>
      </c>
      <c r="Y1196">
        <v>25.7983118</v>
      </c>
      <c r="Z1196">
        <v>-80.131168900000006</v>
      </c>
      <c r="AA1196">
        <v>1.3068887933202515</v>
      </c>
    </row>
    <row r="1197" spans="1:27" x14ac:dyDescent="0.3">
      <c r="A1197" t="s">
        <v>396</v>
      </c>
      <c r="B1197" t="s">
        <v>1738</v>
      </c>
      <c r="C1197" t="s">
        <v>695</v>
      </c>
      <c r="D1197" t="s">
        <v>689</v>
      </c>
      <c r="E1197">
        <v>33139</v>
      </c>
      <c r="F1197">
        <v>3000000</v>
      </c>
      <c r="G1197" t="str" cm="1">
        <f t="array" ref="G1197">IF(OR(VLOOKUP($C1197,Price_LookUp_tbl,11,FALSE)&gt;$F1197,VLOOKUP($C1197,Price_LookUp_tbl,12,FALSE)&lt;$F1197),"Yes","No")</f>
        <v>No</v>
      </c>
      <c r="H1197">
        <f t="shared" si="162"/>
        <v>-6.5976242677449379E-2</v>
      </c>
      <c r="I1197">
        <v>1</v>
      </c>
      <c r="J1197" t="str">
        <f t="shared" si="163"/>
        <v>No</v>
      </c>
      <c r="K1197">
        <f t="shared" si="164"/>
        <v>-0.90320452723070177</v>
      </c>
      <c r="L1197">
        <v>1.5</v>
      </c>
      <c r="M1197" t="str">
        <f t="shared" si="165"/>
        <v>No</v>
      </c>
      <c r="N1197">
        <f t="shared" si="166"/>
        <v>-0.65915795668550037</v>
      </c>
      <c r="O1197">
        <v>1054</v>
      </c>
      <c r="P1197" t="str">
        <f t="shared" si="167"/>
        <v>No</v>
      </c>
      <c r="Q1197">
        <f t="shared" si="168"/>
        <v>-0.5003863539578175</v>
      </c>
      <c r="S1197">
        <v>2009</v>
      </c>
      <c r="T1197" t="str">
        <f t="shared" si="169"/>
        <v>No</v>
      </c>
      <c r="U1197">
        <f t="shared" si="170"/>
        <v>1.1455376449487886</v>
      </c>
      <c r="V1197">
        <v>2</v>
      </c>
      <c r="W1197">
        <v>2846</v>
      </c>
      <c r="X1197" t="s">
        <v>1739</v>
      </c>
      <c r="Y1197">
        <v>25.797901299999999</v>
      </c>
      <c r="Z1197">
        <v>-80.127592399999997</v>
      </c>
      <c r="AA1197">
        <v>1.3976338244754991</v>
      </c>
    </row>
    <row r="1198" spans="1:27" x14ac:dyDescent="0.3">
      <c r="A1198" t="s">
        <v>396</v>
      </c>
      <c r="B1198" t="s">
        <v>1740</v>
      </c>
      <c r="C1198" t="s">
        <v>695</v>
      </c>
      <c r="D1198" t="s">
        <v>689</v>
      </c>
      <c r="E1198">
        <v>33139</v>
      </c>
      <c r="F1198">
        <v>2800000</v>
      </c>
      <c r="G1198" t="str" cm="1">
        <f t="array" ref="G1198">IF(OR(VLOOKUP($C1198,Price_LookUp_tbl,11,FALSE)&gt;$F1198,VLOOKUP($C1198,Price_LookUp_tbl,12,FALSE)&lt;$F1198),"Yes","No")</f>
        <v>No</v>
      </c>
      <c r="H1198">
        <f t="shared" si="162"/>
        <v>-9.8181188649049997E-2</v>
      </c>
      <c r="I1198">
        <v>2</v>
      </c>
      <c r="J1198" t="str">
        <f t="shared" si="163"/>
        <v>No</v>
      </c>
      <c r="K1198">
        <f t="shared" si="164"/>
        <v>-0.30693858585555878</v>
      </c>
      <c r="L1198">
        <v>2.5</v>
      </c>
      <c r="M1198" t="str">
        <f t="shared" si="165"/>
        <v>No</v>
      </c>
      <c r="N1198">
        <f t="shared" si="166"/>
        <v>-7.1310597383661786E-2</v>
      </c>
      <c r="O1198">
        <v>1121</v>
      </c>
      <c r="P1198" t="str">
        <f t="shared" si="167"/>
        <v>No</v>
      </c>
      <c r="Q1198">
        <f t="shared" si="168"/>
        <v>-0.46090493823361289</v>
      </c>
      <c r="S1198">
        <v>2009</v>
      </c>
      <c r="T1198" t="str">
        <f t="shared" si="169"/>
        <v>No</v>
      </c>
      <c r="U1198">
        <f t="shared" si="170"/>
        <v>1.1455376449487886</v>
      </c>
      <c r="V1198">
        <v>55</v>
      </c>
      <c r="W1198">
        <v>2498</v>
      </c>
      <c r="X1198" t="s">
        <v>1741</v>
      </c>
      <c r="Y1198">
        <v>25.797901299999999</v>
      </c>
      <c r="Z1198">
        <v>-80.127592399999997</v>
      </c>
      <c r="AA1198">
        <v>1.3976338244754991</v>
      </c>
    </row>
    <row r="1199" spans="1:27" x14ac:dyDescent="0.3">
      <c r="A1199" t="s">
        <v>396</v>
      </c>
      <c r="B1199" t="s">
        <v>1742</v>
      </c>
      <c r="C1199" t="s">
        <v>695</v>
      </c>
      <c r="D1199" t="s">
        <v>689</v>
      </c>
      <c r="E1199">
        <v>33139</v>
      </c>
      <c r="F1199">
        <v>390000</v>
      </c>
      <c r="G1199" t="str" cm="1">
        <f t="array" ref="G1199">IF(OR(VLOOKUP($C1199,Price_LookUp_tbl,11,FALSE)&gt;$F1199,VLOOKUP($C1199,Price_LookUp_tbl,12,FALSE)&lt;$F1199),"Yes","No")</f>
        <v>No</v>
      </c>
      <c r="H1199">
        <f t="shared" si="162"/>
        <v>-0.48625078760683754</v>
      </c>
      <c r="I1199">
        <v>1</v>
      </c>
      <c r="J1199" t="str">
        <f t="shared" si="163"/>
        <v>No</v>
      </c>
      <c r="K1199">
        <f t="shared" si="164"/>
        <v>-0.90320452723070177</v>
      </c>
      <c r="L1199">
        <v>1</v>
      </c>
      <c r="M1199" t="str">
        <f t="shared" si="165"/>
        <v>No</v>
      </c>
      <c r="N1199">
        <f t="shared" si="166"/>
        <v>-0.95308163633641962</v>
      </c>
      <c r="O1199">
        <v>644</v>
      </c>
      <c r="P1199" t="str">
        <f t="shared" si="167"/>
        <v>No</v>
      </c>
      <c r="Q1199">
        <f t="shared" si="168"/>
        <v>-0.74198904719548775</v>
      </c>
      <c r="S1199">
        <v>1972</v>
      </c>
      <c r="T1199" t="str">
        <f t="shared" si="169"/>
        <v>No</v>
      </c>
      <c r="U1199">
        <f t="shared" si="170"/>
        <v>-9.2168073207433948E-2</v>
      </c>
      <c r="V1199">
        <v>27</v>
      </c>
      <c r="W1199">
        <v>606</v>
      </c>
      <c r="X1199" t="s">
        <v>1743</v>
      </c>
      <c r="Y1199">
        <v>25.771675999999999</v>
      </c>
      <c r="Z1199">
        <v>-80.135553200000004</v>
      </c>
      <c r="AA1199">
        <v>0.25042658378976346</v>
      </c>
    </row>
    <row r="1200" spans="1:27" x14ac:dyDescent="0.3">
      <c r="A1200" t="s">
        <v>396</v>
      </c>
      <c r="B1200" t="s">
        <v>1744</v>
      </c>
      <c r="C1200" t="s">
        <v>695</v>
      </c>
      <c r="D1200" t="s">
        <v>689</v>
      </c>
      <c r="E1200">
        <v>33139</v>
      </c>
      <c r="F1200">
        <v>2100000</v>
      </c>
      <c r="G1200" t="str" cm="1">
        <f t="array" ref="G1200">IF(OR(VLOOKUP($C1200,Price_LookUp_tbl,11,FALSE)&gt;$F1200,VLOOKUP($C1200,Price_LookUp_tbl,12,FALSE)&lt;$F1200),"Yes","No")</f>
        <v>No</v>
      </c>
      <c r="H1200">
        <f t="shared" si="162"/>
        <v>-0.2108984995496522</v>
      </c>
      <c r="I1200">
        <v>3</v>
      </c>
      <c r="J1200" t="str">
        <f t="shared" si="163"/>
        <v>No</v>
      </c>
      <c r="K1200">
        <f t="shared" si="164"/>
        <v>0.28932735551958422</v>
      </c>
      <c r="L1200">
        <v>2</v>
      </c>
      <c r="M1200" t="str">
        <f t="shared" si="165"/>
        <v>No</v>
      </c>
      <c r="N1200">
        <f t="shared" si="166"/>
        <v>-0.36523427703458106</v>
      </c>
      <c r="O1200">
        <v>1180</v>
      </c>
      <c r="P1200" t="str">
        <f t="shared" si="167"/>
        <v>No</v>
      </c>
      <c r="Q1200">
        <f t="shared" si="168"/>
        <v>-0.42613772140185058</v>
      </c>
      <c r="S1200">
        <v>1926</v>
      </c>
      <c r="T1200" t="str">
        <f t="shared" si="169"/>
        <v>No</v>
      </c>
      <c r="U1200">
        <f t="shared" si="170"/>
        <v>-1.6309373444286837</v>
      </c>
      <c r="V1200">
        <v>38</v>
      </c>
      <c r="W1200">
        <v>1780</v>
      </c>
      <c r="X1200" t="s">
        <v>1745</v>
      </c>
      <c r="Y1200">
        <v>25.798777999999999</v>
      </c>
      <c r="Z1200">
        <v>-80.127190999999996</v>
      </c>
      <c r="AA1200">
        <v>1.35067958386152</v>
      </c>
    </row>
    <row r="1201" spans="1:27" x14ac:dyDescent="0.3">
      <c r="A1201" t="s">
        <v>396</v>
      </c>
      <c r="B1201" t="s">
        <v>1746</v>
      </c>
      <c r="C1201" t="s">
        <v>695</v>
      </c>
      <c r="D1201" t="s">
        <v>689</v>
      </c>
      <c r="E1201">
        <v>33139</v>
      </c>
      <c r="F1201">
        <v>1400000</v>
      </c>
      <c r="G1201" t="str" cm="1">
        <f t="array" ref="G1201">IF(OR(VLOOKUP($C1201,Price_LookUp_tbl,11,FALSE)&gt;$F1201,VLOOKUP($C1201,Price_LookUp_tbl,12,FALSE)&lt;$F1201),"Yes","No")</f>
        <v>No</v>
      </c>
      <c r="H1201">
        <f t="shared" si="162"/>
        <v>-0.32361581045025439</v>
      </c>
      <c r="I1201">
        <v>1</v>
      </c>
      <c r="J1201" t="str">
        <f t="shared" si="163"/>
        <v>No</v>
      </c>
      <c r="K1201">
        <f t="shared" si="164"/>
        <v>-0.90320452723070177</v>
      </c>
      <c r="L1201">
        <v>1</v>
      </c>
      <c r="M1201" t="str">
        <f t="shared" si="165"/>
        <v>No</v>
      </c>
      <c r="N1201">
        <f t="shared" si="166"/>
        <v>-0.95308163633641962</v>
      </c>
      <c r="O1201">
        <v>880</v>
      </c>
      <c r="P1201" t="str">
        <f t="shared" si="167"/>
        <v>No</v>
      </c>
      <c r="Q1201">
        <f t="shared" si="168"/>
        <v>-0.6029201798684386</v>
      </c>
      <c r="S1201">
        <v>1926</v>
      </c>
      <c r="T1201" t="str">
        <f t="shared" si="169"/>
        <v>No</v>
      </c>
      <c r="U1201">
        <f t="shared" si="170"/>
        <v>-1.6309373444286837</v>
      </c>
      <c r="V1201">
        <v>34</v>
      </c>
      <c r="W1201">
        <v>1591</v>
      </c>
      <c r="X1201" t="s">
        <v>1747</v>
      </c>
      <c r="Y1201">
        <v>25.798777999999999</v>
      </c>
      <c r="Z1201">
        <v>-80.127190999999996</v>
      </c>
      <c r="AA1201">
        <v>1.35067958386152</v>
      </c>
    </row>
    <row r="1202" spans="1:27" x14ac:dyDescent="0.3">
      <c r="A1202" t="s">
        <v>396</v>
      </c>
      <c r="B1202" t="s">
        <v>1748</v>
      </c>
      <c r="C1202" t="s">
        <v>695</v>
      </c>
      <c r="D1202" t="s">
        <v>689</v>
      </c>
      <c r="E1202">
        <v>33139</v>
      </c>
      <c r="F1202">
        <v>1485000</v>
      </c>
      <c r="G1202" t="str" cm="1">
        <f t="array" ref="G1202">IF(OR(VLOOKUP($C1202,Price_LookUp_tbl,11,FALSE)&gt;$F1202,VLOOKUP($C1202,Price_LookUp_tbl,12,FALSE)&lt;$F1202),"Yes","No")</f>
        <v>No</v>
      </c>
      <c r="H1202">
        <f t="shared" si="162"/>
        <v>-0.30992870841232412</v>
      </c>
      <c r="I1202">
        <v>2</v>
      </c>
      <c r="J1202" t="str">
        <f t="shared" si="163"/>
        <v>No</v>
      </c>
      <c r="K1202">
        <f t="shared" si="164"/>
        <v>-0.30693858585555878</v>
      </c>
      <c r="L1202">
        <v>1.5</v>
      </c>
      <c r="M1202" t="str">
        <f t="shared" si="165"/>
        <v>No</v>
      </c>
      <c r="N1202">
        <f t="shared" si="166"/>
        <v>-0.65915795668550037</v>
      </c>
      <c r="O1202">
        <v>840</v>
      </c>
      <c r="P1202" t="str">
        <f t="shared" si="167"/>
        <v>No</v>
      </c>
      <c r="Q1202">
        <f t="shared" si="168"/>
        <v>-0.62649117433065027</v>
      </c>
      <c r="S1202">
        <v>1926</v>
      </c>
      <c r="T1202" t="str">
        <f t="shared" si="169"/>
        <v>No</v>
      </c>
      <c r="U1202">
        <f t="shared" si="170"/>
        <v>-1.6309373444286837</v>
      </c>
      <c r="V1202">
        <v>34</v>
      </c>
      <c r="W1202">
        <v>1768</v>
      </c>
      <c r="X1202" t="s">
        <v>1749</v>
      </c>
      <c r="Y1202">
        <v>25.798777999999999</v>
      </c>
      <c r="Z1202">
        <v>-80.127190999999996</v>
      </c>
      <c r="AA1202">
        <v>1.35067958386152</v>
      </c>
    </row>
    <row r="1203" spans="1:27" x14ac:dyDescent="0.3">
      <c r="A1203" t="s">
        <v>396</v>
      </c>
      <c r="B1203" t="s">
        <v>1750</v>
      </c>
      <c r="C1203" t="s">
        <v>695</v>
      </c>
      <c r="D1203" t="s">
        <v>689</v>
      </c>
      <c r="E1203">
        <v>33139</v>
      </c>
      <c r="F1203">
        <v>2180000</v>
      </c>
      <c r="G1203" t="str" cm="1">
        <f t="array" ref="G1203">IF(OR(VLOOKUP($C1203,Price_LookUp_tbl,11,FALSE)&gt;$F1203,VLOOKUP($C1203,Price_LookUp_tbl,12,FALSE)&lt;$F1203),"Yes","No")</f>
        <v>No</v>
      </c>
      <c r="H1203">
        <f t="shared" si="162"/>
        <v>-0.19801652116101193</v>
      </c>
      <c r="I1203">
        <v>3</v>
      </c>
      <c r="J1203" t="str">
        <f t="shared" si="163"/>
        <v>No</v>
      </c>
      <c r="K1203">
        <f t="shared" si="164"/>
        <v>0.28932735551958422</v>
      </c>
      <c r="L1203">
        <v>2</v>
      </c>
      <c r="M1203" t="str">
        <f t="shared" si="165"/>
        <v>No</v>
      </c>
      <c r="N1203">
        <f t="shared" si="166"/>
        <v>-0.36523427703458106</v>
      </c>
      <c r="O1203">
        <v>1180</v>
      </c>
      <c r="P1203" t="str">
        <f t="shared" si="167"/>
        <v>No</v>
      </c>
      <c r="Q1203">
        <f t="shared" si="168"/>
        <v>-0.42613772140185058</v>
      </c>
      <c r="S1203">
        <v>1926</v>
      </c>
      <c r="T1203" t="str">
        <f t="shared" si="169"/>
        <v>No</v>
      </c>
      <c r="U1203">
        <f t="shared" si="170"/>
        <v>-1.6309373444286837</v>
      </c>
      <c r="V1203">
        <v>38</v>
      </c>
      <c r="W1203">
        <v>1847</v>
      </c>
      <c r="X1203" t="s">
        <v>1153</v>
      </c>
      <c r="Y1203">
        <v>25.798777999999999</v>
      </c>
      <c r="Z1203">
        <v>-80.127190999999996</v>
      </c>
      <c r="AA1203">
        <v>1.35067958386152</v>
      </c>
    </row>
    <row r="1204" spans="1:27" x14ac:dyDescent="0.3">
      <c r="A1204" t="s">
        <v>396</v>
      </c>
      <c r="B1204" t="s">
        <v>1751</v>
      </c>
      <c r="C1204" t="s">
        <v>695</v>
      </c>
      <c r="D1204" t="s">
        <v>689</v>
      </c>
      <c r="E1204">
        <v>33139</v>
      </c>
      <c r="F1204">
        <v>975000</v>
      </c>
      <c r="G1204" t="str" cm="1">
        <f t="array" ref="G1204">IF(OR(VLOOKUP($C1204,Price_LookUp_tbl,11,FALSE)&gt;$F1204,VLOOKUP($C1204,Price_LookUp_tbl,12,FALSE)&lt;$F1204),"Yes","No")</f>
        <v>No</v>
      </c>
      <c r="H1204">
        <f t="shared" si="162"/>
        <v>-0.39205132063990572</v>
      </c>
      <c r="I1204">
        <v>1</v>
      </c>
      <c r="J1204" t="str">
        <f t="shared" si="163"/>
        <v>No</v>
      </c>
      <c r="K1204">
        <f t="shared" si="164"/>
        <v>-0.90320452723070177</v>
      </c>
      <c r="L1204">
        <v>1.5</v>
      </c>
      <c r="M1204" t="str">
        <f t="shared" si="165"/>
        <v>No</v>
      </c>
      <c r="N1204">
        <f t="shared" si="166"/>
        <v>-0.65915795668550037</v>
      </c>
      <c r="O1204">
        <v>960</v>
      </c>
      <c r="P1204" t="str">
        <f t="shared" si="167"/>
        <v>No</v>
      </c>
      <c r="Q1204">
        <f t="shared" si="168"/>
        <v>-0.55577819094401515</v>
      </c>
      <c r="S1204">
        <v>1926</v>
      </c>
      <c r="T1204" t="str">
        <f t="shared" si="169"/>
        <v>No</v>
      </c>
      <c r="U1204">
        <f t="shared" si="170"/>
        <v>-1.6309373444286837</v>
      </c>
      <c r="V1204">
        <v>52</v>
      </c>
      <c r="W1204">
        <v>1016</v>
      </c>
      <c r="X1204" t="s">
        <v>985</v>
      </c>
      <c r="Y1204">
        <v>25.798777999999999</v>
      </c>
      <c r="Z1204">
        <v>-80.127190999999996</v>
      </c>
      <c r="AA1204">
        <v>1.35067958386152</v>
      </c>
    </row>
    <row r="1205" spans="1:27" x14ac:dyDescent="0.3">
      <c r="A1205" t="s">
        <v>396</v>
      </c>
      <c r="B1205" t="s">
        <v>1752</v>
      </c>
      <c r="C1205" t="s">
        <v>695</v>
      </c>
      <c r="D1205" t="s">
        <v>689</v>
      </c>
      <c r="E1205">
        <v>33139</v>
      </c>
      <c r="F1205">
        <v>1495000</v>
      </c>
      <c r="G1205" t="str" cm="1">
        <f t="array" ref="G1205">IF(OR(VLOOKUP($C1205,Price_LookUp_tbl,11,FALSE)&gt;$F1205,VLOOKUP($C1205,Price_LookUp_tbl,12,FALSE)&lt;$F1205),"Yes","No")</f>
        <v>No</v>
      </c>
      <c r="H1205">
        <f t="shared" si="162"/>
        <v>-0.30831846111374406</v>
      </c>
      <c r="I1205">
        <v>1</v>
      </c>
      <c r="J1205" t="str">
        <f t="shared" si="163"/>
        <v>No</v>
      </c>
      <c r="K1205">
        <f t="shared" si="164"/>
        <v>-0.90320452723070177</v>
      </c>
      <c r="L1205">
        <v>1</v>
      </c>
      <c r="M1205" t="str">
        <f t="shared" si="165"/>
        <v>No</v>
      </c>
      <c r="N1205">
        <f t="shared" si="166"/>
        <v>-0.95308163633641962</v>
      </c>
      <c r="O1205">
        <v>880</v>
      </c>
      <c r="P1205" t="str">
        <f t="shared" si="167"/>
        <v>No</v>
      </c>
      <c r="Q1205">
        <f t="shared" si="168"/>
        <v>-0.6029201798684386</v>
      </c>
      <c r="S1205">
        <v>1926</v>
      </c>
      <c r="T1205" t="str">
        <f t="shared" si="169"/>
        <v>No</v>
      </c>
      <c r="U1205">
        <f t="shared" si="170"/>
        <v>-1.6309373444286837</v>
      </c>
      <c r="V1205">
        <v>63</v>
      </c>
      <c r="W1205">
        <v>1699</v>
      </c>
      <c r="X1205" t="s">
        <v>1019</v>
      </c>
      <c r="Y1205">
        <v>25.798777999999999</v>
      </c>
      <c r="Z1205">
        <v>-80.127190999999996</v>
      </c>
      <c r="AA1205">
        <v>1.35067958386152</v>
      </c>
    </row>
    <row r="1206" spans="1:27" x14ac:dyDescent="0.3">
      <c r="A1206" t="s">
        <v>396</v>
      </c>
      <c r="B1206" t="s">
        <v>1753</v>
      </c>
      <c r="C1206" t="s">
        <v>695</v>
      </c>
      <c r="D1206" t="s">
        <v>689</v>
      </c>
      <c r="E1206">
        <v>33139</v>
      </c>
      <c r="F1206">
        <v>4150000</v>
      </c>
      <c r="G1206" t="str" cm="1">
        <f t="array" ref="G1206">IF(OR(VLOOKUP($C1206,Price_LookUp_tbl,11,FALSE)&gt;$F1206,VLOOKUP($C1206,Price_LookUp_tbl,12,FALSE)&lt;$F1206),"Yes","No")</f>
        <v>No</v>
      </c>
      <c r="H1206">
        <f t="shared" si="162"/>
        <v>0.11920219665925423</v>
      </c>
      <c r="I1206">
        <v>3</v>
      </c>
      <c r="J1206" t="str">
        <f t="shared" si="163"/>
        <v>No</v>
      </c>
      <c r="K1206">
        <f t="shared" si="164"/>
        <v>0.28932735551958422</v>
      </c>
      <c r="L1206">
        <v>2.5</v>
      </c>
      <c r="M1206" t="str">
        <f t="shared" si="165"/>
        <v>No</v>
      </c>
      <c r="N1206">
        <f t="shared" si="166"/>
        <v>-7.1310597383661786E-2</v>
      </c>
      <c r="O1206">
        <v>2240</v>
      </c>
      <c r="P1206" t="str">
        <f t="shared" si="167"/>
        <v>No</v>
      </c>
      <c r="Q1206">
        <f t="shared" si="168"/>
        <v>0.19849363184676019</v>
      </c>
      <c r="S1206">
        <v>2019</v>
      </c>
      <c r="T1206" t="str">
        <f t="shared" si="169"/>
        <v>No</v>
      </c>
      <c r="U1206">
        <f t="shared" si="170"/>
        <v>1.4800527039099298</v>
      </c>
      <c r="V1206">
        <v>36</v>
      </c>
      <c r="W1206">
        <v>1853</v>
      </c>
      <c r="X1206" t="s">
        <v>1754</v>
      </c>
      <c r="Y1206">
        <v>25.7718402</v>
      </c>
      <c r="Z1206">
        <v>-80.135138499999996</v>
      </c>
      <c r="AA1206">
        <v>0.24078234682364541</v>
      </c>
    </row>
    <row r="1207" spans="1:27" x14ac:dyDescent="0.3">
      <c r="A1207" t="s">
        <v>396</v>
      </c>
      <c r="B1207" t="s">
        <v>1755</v>
      </c>
      <c r="C1207" t="s">
        <v>695</v>
      </c>
      <c r="D1207" t="s">
        <v>689</v>
      </c>
      <c r="E1207">
        <v>33139</v>
      </c>
      <c r="F1207">
        <v>2345000</v>
      </c>
      <c r="G1207" t="str" cm="1">
        <f t="array" ref="G1207">IF(OR(VLOOKUP($C1207,Price_LookUp_tbl,11,FALSE)&gt;$F1207,VLOOKUP($C1207,Price_LookUp_tbl,12,FALSE)&lt;$F1207),"Yes","No")</f>
        <v>No</v>
      </c>
      <c r="H1207">
        <f t="shared" si="162"/>
        <v>-0.17144744073444143</v>
      </c>
      <c r="I1207">
        <v>3</v>
      </c>
      <c r="J1207" t="str">
        <f t="shared" si="163"/>
        <v>No</v>
      </c>
      <c r="K1207">
        <f t="shared" si="164"/>
        <v>0.28932735551958422</v>
      </c>
      <c r="L1207">
        <v>2.5</v>
      </c>
      <c r="M1207" t="str">
        <f t="shared" si="165"/>
        <v>No</v>
      </c>
      <c r="N1207">
        <f t="shared" si="166"/>
        <v>-7.1310597383661786E-2</v>
      </c>
      <c r="O1207">
        <v>1869</v>
      </c>
      <c r="P1207" t="str">
        <f t="shared" si="167"/>
        <v>No</v>
      </c>
      <c r="Q1207">
        <f t="shared" si="168"/>
        <v>-2.0127341790253592E-2</v>
      </c>
      <c r="S1207">
        <v>2006</v>
      </c>
      <c r="T1207" t="str">
        <f t="shared" si="169"/>
        <v>No</v>
      </c>
      <c r="U1207">
        <f t="shared" si="170"/>
        <v>1.0451831272604464</v>
      </c>
      <c r="V1207">
        <v>9</v>
      </c>
      <c r="W1207">
        <v>1255</v>
      </c>
      <c r="X1207" t="s">
        <v>1359</v>
      </c>
      <c r="Y1207">
        <v>25.771902999999998</v>
      </c>
      <c r="Z1207">
        <v>-80.135773299999997</v>
      </c>
      <c r="AA1207">
        <v>0.23497205877327332</v>
      </c>
    </row>
    <row r="1208" spans="1:27" x14ac:dyDescent="0.3">
      <c r="A1208" t="s">
        <v>396</v>
      </c>
      <c r="B1208" t="s">
        <v>1756</v>
      </c>
      <c r="C1208" t="s">
        <v>695</v>
      </c>
      <c r="D1208" t="s">
        <v>689</v>
      </c>
      <c r="E1208">
        <v>33139</v>
      </c>
      <c r="F1208">
        <v>1190000</v>
      </c>
      <c r="G1208" t="str" cm="1">
        <f t="array" ref="G1208">IF(OR(VLOOKUP($C1208,Price_LookUp_tbl,11,FALSE)&gt;$F1208,VLOOKUP($C1208,Price_LookUp_tbl,12,FALSE)&lt;$F1208),"Yes","No")</f>
        <v>No</v>
      </c>
      <c r="H1208">
        <f t="shared" si="162"/>
        <v>-0.35743100372043501</v>
      </c>
      <c r="I1208">
        <v>2</v>
      </c>
      <c r="J1208" t="str">
        <f t="shared" si="163"/>
        <v>No</v>
      </c>
      <c r="K1208">
        <f t="shared" si="164"/>
        <v>-0.30693858585555878</v>
      </c>
      <c r="L1208">
        <v>2</v>
      </c>
      <c r="M1208" t="str">
        <f t="shared" si="165"/>
        <v>No</v>
      </c>
      <c r="N1208">
        <f t="shared" si="166"/>
        <v>-0.36523427703458106</v>
      </c>
      <c r="O1208">
        <v>1401</v>
      </c>
      <c r="P1208" t="str">
        <f t="shared" si="167"/>
        <v>No</v>
      </c>
      <c r="Q1208">
        <f t="shared" si="168"/>
        <v>-0.29590797699813082</v>
      </c>
      <c r="S1208">
        <v>1962</v>
      </c>
      <c r="T1208" t="str">
        <f t="shared" si="169"/>
        <v>No</v>
      </c>
      <c r="U1208">
        <f t="shared" si="170"/>
        <v>-0.42668313216857517</v>
      </c>
      <c r="V1208">
        <v>20</v>
      </c>
      <c r="W1208">
        <v>849</v>
      </c>
      <c r="X1208" t="s">
        <v>1757</v>
      </c>
      <c r="Y1208">
        <v>25.7911225</v>
      </c>
      <c r="Z1208">
        <v>-80.149618099999998</v>
      </c>
      <c r="AA1208">
        <v>1.3985736405449398</v>
      </c>
    </row>
    <row r="1209" spans="1:27" x14ac:dyDescent="0.3">
      <c r="A1209" t="s">
        <v>396</v>
      </c>
      <c r="B1209" t="s">
        <v>1758</v>
      </c>
      <c r="C1209" t="s">
        <v>695</v>
      </c>
      <c r="D1209" t="s">
        <v>689</v>
      </c>
      <c r="E1209">
        <v>33139</v>
      </c>
      <c r="F1209">
        <v>3250000</v>
      </c>
      <c r="G1209" t="str" cm="1">
        <f t="array" ref="G1209">IF(OR(VLOOKUP($C1209,Price_LookUp_tbl,11,FALSE)&gt;$F1209,VLOOKUP($C1209,Price_LookUp_tbl,12,FALSE)&lt;$F1209),"Yes","No")</f>
        <v>No</v>
      </c>
      <c r="H1209">
        <f t="shared" si="162"/>
        <v>-2.5720060212948592E-2</v>
      </c>
      <c r="I1209">
        <v>3</v>
      </c>
      <c r="J1209" t="str">
        <f t="shared" si="163"/>
        <v>No</v>
      </c>
      <c r="K1209">
        <f t="shared" si="164"/>
        <v>0.28932735551958422</v>
      </c>
      <c r="L1209">
        <v>2.5</v>
      </c>
      <c r="M1209" t="str">
        <f t="shared" si="165"/>
        <v>No</v>
      </c>
      <c r="N1209">
        <f t="shared" si="166"/>
        <v>-7.1310597383661786E-2</v>
      </c>
      <c r="O1209">
        <v>2040</v>
      </c>
      <c r="P1209" t="str">
        <f t="shared" si="167"/>
        <v>No</v>
      </c>
      <c r="Q1209">
        <f t="shared" si="168"/>
        <v>8.063865953570154E-2</v>
      </c>
      <c r="S1209">
        <v>1996</v>
      </c>
      <c r="T1209" t="str">
        <f t="shared" si="169"/>
        <v>No</v>
      </c>
      <c r="U1209">
        <f t="shared" si="170"/>
        <v>0.71066806829930507</v>
      </c>
      <c r="V1209">
        <v>23</v>
      </c>
      <c r="W1209">
        <v>1593</v>
      </c>
      <c r="X1209" t="s">
        <v>1759</v>
      </c>
      <c r="Y1209">
        <v>25.767705500000002</v>
      </c>
      <c r="Z1209">
        <v>-80.134876800000001</v>
      </c>
      <c r="AA1209">
        <v>0.52668760774322143</v>
      </c>
    </row>
    <row r="1210" spans="1:27" x14ac:dyDescent="0.3">
      <c r="A1210" t="s">
        <v>396</v>
      </c>
      <c r="B1210" t="s">
        <v>1760</v>
      </c>
      <c r="C1210" t="s">
        <v>695</v>
      </c>
      <c r="D1210" t="s">
        <v>689</v>
      </c>
      <c r="E1210">
        <v>33139</v>
      </c>
      <c r="F1210">
        <v>2749000</v>
      </c>
      <c r="G1210" t="str" cm="1">
        <f t="array" ref="G1210">IF(OR(VLOOKUP($C1210,Price_LookUp_tbl,11,FALSE)&gt;$F1210,VLOOKUP($C1210,Price_LookUp_tbl,12,FALSE)&lt;$F1210),"Yes","No")</f>
        <v>No</v>
      </c>
      <c r="H1210">
        <f t="shared" si="162"/>
        <v>-0.10639344987180815</v>
      </c>
      <c r="I1210">
        <v>2</v>
      </c>
      <c r="J1210" t="str">
        <f t="shared" si="163"/>
        <v>No</v>
      </c>
      <c r="K1210">
        <f t="shared" si="164"/>
        <v>-0.30693858585555878</v>
      </c>
      <c r="L1210">
        <v>2.5</v>
      </c>
      <c r="M1210" t="str">
        <f t="shared" si="165"/>
        <v>No</v>
      </c>
      <c r="N1210">
        <f t="shared" si="166"/>
        <v>-7.1310597383661786E-2</v>
      </c>
      <c r="O1210">
        <v>1960</v>
      </c>
      <c r="P1210" t="str">
        <f t="shared" si="167"/>
        <v>No</v>
      </c>
      <c r="Q1210">
        <f t="shared" si="168"/>
        <v>3.349667061127809E-2</v>
      </c>
      <c r="S1210">
        <v>1996</v>
      </c>
      <c r="T1210" t="str">
        <f t="shared" si="169"/>
        <v>No</v>
      </c>
      <c r="U1210">
        <f t="shared" si="170"/>
        <v>0.71066806829930507</v>
      </c>
      <c r="V1210">
        <v>1</v>
      </c>
      <c r="W1210">
        <v>1403</v>
      </c>
      <c r="X1210" t="s">
        <v>1761</v>
      </c>
      <c r="Y1210">
        <v>25.767705500000002</v>
      </c>
      <c r="Z1210">
        <v>-80.134876800000001</v>
      </c>
      <c r="AA1210">
        <v>0.52668760774322143</v>
      </c>
    </row>
    <row r="1211" spans="1:27" x14ac:dyDescent="0.3">
      <c r="A1211" t="s">
        <v>396</v>
      </c>
      <c r="B1211" t="s">
        <v>1762</v>
      </c>
      <c r="C1211" t="s">
        <v>695</v>
      </c>
      <c r="D1211" t="s">
        <v>689</v>
      </c>
      <c r="E1211">
        <v>33139</v>
      </c>
      <c r="F1211">
        <v>2000000</v>
      </c>
      <c r="G1211" t="str" cm="1">
        <f t="array" ref="G1211">IF(OR(VLOOKUP($C1211,Price_LookUp_tbl,11,FALSE)&gt;$F1211,VLOOKUP($C1211,Price_LookUp_tbl,12,FALSE)&lt;$F1211),"Yes","No")</f>
        <v>No</v>
      </c>
      <c r="H1211">
        <f t="shared" si="162"/>
        <v>-0.22700097253545251</v>
      </c>
      <c r="I1211">
        <v>2</v>
      </c>
      <c r="J1211" t="str">
        <f t="shared" si="163"/>
        <v>No</v>
      </c>
      <c r="K1211">
        <f t="shared" si="164"/>
        <v>-0.30693858585555878</v>
      </c>
      <c r="L1211">
        <v>2</v>
      </c>
      <c r="M1211" t="str">
        <f t="shared" si="165"/>
        <v>No</v>
      </c>
      <c r="N1211">
        <f t="shared" si="166"/>
        <v>-0.36523427703458106</v>
      </c>
      <c r="O1211">
        <v>1780</v>
      </c>
      <c r="P1211" t="str">
        <f t="shared" si="167"/>
        <v>No</v>
      </c>
      <c r="Q1211">
        <f t="shared" si="168"/>
        <v>-7.2572804468674687E-2</v>
      </c>
      <c r="S1211">
        <v>1996</v>
      </c>
      <c r="T1211" t="str">
        <f t="shared" si="169"/>
        <v>No</v>
      </c>
      <c r="U1211">
        <f t="shared" si="170"/>
        <v>0.71066806829930507</v>
      </c>
      <c r="V1211">
        <v>7</v>
      </c>
      <c r="W1211">
        <v>1124</v>
      </c>
      <c r="X1211" t="s">
        <v>1763</v>
      </c>
      <c r="Y1211">
        <v>25.767705500000002</v>
      </c>
      <c r="Z1211">
        <v>-80.134876800000001</v>
      </c>
      <c r="AA1211">
        <v>0.52668760774322143</v>
      </c>
    </row>
    <row r="1212" spans="1:27" x14ac:dyDescent="0.3">
      <c r="A1212" t="s">
        <v>396</v>
      </c>
      <c r="B1212" t="s">
        <v>1764</v>
      </c>
      <c r="C1212" t="s">
        <v>695</v>
      </c>
      <c r="D1212" t="s">
        <v>689</v>
      </c>
      <c r="E1212">
        <v>33139</v>
      </c>
      <c r="F1212">
        <v>1300000</v>
      </c>
      <c r="G1212" t="str" cm="1">
        <f t="array" ref="G1212">IF(OR(VLOOKUP($C1212,Price_LookUp_tbl,11,FALSE)&gt;$F1212,VLOOKUP($C1212,Price_LookUp_tbl,12,FALSE)&lt;$F1212),"Yes","No")</f>
        <v>No</v>
      </c>
      <c r="H1212">
        <f t="shared" si="162"/>
        <v>-0.3397182834360547</v>
      </c>
      <c r="I1212">
        <v>1</v>
      </c>
      <c r="J1212" t="str">
        <f t="shared" si="163"/>
        <v>No</v>
      </c>
      <c r="K1212">
        <f t="shared" si="164"/>
        <v>-0.90320452723070177</v>
      </c>
      <c r="L1212">
        <v>1.5</v>
      </c>
      <c r="M1212" t="str">
        <f t="shared" si="165"/>
        <v>No</v>
      </c>
      <c r="N1212">
        <f t="shared" si="166"/>
        <v>-0.65915795668550037</v>
      </c>
      <c r="O1212">
        <v>1090</v>
      </c>
      <c r="P1212" t="str">
        <f t="shared" si="167"/>
        <v>No</v>
      </c>
      <c r="Q1212">
        <f t="shared" si="168"/>
        <v>-0.47917245894182697</v>
      </c>
      <c r="S1212">
        <v>1996</v>
      </c>
      <c r="T1212" t="str">
        <f t="shared" si="169"/>
        <v>No</v>
      </c>
      <c r="U1212">
        <f t="shared" si="170"/>
        <v>0.71066806829930507</v>
      </c>
      <c r="V1212">
        <v>40</v>
      </c>
      <c r="W1212">
        <v>1193</v>
      </c>
      <c r="X1212" t="s">
        <v>1765</v>
      </c>
      <c r="Y1212">
        <v>25.767705500000002</v>
      </c>
      <c r="Z1212">
        <v>-80.134876800000001</v>
      </c>
      <c r="AA1212">
        <v>0.52668760774322143</v>
      </c>
    </row>
    <row r="1213" spans="1:27" x14ac:dyDescent="0.3">
      <c r="A1213" t="s">
        <v>396</v>
      </c>
      <c r="B1213" t="s">
        <v>1766</v>
      </c>
      <c r="C1213" t="s">
        <v>695</v>
      </c>
      <c r="D1213" t="s">
        <v>689</v>
      </c>
      <c r="E1213">
        <v>33139</v>
      </c>
      <c r="F1213">
        <v>1950000</v>
      </c>
      <c r="G1213" t="str" cm="1">
        <f t="array" ref="G1213">IF(OR(VLOOKUP($C1213,Price_LookUp_tbl,11,FALSE)&gt;$F1213,VLOOKUP($C1213,Price_LookUp_tbl,12,FALSE)&lt;$F1213),"Yes","No")</f>
        <v>No</v>
      </c>
      <c r="H1213">
        <f t="shared" si="162"/>
        <v>-0.23505220902835267</v>
      </c>
      <c r="I1213">
        <v>2</v>
      </c>
      <c r="J1213" t="str">
        <f t="shared" si="163"/>
        <v>No</v>
      </c>
      <c r="K1213">
        <f t="shared" si="164"/>
        <v>-0.30693858585555878</v>
      </c>
      <c r="L1213">
        <v>2</v>
      </c>
      <c r="M1213" t="str">
        <f t="shared" si="165"/>
        <v>No</v>
      </c>
      <c r="N1213">
        <f t="shared" si="166"/>
        <v>-0.36523427703458106</v>
      </c>
      <c r="O1213">
        <v>1450</v>
      </c>
      <c r="P1213" t="str">
        <f t="shared" si="167"/>
        <v>No</v>
      </c>
      <c r="Q1213">
        <f t="shared" si="168"/>
        <v>-0.26703350878192145</v>
      </c>
      <c r="S1213">
        <v>1936</v>
      </c>
      <c r="T1213" t="str">
        <f t="shared" si="169"/>
        <v>No</v>
      </c>
      <c r="U1213">
        <f t="shared" si="170"/>
        <v>-1.2964222854675425</v>
      </c>
      <c r="V1213">
        <v>52</v>
      </c>
      <c r="W1213">
        <v>1345</v>
      </c>
      <c r="X1213" t="s">
        <v>869</v>
      </c>
      <c r="Y1213">
        <v>25.772610499999999</v>
      </c>
      <c r="Z1213">
        <v>-80.137392000000006</v>
      </c>
      <c r="AA1213">
        <v>0.21672334924939385</v>
      </c>
    </row>
    <row r="1214" spans="1:27" x14ac:dyDescent="0.3">
      <c r="A1214" t="s">
        <v>396</v>
      </c>
      <c r="B1214" t="s">
        <v>1769</v>
      </c>
      <c r="C1214" t="s">
        <v>695</v>
      </c>
      <c r="D1214" t="s">
        <v>689</v>
      </c>
      <c r="E1214">
        <v>33139</v>
      </c>
      <c r="F1214">
        <v>1275000</v>
      </c>
      <c r="G1214" t="str" cm="1">
        <f t="array" ref="G1214">IF(OR(VLOOKUP($C1214,Price_LookUp_tbl,11,FALSE)&gt;$F1214,VLOOKUP($C1214,Price_LookUp_tbl,12,FALSE)&lt;$F1214),"Yes","No")</f>
        <v>No</v>
      </c>
      <c r="H1214">
        <f t="shared" si="162"/>
        <v>-0.34374390168250479</v>
      </c>
      <c r="I1214">
        <v>3</v>
      </c>
      <c r="J1214" t="str">
        <f t="shared" si="163"/>
        <v>No</v>
      </c>
      <c r="K1214">
        <f t="shared" si="164"/>
        <v>0.28932735551958422</v>
      </c>
      <c r="L1214">
        <v>2</v>
      </c>
      <c r="M1214" t="str">
        <f t="shared" si="165"/>
        <v>No</v>
      </c>
      <c r="N1214">
        <f t="shared" si="166"/>
        <v>-0.36523427703458106</v>
      </c>
      <c r="O1214">
        <v>1300</v>
      </c>
      <c r="P1214" t="str">
        <f t="shared" si="167"/>
        <v>No</v>
      </c>
      <c r="Q1214">
        <f t="shared" si="168"/>
        <v>-0.3554247380152154</v>
      </c>
      <c r="S1214">
        <v>1994</v>
      </c>
      <c r="T1214" t="str">
        <f t="shared" si="169"/>
        <v>No</v>
      </c>
      <c r="U1214">
        <f t="shared" si="170"/>
        <v>0.64376505650707683</v>
      </c>
      <c r="V1214">
        <v>32</v>
      </c>
      <c r="W1214">
        <v>981</v>
      </c>
      <c r="X1214" t="s">
        <v>1770</v>
      </c>
      <c r="Y1214">
        <v>25.772959700000001</v>
      </c>
      <c r="Z1214">
        <v>-80.135671900000006</v>
      </c>
      <c r="AA1214">
        <v>0.16177095838170263</v>
      </c>
    </row>
    <row r="1215" spans="1:27" x14ac:dyDescent="0.3">
      <c r="A1215" t="s">
        <v>396</v>
      </c>
      <c r="B1215" t="s">
        <v>1771</v>
      </c>
      <c r="C1215" t="s">
        <v>695</v>
      </c>
      <c r="D1215" t="s">
        <v>689</v>
      </c>
      <c r="E1215">
        <v>33139</v>
      </c>
      <c r="F1215">
        <v>530000</v>
      </c>
      <c r="G1215" t="str" cm="1">
        <f t="array" ref="G1215">IF(OR(VLOOKUP($C1215,Price_LookUp_tbl,11,FALSE)&gt;$F1215,VLOOKUP($C1215,Price_LookUp_tbl,12,FALSE)&lt;$F1215),"Yes","No")</f>
        <v>No</v>
      </c>
      <c r="H1215">
        <f t="shared" si="162"/>
        <v>-0.46370732542671711</v>
      </c>
      <c r="I1215">
        <v>1</v>
      </c>
      <c r="J1215" t="str">
        <f t="shared" si="163"/>
        <v>No</v>
      </c>
      <c r="K1215">
        <f t="shared" si="164"/>
        <v>-0.90320452723070177</v>
      </c>
      <c r="L1215">
        <v>1</v>
      </c>
      <c r="M1215" t="str">
        <f t="shared" si="165"/>
        <v>No</v>
      </c>
      <c r="N1215">
        <f t="shared" si="166"/>
        <v>-0.95308163633641962</v>
      </c>
      <c r="O1215">
        <v>654</v>
      </c>
      <c r="P1215" t="str">
        <f t="shared" si="167"/>
        <v>No</v>
      </c>
      <c r="Q1215">
        <f t="shared" si="168"/>
        <v>-0.73609629857993486</v>
      </c>
      <c r="S1215">
        <v>1970</v>
      </c>
      <c r="T1215" t="str">
        <f t="shared" si="169"/>
        <v>No</v>
      </c>
      <c r="U1215">
        <f t="shared" si="170"/>
        <v>-0.15907108499966219</v>
      </c>
      <c r="V1215">
        <v>34</v>
      </c>
      <c r="W1215">
        <v>810</v>
      </c>
      <c r="X1215" t="s">
        <v>1772</v>
      </c>
      <c r="Y1215">
        <v>25.772504999999999</v>
      </c>
      <c r="Z1215">
        <v>-80.131801699999997</v>
      </c>
      <c r="AA1215">
        <v>0.26867034156998448</v>
      </c>
    </row>
    <row r="1216" spans="1:27" x14ac:dyDescent="0.3">
      <c r="A1216" t="s">
        <v>396</v>
      </c>
      <c r="B1216" t="s">
        <v>1773</v>
      </c>
      <c r="C1216" t="s">
        <v>695</v>
      </c>
      <c r="D1216" t="s">
        <v>689</v>
      </c>
      <c r="E1216">
        <v>33139</v>
      </c>
      <c r="F1216">
        <v>400000</v>
      </c>
      <c r="G1216" t="str" cm="1">
        <f t="array" ref="G1216">IF(OR(VLOOKUP($C1216,Price_LookUp_tbl,11,FALSE)&gt;$F1216,VLOOKUP($C1216,Price_LookUp_tbl,12,FALSE)&lt;$F1216),"Yes","No")</f>
        <v>No</v>
      </c>
      <c r="H1216">
        <f t="shared" si="162"/>
        <v>-0.48464054030825748</v>
      </c>
      <c r="I1216">
        <v>1</v>
      </c>
      <c r="J1216" t="str">
        <f t="shared" si="163"/>
        <v>No</v>
      </c>
      <c r="K1216">
        <f t="shared" si="164"/>
        <v>-0.90320452723070177</v>
      </c>
      <c r="L1216">
        <v>1</v>
      </c>
      <c r="M1216" t="str">
        <f t="shared" si="165"/>
        <v>No</v>
      </c>
      <c r="N1216">
        <f t="shared" si="166"/>
        <v>-0.95308163633641962</v>
      </c>
      <c r="O1216">
        <v>611</v>
      </c>
      <c r="P1216" t="str">
        <f t="shared" si="167"/>
        <v>No</v>
      </c>
      <c r="Q1216">
        <f t="shared" si="168"/>
        <v>-0.76143511762681237</v>
      </c>
      <c r="S1216">
        <v>1939</v>
      </c>
      <c r="T1216" t="str">
        <f t="shared" si="169"/>
        <v>No</v>
      </c>
      <c r="U1216">
        <f t="shared" si="170"/>
        <v>-1.1960677677792</v>
      </c>
      <c r="V1216">
        <v>2</v>
      </c>
      <c r="W1216">
        <v>655</v>
      </c>
      <c r="X1216" t="s">
        <v>1774</v>
      </c>
      <c r="Y1216">
        <v>25.7729629</v>
      </c>
      <c r="Z1216">
        <v>-80.135224199999996</v>
      </c>
      <c r="AA1216">
        <v>0.16317216204835883</v>
      </c>
    </row>
    <row r="1217" spans="1:27" x14ac:dyDescent="0.3">
      <c r="A1217" t="s">
        <v>396</v>
      </c>
      <c r="B1217" t="s">
        <v>1775</v>
      </c>
      <c r="C1217" t="s">
        <v>695</v>
      </c>
      <c r="D1217" t="s">
        <v>689</v>
      </c>
      <c r="E1217">
        <v>33139</v>
      </c>
      <c r="F1217">
        <v>420000</v>
      </c>
      <c r="G1217" t="str" cm="1">
        <f t="array" ref="G1217">IF(OR(VLOOKUP($C1217,Price_LookUp_tbl,11,FALSE)&gt;$F1217,VLOOKUP($C1217,Price_LookUp_tbl,12,FALSE)&lt;$F1217),"Yes","No")</f>
        <v>No</v>
      </c>
      <c r="H1217">
        <f t="shared" si="162"/>
        <v>-0.48142004571109742</v>
      </c>
      <c r="I1217">
        <v>1</v>
      </c>
      <c r="J1217" t="str">
        <f t="shared" si="163"/>
        <v>No</v>
      </c>
      <c r="K1217">
        <f t="shared" si="164"/>
        <v>-0.90320452723070177</v>
      </c>
      <c r="L1217">
        <v>1</v>
      </c>
      <c r="M1217" t="str">
        <f t="shared" si="165"/>
        <v>No</v>
      </c>
      <c r="N1217">
        <f t="shared" si="166"/>
        <v>-0.95308163633641962</v>
      </c>
      <c r="O1217">
        <v>439</v>
      </c>
      <c r="P1217" t="str">
        <f t="shared" si="167"/>
        <v>No</v>
      </c>
      <c r="Q1217">
        <f t="shared" si="168"/>
        <v>-0.86279039381432288</v>
      </c>
      <c r="S1217">
        <v>1924</v>
      </c>
      <c r="T1217" t="str">
        <f t="shared" si="169"/>
        <v>No</v>
      </c>
      <c r="U1217">
        <f t="shared" si="170"/>
        <v>-1.6978403562209119</v>
      </c>
      <c r="V1217">
        <v>38</v>
      </c>
      <c r="W1217">
        <v>957</v>
      </c>
      <c r="X1217" t="s">
        <v>1776</v>
      </c>
      <c r="Y1217">
        <v>25.773130200000001</v>
      </c>
      <c r="Z1217">
        <v>-80.135180399999996</v>
      </c>
      <c r="AA1217">
        <v>0.1521843129835041</v>
      </c>
    </row>
    <row r="1218" spans="1:27" x14ac:dyDescent="0.3">
      <c r="A1218" t="s">
        <v>396</v>
      </c>
      <c r="B1218" t="s">
        <v>1777</v>
      </c>
      <c r="C1218" t="s">
        <v>695</v>
      </c>
      <c r="D1218" t="s">
        <v>689</v>
      </c>
      <c r="E1218">
        <v>33139</v>
      </c>
      <c r="F1218">
        <v>435000</v>
      </c>
      <c r="G1218" t="str" cm="1">
        <f t="array" ref="G1218">IF(OR(VLOOKUP($C1218,Price_LookUp_tbl,11,FALSE)&gt;$F1218,VLOOKUP($C1218,Price_LookUp_tbl,12,FALSE)&lt;$F1218),"Yes","No")</f>
        <v>No</v>
      </c>
      <c r="H1218">
        <f t="shared" ref="H1218:H1281" si="171">STANDARDIZE($F1218,VLOOKUP($C1218,Price_LookUp_tbl,2,FALSE),VLOOKUP($C1218,Price_LookUp_tbl,3,FALSE))</f>
        <v>-0.47900467476322739</v>
      </c>
      <c r="I1218">
        <v>1</v>
      </c>
      <c r="J1218" t="str">
        <f t="shared" ref="J1218:J1281" si="172">IF(OR(VLOOKUP($C1218,Beds_LookUp_tbl,11,FALSE)&gt;$I1218,VLOOKUP($C1218,Beds_LookUp_tbl,12,FALSE)&lt;$I1218),"Yes","No")</f>
        <v>No</v>
      </c>
      <c r="K1218">
        <f t="shared" ref="K1218:K1281" si="173">STANDARDIZE($I1218,VLOOKUP($C1218,Beds_LookUp_tbl,2,FALSE),VLOOKUP($C1218,Beds_LookUp_tbl,3,FALSE))</f>
        <v>-0.90320452723070177</v>
      </c>
      <c r="L1218">
        <v>1</v>
      </c>
      <c r="M1218" t="str">
        <f t="shared" ref="M1218:M1281" si="174">IF(OR(VLOOKUP($C1218,Baths_LookUp_tbl,11,FALSE)&gt;$L1218,VLOOKUP($C1218,Baths_LookUp_tbl,12,FALSE)&lt;$L1218),"Yes","No")</f>
        <v>No</v>
      </c>
      <c r="N1218">
        <f t="shared" ref="N1218:N1281" si="175">STANDARDIZE($L1218,VLOOKUP($C1218,Baths_LookUp_tbl,2,FALSE),VLOOKUP($C1218,Baths_LookUp_tbl,3,FALSE))</f>
        <v>-0.95308163633641962</v>
      </c>
      <c r="O1218">
        <v>410</v>
      </c>
      <c r="P1218" t="str">
        <f t="shared" ref="P1218:P1281" si="176">IF(OR(VLOOKUP($C1218,Square_Feet_LookUp_tbl,11,FALSE)&gt;$O1218,VLOOKUP($C1218,Square_Feet_LookUp_tbl,12,FALSE)&lt;$O1218),"Yes","No")</f>
        <v>No</v>
      </c>
      <c r="Q1218">
        <f t="shared" ref="Q1218:Q1281" si="177">STANDARDIZE($O1218,VLOOKUP($C1218,Square_Feet_LookUp_tbl,2,FALSE),VLOOKUP($C1218,Square_Feet_LookUp_tbl,3,FALSE))</f>
        <v>-0.8798793647994263</v>
      </c>
      <c r="S1218">
        <v>1939</v>
      </c>
      <c r="T1218" t="str">
        <f t="shared" ref="T1218:T1281" si="178">IF(OR(VLOOKUP($C1218,Year_Built_LookUp_tbl,11,FALSE)&gt;$S1218,VLOOKUP($C1218,Year_Built_LookUp_tbl,12,FALSE)&lt;$S1218),"Yes","No")</f>
        <v>No</v>
      </c>
      <c r="U1218">
        <f t="shared" ref="U1218:U1281" si="179">STANDARDIZE($S1218,VLOOKUP($C1218,Year_Built_LookUp_tbl,2,FALSE),VLOOKUP($C1218,Year_Built_LookUp_tbl,3,FALSE))</f>
        <v>-1.1960677677792</v>
      </c>
      <c r="V1218">
        <v>2</v>
      </c>
      <c r="W1218">
        <v>1061</v>
      </c>
      <c r="X1218" t="s">
        <v>1778</v>
      </c>
      <c r="Y1218">
        <v>25.772620799999999</v>
      </c>
      <c r="Z1218">
        <v>-80.131823499999996</v>
      </c>
      <c r="AA1218">
        <v>0.26394256782991321</v>
      </c>
    </row>
    <row r="1219" spans="1:27" x14ac:dyDescent="0.3">
      <c r="A1219" t="s">
        <v>396</v>
      </c>
      <c r="B1219" t="s">
        <v>1779</v>
      </c>
      <c r="C1219" t="s">
        <v>695</v>
      </c>
      <c r="D1219" t="s">
        <v>689</v>
      </c>
      <c r="E1219">
        <v>33139</v>
      </c>
      <c r="F1219">
        <v>331000</v>
      </c>
      <c r="G1219" t="str" cm="1">
        <f t="array" ref="G1219">IF(OR(VLOOKUP($C1219,Price_LookUp_tbl,11,FALSE)&gt;$F1219,VLOOKUP($C1219,Price_LookUp_tbl,12,FALSE)&lt;$F1219),"Yes","No")</f>
        <v>No</v>
      </c>
      <c r="H1219">
        <f t="shared" si="171"/>
        <v>-0.49575124666845971</v>
      </c>
      <c r="I1219">
        <v>1</v>
      </c>
      <c r="J1219" t="str">
        <f t="shared" si="172"/>
        <v>No</v>
      </c>
      <c r="K1219">
        <f t="shared" si="173"/>
        <v>-0.90320452723070177</v>
      </c>
      <c r="L1219">
        <v>1</v>
      </c>
      <c r="M1219" t="str">
        <f t="shared" si="174"/>
        <v>No</v>
      </c>
      <c r="N1219">
        <f t="shared" si="175"/>
        <v>-0.95308163633641962</v>
      </c>
      <c r="O1219">
        <v>520</v>
      </c>
      <c r="P1219" t="str">
        <f t="shared" si="176"/>
        <v>No</v>
      </c>
      <c r="Q1219">
        <f t="shared" si="177"/>
        <v>-0.81505913002834407</v>
      </c>
      <c r="S1219">
        <v>1974</v>
      </c>
      <c r="T1219" t="str">
        <f t="shared" si="178"/>
        <v>No</v>
      </c>
      <c r="U1219">
        <f t="shared" si="179"/>
        <v>-2.5265061415205702E-2</v>
      </c>
      <c r="V1219">
        <v>13</v>
      </c>
      <c r="W1219">
        <v>637</v>
      </c>
      <c r="X1219" t="s">
        <v>915</v>
      </c>
      <c r="Y1219">
        <v>25.773182599999998</v>
      </c>
      <c r="Z1219">
        <v>-80.136249699999993</v>
      </c>
      <c r="AA1219">
        <v>0.15178969373517481</v>
      </c>
    </row>
    <row r="1220" spans="1:27" x14ac:dyDescent="0.3">
      <c r="A1220" t="s">
        <v>396</v>
      </c>
      <c r="B1220" t="s">
        <v>1780</v>
      </c>
      <c r="C1220" t="s">
        <v>695</v>
      </c>
      <c r="D1220" t="s">
        <v>689</v>
      </c>
      <c r="E1220">
        <v>33139</v>
      </c>
      <c r="F1220">
        <v>379999</v>
      </c>
      <c r="G1220" t="str" cm="1">
        <f t="array" ref="G1220">IF(OR(VLOOKUP($C1220,Price_LookUp_tbl,11,FALSE)&gt;$F1220,VLOOKUP($C1220,Price_LookUp_tbl,12,FALSE)&lt;$F1220),"Yes","No")</f>
        <v>No</v>
      </c>
      <c r="H1220">
        <f t="shared" si="171"/>
        <v>-0.48786119593014743</v>
      </c>
      <c r="I1220">
        <v>1</v>
      </c>
      <c r="J1220" t="str">
        <f t="shared" si="172"/>
        <v>No</v>
      </c>
      <c r="K1220">
        <f t="shared" si="173"/>
        <v>-0.90320452723070177</v>
      </c>
      <c r="L1220">
        <v>1</v>
      </c>
      <c r="M1220" t="str">
        <f t="shared" si="174"/>
        <v>No</v>
      </c>
      <c r="N1220">
        <f t="shared" si="175"/>
        <v>-0.95308163633641962</v>
      </c>
      <c r="O1220">
        <v>659</v>
      </c>
      <c r="P1220" t="str">
        <f t="shared" si="176"/>
        <v>No</v>
      </c>
      <c r="Q1220">
        <f t="shared" si="177"/>
        <v>-0.7331499242721583</v>
      </c>
      <c r="S1220">
        <v>1970</v>
      </c>
      <c r="T1220" t="str">
        <f t="shared" si="178"/>
        <v>No</v>
      </c>
      <c r="U1220">
        <f t="shared" si="179"/>
        <v>-0.15907108499966219</v>
      </c>
      <c r="V1220">
        <v>8</v>
      </c>
      <c r="W1220">
        <v>577</v>
      </c>
      <c r="X1220" t="s">
        <v>1781</v>
      </c>
      <c r="Y1220">
        <v>25.772883400000001</v>
      </c>
      <c r="Z1220">
        <v>-80.131649100000004</v>
      </c>
      <c r="AA1220">
        <v>0.24353895077711507</v>
      </c>
    </row>
    <row r="1221" spans="1:27" x14ac:dyDescent="0.3">
      <c r="A1221" t="s">
        <v>396</v>
      </c>
      <c r="B1221" t="s">
        <v>1782</v>
      </c>
      <c r="C1221" t="s">
        <v>695</v>
      </c>
      <c r="D1221" t="s">
        <v>689</v>
      </c>
      <c r="E1221">
        <v>33139</v>
      </c>
      <c r="F1221">
        <v>289000</v>
      </c>
      <c r="G1221" t="str" cm="1">
        <f t="array" ref="G1221">IF(OR(VLOOKUP($C1221,Price_LookUp_tbl,11,FALSE)&gt;$F1221,VLOOKUP($C1221,Price_LookUp_tbl,12,FALSE)&lt;$F1221),"Yes","No")</f>
        <v>No</v>
      </c>
      <c r="H1221">
        <f t="shared" si="171"/>
        <v>-0.50251428532249587</v>
      </c>
      <c r="I1221">
        <v>1</v>
      </c>
      <c r="J1221" t="str">
        <f t="shared" si="172"/>
        <v>No</v>
      </c>
      <c r="K1221">
        <f t="shared" si="173"/>
        <v>-0.90320452723070177</v>
      </c>
      <c r="L1221">
        <v>1</v>
      </c>
      <c r="M1221" t="str">
        <f t="shared" si="174"/>
        <v>No</v>
      </c>
      <c r="N1221">
        <f t="shared" si="175"/>
        <v>-0.95308163633641962</v>
      </c>
      <c r="O1221">
        <v>700</v>
      </c>
      <c r="P1221" t="str">
        <f t="shared" si="176"/>
        <v>No</v>
      </c>
      <c r="Q1221">
        <f t="shared" si="177"/>
        <v>-0.70898965494839128</v>
      </c>
      <c r="S1221">
        <v>1960</v>
      </c>
      <c r="T1221" t="str">
        <f t="shared" si="178"/>
        <v>No</v>
      </c>
      <c r="U1221">
        <f t="shared" si="179"/>
        <v>-0.49358614396080347</v>
      </c>
      <c r="V1221">
        <v>2</v>
      </c>
      <c r="W1221">
        <v>413</v>
      </c>
      <c r="X1221" t="s">
        <v>1783</v>
      </c>
      <c r="Y1221">
        <v>25.773145899999999</v>
      </c>
      <c r="Z1221">
        <v>-80.133527299999997</v>
      </c>
      <c r="AA1221">
        <v>0.19694577300521199</v>
      </c>
    </row>
    <row r="1222" spans="1:27" x14ac:dyDescent="0.3">
      <c r="A1222" t="s">
        <v>396</v>
      </c>
      <c r="B1222" t="s">
        <v>1784</v>
      </c>
      <c r="C1222" t="s">
        <v>695</v>
      </c>
      <c r="D1222" t="s">
        <v>689</v>
      </c>
      <c r="E1222">
        <v>33139</v>
      </c>
      <c r="F1222">
        <v>254000</v>
      </c>
      <c r="G1222" t="str" cm="1">
        <f t="array" ref="G1222">IF(OR(VLOOKUP($C1222,Price_LookUp_tbl,11,FALSE)&gt;$F1222,VLOOKUP($C1222,Price_LookUp_tbl,12,FALSE)&lt;$F1222),"Yes","No")</f>
        <v>No</v>
      </c>
      <c r="H1222">
        <f t="shared" si="171"/>
        <v>-0.50815015086752602</v>
      </c>
      <c r="I1222">
        <v>1</v>
      </c>
      <c r="J1222" t="str">
        <f t="shared" si="172"/>
        <v>No</v>
      </c>
      <c r="K1222">
        <f t="shared" si="173"/>
        <v>-0.90320452723070177</v>
      </c>
      <c r="L1222">
        <v>1</v>
      </c>
      <c r="M1222" t="str">
        <f t="shared" si="174"/>
        <v>No</v>
      </c>
      <c r="N1222">
        <f t="shared" si="175"/>
        <v>-0.95308163633641962</v>
      </c>
      <c r="O1222">
        <v>700</v>
      </c>
      <c r="P1222" t="str">
        <f t="shared" si="176"/>
        <v>No</v>
      </c>
      <c r="Q1222">
        <f t="shared" si="177"/>
        <v>-0.70898965494839128</v>
      </c>
      <c r="S1222">
        <v>1960</v>
      </c>
      <c r="T1222" t="str">
        <f t="shared" si="178"/>
        <v>No</v>
      </c>
      <c r="U1222">
        <f t="shared" si="179"/>
        <v>-0.49358614396080347</v>
      </c>
      <c r="V1222">
        <v>26</v>
      </c>
      <c r="W1222">
        <v>363</v>
      </c>
      <c r="X1222" t="s">
        <v>1785</v>
      </c>
      <c r="Y1222">
        <v>25.773145899999999</v>
      </c>
      <c r="Z1222">
        <v>-80.133527299999997</v>
      </c>
      <c r="AA1222">
        <v>0.19694577300521199</v>
      </c>
    </row>
    <row r="1223" spans="1:27" x14ac:dyDescent="0.3">
      <c r="A1223" t="s">
        <v>396</v>
      </c>
      <c r="B1223" t="s">
        <v>1786</v>
      </c>
      <c r="C1223" t="s">
        <v>695</v>
      </c>
      <c r="D1223" t="s">
        <v>689</v>
      </c>
      <c r="E1223">
        <v>33139</v>
      </c>
      <c r="F1223">
        <v>2995000</v>
      </c>
      <c r="G1223" t="str" cm="1">
        <f t="array" ref="G1223">IF(OR(VLOOKUP($C1223,Price_LookUp_tbl,11,FALSE)&gt;$F1223,VLOOKUP($C1223,Price_LookUp_tbl,12,FALSE)&lt;$F1223),"Yes","No")</f>
        <v>No</v>
      </c>
      <c r="H1223">
        <f t="shared" si="171"/>
        <v>-6.6781366326739394E-2</v>
      </c>
      <c r="I1223">
        <v>3</v>
      </c>
      <c r="J1223" t="str">
        <f t="shared" si="172"/>
        <v>No</v>
      </c>
      <c r="K1223">
        <f t="shared" si="173"/>
        <v>0.28932735551958422</v>
      </c>
      <c r="L1223">
        <v>3.5</v>
      </c>
      <c r="M1223" t="str">
        <f t="shared" si="174"/>
        <v>No</v>
      </c>
      <c r="N1223">
        <f t="shared" si="175"/>
        <v>0.51653676191817677</v>
      </c>
      <c r="O1223">
        <v>2250</v>
      </c>
      <c r="P1223" t="str">
        <f t="shared" si="176"/>
        <v>No</v>
      </c>
      <c r="Q1223">
        <f t="shared" si="177"/>
        <v>0.20438638046231311</v>
      </c>
      <c r="S1223">
        <v>2015</v>
      </c>
      <c r="T1223" t="str">
        <f t="shared" si="178"/>
        <v>No</v>
      </c>
      <c r="U1223">
        <f t="shared" si="179"/>
        <v>1.3462466803254733</v>
      </c>
      <c r="V1223">
        <v>48</v>
      </c>
      <c r="W1223">
        <v>1331</v>
      </c>
      <c r="X1223" t="s">
        <v>1787</v>
      </c>
      <c r="Y1223">
        <v>25.773319999999998</v>
      </c>
      <c r="Z1223">
        <v>-80.136381600000007</v>
      </c>
      <c r="AA1223">
        <v>0.1452002078462602</v>
      </c>
    </row>
    <row r="1224" spans="1:27" x14ac:dyDescent="0.3">
      <c r="A1224" t="s">
        <v>396</v>
      </c>
      <c r="B1224" t="s">
        <v>1788</v>
      </c>
      <c r="C1224" t="s">
        <v>695</v>
      </c>
      <c r="D1224" t="s">
        <v>689</v>
      </c>
      <c r="E1224">
        <v>33139</v>
      </c>
      <c r="F1224">
        <v>1726000</v>
      </c>
      <c r="G1224" t="str" cm="1">
        <f t="array" ref="G1224">IF(OR(VLOOKUP($C1224,Price_LookUp_tbl,11,FALSE)&gt;$F1224,VLOOKUP($C1224,Price_LookUp_tbl,12,FALSE)&lt;$F1224),"Yes","No")</f>
        <v>No</v>
      </c>
      <c r="H1224">
        <f t="shared" si="171"/>
        <v>-0.27112174851654536</v>
      </c>
      <c r="I1224">
        <v>3</v>
      </c>
      <c r="J1224" t="str">
        <f t="shared" si="172"/>
        <v>No</v>
      </c>
      <c r="K1224">
        <f t="shared" si="173"/>
        <v>0.28932735551958422</v>
      </c>
      <c r="L1224">
        <v>3</v>
      </c>
      <c r="M1224" t="str">
        <f t="shared" si="174"/>
        <v>No</v>
      </c>
      <c r="N1224">
        <f t="shared" si="175"/>
        <v>0.22261308226725748</v>
      </c>
      <c r="O1224">
        <v>1850</v>
      </c>
      <c r="P1224" t="str">
        <f t="shared" si="176"/>
        <v>No</v>
      </c>
      <c r="Q1224">
        <f t="shared" si="177"/>
        <v>-3.1323564159804161E-2</v>
      </c>
      <c r="S1224">
        <v>1937</v>
      </c>
      <c r="T1224" t="str">
        <f t="shared" si="178"/>
        <v>No</v>
      </c>
      <c r="U1224">
        <f t="shared" si="179"/>
        <v>-1.2629707795714282</v>
      </c>
      <c r="V1224">
        <v>52</v>
      </c>
      <c r="W1224">
        <v>933</v>
      </c>
      <c r="X1224" t="s">
        <v>869</v>
      </c>
      <c r="Y1224">
        <v>25.773232400000001</v>
      </c>
      <c r="Z1224">
        <v>-80.132854699999996</v>
      </c>
      <c r="AA1224">
        <v>0.22268996258396467</v>
      </c>
    </row>
    <row r="1225" spans="1:27" x14ac:dyDescent="0.3">
      <c r="A1225" t="s">
        <v>396</v>
      </c>
      <c r="B1225" t="s">
        <v>1789</v>
      </c>
      <c r="C1225" t="s">
        <v>695</v>
      </c>
      <c r="D1225" t="s">
        <v>689</v>
      </c>
      <c r="E1225">
        <v>33139</v>
      </c>
      <c r="F1225">
        <v>3500000</v>
      </c>
      <c r="G1225" t="str" cm="1">
        <f t="array" ref="G1225">IF(OR(VLOOKUP($C1225,Price_LookUp_tbl,11,FALSE)&gt;$F1225,VLOOKUP($C1225,Price_LookUp_tbl,12,FALSE)&lt;$F1225),"Yes","No")</f>
        <v>No</v>
      </c>
      <c r="H1225">
        <f t="shared" si="171"/>
        <v>1.4536122251552191E-2</v>
      </c>
      <c r="I1225">
        <v>3</v>
      </c>
      <c r="J1225" t="str">
        <f t="shared" si="172"/>
        <v>No</v>
      </c>
      <c r="K1225">
        <f t="shared" si="173"/>
        <v>0.28932735551958422</v>
      </c>
      <c r="L1225">
        <v>3</v>
      </c>
      <c r="M1225" t="str">
        <f t="shared" si="174"/>
        <v>No</v>
      </c>
      <c r="N1225">
        <f t="shared" si="175"/>
        <v>0.22261308226725748</v>
      </c>
      <c r="O1225">
        <v>2024</v>
      </c>
      <c r="P1225" t="str">
        <f t="shared" si="176"/>
        <v>No</v>
      </c>
      <c r="Q1225">
        <f t="shared" si="177"/>
        <v>7.121026175081685E-2</v>
      </c>
      <c r="S1225">
        <v>2003</v>
      </c>
      <c r="T1225" t="str">
        <f t="shared" si="178"/>
        <v>No</v>
      </c>
      <c r="U1225">
        <f t="shared" si="179"/>
        <v>0.94482860957210391</v>
      </c>
      <c r="V1225">
        <v>2</v>
      </c>
      <c r="W1225">
        <v>1729</v>
      </c>
      <c r="X1225" t="s">
        <v>1790</v>
      </c>
      <c r="Y1225">
        <v>25.773137899999998</v>
      </c>
      <c r="Z1225">
        <v>-80.140604300000007</v>
      </c>
      <c r="AA1225">
        <v>0.34536851204531738</v>
      </c>
    </row>
    <row r="1226" spans="1:27" x14ac:dyDescent="0.3">
      <c r="A1226" t="s">
        <v>396</v>
      </c>
      <c r="B1226" t="s">
        <v>1791</v>
      </c>
      <c r="C1226" t="s">
        <v>695</v>
      </c>
      <c r="D1226" t="s">
        <v>689</v>
      </c>
      <c r="E1226">
        <v>33139</v>
      </c>
      <c r="F1226">
        <v>1550000</v>
      </c>
      <c r="G1226" t="str" cm="1">
        <f t="array" ref="G1226">IF(OR(VLOOKUP($C1226,Price_LookUp_tbl,11,FALSE)&gt;$F1226,VLOOKUP($C1226,Price_LookUp_tbl,12,FALSE)&lt;$F1226),"Yes","No")</f>
        <v>No</v>
      </c>
      <c r="H1226">
        <f t="shared" si="171"/>
        <v>-0.2994621009715539</v>
      </c>
      <c r="I1226">
        <v>1</v>
      </c>
      <c r="J1226" t="str">
        <f t="shared" si="172"/>
        <v>No</v>
      </c>
      <c r="K1226">
        <f t="shared" si="173"/>
        <v>-0.90320452723070177</v>
      </c>
      <c r="L1226">
        <v>1.5</v>
      </c>
      <c r="M1226" t="str">
        <f t="shared" si="174"/>
        <v>No</v>
      </c>
      <c r="N1226">
        <f t="shared" si="175"/>
        <v>-0.65915795668550037</v>
      </c>
      <c r="O1226">
        <v>1310</v>
      </c>
      <c r="P1226" t="str">
        <f t="shared" si="176"/>
        <v>No</v>
      </c>
      <c r="Q1226">
        <f t="shared" si="177"/>
        <v>-0.34953198939966246</v>
      </c>
      <c r="S1226">
        <v>2003</v>
      </c>
      <c r="T1226" t="str">
        <f t="shared" si="178"/>
        <v>No</v>
      </c>
      <c r="U1226">
        <f t="shared" si="179"/>
        <v>0.94482860957210391</v>
      </c>
      <c r="V1226">
        <v>4</v>
      </c>
      <c r="W1226">
        <v>1183</v>
      </c>
      <c r="X1226" t="s">
        <v>1792</v>
      </c>
      <c r="Y1226">
        <v>25.773137899999998</v>
      </c>
      <c r="Z1226">
        <v>-80.140604300000007</v>
      </c>
      <c r="AA1226">
        <v>0.34536851204531738</v>
      </c>
    </row>
    <row r="1227" spans="1:27" x14ac:dyDescent="0.3">
      <c r="A1227" t="s">
        <v>396</v>
      </c>
      <c r="B1227" t="s">
        <v>1793</v>
      </c>
      <c r="C1227" t="s">
        <v>695</v>
      </c>
      <c r="D1227" t="s">
        <v>689</v>
      </c>
      <c r="E1227">
        <v>33139</v>
      </c>
      <c r="F1227">
        <v>1399900</v>
      </c>
      <c r="G1227" t="str" cm="1">
        <f t="array" ref="G1227">IF(OR(VLOOKUP($C1227,Price_LookUp_tbl,11,FALSE)&gt;$F1227,VLOOKUP($C1227,Price_LookUp_tbl,12,FALSE)&lt;$F1227),"Yes","No")</f>
        <v>No</v>
      </c>
      <c r="H1227">
        <f t="shared" si="171"/>
        <v>-0.32363191292324017</v>
      </c>
      <c r="I1227">
        <v>2</v>
      </c>
      <c r="J1227" t="str">
        <f t="shared" si="172"/>
        <v>No</v>
      </c>
      <c r="K1227">
        <f t="shared" si="173"/>
        <v>-0.30693858585555878</v>
      </c>
      <c r="L1227">
        <v>2</v>
      </c>
      <c r="M1227" t="str">
        <f t="shared" si="174"/>
        <v>No</v>
      </c>
      <c r="N1227">
        <f t="shared" si="175"/>
        <v>-0.36523427703458106</v>
      </c>
      <c r="O1227">
        <v>1042</v>
      </c>
      <c r="P1227" t="str">
        <f t="shared" si="176"/>
        <v>No</v>
      </c>
      <c r="Q1227">
        <f t="shared" si="177"/>
        <v>-0.5074576522964811</v>
      </c>
      <c r="S1227">
        <v>1987</v>
      </c>
      <c r="T1227" t="str">
        <f t="shared" si="178"/>
        <v>No</v>
      </c>
      <c r="U1227">
        <f t="shared" si="179"/>
        <v>0.40960451523427793</v>
      </c>
      <c r="V1227">
        <v>28</v>
      </c>
      <c r="W1227">
        <v>1343</v>
      </c>
      <c r="X1227" t="s">
        <v>1794</v>
      </c>
      <c r="Y1227">
        <v>25.767294499999998</v>
      </c>
      <c r="Z1227">
        <v>-80.134184500000003</v>
      </c>
      <c r="AA1227">
        <v>0.5601292336824919</v>
      </c>
    </row>
    <row r="1228" spans="1:27" x14ac:dyDescent="0.3">
      <c r="A1228" t="s">
        <v>396</v>
      </c>
      <c r="B1228" t="s">
        <v>1795</v>
      </c>
      <c r="C1228" t="s">
        <v>695</v>
      </c>
      <c r="D1228" t="s">
        <v>689</v>
      </c>
      <c r="E1228">
        <v>33139</v>
      </c>
      <c r="F1228">
        <v>3200000</v>
      </c>
      <c r="G1228" t="str" cm="1">
        <f t="array" ref="G1228">IF(OR(VLOOKUP($C1228,Price_LookUp_tbl,11,FALSE)&gt;$F1228,VLOOKUP($C1228,Price_LookUp_tbl,12,FALSE)&lt;$F1228),"Yes","No")</f>
        <v>No</v>
      </c>
      <c r="H1228">
        <f t="shared" si="171"/>
        <v>-3.3771296705848747E-2</v>
      </c>
      <c r="I1228">
        <v>3</v>
      </c>
      <c r="J1228" t="str">
        <f t="shared" si="172"/>
        <v>No</v>
      </c>
      <c r="K1228">
        <f t="shared" si="173"/>
        <v>0.28932735551958422</v>
      </c>
      <c r="L1228">
        <v>3</v>
      </c>
      <c r="M1228" t="str">
        <f t="shared" si="174"/>
        <v>No</v>
      </c>
      <c r="N1228">
        <f t="shared" si="175"/>
        <v>0.22261308226725748</v>
      </c>
      <c r="O1228">
        <v>1802</v>
      </c>
      <c r="P1228" t="str">
        <f t="shared" si="176"/>
        <v>No</v>
      </c>
      <c r="Q1228">
        <f t="shared" si="177"/>
        <v>-5.9608757514458231E-2</v>
      </c>
      <c r="S1228">
        <v>1987</v>
      </c>
      <c r="T1228" t="str">
        <f t="shared" si="178"/>
        <v>No</v>
      </c>
      <c r="U1228">
        <f t="shared" si="179"/>
        <v>0.40960451523427793</v>
      </c>
      <c r="V1228">
        <v>55</v>
      </c>
      <c r="W1228">
        <v>1776</v>
      </c>
      <c r="X1228" t="s">
        <v>1796</v>
      </c>
      <c r="Y1228">
        <v>25.767294499999998</v>
      </c>
      <c r="Z1228">
        <v>-80.134184500000003</v>
      </c>
      <c r="AA1228">
        <v>0.5601292336824919</v>
      </c>
    </row>
    <row r="1229" spans="1:27" x14ac:dyDescent="0.3">
      <c r="A1229" t="s">
        <v>396</v>
      </c>
      <c r="B1229" t="s">
        <v>1797</v>
      </c>
      <c r="C1229" t="s">
        <v>695</v>
      </c>
      <c r="D1229" t="s">
        <v>689</v>
      </c>
      <c r="E1229">
        <v>33139</v>
      </c>
      <c r="F1229">
        <v>649000</v>
      </c>
      <c r="G1229" t="str" cm="1">
        <f t="array" ref="G1229">IF(OR(VLOOKUP($C1229,Price_LookUp_tbl,11,FALSE)&gt;$F1229,VLOOKUP($C1229,Price_LookUp_tbl,12,FALSE)&lt;$F1229),"Yes","No")</f>
        <v>No</v>
      </c>
      <c r="H1229">
        <f t="shared" si="171"/>
        <v>-0.44454538257361476</v>
      </c>
      <c r="I1229">
        <v>1</v>
      </c>
      <c r="J1229" t="str">
        <f t="shared" si="172"/>
        <v>No</v>
      </c>
      <c r="K1229">
        <f t="shared" si="173"/>
        <v>-0.90320452723070177</v>
      </c>
      <c r="L1229">
        <v>1</v>
      </c>
      <c r="M1229" t="str">
        <f t="shared" si="174"/>
        <v>No</v>
      </c>
      <c r="N1229">
        <f t="shared" si="175"/>
        <v>-0.95308163633641962</v>
      </c>
      <c r="O1229">
        <v>655</v>
      </c>
      <c r="P1229" t="str">
        <f t="shared" si="176"/>
        <v>No</v>
      </c>
      <c r="Q1229">
        <f t="shared" si="177"/>
        <v>-0.7355070237183795</v>
      </c>
      <c r="S1229">
        <v>1970</v>
      </c>
      <c r="T1229" t="str">
        <f t="shared" si="178"/>
        <v>No</v>
      </c>
      <c r="U1229">
        <f t="shared" si="179"/>
        <v>-0.15907108499966219</v>
      </c>
      <c r="V1229">
        <v>15</v>
      </c>
      <c r="W1229">
        <v>991</v>
      </c>
      <c r="X1229" t="s">
        <v>1074</v>
      </c>
      <c r="Y1229">
        <v>25.773531999999999</v>
      </c>
      <c r="Z1229">
        <v>-80.132070999999996</v>
      </c>
      <c r="AA1229">
        <v>0.23738067544056096</v>
      </c>
    </row>
    <row r="1230" spans="1:27" x14ac:dyDescent="0.3">
      <c r="A1230" t="s">
        <v>396</v>
      </c>
      <c r="B1230" t="s">
        <v>1798</v>
      </c>
      <c r="C1230" t="s">
        <v>695</v>
      </c>
      <c r="D1230" t="s">
        <v>689</v>
      </c>
      <c r="E1230">
        <v>33139</v>
      </c>
      <c r="F1230">
        <v>498000</v>
      </c>
      <c r="G1230" t="str" cm="1">
        <f t="array" ref="G1230">IF(OR(VLOOKUP($C1230,Price_LookUp_tbl,11,FALSE)&gt;$F1230,VLOOKUP($C1230,Price_LookUp_tbl,12,FALSE)&lt;$F1230),"Yes","No")</f>
        <v>No</v>
      </c>
      <c r="H1230">
        <f t="shared" si="171"/>
        <v>-0.46886011678217321</v>
      </c>
      <c r="I1230">
        <v>1</v>
      </c>
      <c r="J1230" t="str">
        <f t="shared" si="172"/>
        <v>No</v>
      </c>
      <c r="K1230">
        <f t="shared" si="173"/>
        <v>-0.90320452723070177</v>
      </c>
      <c r="L1230">
        <v>1</v>
      </c>
      <c r="M1230" t="str">
        <f t="shared" si="174"/>
        <v>No</v>
      </c>
      <c r="N1230">
        <f t="shared" si="175"/>
        <v>-0.95308163633641962</v>
      </c>
      <c r="O1230">
        <v>667</v>
      </c>
      <c r="P1230" t="str">
        <f t="shared" si="176"/>
        <v>No</v>
      </c>
      <c r="Q1230">
        <f t="shared" si="177"/>
        <v>-0.72843572537971601</v>
      </c>
      <c r="S1230">
        <v>1970</v>
      </c>
      <c r="T1230" t="str">
        <f t="shared" si="178"/>
        <v>No</v>
      </c>
      <c r="U1230">
        <f t="shared" si="179"/>
        <v>-0.15907108499966219</v>
      </c>
      <c r="V1230">
        <v>35</v>
      </c>
      <c r="W1230">
        <v>747</v>
      </c>
      <c r="X1230" t="s">
        <v>1799</v>
      </c>
      <c r="Y1230">
        <v>25.773531999999999</v>
      </c>
      <c r="Z1230">
        <v>-80.132070999999996</v>
      </c>
      <c r="AA1230">
        <v>0.23738067544056096</v>
      </c>
    </row>
    <row r="1231" spans="1:27" x14ac:dyDescent="0.3">
      <c r="A1231" t="s">
        <v>396</v>
      </c>
      <c r="B1231" t="s">
        <v>1800</v>
      </c>
      <c r="C1231" t="s">
        <v>695</v>
      </c>
      <c r="D1231" t="s">
        <v>689</v>
      </c>
      <c r="E1231">
        <v>33139</v>
      </c>
      <c r="F1231">
        <v>549000</v>
      </c>
      <c r="G1231" t="str" cm="1">
        <f t="array" ref="G1231">IF(OR(VLOOKUP($C1231,Price_LookUp_tbl,11,FALSE)&gt;$F1231,VLOOKUP($C1231,Price_LookUp_tbl,12,FALSE)&lt;$F1231),"Yes","No")</f>
        <v>No</v>
      </c>
      <c r="H1231">
        <f t="shared" si="171"/>
        <v>-0.46064785555941506</v>
      </c>
      <c r="I1231">
        <v>1</v>
      </c>
      <c r="J1231" t="str">
        <f t="shared" si="172"/>
        <v>No</v>
      </c>
      <c r="K1231">
        <f t="shared" si="173"/>
        <v>-0.90320452723070177</v>
      </c>
      <c r="L1231">
        <v>1</v>
      </c>
      <c r="M1231" t="str">
        <f t="shared" si="174"/>
        <v>No</v>
      </c>
      <c r="N1231">
        <f t="shared" si="175"/>
        <v>-0.95308163633641962</v>
      </c>
      <c r="O1231">
        <v>655</v>
      </c>
      <c r="P1231" t="str">
        <f t="shared" si="176"/>
        <v>No</v>
      </c>
      <c r="Q1231">
        <f t="shared" si="177"/>
        <v>-0.7355070237183795</v>
      </c>
      <c r="S1231">
        <v>1970</v>
      </c>
      <c r="T1231" t="str">
        <f t="shared" si="178"/>
        <v>No</v>
      </c>
      <c r="U1231">
        <f t="shared" si="179"/>
        <v>-0.15907108499966219</v>
      </c>
      <c r="V1231">
        <v>43</v>
      </c>
      <c r="W1231">
        <v>838</v>
      </c>
      <c r="X1231" t="s">
        <v>1074</v>
      </c>
      <c r="Y1231">
        <v>25.773531999999999</v>
      </c>
      <c r="Z1231">
        <v>-80.132070999999996</v>
      </c>
      <c r="AA1231">
        <v>0.23738067544056096</v>
      </c>
    </row>
    <row r="1232" spans="1:27" x14ac:dyDescent="0.3">
      <c r="A1232" t="s">
        <v>396</v>
      </c>
      <c r="B1232" t="s">
        <v>1801</v>
      </c>
      <c r="C1232" t="s">
        <v>695</v>
      </c>
      <c r="D1232" t="s">
        <v>689</v>
      </c>
      <c r="E1232">
        <v>33139</v>
      </c>
      <c r="F1232">
        <v>415000</v>
      </c>
      <c r="G1232" t="str" cm="1">
        <f t="array" ref="G1232">IF(OR(VLOOKUP($C1232,Price_LookUp_tbl,11,FALSE)&gt;$F1232,VLOOKUP($C1232,Price_LookUp_tbl,12,FALSE)&lt;$F1232),"Yes","No")</f>
        <v>No</v>
      </c>
      <c r="H1232">
        <f t="shared" si="171"/>
        <v>-0.48222516936038745</v>
      </c>
      <c r="I1232">
        <v>1</v>
      </c>
      <c r="J1232" t="str">
        <f t="shared" si="172"/>
        <v>No</v>
      </c>
      <c r="K1232">
        <f t="shared" si="173"/>
        <v>-0.90320452723070177</v>
      </c>
      <c r="L1232">
        <v>1</v>
      </c>
      <c r="M1232" t="str">
        <f t="shared" si="174"/>
        <v>No</v>
      </c>
      <c r="N1232">
        <f t="shared" si="175"/>
        <v>-0.95308163633641962</v>
      </c>
      <c r="O1232">
        <v>651</v>
      </c>
      <c r="P1232" t="str">
        <f t="shared" si="176"/>
        <v>No</v>
      </c>
      <c r="Q1232">
        <f t="shared" si="177"/>
        <v>-0.7378641231646007</v>
      </c>
      <c r="S1232">
        <v>1936</v>
      </c>
      <c r="T1232" t="str">
        <f t="shared" si="178"/>
        <v>No</v>
      </c>
      <c r="U1232">
        <f t="shared" si="179"/>
        <v>-1.2964222854675425</v>
      </c>
      <c r="V1232">
        <v>4</v>
      </c>
      <c r="W1232">
        <v>637</v>
      </c>
      <c r="X1232" t="s">
        <v>1802</v>
      </c>
      <c r="Y1232">
        <v>25.797486899999999</v>
      </c>
      <c r="Z1232">
        <v>-80.131302099999999</v>
      </c>
      <c r="AA1232">
        <v>1.36100652908668</v>
      </c>
    </row>
    <row r="1233" spans="1:27" x14ac:dyDescent="0.3">
      <c r="A1233" t="s">
        <v>396</v>
      </c>
      <c r="B1233" t="s">
        <v>1803</v>
      </c>
      <c r="C1233" t="s">
        <v>695</v>
      </c>
      <c r="D1233" t="s">
        <v>689</v>
      </c>
      <c r="E1233">
        <v>33139</v>
      </c>
      <c r="F1233">
        <v>1095000</v>
      </c>
      <c r="G1233" t="str" cm="1">
        <f t="array" ref="G1233">IF(OR(VLOOKUP($C1233,Price_LookUp_tbl,11,FALSE)&gt;$F1233,VLOOKUP($C1233,Price_LookUp_tbl,12,FALSE)&lt;$F1233),"Yes","No")</f>
        <v>No</v>
      </c>
      <c r="H1233">
        <f t="shared" si="171"/>
        <v>-0.37272835305694535</v>
      </c>
      <c r="I1233">
        <v>1</v>
      </c>
      <c r="J1233" t="str">
        <f t="shared" si="172"/>
        <v>No</v>
      </c>
      <c r="K1233">
        <f t="shared" si="173"/>
        <v>-0.90320452723070177</v>
      </c>
      <c r="L1233">
        <v>1.5</v>
      </c>
      <c r="M1233" t="str">
        <f t="shared" si="174"/>
        <v>No</v>
      </c>
      <c r="N1233">
        <f t="shared" si="175"/>
        <v>-0.65915795668550037</v>
      </c>
      <c r="O1233">
        <v>851</v>
      </c>
      <c r="P1233" t="str">
        <f t="shared" si="176"/>
        <v>No</v>
      </c>
      <c r="Q1233">
        <f t="shared" si="177"/>
        <v>-0.62000915085354202</v>
      </c>
      <c r="S1233">
        <v>2005</v>
      </c>
      <c r="T1233" t="str">
        <f t="shared" si="178"/>
        <v>No</v>
      </c>
      <c r="U1233">
        <f t="shared" si="179"/>
        <v>1.0117316213643321</v>
      </c>
      <c r="V1233">
        <v>43</v>
      </c>
      <c r="W1233">
        <v>1287</v>
      </c>
      <c r="X1233" t="s">
        <v>1447</v>
      </c>
      <c r="Y1233">
        <v>25.773659599999998</v>
      </c>
      <c r="Z1233">
        <v>-80.141125500000001</v>
      </c>
      <c r="AA1233">
        <v>0.36201674429607644</v>
      </c>
    </row>
    <row r="1234" spans="1:27" x14ac:dyDescent="0.3">
      <c r="A1234" t="s">
        <v>396</v>
      </c>
      <c r="B1234" t="s">
        <v>1804</v>
      </c>
      <c r="C1234" t="s">
        <v>695</v>
      </c>
      <c r="D1234" t="s">
        <v>689</v>
      </c>
      <c r="E1234">
        <v>33139</v>
      </c>
      <c r="F1234">
        <v>4650000</v>
      </c>
      <c r="G1234" t="str" cm="1">
        <f t="array" ref="G1234">IF(OR(VLOOKUP($C1234,Price_LookUp_tbl,11,FALSE)&gt;$F1234,VLOOKUP($C1234,Price_LookUp_tbl,12,FALSE)&lt;$F1234),"Yes","No")</f>
        <v>No</v>
      </c>
      <c r="H1234">
        <f t="shared" si="171"/>
        <v>0.19971456158825579</v>
      </c>
      <c r="I1234">
        <v>3</v>
      </c>
      <c r="J1234" t="str">
        <f t="shared" si="172"/>
        <v>No</v>
      </c>
      <c r="K1234">
        <f t="shared" si="173"/>
        <v>0.28932735551958422</v>
      </c>
      <c r="L1234">
        <v>3.5</v>
      </c>
      <c r="M1234" t="str">
        <f t="shared" si="174"/>
        <v>No</v>
      </c>
      <c r="N1234">
        <f t="shared" si="175"/>
        <v>0.51653676191817677</v>
      </c>
      <c r="O1234">
        <v>2145</v>
      </c>
      <c r="P1234" t="str">
        <f t="shared" si="176"/>
        <v>No</v>
      </c>
      <c r="Q1234">
        <f t="shared" si="177"/>
        <v>0.14251251999900733</v>
      </c>
      <c r="S1234">
        <v>2005</v>
      </c>
      <c r="T1234" t="str">
        <f t="shared" si="178"/>
        <v>No</v>
      </c>
      <c r="U1234">
        <f t="shared" si="179"/>
        <v>1.0117316213643321</v>
      </c>
      <c r="V1234">
        <v>8</v>
      </c>
      <c r="W1234">
        <v>2168</v>
      </c>
      <c r="X1234" t="s">
        <v>1805</v>
      </c>
      <c r="Y1234">
        <v>25.773659599999998</v>
      </c>
      <c r="Z1234">
        <v>-80.141125500000001</v>
      </c>
      <c r="AA1234">
        <v>0.36201674429607644</v>
      </c>
    </row>
    <row r="1235" spans="1:27" x14ac:dyDescent="0.3">
      <c r="A1235" t="s">
        <v>396</v>
      </c>
      <c r="B1235" t="s">
        <v>1806</v>
      </c>
      <c r="C1235" t="s">
        <v>695</v>
      </c>
      <c r="D1235" t="s">
        <v>689</v>
      </c>
      <c r="E1235">
        <v>33139</v>
      </c>
      <c r="F1235">
        <v>619000</v>
      </c>
      <c r="G1235" t="str" cm="1">
        <f t="array" ref="G1235">IF(OR(VLOOKUP($C1235,Price_LookUp_tbl,11,FALSE)&gt;$F1235,VLOOKUP($C1235,Price_LookUp_tbl,12,FALSE)&lt;$F1235),"Yes","No")</f>
        <v>No</v>
      </c>
      <c r="H1235">
        <f t="shared" si="171"/>
        <v>-0.44937612446935482</v>
      </c>
      <c r="I1235">
        <v>1</v>
      </c>
      <c r="J1235" t="str">
        <f t="shared" si="172"/>
        <v>No</v>
      </c>
      <c r="K1235">
        <f t="shared" si="173"/>
        <v>-0.90320452723070177</v>
      </c>
      <c r="L1235">
        <v>1</v>
      </c>
      <c r="M1235" t="str">
        <f t="shared" si="174"/>
        <v>No</v>
      </c>
      <c r="N1235">
        <f t="shared" si="175"/>
        <v>-0.95308163633641962</v>
      </c>
      <c r="O1235">
        <v>645</v>
      </c>
      <c r="P1235" t="str">
        <f t="shared" si="176"/>
        <v>No</v>
      </c>
      <c r="Q1235">
        <f t="shared" si="177"/>
        <v>-0.74139977233393251</v>
      </c>
      <c r="S1235">
        <v>1969</v>
      </c>
      <c r="T1235" t="str">
        <f t="shared" si="178"/>
        <v>No</v>
      </c>
      <c r="U1235">
        <f t="shared" si="179"/>
        <v>-0.19252259089577634</v>
      </c>
      <c r="V1235">
        <v>1</v>
      </c>
      <c r="W1235">
        <v>960</v>
      </c>
      <c r="X1235" t="s">
        <v>1807</v>
      </c>
      <c r="Y1235">
        <v>25.774420800000001</v>
      </c>
      <c r="Z1235">
        <v>-80.1313873</v>
      </c>
      <c r="AA1235">
        <v>0.17207065945372824</v>
      </c>
    </row>
    <row r="1236" spans="1:27" x14ac:dyDescent="0.3">
      <c r="A1236" t="s">
        <v>396</v>
      </c>
      <c r="B1236" t="s">
        <v>1808</v>
      </c>
      <c r="C1236" t="s">
        <v>695</v>
      </c>
      <c r="D1236" t="s">
        <v>689</v>
      </c>
      <c r="E1236">
        <v>33139</v>
      </c>
      <c r="F1236">
        <v>695000</v>
      </c>
      <c r="G1236" t="str" cm="1">
        <f t="array" ref="G1236">IF(OR(VLOOKUP($C1236,Price_LookUp_tbl,11,FALSE)&gt;$F1236,VLOOKUP($C1236,Price_LookUp_tbl,12,FALSE)&lt;$F1236),"Yes","No")</f>
        <v>No</v>
      </c>
      <c r="H1236">
        <f t="shared" si="171"/>
        <v>-0.43713824500014659</v>
      </c>
      <c r="I1236">
        <v>2</v>
      </c>
      <c r="J1236" t="str">
        <f t="shared" si="172"/>
        <v>No</v>
      </c>
      <c r="K1236">
        <f t="shared" si="173"/>
        <v>-0.30693858585555878</v>
      </c>
      <c r="L1236">
        <v>2</v>
      </c>
      <c r="M1236" t="str">
        <f t="shared" si="174"/>
        <v>No</v>
      </c>
      <c r="N1236">
        <f t="shared" si="175"/>
        <v>-0.36523427703458106</v>
      </c>
      <c r="O1236">
        <v>700</v>
      </c>
      <c r="P1236" t="str">
        <f t="shared" si="176"/>
        <v>No</v>
      </c>
      <c r="Q1236">
        <f t="shared" si="177"/>
        <v>-0.70898965494839128</v>
      </c>
      <c r="S1236">
        <v>1969</v>
      </c>
      <c r="T1236" t="str">
        <f t="shared" si="178"/>
        <v>No</v>
      </c>
      <c r="U1236">
        <f t="shared" si="179"/>
        <v>-0.19252259089577634</v>
      </c>
      <c r="V1236">
        <v>56</v>
      </c>
      <c r="W1236">
        <v>993</v>
      </c>
      <c r="X1236" t="s">
        <v>1809</v>
      </c>
      <c r="Y1236">
        <v>25.774420800000001</v>
      </c>
      <c r="Z1236">
        <v>-80.1313873</v>
      </c>
      <c r="AA1236">
        <v>0.17207065945372824</v>
      </c>
    </row>
    <row r="1237" spans="1:27" x14ac:dyDescent="0.3">
      <c r="A1237" t="s">
        <v>396</v>
      </c>
      <c r="B1237" t="s">
        <v>1810</v>
      </c>
      <c r="C1237" t="s">
        <v>695</v>
      </c>
      <c r="D1237" t="s">
        <v>689</v>
      </c>
      <c r="E1237">
        <v>33139</v>
      </c>
      <c r="F1237">
        <v>549000</v>
      </c>
      <c r="G1237" t="str" cm="1">
        <f t="array" ref="G1237">IF(OR(VLOOKUP($C1237,Price_LookUp_tbl,11,FALSE)&gt;$F1237,VLOOKUP($C1237,Price_LookUp_tbl,12,FALSE)&lt;$F1237),"Yes","No")</f>
        <v>No</v>
      </c>
      <c r="H1237">
        <f t="shared" si="171"/>
        <v>-0.46064785555941506</v>
      </c>
      <c r="I1237">
        <v>1</v>
      </c>
      <c r="J1237" t="str">
        <f t="shared" si="172"/>
        <v>No</v>
      </c>
      <c r="K1237">
        <f t="shared" si="173"/>
        <v>-0.90320452723070177</v>
      </c>
      <c r="L1237">
        <v>1</v>
      </c>
      <c r="M1237" t="str">
        <f t="shared" si="174"/>
        <v>No</v>
      </c>
      <c r="N1237">
        <f t="shared" si="175"/>
        <v>-0.95308163633641962</v>
      </c>
      <c r="O1237">
        <v>654</v>
      </c>
      <c r="P1237" t="str">
        <f t="shared" si="176"/>
        <v>No</v>
      </c>
      <c r="Q1237">
        <f t="shared" si="177"/>
        <v>-0.73609629857993486</v>
      </c>
      <c r="S1237">
        <v>1969</v>
      </c>
      <c r="T1237" t="str">
        <f t="shared" si="178"/>
        <v>No</v>
      </c>
      <c r="U1237">
        <f t="shared" si="179"/>
        <v>-0.19252259089577634</v>
      </c>
      <c r="V1237">
        <v>66</v>
      </c>
      <c r="W1237">
        <v>839</v>
      </c>
      <c r="X1237" t="s">
        <v>1373</v>
      </c>
      <c r="Y1237">
        <v>25.774420800000001</v>
      </c>
      <c r="Z1237">
        <v>-80.1313873</v>
      </c>
      <c r="AA1237">
        <v>0.17207065945372824</v>
      </c>
    </row>
    <row r="1238" spans="1:27" x14ac:dyDescent="0.3">
      <c r="A1238" t="s">
        <v>396</v>
      </c>
      <c r="B1238" t="s">
        <v>1811</v>
      </c>
      <c r="C1238" t="s">
        <v>695</v>
      </c>
      <c r="D1238" t="s">
        <v>689</v>
      </c>
      <c r="E1238">
        <v>33139</v>
      </c>
      <c r="F1238">
        <v>550000</v>
      </c>
      <c r="G1238" t="str" cm="1">
        <f t="array" ref="G1238">IF(OR(VLOOKUP($C1238,Price_LookUp_tbl,11,FALSE)&gt;$F1238,VLOOKUP($C1238,Price_LookUp_tbl,12,FALSE)&lt;$F1238),"Yes","No")</f>
        <v>No</v>
      </c>
      <c r="H1238">
        <f t="shared" si="171"/>
        <v>-0.46048683082955705</v>
      </c>
      <c r="I1238">
        <v>1</v>
      </c>
      <c r="J1238" t="str">
        <f t="shared" si="172"/>
        <v>No</v>
      </c>
      <c r="K1238">
        <f t="shared" si="173"/>
        <v>-0.90320452723070177</v>
      </c>
      <c r="L1238">
        <v>1</v>
      </c>
      <c r="M1238" t="str">
        <f t="shared" si="174"/>
        <v>No</v>
      </c>
      <c r="N1238">
        <f t="shared" si="175"/>
        <v>-0.95308163633641962</v>
      </c>
      <c r="O1238">
        <v>680</v>
      </c>
      <c r="P1238" t="str">
        <f t="shared" si="176"/>
        <v>No</v>
      </c>
      <c r="Q1238">
        <f t="shared" si="177"/>
        <v>-0.72077515217949717</v>
      </c>
      <c r="S1238">
        <v>1967</v>
      </c>
      <c r="T1238" t="str">
        <f t="shared" si="178"/>
        <v>No</v>
      </c>
      <c r="U1238">
        <f t="shared" si="179"/>
        <v>-0.25942560268800458</v>
      </c>
      <c r="V1238">
        <v>8</v>
      </c>
      <c r="W1238">
        <v>809</v>
      </c>
      <c r="X1238" t="s">
        <v>1812</v>
      </c>
      <c r="Y1238">
        <v>25.790561700000001</v>
      </c>
      <c r="Z1238">
        <v>-80.149443700000006</v>
      </c>
      <c r="AA1238">
        <v>1.3616066307319084</v>
      </c>
    </row>
    <row r="1239" spans="1:27" x14ac:dyDescent="0.3">
      <c r="A1239" t="s">
        <v>396</v>
      </c>
      <c r="B1239" t="s">
        <v>1813</v>
      </c>
      <c r="C1239" t="s">
        <v>695</v>
      </c>
      <c r="D1239" t="s">
        <v>689</v>
      </c>
      <c r="E1239">
        <v>33139</v>
      </c>
      <c r="F1239">
        <v>1700000</v>
      </c>
      <c r="G1239" t="str" cm="1">
        <f t="array" ref="G1239">IF(OR(VLOOKUP($C1239,Price_LookUp_tbl,11,FALSE)&gt;$F1239,VLOOKUP($C1239,Price_LookUp_tbl,12,FALSE)&lt;$F1239),"Yes","No")</f>
        <v>No</v>
      </c>
      <c r="H1239">
        <f t="shared" si="171"/>
        <v>-0.27530839149285347</v>
      </c>
      <c r="I1239">
        <v>1</v>
      </c>
      <c r="J1239" t="str">
        <f t="shared" si="172"/>
        <v>No</v>
      </c>
      <c r="K1239">
        <f t="shared" si="173"/>
        <v>-0.90320452723070177</v>
      </c>
      <c r="L1239">
        <v>1</v>
      </c>
      <c r="M1239" t="str">
        <f t="shared" si="174"/>
        <v>No</v>
      </c>
      <c r="N1239">
        <f t="shared" si="175"/>
        <v>-0.95308163633641962</v>
      </c>
      <c r="O1239">
        <v>742</v>
      </c>
      <c r="P1239" t="str">
        <f t="shared" si="176"/>
        <v>No</v>
      </c>
      <c r="Q1239">
        <f t="shared" si="177"/>
        <v>-0.68424011076306901</v>
      </c>
      <c r="S1239">
        <v>2008</v>
      </c>
      <c r="T1239" t="str">
        <f t="shared" si="178"/>
        <v>No</v>
      </c>
      <c r="U1239">
        <f t="shared" si="179"/>
        <v>1.1120861390526746</v>
      </c>
      <c r="V1239">
        <v>54</v>
      </c>
      <c r="W1239">
        <v>2291</v>
      </c>
      <c r="X1239" t="s">
        <v>1814</v>
      </c>
      <c r="Y1239">
        <v>25.767875</v>
      </c>
      <c r="Z1239">
        <v>-80.132756000000001</v>
      </c>
      <c r="AA1239">
        <v>0.54271286299151011</v>
      </c>
    </row>
    <row r="1240" spans="1:27" x14ac:dyDescent="0.3">
      <c r="A1240" t="s">
        <v>396</v>
      </c>
      <c r="B1240" t="s">
        <v>1815</v>
      </c>
      <c r="C1240" t="s">
        <v>695</v>
      </c>
      <c r="D1240" t="s">
        <v>689</v>
      </c>
      <c r="E1240">
        <v>33139</v>
      </c>
      <c r="F1240">
        <v>1420000</v>
      </c>
      <c r="G1240" t="str" cm="1">
        <f t="array" ref="G1240">IF(OR(VLOOKUP($C1240,Price_LookUp_tbl,11,FALSE)&gt;$F1240,VLOOKUP($C1240,Price_LookUp_tbl,12,FALSE)&lt;$F1240),"Yes","No")</f>
        <v>No</v>
      </c>
      <c r="H1240">
        <f t="shared" si="171"/>
        <v>-0.32039531585309433</v>
      </c>
      <c r="I1240">
        <v>1</v>
      </c>
      <c r="J1240" t="str">
        <f t="shared" si="172"/>
        <v>No</v>
      </c>
      <c r="K1240">
        <f t="shared" si="173"/>
        <v>-0.90320452723070177</v>
      </c>
      <c r="L1240">
        <v>1.5</v>
      </c>
      <c r="M1240" t="str">
        <f t="shared" si="174"/>
        <v>No</v>
      </c>
      <c r="N1240">
        <f t="shared" si="175"/>
        <v>-0.65915795668550037</v>
      </c>
      <c r="O1240">
        <v>878</v>
      </c>
      <c r="P1240" t="str">
        <f t="shared" si="176"/>
        <v>No</v>
      </c>
      <c r="Q1240">
        <f t="shared" si="177"/>
        <v>-0.60409872959154909</v>
      </c>
      <c r="S1240">
        <v>2023</v>
      </c>
      <c r="T1240" t="str">
        <f t="shared" si="178"/>
        <v>No</v>
      </c>
      <c r="U1240">
        <f t="shared" si="179"/>
        <v>1.6138587274943863</v>
      </c>
      <c r="V1240">
        <v>58</v>
      </c>
      <c r="W1240">
        <v>1617</v>
      </c>
      <c r="X1240" t="s">
        <v>1816</v>
      </c>
      <c r="Y1240">
        <v>25.775127000000001</v>
      </c>
      <c r="Z1240">
        <v>-80.141256999999996</v>
      </c>
      <c r="AA1240">
        <v>0.35219762427919421</v>
      </c>
    </row>
    <row r="1241" spans="1:27" x14ac:dyDescent="0.3">
      <c r="A1241" t="s">
        <v>396</v>
      </c>
      <c r="B1241" t="s">
        <v>1817</v>
      </c>
      <c r="C1241" t="s">
        <v>695</v>
      </c>
      <c r="D1241" t="s">
        <v>689</v>
      </c>
      <c r="E1241">
        <v>33139</v>
      </c>
      <c r="F1241">
        <v>2650000</v>
      </c>
      <c r="G1241" t="str" cm="1">
        <f t="array" ref="G1241">IF(OR(VLOOKUP($C1241,Price_LookUp_tbl,11,FALSE)&gt;$F1241,VLOOKUP($C1241,Price_LookUp_tbl,12,FALSE)&lt;$F1241),"Yes","No")</f>
        <v>No</v>
      </c>
      <c r="H1241">
        <f t="shared" si="171"/>
        <v>-0.12233489812775047</v>
      </c>
      <c r="I1241">
        <v>2</v>
      </c>
      <c r="J1241" t="str">
        <f t="shared" si="172"/>
        <v>No</v>
      </c>
      <c r="K1241">
        <f t="shared" si="173"/>
        <v>-0.30693858585555878</v>
      </c>
      <c r="L1241">
        <v>2.5</v>
      </c>
      <c r="M1241" t="str">
        <f t="shared" si="174"/>
        <v>No</v>
      </c>
      <c r="N1241">
        <f t="shared" si="175"/>
        <v>-7.1310597383661786E-2</v>
      </c>
      <c r="O1241">
        <v>1992</v>
      </c>
      <c r="P1241" t="str">
        <f t="shared" si="176"/>
        <v>No</v>
      </c>
      <c r="Q1241">
        <f t="shared" si="177"/>
        <v>5.235346618104747E-2</v>
      </c>
      <c r="S1241">
        <v>2004</v>
      </c>
      <c r="T1241" t="str">
        <f t="shared" si="178"/>
        <v>No</v>
      </c>
      <c r="U1241">
        <f t="shared" si="179"/>
        <v>0.97828011546821803</v>
      </c>
      <c r="V1241">
        <v>21</v>
      </c>
      <c r="W1241">
        <v>1330</v>
      </c>
      <c r="X1241" t="s">
        <v>1440</v>
      </c>
      <c r="Y1241">
        <v>25.7753914</v>
      </c>
      <c r="Z1241">
        <v>-80.142158199999997</v>
      </c>
      <c r="AA1241">
        <v>0.40811835453990719</v>
      </c>
    </row>
    <row r="1242" spans="1:27" x14ac:dyDescent="0.3">
      <c r="A1242" t="s">
        <v>396</v>
      </c>
      <c r="B1242" t="s">
        <v>1818</v>
      </c>
      <c r="C1242" t="s">
        <v>695</v>
      </c>
      <c r="D1242" t="s">
        <v>689</v>
      </c>
      <c r="E1242">
        <v>33139</v>
      </c>
      <c r="F1242">
        <v>750000</v>
      </c>
      <c r="G1242" t="str" cm="1">
        <f t="array" ref="G1242">IF(OR(VLOOKUP($C1242,Price_LookUp_tbl,11,FALSE)&gt;$F1242,VLOOKUP($C1242,Price_LookUp_tbl,12,FALSE)&lt;$F1242),"Yes","No")</f>
        <v>No</v>
      </c>
      <c r="H1242">
        <f t="shared" si="171"/>
        <v>-0.42828188485795643</v>
      </c>
      <c r="I1242">
        <v>1</v>
      </c>
      <c r="J1242" t="str">
        <f t="shared" si="172"/>
        <v>No</v>
      </c>
      <c r="K1242">
        <f t="shared" si="173"/>
        <v>-0.90320452723070177</v>
      </c>
      <c r="L1242">
        <v>1</v>
      </c>
      <c r="M1242" t="str">
        <f t="shared" si="174"/>
        <v>No</v>
      </c>
      <c r="N1242">
        <f t="shared" si="175"/>
        <v>-0.95308163633641962</v>
      </c>
      <c r="O1242">
        <v>776</v>
      </c>
      <c r="P1242" t="str">
        <f t="shared" si="176"/>
        <v>No</v>
      </c>
      <c r="Q1242">
        <f t="shared" si="177"/>
        <v>-0.66420476547018903</v>
      </c>
      <c r="S1242">
        <v>2004</v>
      </c>
      <c r="T1242" t="str">
        <f t="shared" si="178"/>
        <v>No</v>
      </c>
      <c r="U1242">
        <f t="shared" si="179"/>
        <v>0.97828011546821803</v>
      </c>
      <c r="V1242">
        <v>23</v>
      </c>
      <c r="W1242">
        <v>966</v>
      </c>
      <c r="X1242" t="s">
        <v>1819</v>
      </c>
      <c r="Y1242">
        <v>25.7753914</v>
      </c>
      <c r="Z1242">
        <v>-80.142158199999997</v>
      </c>
      <c r="AA1242">
        <v>0.40811835453990719</v>
      </c>
    </row>
    <row r="1243" spans="1:27" x14ac:dyDescent="0.3">
      <c r="A1243" t="s">
        <v>396</v>
      </c>
      <c r="B1243" t="s">
        <v>1820</v>
      </c>
      <c r="C1243" t="s">
        <v>695</v>
      </c>
      <c r="D1243" t="s">
        <v>689</v>
      </c>
      <c r="E1243">
        <v>33139</v>
      </c>
      <c r="F1243">
        <v>329000</v>
      </c>
      <c r="G1243" t="str" cm="1">
        <f t="array" ref="G1243">IF(OR(VLOOKUP($C1243,Price_LookUp_tbl,11,FALSE)&gt;$F1243,VLOOKUP($C1243,Price_LookUp_tbl,12,FALSE)&lt;$F1243),"Yes","No")</f>
        <v>No</v>
      </c>
      <c r="H1243">
        <f t="shared" si="171"/>
        <v>-0.49607329612817574</v>
      </c>
      <c r="I1243">
        <v>1</v>
      </c>
      <c r="J1243" t="str">
        <f t="shared" si="172"/>
        <v>No</v>
      </c>
      <c r="K1243">
        <f t="shared" si="173"/>
        <v>-0.90320452723070177</v>
      </c>
      <c r="L1243">
        <v>1</v>
      </c>
      <c r="M1243" t="str">
        <f t="shared" si="174"/>
        <v>No</v>
      </c>
      <c r="N1243">
        <f t="shared" si="175"/>
        <v>-0.95308163633641962</v>
      </c>
      <c r="O1243">
        <v>530</v>
      </c>
      <c r="P1243" t="str">
        <f t="shared" si="176"/>
        <v>No</v>
      </c>
      <c r="Q1243">
        <f t="shared" si="177"/>
        <v>-0.80916638141279118</v>
      </c>
      <c r="S1243">
        <v>1967</v>
      </c>
      <c r="T1243" t="str">
        <f t="shared" si="178"/>
        <v>No</v>
      </c>
      <c r="U1243">
        <f t="shared" si="179"/>
        <v>-0.25942560268800458</v>
      </c>
      <c r="V1243">
        <v>21</v>
      </c>
      <c r="W1243">
        <v>621</v>
      </c>
      <c r="X1243" t="s">
        <v>1821</v>
      </c>
      <c r="Y1243">
        <v>25.7751777</v>
      </c>
      <c r="Z1243">
        <v>-80.134440600000005</v>
      </c>
      <c r="AA1243">
        <v>7.2634442907956398E-2</v>
      </c>
    </row>
    <row r="1244" spans="1:27" x14ac:dyDescent="0.3">
      <c r="A1244" t="s">
        <v>396</v>
      </c>
      <c r="B1244" t="s">
        <v>1822</v>
      </c>
      <c r="C1244" t="s">
        <v>695</v>
      </c>
      <c r="D1244" t="s">
        <v>689</v>
      </c>
      <c r="E1244">
        <v>33139</v>
      </c>
      <c r="F1244">
        <v>260000</v>
      </c>
      <c r="G1244" t="str" cm="1">
        <f t="array" ref="G1244">IF(OR(VLOOKUP($C1244,Price_LookUp_tbl,11,FALSE)&gt;$F1244,VLOOKUP($C1244,Price_LookUp_tbl,12,FALSE)&lt;$F1244),"Yes","No")</f>
        <v>No</v>
      </c>
      <c r="H1244">
        <f t="shared" si="171"/>
        <v>-0.50718400248837792</v>
      </c>
      <c r="I1244">
        <v>1</v>
      </c>
      <c r="J1244" t="str">
        <f t="shared" si="172"/>
        <v>No</v>
      </c>
      <c r="K1244">
        <f t="shared" si="173"/>
        <v>-0.90320452723070177</v>
      </c>
      <c r="L1244">
        <v>1</v>
      </c>
      <c r="M1244" t="str">
        <f t="shared" si="174"/>
        <v>No</v>
      </c>
      <c r="N1244">
        <f t="shared" si="175"/>
        <v>-0.95308163633641962</v>
      </c>
      <c r="O1244">
        <v>420</v>
      </c>
      <c r="P1244" t="str">
        <f t="shared" si="176"/>
        <v>No</v>
      </c>
      <c r="Q1244">
        <f t="shared" si="177"/>
        <v>-0.87398661618387341</v>
      </c>
      <c r="S1244">
        <v>1969</v>
      </c>
      <c r="T1244" t="str">
        <f t="shared" si="178"/>
        <v>No</v>
      </c>
      <c r="U1244">
        <f t="shared" si="179"/>
        <v>-0.19252259089577634</v>
      </c>
      <c r="V1244">
        <v>71</v>
      </c>
      <c r="W1244">
        <v>619</v>
      </c>
      <c r="X1244" t="s">
        <v>486</v>
      </c>
      <c r="Y1244">
        <v>25.775125500000001</v>
      </c>
      <c r="Z1244">
        <v>-80.136401800000002</v>
      </c>
      <c r="AA1244">
        <v>5.1326652468929757E-2</v>
      </c>
    </row>
    <row r="1245" spans="1:27" x14ac:dyDescent="0.3">
      <c r="A1245" t="s">
        <v>396</v>
      </c>
      <c r="B1245" t="s">
        <v>1823</v>
      </c>
      <c r="C1245" t="s">
        <v>695</v>
      </c>
      <c r="D1245" t="s">
        <v>689</v>
      </c>
      <c r="E1245">
        <v>33139</v>
      </c>
      <c r="F1245">
        <v>265000</v>
      </c>
      <c r="G1245" t="str" cm="1">
        <f t="array" ref="G1245">IF(OR(VLOOKUP($C1245,Price_LookUp_tbl,11,FALSE)&gt;$F1245,VLOOKUP($C1245,Price_LookUp_tbl,12,FALSE)&lt;$F1245),"Yes","No")</f>
        <v>No</v>
      </c>
      <c r="H1245">
        <f t="shared" si="171"/>
        <v>-0.50637887883908794</v>
      </c>
      <c r="I1245">
        <v>1</v>
      </c>
      <c r="J1245" t="str">
        <f t="shared" si="172"/>
        <v>No</v>
      </c>
      <c r="K1245">
        <f t="shared" si="173"/>
        <v>-0.90320452723070177</v>
      </c>
      <c r="L1245">
        <v>1</v>
      </c>
      <c r="M1245" t="str">
        <f t="shared" si="174"/>
        <v>No</v>
      </c>
      <c r="N1245">
        <f t="shared" si="175"/>
        <v>-0.95308163633641962</v>
      </c>
      <c r="O1245">
        <v>510</v>
      </c>
      <c r="P1245" t="str">
        <f t="shared" si="176"/>
        <v>No</v>
      </c>
      <c r="Q1245">
        <f t="shared" si="177"/>
        <v>-0.82095187864389707</v>
      </c>
      <c r="S1245">
        <v>1938</v>
      </c>
      <c r="T1245" t="str">
        <f t="shared" si="178"/>
        <v>No</v>
      </c>
      <c r="U1245">
        <f t="shared" si="179"/>
        <v>-1.2295192736753142</v>
      </c>
      <c r="V1245">
        <v>20</v>
      </c>
      <c r="W1245">
        <v>520</v>
      </c>
      <c r="X1245" t="s">
        <v>1824</v>
      </c>
      <c r="Y1245">
        <v>25.7872922</v>
      </c>
      <c r="Z1245">
        <v>-80.133793100000005</v>
      </c>
      <c r="AA1245">
        <v>0.8362238975227787</v>
      </c>
    </row>
    <row r="1246" spans="1:27" x14ac:dyDescent="0.3">
      <c r="A1246" t="s">
        <v>396</v>
      </c>
      <c r="B1246" t="s">
        <v>1825</v>
      </c>
      <c r="C1246" t="s">
        <v>695</v>
      </c>
      <c r="D1246" t="s">
        <v>689</v>
      </c>
      <c r="E1246">
        <v>33139</v>
      </c>
      <c r="F1246">
        <v>1850000</v>
      </c>
      <c r="G1246" t="str" cm="1">
        <f t="array" ref="G1246">IF(OR(VLOOKUP($C1246,Price_LookUp_tbl,11,FALSE)&gt;$F1246,VLOOKUP($C1246,Price_LookUp_tbl,12,FALSE)&lt;$F1246),"Yes","No")</f>
        <v>No</v>
      </c>
      <c r="H1246">
        <f t="shared" si="171"/>
        <v>-0.25115468201415297</v>
      </c>
      <c r="I1246">
        <v>2</v>
      </c>
      <c r="J1246" t="str">
        <f t="shared" si="172"/>
        <v>No</v>
      </c>
      <c r="K1246">
        <f t="shared" si="173"/>
        <v>-0.30693858585555878</v>
      </c>
      <c r="L1246">
        <v>2</v>
      </c>
      <c r="M1246" t="str">
        <f t="shared" si="174"/>
        <v>No</v>
      </c>
      <c r="N1246">
        <f t="shared" si="175"/>
        <v>-0.36523427703458106</v>
      </c>
      <c r="O1246">
        <v>1256</v>
      </c>
      <c r="P1246" t="str">
        <f t="shared" si="176"/>
        <v>No</v>
      </c>
      <c r="Q1246">
        <f t="shared" si="177"/>
        <v>-0.38135283192364833</v>
      </c>
      <c r="S1246">
        <v>2006</v>
      </c>
      <c r="T1246" t="str">
        <f t="shared" si="178"/>
        <v>No</v>
      </c>
      <c r="U1246">
        <f t="shared" si="179"/>
        <v>1.0451831272604464</v>
      </c>
      <c r="V1246">
        <v>26</v>
      </c>
      <c r="W1246">
        <v>1473</v>
      </c>
      <c r="X1246" t="s">
        <v>1826</v>
      </c>
      <c r="Y1246">
        <v>25.775240199999999</v>
      </c>
      <c r="Z1246">
        <v>-80.141944699999996</v>
      </c>
      <c r="AA1246">
        <v>0.39480679765815485</v>
      </c>
    </row>
    <row r="1247" spans="1:27" x14ac:dyDescent="0.3">
      <c r="A1247" t="s">
        <v>396</v>
      </c>
      <c r="B1247" t="s">
        <v>1827</v>
      </c>
      <c r="C1247" t="s">
        <v>695</v>
      </c>
      <c r="D1247" t="s">
        <v>689</v>
      </c>
      <c r="E1247">
        <v>33139</v>
      </c>
      <c r="F1247">
        <v>290000</v>
      </c>
      <c r="G1247" t="str" cm="1">
        <f t="array" ref="G1247">IF(OR(VLOOKUP($C1247,Price_LookUp_tbl,11,FALSE)&gt;$F1247,VLOOKUP($C1247,Price_LookUp_tbl,12,FALSE)&lt;$F1247),"Yes","No")</f>
        <v>No</v>
      </c>
      <c r="H1247">
        <f t="shared" si="171"/>
        <v>-0.50235326059263785</v>
      </c>
      <c r="I1247">
        <v>1</v>
      </c>
      <c r="J1247" t="str">
        <f t="shared" si="172"/>
        <v>No</v>
      </c>
      <c r="K1247">
        <f t="shared" si="173"/>
        <v>-0.90320452723070177</v>
      </c>
      <c r="L1247">
        <v>1</v>
      </c>
      <c r="M1247" t="str">
        <f t="shared" si="174"/>
        <v>No</v>
      </c>
      <c r="N1247">
        <f t="shared" si="175"/>
        <v>-0.95308163633641962</v>
      </c>
      <c r="O1247">
        <v>504</v>
      </c>
      <c r="P1247" t="str">
        <f t="shared" si="176"/>
        <v>No</v>
      </c>
      <c r="Q1247">
        <f t="shared" si="177"/>
        <v>-0.82448752781322876</v>
      </c>
      <c r="S1247">
        <v>1945</v>
      </c>
      <c r="T1247" t="str">
        <f t="shared" si="178"/>
        <v>No</v>
      </c>
      <c r="U1247">
        <f t="shared" si="179"/>
        <v>-0.99535873240251527</v>
      </c>
      <c r="V1247">
        <v>31</v>
      </c>
      <c r="W1247">
        <v>575</v>
      </c>
      <c r="X1247" t="s">
        <v>455</v>
      </c>
      <c r="Y1247">
        <v>25.7756255</v>
      </c>
      <c r="Z1247">
        <v>-80.137995399999994</v>
      </c>
      <c r="AA1247">
        <v>0.15073571906495853</v>
      </c>
    </row>
    <row r="1248" spans="1:27" x14ac:dyDescent="0.3">
      <c r="A1248" t="s">
        <v>396</v>
      </c>
      <c r="B1248" t="s">
        <v>1828</v>
      </c>
      <c r="C1248" t="s">
        <v>695</v>
      </c>
      <c r="D1248" t="s">
        <v>689</v>
      </c>
      <c r="E1248">
        <v>33139</v>
      </c>
      <c r="F1248">
        <v>340000</v>
      </c>
      <c r="G1248" t="str" cm="1">
        <f t="array" ref="G1248">IF(OR(VLOOKUP($C1248,Price_LookUp_tbl,11,FALSE)&gt;$F1248,VLOOKUP($C1248,Price_LookUp_tbl,12,FALSE)&lt;$F1248),"Yes","No")</f>
        <v>No</v>
      </c>
      <c r="H1248">
        <f t="shared" si="171"/>
        <v>-0.49430202409973772</v>
      </c>
      <c r="I1248">
        <v>2</v>
      </c>
      <c r="J1248" t="str">
        <f t="shared" si="172"/>
        <v>No</v>
      </c>
      <c r="K1248">
        <f t="shared" si="173"/>
        <v>-0.30693858585555878</v>
      </c>
      <c r="L1248">
        <v>2</v>
      </c>
      <c r="M1248" t="str">
        <f t="shared" si="174"/>
        <v>No</v>
      </c>
      <c r="N1248">
        <f t="shared" si="175"/>
        <v>-0.36523427703458106</v>
      </c>
      <c r="O1248">
        <v>643</v>
      </c>
      <c r="P1248" t="str">
        <f t="shared" si="176"/>
        <v>No</v>
      </c>
      <c r="Q1248">
        <f t="shared" si="177"/>
        <v>-0.74257832205704299</v>
      </c>
      <c r="S1248">
        <v>1940</v>
      </c>
      <c r="T1248" t="str">
        <f t="shared" si="178"/>
        <v>No</v>
      </c>
      <c r="U1248">
        <f t="shared" si="179"/>
        <v>-1.162616261883086</v>
      </c>
      <c r="V1248">
        <v>46</v>
      </c>
      <c r="W1248">
        <v>529</v>
      </c>
      <c r="X1248" t="s">
        <v>902</v>
      </c>
      <c r="Y1248">
        <v>25.7872764</v>
      </c>
      <c r="Z1248">
        <v>-80.134378400000003</v>
      </c>
      <c r="AA1248">
        <v>0.83102354012184088</v>
      </c>
    </row>
    <row r="1249" spans="1:27" x14ac:dyDescent="0.3">
      <c r="A1249" t="s">
        <v>396</v>
      </c>
      <c r="B1249" t="s">
        <v>1829</v>
      </c>
      <c r="C1249" t="s">
        <v>695</v>
      </c>
      <c r="D1249" t="s">
        <v>689</v>
      </c>
      <c r="E1249">
        <v>33139</v>
      </c>
      <c r="F1249">
        <v>290000</v>
      </c>
      <c r="G1249" t="str" cm="1">
        <f t="array" ref="G1249">IF(OR(VLOOKUP($C1249,Price_LookUp_tbl,11,FALSE)&gt;$F1249,VLOOKUP($C1249,Price_LookUp_tbl,12,FALSE)&lt;$F1249),"Yes","No")</f>
        <v>No</v>
      </c>
      <c r="H1249">
        <f t="shared" si="171"/>
        <v>-0.50235326059263785</v>
      </c>
      <c r="I1249">
        <v>1</v>
      </c>
      <c r="J1249" t="str">
        <f t="shared" si="172"/>
        <v>No</v>
      </c>
      <c r="K1249">
        <f t="shared" si="173"/>
        <v>-0.90320452723070177</v>
      </c>
      <c r="L1249">
        <v>1</v>
      </c>
      <c r="M1249" t="str">
        <f t="shared" si="174"/>
        <v>No</v>
      </c>
      <c r="N1249">
        <f t="shared" si="175"/>
        <v>-0.95308163633641962</v>
      </c>
      <c r="O1249">
        <v>420</v>
      </c>
      <c r="P1249" t="str">
        <f t="shared" si="176"/>
        <v>No</v>
      </c>
      <c r="Q1249">
        <f t="shared" si="177"/>
        <v>-0.87398661618387341</v>
      </c>
      <c r="S1249">
        <v>1935</v>
      </c>
      <c r="T1249" t="str">
        <f t="shared" si="178"/>
        <v>No</v>
      </c>
      <c r="U1249">
        <f t="shared" si="179"/>
        <v>-1.3298737913636565</v>
      </c>
      <c r="V1249">
        <v>10</v>
      </c>
      <c r="W1249">
        <v>690</v>
      </c>
      <c r="X1249" t="s">
        <v>668</v>
      </c>
      <c r="Y1249">
        <v>25.775995000000002</v>
      </c>
      <c r="Z1249">
        <v>-80.134687400000004</v>
      </c>
      <c r="AA1249">
        <v>7.4368382181243975E-2</v>
      </c>
    </row>
    <row r="1250" spans="1:27" x14ac:dyDescent="0.3">
      <c r="A1250" t="s">
        <v>396</v>
      </c>
      <c r="B1250" t="s">
        <v>1830</v>
      </c>
      <c r="C1250" t="s">
        <v>695</v>
      </c>
      <c r="D1250" t="s">
        <v>689</v>
      </c>
      <c r="E1250">
        <v>33139</v>
      </c>
      <c r="F1250">
        <v>290000</v>
      </c>
      <c r="G1250" t="str" cm="1">
        <f t="array" ref="G1250">IF(OR(VLOOKUP($C1250,Price_LookUp_tbl,11,FALSE)&gt;$F1250,VLOOKUP($C1250,Price_LookUp_tbl,12,FALSE)&lt;$F1250),"Yes","No")</f>
        <v>No</v>
      </c>
      <c r="H1250">
        <f t="shared" si="171"/>
        <v>-0.50235326059263785</v>
      </c>
      <c r="I1250">
        <v>1</v>
      </c>
      <c r="J1250" t="str">
        <f t="shared" si="172"/>
        <v>No</v>
      </c>
      <c r="K1250">
        <f t="shared" si="173"/>
        <v>-0.90320452723070177</v>
      </c>
      <c r="L1250">
        <v>1</v>
      </c>
      <c r="M1250" t="str">
        <f t="shared" si="174"/>
        <v>No</v>
      </c>
      <c r="N1250">
        <f t="shared" si="175"/>
        <v>-0.95308163633641962</v>
      </c>
      <c r="O1250">
        <v>527</v>
      </c>
      <c r="P1250" t="str">
        <f t="shared" si="176"/>
        <v>No</v>
      </c>
      <c r="Q1250">
        <f t="shared" si="177"/>
        <v>-0.81093420599745702</v>
      </c>
      <c r="S1250">
        <v>1936</v>
      </c>
      <c r="T1250" t="str">
        <f t="shared" si="178"/>
        <v>No</v>
      </c>
      <c r="U1250">
        <f t="shared" si="179"/>
        <v>-1.2964222854675425</v>
      </c>
      <c r="V1250">
        <v>40</v>
      </c>
      <c r="W1250">
        <v>550</v>
      </c>
      <c r="X1250" t="s">
        <v>1824</v>
      </c>
      <c r="Y1250">
        <v>25.7764062</v>
      </c>
      <c r="Z1250">
        <v>-80.134680500000002</v>
      </c>
      <c r="AA1250">
        <v>9.547681090240201E-2</v>
      </c>
    </row>
    <row r="1251" spans="1:27" x14ac:dyDescent="0.3">
      <c r="A1251" t="s">
        <v>396</v>
      </c>
      <c r="B1251" t="s">
        <v>1831</v>
      </c>
      <c r="C1251" t="s">
        <v>695</v>
      </c>
      <c r="D1251" t="s">
        <v>689</v>
      </c>
      <c r="E1251">
        <v>33139</v>
      </c>
      <c r="F1251">
        <v>300000</v>
      </c>
      <c r="G1251" t="str" cm="1">
        <f t="array" ref="G1251">IF(OR(VLOOKUP($C1251,Price_LookUp_tbl,11,FALSE)&gt;$F1251,VLOOKUP($C1251,Price_LookUp_tbl,12,FALSE)&lt;$F1251),"Yes","No")</f>
        <v>No</v>
      </c>
      <c r="H1251">
        <f t="shared" si="171"/>
        <v>-0.50074301329405779</v>
      </c>
      <c r="I1251">
        <v>1</v>
      </c>
      <c r="J1251" t="str">
        <f t="shared" si="172"/>
        <v>No</v>
      </c>
      <c r="K1251">
        <f t="shared" si="173"/>
        <v>-0.90320452723070177</v>
      </c>
      <c r="L1251">
        <v>1</v>
      </c>
      <c r="M1251" t="str">
        <f t="shared" si="174"/>
        <v>No</v>
      </c>
      <c r="N1251">
        <f t="shared" si="175"/>
        <v>-0.95308163633641962</v>
      </c>
      <c r="O1251">
        <v>680</v>
      </c>
      <c r="P1251" t="str">
        <f t="shared" si="176"/>
        <v>No</v>
      </c>
      <c r="Q1251">
        <f t="shared" si="177"/>
        <v>-0.72077515217949717</v>
      </c>
      <c r="S1251">
        <v>1965</v>
      </c>
      <c r="T1251" t="str">
        <f t="shared" si="178"/>
        <v>No</v>
      </c>
      <c r="U1251">
        <f t="shared" si="179"/>
        <v>-0.32632861448023281</v>
      </c>
      <c r="V1251">
        <v>42</v>
      </c>
      <c r="W1251">
        <v>441</v>
      </c>
      <c r="X1251" t="s">
        <v>1832</v>
      </c>
      <c r="Y1251">
        <v>25.776651300000001</v>
      </c>
      <c r="Z1251">
        <v>-80.136481000000003</v>
      </c>
      <c r="AA1251">
        <v>0.10827402387824359</v>
      </c>
    </row>
    <row r="1252" spans="1:27" x14ac:dyDescent="0.3">
      <c r="A1252" t="s">
        <v>396</v>
      </c>
      <c r="B1252" t="s">
        <v>1833</v>
      </c>
      <c r="C1252" t="s">
        <v>695</v>
      </c>
      <c r="D1252" t="s">
        <v>689</v>
      </c>
      <c r="E1252">
        <v>33139</v>
      </c>
      <c r="F1252">
        <v>1164900</v>
      </c>
      <c r="G1252" t="str" cm="1">
        <f t="array" ref="G1252">IF(OR(VLOOKUP($C1252,Price_LookUp_tbl,11,FALSE)&gt;$F1252,VLOOKUP($C1252,Price_LookUp_tbl,12,FALSE)&lt;$F1252),"Yes","No")</f>
        <v>No</v>
      </c>
      <c r="H1252">
        <f t="shared" si="171"/>
        <v>-0.36147272443987094</v>
      </c>
      <c r="I1252">
        <v>2</v>
      </c>
      <c r="J1252" t="str">
        <f t="shared" si="172"/>
        <v>No</v>
      </c>
      <c r="K1252">
        <f t="shared" si="173"/>
        <v>-0.30693858585555878</v>
      </c>
      <c r="L1252">
        <v>2</v>
      </c>
      <c r="M1252" t="str">
        <f t="shared" si="174"/>
        <v>No</v>
      </c>
      <c r="N1252">
        <f t="shared" si="175"/>
        <v>-0.36523427703458106</v>
      </c>
      <c r="O1252">
        <v>1147</v>
      </c>
      <c r="P1252" t="str">
        <f t="shared" si="176"/>
        <v>No</v>
      </c>
      <c r="Q1252">
        <f t="shared" si="177"/>
        <v>-0.44558379183317526</v>
      </c>
      <c r="S1252">
        <v>1997</v>
      </c>
      <c r="T1252" t="str">
        <f t="shared" si="178"/>
        <v>No</v>
      </c>
      <c r="U1252">
        <f t="shared" si="179"/>
        <v>0.74411957419541919</v>
      </c>
      <c r="V1252">
        <v>24</v>
      </c>
      <c r="W1252">
        <v>1016</v>
      </c>
      <c r="X1252" t="s">
        <v>1176</v>
      </c>
      <c r="Y1252">
        <v>25.777010700000002</v>
      </c>
      <c r="Z1252">
        <v>-80.142553100000001</v>
      </c>
      <c r="AA1252">
        <v>0.44849569043283211</v>
      </c>
    </row>
    <row r="1253" spans="1:27" x14ac:dyDescent="0.3">
      <c r="A1253" t="s">
        <v>396</v>
      </c>
      <c r="B1253" t="s">
        <v>1834</v>
      </c>
      <c r="C1253" t="s">
        <v>695</v>
      </c>
      <c r="D1253" t="s">
        <v>689</v>
      </c>
      <c r="E1253">
        <v>33139</v>
      </c>
      <c r="F1253">
        <v>1560000</v>
      </c>
      <c r="G1253" t="str" cm="1">
        <f t="array" ref="G1253">IF(OR(VLOOKUP($C1253,Price_LookUp_tbl,11,FALSE)&gt;$F1253,VLOOKUP($C1253,Price_LookUp_tbl,12,FALSE)&lt;$F1253),"Yes","No")</f>
        <v>No</v>
      </c>
      <c r="H1253">
        <f t="shared" si="171"/>
        <v>-0.2978518536729739</v>
      </c>
      <c r="I1253">
        <v>3</v>
      </c>
      <c r="J1253" t="str">
        <f t="shared" si="172"/>
        <v>No</v>
      </c>
      <c r="K1253">
        <f t="shared" si="173"/>
        <v>0.28932735551958422</v>
      </c>
      <c r="L1253">
        <v>2</v>
      </c>
      <c r="M1253" t="str">
        <f t="shared" si="174"/>
        <v>No</v>
      </c>
      <c r="N1253">
        <f t="shared" si="175"/>
        <v>-0.36523427703458106</v>
      </c>
      <c r="O1253">
        <v>1234</v>
      </c>
      <c r="P1253" t="str">
        <f t="shared" si="176"/>
        <v>No</v>
      </c>
      <c r="Q1253">
        <f t="shared" si="177"/>
        <v>-0.39431687887786476</v>
      </c>
      <c r="S1253">
        <v>1997</v>
      </c>
      <c r="T1253" t="str">
        <f t="shared" si="178"/>
        <v>No</v>
      </c>
      <c r="U1253">
        <f t="shared" si="179"/>
        <v>0.74411957419541919</v>
      </c>
      <c r="V1253">
        <v>62</v>
      </c>
      <c r="W1253">
        <v>1264</v>
      </c>
      <c r="X1253" t="s">
        <v>1747</v>
      </c>
      <c r="Y1253">
        <v>25.777010700000002</v>
      </c>
      <c r="Z1253">
        <v>-80.142553100000001</v>
      </c>
      <c r="AA1253">
        <v>0.44849569043283211</v>
      </c>
    </row>
    <row r="1254" spans="1:27" x14ac:dyDescent="0.3">
      <c r="A1254" t="s">
        <v>396</v>
      </c>
      <c r="B1254" t="s">
        <v>1835</v>
      </c>
      <c r="C1254" t="s">
        <v>695</v>
      </c>
      <c r="D1254" t="s">
        <v>689</v>
      </c>
      <c r="E1254">
        <v>33139</v>
      </c>
      <c r="F1254">
        <v>299000</v>
      </c>
      <c r="G1254" t="str" cm="1">
        <f t="array" ref="G1254">IF(OR(VLOOKUP($C1254,Price_LookUp_tbl,11,FALSE)&gt;$F1254,VLOOKUP($C1254,Price_LookUp_tbl,12,FALSE)&lt;$F1254),"Yes","No")</f>
        <v>No</v>
      </c>
      <c r="H1254">
        <f t="shared" si="171"/>
        <v>-0.50090403802391581</v>
      </c>
      <c r="I1254">
        <v>1</v>
      </c>
      <c r="J1254" t="str">
        <f t="shared" si="172"/>
        <v>No</v>
      </c>
      <c r="K1254">
        <f t="shared" si="173"/>
        <v>-0.90320452723070177</v>
      </c>
      <c r="L1254">
        <v>1</v>
      </c>
      <c r="M1254" t="str">
        <f t="shared" si="174"/>
        <v>No</v>
      </c>
      <c r="N1254">
        <f t="shared" si="175"/>
        <v>-0.95308163633641962</v>
      </c>
      <c r="O1254">
        <v>424</v>
      </c>
      <c r="P1254" t="str">
        <f t="shared" si="176"/>
        <v>No</v>
      </c>
      <c r="Q1254">
        <f t="shared" si="177"/>
        <v>-0.87162951673765221</v>
      </c>
      <c r="S1254">
        <v>1941</v>
      </c>
      <c r="T1254" t="str">
        <f t="shared" si="178"/>
        <v>No</v>
      </c>
      <c r="U1254">
        <f t="shared" si="179"/>
        <v>-1.1291647559869717</v>
      </c>
      <c r="V1254">
        <v>13</v>
      </c>
      <c r="W1254">
        <v>705</v>
      </c>
      <c r="X1254" t="s">
        <v>1836</v>
      </c>
      <c r="Y1254">
        <v>25.788885799999999</v>
      </c>
      <c r="Z1254">
        <v>-80.135574700000006</v>
      </c>
      <c r="AA1254">
        <v>0.93874729006433366</v>
      </c>
    </row>
    <row r="1255" spans="1:27" x14ac:dyDescent="0.3">
      <c r="A1255" t="s">
        <v>396</v>
      </c>
      <c r="B1255" t="s">
        <v>1837</v>
      </c>
      <c r="C1255" t="s">
        <v>695</v>
      </c>
      <c r="D1255" t="s">
        <v>689</v>
      </c>
      <c r="E1255">
        <v>33139</v>
      </c>
      <c r="F1255">
        <v>279000</v>
      </c>
      <c r="G1255" t="str" cm="1">
        <f t="array" ref="G1255">IF(OR(VLOOKUP($C1255,Price_LookUp_tbl,11,FALSE)&gt;$F1255,VLOOKUP($C1255,Price_LookUp_tbl,12,FALSE)&lt;$F1255),"Yes","No")</f>
        <v>No</v>
      </c>
      <c r="H1255">
        <f t="shared" si="171"/>
        <v>-0.50412453262107593</v>
      </c>
      <c r="I1255">
        <v>1</v>
      </c>
      <c r="J1255" t="str">
        <f t="shared" si="172"/>
        <v>No</v>
      </c>
      <c r="K1255">
        <f t="shared" si="173"/>
        <v>-0.90320452723070177</v>
      </c>
      <c r="L1255">
        <v>1</v>
      </c>
      <c r="M1255" t="str">
        <f t="shared" si="174"/>
        <v>No</v>
      </c>
      <c r="N1255">
        <f t="shared" si="175"/>
        <v>-0.95308163633641962</v>
      </c>
      <c r="O1255">
        <v>740</v>
      </c>
      <c r="P1255" t="str">
        <f t="shared" si="176"/>
        <v>No</v>
      </c>
      <c r="Q1255">
        <f t="shared" si="177"/>
        <v>-0.68541866048617961</v>
      </c>
      <c r="S1255">
        <v>1970</v>
      </c>
      <c r="T1255" t="str">
        <f t="shared" si="178"/>
        <v>No</v>
      </c>
      <c r="U1255">
        <f t="shared" si="179"/>
        <v>-0.15907108499966219</v>
      </c>
      <c r="V1255">
        <v>8</v>
      </c>
      <c r="W1255">
        <v>377</v>
      </c>
      <c r="X1255" t="s">
        <v>1328</v>
      </c>
      <c r="Y1255">
        <v>25.777408999999999</v>
      </c>
      <c r="Z1255">
        <v>-80.138751900000003</v>
      </c>
      <c r="AA1255">
        <v>0.24433317793944398</v>
      </c>
    </row>
    <row r="1256" spans="1:27" x14ac:dyDescent="0.3">
      <c r="A1256" t="s">
        <v>396</v>
      </c>
      <c r="B1256" t="s">
        <v>1838</v>
      </c>
      <c r="C1256" t="s">
        <v>695</v>
      </c>
      <c r="D1256" t="s">
        <v>689</v>
      </c>
      <c r="E1256">
        <v>33139</v>
      </c>
      <c r="F1256">
        <v>325000</v>
      </c>
      <c r="G1256" t="str" cm="1">
        <f t="array" ref="G1256">IF(OR(VLOOKUP($C1256,Price_LookUp_tbl,11,FALSE)&gt;$F1256,VLOOKUP($C1256,Price_LookUp_tbl,12,FALSE)&lt;$F1256),"Yes","No")</f>
        <v>No</v>
      </c>
      <c r="H1256">
        <f t="shared" si="171"/>
        <v>-0.49671739504760776</v>
      </c>
      <c r="I1256">
        <v>1</v>
      </c>
      <c r="J1256" t="str">
        <f t="shared" si="172"/>
        <v>No</v>
      </c>
      <c r="K1256">
        <f t="shared" si="173"/>
        <v>-0.90320452723070177</v>
      </c>
      <c r="L1256">
        <v>1</v>
      </c>
      <c r="M1256" t="str">
        <f t="shared" si="174"/>
        <v>No</v>
      </c>
      <c r="N1256">
        <f t="shared" si="175"/>
        <v>-0.95308163633641962</v>
      </c>
      <c r="O1256">
        <v>720</v>
      </c>
      <c r="P1256" t="str">
        <f t="shared" si="176"/>
        <v>No</v>
      </c>
      <c r="Q1256">
        <f t="shared" si="177"/>
        <v>-0.6972041577172855</v>
      </c>
      <c r="S1256">
        <v>1972</v>
      </c>
      <c r="T1256" t="str">
        <f t="shared" si="178"/>
        <v>No</v>
      </c>
      <c r="U1256">
        <f t="shared" si="179"/>
        <v>-9.2168073207433948E-2</v>
      </c>
      <c r="V1256">
        <v>63</v>
      </c>
      <c r="W1256">
        <v>451</v>
      </c>
      <c r="X1256" t="s">
        <v>1839</v>
      </c>
      <c r="Y1256">
        <v>25.7774374</v>
      </c>
      <c r="Z1256">
        <v>-80.132695900000002</v>
      </c>
      <c r="AA1256">
        <v>0.23337620281373783</v>
      </c>
    </row>
    <row r="1257" spans="1:27" x14ac:dyDescent="0.3">
      <c r="A1257" t="s">
        <v>396</v>
      </c>
      <c r="B1257" t="s">
        <v>1840</v>
      </c>
      <c r="C1257" t="s">
        <v>695</v>
      </c>
      <c r="D1257" t="s">
        <v>689</v>
      </c>
      <c r="E1257">
        <v>33139</v>
      </c>
      <c r="F1257">
        <v>1900000</v>
      </c>
      <c r="G1257" t="str" cm="1">
        <f t="array" ref="G1257">IF(OR(VLOOKUP($C1257,Price_LookUp_tbl,11,FALSE)&gt;$F1257,VLOOKUP($C1257,Price_LookUp_tbl,12,FALSE)&lt;$F1257),"Yes","No")</f>
        <v>No</v>
      </c>
      <c r="H1257">
        <f t="shared" si="171"/>
        <v>-0.24310344552125282</v>
      </c>
      <c r="I1257">
        <v>2</v>
      </c>
      <c r="J1257" t="str">
        <f t="shared" si="172"/>
        <v>No</v>
      </c>
      <c r="K1257">
        <f t="shared" si="173"/>
        <v>-0.30693858585555878</v>
      </c>
      <c r="L1257">
        <v>2.5</v>
      </c>
      <c r="M1257" t="str">
        <f t="shared" si="174"/>
        <v>No</v>
      </c>
      <c r="N1257">
        <f t="shared" si="175"/>
        <v>-7.1310597383661786E-2</v>
      </c>
      <c r="O1257">
        <v>1570</v>
      </c>
      <c r="P1257" t="str">
        <f t="shared" si="176"/>
        <v>No</v>
      </c>
      <c r="Q1257">
        <f t="shared" si="177"/>
        <v>-0.19632052539528624</v>
      </c>
      <c r="S1257">
        <v>1997</v>
      </c>
      <c r="T1257" t="str">
        <f t="shared" si="178"/>
        <v>No</v>
      </c>
      <c r="U1257">
        <f t="shared" si="179"/>
        <v>0.74411957419541919</v>
      </c>
      <c r="V1257">
        <v>20</v>
      </c>
      <c r="W1257">
        <v>1210</v>
      </c>
      <c r="X1257" t="s">
        <v>1579</v>
      </c>
      <c r="Y1257">
        <v>25.7721594</v>
      </c>
      <c r="Z1257">
        <v>-80.135760000000005</v>
      </c>
      <c r="AA1257">
        <v>0.21723613350028637</v>
      </c>
    </row>
    <row r="1258" spans="1:27" x14ac:dyDescent="0.3">
      <c r="A1258" t="s">
        <v>396</v>
      </c>
      <c r="B1258" t="s">
        <v>1841</v>
      </c>
      <c r="C1258" t="s">
        <v>695</v>
      </c>
      <c r="D1258" t="s">
        <v>689</v>
      </c>
      <c r="E1258">
        <v>33139</v>
      </c>
      <c r="F1258">
        <v>550000</v>
      </c>
      <c r="G1258" t="str" cm="1">
        <f t="array" ref="G1258">IF(OR(VLOOKUP($C1258,Price_LookUp_tbl,11,FALSE)&gt;$F1258,VLOOKUP($C1258,Price_LookUp_tbl,12,FALSE)&lt;$F1258),"Yes","No")</f>
        <v>No</v>
      </c>
      <c r="H1258">
        <f t="shared" si="171"/>
        <v>-0.46048683082955705</v>
      </c>
      <c r="I1258">
        <v>2</v>
      </c>
      <c r="J1258" t="str">
        <f t="shared" si="172"/>
        <v>No</v>
      </c>
      <c r="K1258">
        <f t="shared" si="173"/>
        <v>-0.30693858585555878</v>
      </c>
      <c r="L1258">
        <v>1</v>
      </c>
      <c r="M1258" t="str">
        <f t="shared" si="174"/>
        <v>No</v>
      </c>
      <c r="N1258">
        <f t="shared" si="175"/>
        <v>-0.95308163633641962</v>
      </c>
      <c r="O1258">
        <v>677</v>
      </c>
      <c r="P1258" t="str">
        <f t="shared" si="176"/>
        <v>No</v>
      </c>
      <c r="Q1258">
        <f t="shared" si="177"/>
        <v>-0.72254297676416301</v>
      </c>
      <c r="S1258">
        <v>1935</v>
      </c>
      <c r="T1258" t="str">
        <f t="shared" si="178"/>
        <v>No</v>
      </c>
      <c r="U1258">
        <f t="shared" si="179"/>
        <v>-1.3298737913636565</v>
      </c>
      <c r="V1258">
        <v>67</v>
      </c>
      <c r="W1258">
        <v>812</v>
      </c>
      <c r="X1258" t="s">
        <v>422</v>
      </c>
      <c r="Y1258">
        <v>25.777910299999999</v>
      </c>
      <c r="Z1258">
        <v>-80.132586900000007</v>
      </c>
      <c r="AA1258">
        <v>0.2601557231899061</v>
      </c>
    </row>
    <row r="1259" spans="1:27" x14ac:dyDescent="0.3">
      <c r="A1259" t="s">
        <v>396</v>
      </c>
      <c r="B1259" t="s">
        <v>1844</v>
      </c>
      <c r="C1259" t="s">
        <v>695</v>
      </c>
      <c r="D1259" t="s">
        <v>689</v>
      </c>
      <c r="E1259">
        <v>33139</v>
      </c>
      <c r="F1259">
        <v>570000</v>
      </c>
      <c r="G1259" t="str" cm="1">
        <f t="array" ref="G1259">IF(OR(VLOOKUP($C1259,Price_LookUp_tbl,11,FALSE)&gt;$F1259,VLOOKUP($C1259,Price_LookUp_tbl,12,FALSE)&lt;$F1259),"Yes","No")</f>
        <v>No</v>
      </c>
      <c r="H1259">
        <f t="shared" si="171"/>
        <v>-0.45726633623239699</v>
      </c>
      <c r="I1259">
        <v>2</v>
      </c>
      <c r="J1259" t="str">
        <f t="shared" si="172"/>
        <v>No</v>
      </c>
      <c r="K1259">
        <f t="shared" si="173"/>
        <v>-0.30693858585555878</v>
      </c>
      <c r="L1259">
        <v>2</v>
      </c>
      <c r="M1259" t="str">
        <f t="shared" si="174"/>
        <v>No</v>
      </c>
      <c r="N1259">
        <f t="shared" si="175"/>
        <v>-0.36523427703458106</v>
      </c>
      <c r="O1259">
        <v>1150</v>
      </c>
      <c r="P1259" t="str">
        <f t="shared" si="176"/>
        <v>No</v>
      </c>
      <c r="Q1259">
        <f t="shared" si="177"/>
        <v>-0.44381596724850941</v>
      </c>
      <c r="S1259">
        <v>1966</v>
      </c>
      <c r="T1259" t="str">
        <f t="shared" si="178"/>
        <v>No</v>
      </c>
      <c r="U1259">
        <f t="shared" si="179"/>
        <v>-0.29287710858411869</v>
      </c>
      <c r="V1259">
        <v>12</v>
      </c>
      <c r="W1259">
        <v>496</v>
      </c>
      <c r="X1259" t="s">
        <v>1326</v>
      </c>
      <c r="Y1259">
        <v>25.778011100000001</v>
      </c>
      <c r="Z1259">
        <v>-80.142465799999997</v>
      </c>
      <c r="AA1259">
        <v>0.46647227722088913</v>
      </c>
    </row>
    <row r="1260" spans="1:27" x14ac:dyDescent="0.3">
      <c r="A1260" t="s">
        <v>396</v>
      </c>
      <c r="B1260" t="s">
        <v>1845</v>
      </c>
      <c r="C1260" t="s">
        <v>695</v>
      </c>
      <c r="D1260" t="s">
        <v>689</v>
      </c>
      <c r="E1260">
        <v>33139</v>
      </c>
      <c r="F1260">
        <v>590000</v>
      </c>
      <c r="G1260" t="str" cm="1">
        <f t="array" ref="G1260">IF(OR(VLOOKUP($C1260,Price_LookUp_tbl,11,FALSE)&gt;$F1260,VLOOKUP($C1260,Price_LookUp_tbl,12,FALSE)&lt;$F1260),"Yes","No")</f>
        <v>No</v>
      </c>
      <c r="H1260">
        <f t="shared" si="171"/>
        <v>-0.45404584163523692</v>
      </c>
      <c r="I1260">
        <v>1</v>
      </c>
      <c r="J1260" t="str">
        <f t="shared" si="172"/>
        <v>No</v>
      </c>
      <c r="K1260">
        <f t="shared" si="173"/>
        <v>-0.90320452723070177</v>
      </c>
      <c r="L1260">
        <v>1</v>
      </c>
      <c r="M1260" t="str">
        <f t="shared" si="174"/>
        <v>No</v>
      </c>
      <c r="N1260">
        <f t="shared" si="175"/>
        <v>-0.95308163633641962</v>
      </c>
      <c r="O1260">
        <v>950</v>
      </c>
      <c r="P1260" t="str">
        <f t="shared" si="176"/>
        <v>No</v>
      </c>
      <c r="Q1260">
        <f t="shared" si="177"/>
        <v>-0.56167093955956804</v>
      </c>
      <c r="S1260">
        <v>1966</v>
      </c>
      <c r="T1260" t="str">
        <f t="shared" si="178"/>
        <v>No</v>
      </c>
      <c r="U1260">
        <f t="shared" si="179"/>
        <v>-0.29287710858411869</v>
      </c>
      <c r="V1260">
        <v>62</v>
      </c>
      <c r="W1260">
        <v>621</v>
      </c>
      <c r="X1260" t="s">
        <v>1714</v>
      </c>
      <c r="Y1260">
        <v>25.778011100000001</v>
      </c>
      <c r="Z1260">
        <v>-80.142465799999997</v>
      </c>
      <c r="AA1260">
        <v>0.46647227722088913</v>
      </c>
    </row>
    <row r="1261" spans="1:27" x14ac:dyDescent="0.3">
      <c r="A1261" t="s">
        <v>396</v>
      </c>
      <c r="B1261" t="s">
        <v>1846</v>
      </c>
      <c r="C1261" t="s">
        <v>695</v>
      </c>
      <c r="D1261" t="s">
        <v>689</v>
      </c>
      <c r="E1261">
        <v>33139</v>
      </c>
      <c r="F1261">
        <v>249500</v>
      </c>
      <c r="G1261" t="str" cm="1">
        <f t="array" ref="G1261">IF(OR(VLOOKUP($C1261,Price_LookUp_tbl,11,FALSE)&gt;$F1261,VLOOKUP($C1261,Price_LookUp_tbl,12,FALSE)&lt;$F1261),"Yes","No")</f>
        <v>No</v>
      </c>
      <c r="H1261">
        <f t="shared" si="171"/>
        <v>-0.50887476215188698</v>
      </c>
      <c r="I1261">
        <v>1</v>
      </c>
      <c r="J1261" t="str">
        <f t="shared" si="172"/>
        <v>No</v>
      </c>
      <c r="K1261">
        <f t="shared" si="173"/>
        <v>-0.90320452723070177</v>
      </c>
      <c r="L1261">
        <v>1</v>
      </c>
      <c r="M1261" t="str">
        <f t="shared" si="174"/>
        <v>No</v>
      </c>
      <c r="N1261">
        <f t="shared" si="175"/>
        <v>-0.95308163633641962</v>
      </c>
      <c r="O1261">
        <v>453</v>
      </c>
      <c r="P1261" t="str">
        <f t="shared" si="176"/>
        <v>No</v>
      </c>
      <c r="Q1261">
        <f t="shared" si="177"/>
        <v>-0.85454054575254879</v>
      </c>
      <c r="S1261">
        <v>2015</v>
      </c>
      <c r="T1261" t="str">
        <f t="shared" si="178"/>
        <v>No</v>
      </c>
      <c r="U1261">
        <f t="shared" si="179"/>
        <v>1.3462466803254733</v>
      </c>
      <c r="V1261">
        <v>29</v>
      </c>
      <c r="W1261">
        <v>551</v>
      </c>
      <c r="X1261" t="s">
        <v>1847</v>
      </c>
      <c r="Y1261">
        <v>25.778399199999999</v>
      </c>
      <c r="Z1261">
        <v>-80.136517900000001</v>
      </c>
      <c r="AA1261">
        <v>0.22163257602483211</v>
      </c>
    </row>
    <row r="1262" spans="1:27" x14ac:dyDescent="0.3">
      <c r="A1262" t="s">
        <v>396</v>
      </c>
      <c r="B1262" t="s">
        <v>1848</v>
      </c>
      <c r="C1262" t="s">
        <v>695</v>
      </c>
      <c r="D1262" t="s">
        <v>689</v>
      </c>
      <c r="E1262">
        <v>33139</v>
      </c>
      <c r="F1262">
        <v>247000</v>
      </c>
      <c r="G1262" t="str" cm="1">
        <f t="array" ref="G1262">IF(OR(VLOOKUP($C1262,Price_LookUp_tbl,11,FALSE)&gt;$F1262,VLOOKUP($C1262,Price_LookUp_tbl,12,FALSE)&lt;$F1262),"Yes","No")</f>
        <v>No</v>
      </c>
      <c r="H1262">
        <f t="shared" si="171"/>
        <v>-0.50927732397653203</v>
      </c>
      <c r="I1262">
        <v>1</v>
      </c>
      <c r="J1262" t="str">
        <f t="shared" si="172"/>
        <v>No</v>
      </c>
      <c r="K1262">
        <f t="shared" si="173"/>
        <v>-0.90320452723070177</v>
      </c>
      <c r="L1262">
        <v>1</v>
      </c>
      <c r="M1262" t="str">
        <f t="shared" si="174"/>
        <v>No</v>
      </c>
      <c r="N1262">
        <f t="shared" si="175"/>
        <v>-0.95308163633641962</v>
      </c>
      <c r="O1262">
        <v>406</v>
      </c>
      <c r="P1262" t="str">
        <f t="shared" si="176"/>
        <v>No</v>
      </c>
      <c r="Q1262">
        <f t="shared" si="177"/>
        <v>-0.8822364642456475</v>
      </c>
      <c r="S1262">
        <v>2014</v>
      </c>
      <c r="T1262" t="str">
        <f t="shared" si="178"/>
        <v>No</v>
      </c>
      <c r="U1262">
        <f t="shared" si="179"/>
        <v>1.3127951744293593</v>
      </c>
      <c r="V1262">
        <v>13</v>
      </c>
      <c r="W1262">
        <v>608</v>
      </c>
      <c r="X1262" t="s">
        <v>601</v>
      </c>
      <c r="Y1262">
        <v>25.787140399999998</v>
      </c>
      <c r="Z1262">
        <v>-80.136967799999994</v>
      </c>
      <c r="AA1262">
        <v>0.82255744775890238</v>
      </c>
    </row>
    <row r="1263" spans="1:27" x14ac:dyDescent="0.3">
      <c r="A1263" t="s">
        <v>396</v>
      </c>
      <c r="B1263" t="s">
        <v>1849</v>
      </c>
      <c r="C1263" t="s">
        <v>695</v>
      </c>
      <c r="D1263" t="s">
        <v>689</v>
      </c>
      <c r="E1263">
        <v>33139</v>
      </c>
      <c r="F1263">
        <v>590000</v>
      </c>
      <c r="G1263" t="str" cm="1">
        <f t="array" ref="G1263">IF(OR(VLOOKUP($C1263,Price_LookUp_tbl,11,FALSE)&gt;$F1263,VLOOKUP($C1263,Price_LookUp_tbl,12,FALSE)&lt;$F1263),"Yes","No")</f>
        <v>No</v>
      </c>
      <c r="H1263">
        <f t="shared" si="171"/>
        <v>-0.45404584163523692</v>
      </c>
      <c r="I1263">
        <v>1</v>
      </c>
      <c r="J1263" t="str">
        <f t="shared" si="172"/>
        <v>No</v>
      </c>
      <c r="K1263">
        <f t="shared" si="173"/>
        <v>-0.90320452723070177</v>
      </c>
      <c r="L1263">
        <v>1.5</v>
      </c>
      <c r="M1263" t="str">
        <f t="shared" si="174"/>
        <v>No</v>
      </c>
      <c r="N1263">
        <f t="shared" si="175"/>
        <v>-0.65915795668550037</v>
      </c>
      <c r="O1263">
        <v>730</v>
      </c>
      <c r="P1263" t="str">
        <f t="shared" si="176"/>
        <v>No</v>
      </c>
      <c r="Q1263">
        <f t="shared" si="177"/>
        <v>-0.6913114091017325</v>
      </c>
      <c r="S1263">
        <v>1923</v>
      </c>
      <c r="T1263" t="str">
        <f t="shared" si="178"/>
        <v>No</v>
      </c>
      <c r="U1263">
        <f t="shared" si="179"/>
        <v>-1.7312918621170261</v>
      </c>
      <c r="V1263">
        <v>41</v>
      </c>
      <c r="W1263">
        <v>808</v>
      </c>
      <c r="X1263" t="s">
        <v>1850</v>
      </c>
      <c r="Y1263">
        <v>25.778806100000001</v>
      </c>
      <c r="Z1263">
        <v>-80.131300100000004</v>
      </c>
      <c r="AA1263">
        <v>0.28790726617965934</v>
      </c>
    </row>
    <row r="1264" spans="1:27" x14ac:dyDescent="0.3">
      <c r="A1264" t="s">
        <v>396</v>
      </c>
      <c r="B1264" t="s">
        <v>1851</v>
      </c>
      <c r="C1264" t="s">
        <v>695</v>
      </c>
      <c r="D1264" t="s">
        <v>689</v>
      </c>
      <c r="E1264">
        <v>33139</v>
      </c>
      <c r="F1264">
        <v>430000</v>
      </c>
      <c r="G1264" t="str" cm="1">
        <f t="array" ref="G1264">IF(OR(VLOOKUP($C1264,Price_LookUp_tbl,11,FALSE)&gt;$F1264,VLOOKUP($C1264,Price_LookUp_tbl,12,FALSE)&lt;$F1264),"Yes","No")</f>
        <v>No</v>
      </c>
      <c r="H1264">
        <f t="shared" si="171"/>
        <v>-0.47980979841251742</v>
      </c>
      <c r="I1264">
        <v>1</v>
      </c>
      <c r="J1264" t="str">
        <f t="shared" si="172"/>
        <v>No</v>
      </c>
      <c r="K1264">
        <f t="shared" si="173"/>
        <v>-0.90320452723070177</v>
      </c>
      <c r="L1264">
        <v>1</v>
      </c>
      <c r="M1264" t="str">
        <f t="shared" si="174"/>
        <v>No</v>
      </c>
      <c r="N1264">
        <f t="shared" si="175"/>
        <v>-0.95308163633641962</v>
      </c>
      <c r="O1264">
        <v>620</v>
      </c>
      <c r="P1264" t="str">
        <f t="shared" si="176"/>
        <v>No</v>
      </c>
      <c r="Q1264">
        <f t="shared" si="177"/>
        <v>-0.75613164387281473</v>
      </c>
      <c r="S1264">
        <v>1923</v>
      </c>
      <c r="T1264" t="str">
        <f t="shared" si="178"/>
        <v>No</v>
      </c>
      <c r="U1264">
        <f t="shared" si="179"/>
        <v>-1.7312918621170261</v>
      </c>
      <c r="V1264">
        <v>22</v>
      </c>
      <c r="W1264">
        <v>694</v>
      </c>
      <c r="X1264" t="s">
        <v>635</v>
      </c>
      <c r="Y1264">
        <v>25.778806100000001</v>
      </c>
      <c r="Z1264">
        <v>-80.131300100000004</v>
      </c>
      <c r="AA1264">
        <v>0.28790726617965934</v>
      </c>
    </row>
    <row r="1265" spans="1:27" x14ac:dyDescent="0.3">
      <c r="A1265" t="s">
        <v>396</v>
      </c>
      <c r="B1265" t="s">
        <v>1852</v>
      </c>
      <c r="C1265" t="s">
        <v>695</v>
      </c>
      <c r="D1265" t="s">
        <v>689</v>
      </c>
      <c r="E1265">
        <v>33139</v>
      </c>
      <c r="F1265">
        <v>1150000</v>
      </c>
      <c r="G1265" t="str" cm="1">
        <f t="array" ref="G1265">IF(OR(VLOOKUP($C1265,Price_LookUp_tbl,11,FALSE)&gt;$F1265,VLOOKUP($C1265,Price_LookUp_tbl,12,FALSE)&lt;$F1265),"Yes","No")</f>
        <v>No</v>
      </c>
      <c r="H1265">
        <f t="shared" si="171"/>
        <v>-0.36387199291475514</v>
      </c>
      <c r="I1265">
        <v>3</v>
      </c>
      <c r="J1265" t="str">
        <f t="shared" si="172"/>
        <v>No</v>
      </c>
      <c r="K1265">
        <f t="shared" si="173"/>
        <v>0.28932735551958422</v>
      </c>
      <c r="L1265">
        <v>2</v>
      </c>
      <c r="M1265" t="str">
        <f t="shared" si="174"/>
        <v>No</v>
      </c>
      <c r="N1265">
        <f t="shared" si="175"/>
        <v>-0.36523427703458106</v>
      </c>
      <c r="O1265">
        <v>1477</v>
      </c>
      <c r="P1265" t="str">
        <f t="shared" si="176"/>
        <v>No</v>
      </c>
      <c r="Q1265">
        <f t="shared" si="177"/>
        <v>-0.25112308751992851</v>
      </c>
      <c r="S1265">
        <v>1981</v>
      </c>
      <c r="T1265" t="str">
        <f t="shared" si="178"/>
        <v>No</v>
      </c>
      <c r="U1265">
        <f t="shared" si="179"/>
        <v>0.20889547985759316</v>
      </c>
      <c r="V1265">
        <v>27</v>
      </c>
      <c r="W1265">
        <v>779</v>
      </c>
      <c r="X1265" t="s">
        <v>1853</v>
      </c>
      <c r="Y1265">
        <v>25.790307200000001</v>
      </c>
      <c r="Z1265">
        <v>-80.148508500000005</v>
      </c>
      <c r="AA1265">
        <v>1.3116182383622095</v>
      </c>
    </row>
    <row r="1266" spans="1:27" x14ac:dyDescent="0.3">
      <c r="A1266" t="s">
        <v>396</v>
      </c>
      <c r="B1266" t="s">
        <v>1854</v>
      </c>
      <c r="C1266" t="s">
        <v>695</v>
      </c>
      <c r="D1266" t="s">
        <v>689</v>
      </c>
      <c r="E1266">
        <v>33139</v>
      </c>
      <c r="F1266">
        <v>3995000</v>
      </c>
      <c r="G1266" t="str" cm="1">
        <f t="array" ref="G1266">IF(OR(VLOOKUP($C1266,Price_LookUp_tbl,11,FALSE)&gt;$F1266,VLOOKUP($C1266,Price_LookUp_tbl,12,FALSE)&lt;$F1266),"Yes","No")</f>
        <v>No</v>
      </c>
      <c r="H1266">
        <f t="shared" si="171"/>
        <v>9.4243363531263738E-2</v>
      </c>
      <c r="I1266">
        <v>3</v>
      </c>
      <c r="J1266" t="str">
        <f t="shared" si="172"/>
        <v>No</v>
      </c>
      <c r="K1266">
        <f t="shared" si="173"/>
        <v>0.28932735551958422</v>
      </c>
      <c r="L1266">
        <v>3</v>
      </c>
      <c r="M1266" t="str">
        <f t="shared" si="174"/>
        <v>No</v>
      </c>
      <c r="N1266">
        <f t="shared" si="175"/>
        <v>0.22261308226725748</v>
      </c>
      <c r="O1266">
        <v>2079</v>
      </c>
      <c r="P1266" t="str">
        <f t="shared" si="176"/>
        <v>No</v>
      </c>
      <c r="Q1266">
        <f t="shared" si="177"/>
        <v>0.10362037913635798</v>
      </c>
      <c r="S1266">
        <v>1981</v>
      </c>
      <c r="T1266" t="str">
        <f t="shared" si="178"/>
        <v>No</v>
      </c>
      <c r="U1266">
        <f t="shared" si="179"/>
        <v>0.20889547985759316</v>
      </c>
      <c r="V1266">
        <v>44</v>
      </c>
      <c r="W1266">
        <v>1922</v>
      </c>
      <c r="X1266" t="s">
        <v>1855</v>
      </c>
      <c r="Y1266">
        <v>25.790307200000001</v>
      </c>
      <c r="Z1266">
        <v>-80.148508500000005</v>
      </c>
      <c r="AA1266">
        <v>1.3116182383622095</v>
      </c>
    </row>
    <row r="1267" spans="1:27" x14ac:dyDescent="0.3">
      <c r="A1267" t="s">
        <v>396</v>
      </c>
      <c r="B1267" t="s">
        <v>1856</v>
      </c>
      <c r="C1267" t="s">
        <v>695</v>
      </c>
      <c r="D1267" t="s">
        <v>689</v>
      </c>
      <c r="E1267">
        <v>33139</v>
      </c>
      <c r="F1267">
        <v>940000</v>
      </c>
      <c r="G1267" t="str" cm="1">
        <f t="array" ref="G1267">IF(OR(VLOOKUP($C1267,Price_LookUp_tbl,11,FALSE)&gt;$F1267,VLOOKUP($C1267,Price_LookUp_tbl,12,FALSE)&lt;$F1267),"Yes","No")</f>
        <v>No</v>
      </c>
      <c r="H1267">
        <f t="shared" si="171"/>
        <v>-0.39768718618493581</v>
      </c>
      <c r="I1267">
        <v>1</v>
      </c>
      <c r="J1267" t="str">
        <f t="shared" si="172"/>
        <v>No</v>
      </c>
      <c r="K1267">
        <f t="shared" si="173"/>
        <v>-0.90320452723070177</v>
      </c>
      <c r="L1267">
        <v>1</v>
      </c>
      <c r="M1267" t="str">
        <f t="shared" si="174"/>
        <v>No</v>
      </c>
      <c r="N1267">
        <f t="shared" si="175"/>
        <v>-0.95308163633641962</v>
      </c>
      <c r="O1267">
        <v>780</v>
      </c>
      <c r="P1267" t="str">
        <f t="shared" si="176"/>
        <v>No</v>
      </c>
      <c r="Q1267">
        <f t="shared" si="177"/>
        <v>-0.66184766602396783</v>
      </c>
      <c r="S1267">
        <v>1999</v>
      </c>
      <c r="T1267" t="str">
        <f t="shared" si="178"/>
        <v>No</v>
      </c>
      <c r="U1267">
        <f t="shared" si="179"/>
        <v>0.81102258598764743</v>
      </c>
      <c r="V1267">
        <v>30</v>
      </c>
      <c r="W1267">
        <v>1205</v>
      </c>
      <c r="X1267" t="s">
        <v>1857</v>
      </c>
      <c r="Y1267">
        <v>25.769950999999999</v>
      </c>
      <c r="Z1267">
        <v>-80.138277799999997</v>
      </c>
      <c r="AA1267">
        <v>0.40542560735061306</v>
      </c>
    </row>
    <row r="1268" spans="1:27" x14ac:dyDescent="0.3">
      <c r="A1268" t="s">
        <v>396</v>
      </c>
      <c r="B1268" t="s">
        <v>1858</v>
      </c>
      <c r="C1268" t="s">
        <v>695</v>
      </c>
      <c r="D1268" t="s">
        <v>689</v>
      </c>
      <c r="E1268">
        <v>33139</v>
      </c>
      <c r="F1268">
        <v>309500</v>
      </c>
      <c r="G1268" t="str" cm="1">
        <f t="array" ref="G1268">IF(OR(VLOOKUP($C1268,Price_LookUp_tbl,11,FALSE)&gt;$F1268,VLOOKUP($C1268,Price_LookUp_tbl,12,FALSE)&lt;$F1268),"Yes","No")</f>
        <v>No</v>
      </c>
      <c r="H1268">
        <f t="shared" si="171"/>
        <v>-0.4992132783604068</v>
      </c>
      <c r="I1268">
        <v>1</v>
      </c>
      <c r="J1268" t="str">
        <f t="shared" si="172"/>
        <v>No</v>
      </c>
      <c r="K1268">
        <f t="shared" si="173"/>
        <v>-0.90320452723070177</v>
      </c>
      <c r="L1268">
        <v>1</v>
      </c>
      <c r="M1268" t="str">
        <f t="shared" si="174"/>
        <v>No</v>
      </c>
      <c r="N1268">
        <f t="shared" si="175"/>
        <v>-0.95308163633641962</v>
      </c>
      <c r="O1268">
        <v>615</v>
      </c>
      <c r="P1268" t="str">
        <f t="shared" si="176"/>
        <v>No</v>
      </c>
      <c r="Q1268">
        <f t="shared" si="177"/>
        <v>-0.75907801818059129</v>
      </c>
      <c r="S1268">
        <v>1969</v>
      </c>
      <c r="T1268" t="str">
        <f t="shared" si="178"/>
        <v>No</v>
      </c>
      <c r="U1268">
        <f t="shared" si="179"/>
        <v>-0.19252259089577634</v>
      </c>
      <c r="V1268">
        <v>34</v>
      </c>
      <c r="W1268">
        <v>503</v>
      </c>
      <c r="X1268" t="s">
        <v>1589</v>
      </c>
      <c r="Y1268">
        <v>25.779653700000001</v>
      </c>
      <c r="Z1268">
        <v>-80.137677999999994</v>
      </c>
      <c r="AA1268">
        <v>0.3274391580598579</v>
      </c>
    </row>
    <row r="1269" spans="1:27" x14ac:dyDescent="0.3">
      <c r="A1269" t="s">
        <v>396</v>
      </c>
      <c r="B1269" t="s">
        <v>1859</v>
      </c>
      <c r="C1269" t="s">
        <v>695</v>
      </c>
      <c r="D1269" t="s">
        <v>689</v>
      </c>
      <c r="E1269">
        <v>33139</v>
      </c>
      <c r="F1269">
        <v>227000</v>
      </c>
      <c r="G1269" t="str" cm="1">
        <f t="array" ref="G1269">IF(OR(VLOOKUP($C1269,Price_LookUp_tbl,11,FALSE)&gt;$F1269,VLOOKUP($C1269,Price_LookUp_tbl,12,FALSE)&lt;$F1269),"Yes","No")</f>
        <v>No</v>
      </c>
      <c r="H1269">
        <f t="shared" si="171"/>
        <v>-0.51249781857369203</v>
      </c>
      <c r="I1269">
        <v>1</v>
      </c>
      <c r="J1269" t="str">
        <f t="shared" si="172"/>
        <v>No</v>
      </c>
      <c r="K1269">
        <f t="shared" si="173"/>
        <v>-0.90320452723070177</v>
      </c>
      <c r="L1269">
        <v>1</v>
      </c>
      <c r="M1269" t="str">
        <f t="shared" si="174"/>
        <v>No</v>
      </c>
      <c r="N1269">
        <f t="shared" si="175"/>
        <v>-0.95308163633641962</v>
      </c>
      <c r="O1269">
        <v>630</v>
      </c>
      <c r="P1269" t="str">
        <f t="shared" si="176"/>
        <v>No</v>
      </c>
      <c r="Q1269">
        <f t="shared" si="177"/>
        <v>-0.75023889525726184</v>
      </c>
      <c r="S1269">
        <v>1969</v>
      </c>
      <c r="T1269" t="str">
        <f t="shared" si="178"/>
        <v>No</v>
      </c>
      <c r="U1269">
        <f t="shared" si="179"/>
        <v>-0.19252259089577634</v>
      </c>
      <c r="V1269">
        <v>22</v>
      </c>
      <c r="W1269">
        <v>360</v>
      </c>
      <c r="X1269" t="s">
        <v>1860</v>
      </c>
      <c r="Y1269">
        <v>25.779657400000001</v>
      </c>
      <c r="Z1269">
        <v>-80.136971399999993</v>
      </c>
      <c r="AA1269">
        <v>0.31294410404182194</v>
      </c>
    </row>
    <row r="1270" spans="1:27" x14ac:dyDescent="0.3">
      <c r="A1270" t="s">
        <v>396</v>
      </c>
      <c r="B1270" t="s">
        <v>1861</v>
      </c>
      <c r="C1270" t="s">
        <v>695</v>
      </c>
      <c r="D1270" t="s">
        <v>689</v>
      </c>
      <c r="E1270">
        <v>33139</v>
      </c>
      <c r="F1270">
        <v>225000</v>
      </c>
      <c r="G1270" t="str" cm="1">
        <f t="array" ref="G1270">IF(OR(VLOOKUP($C1270,Price_LookUp_tbl,11,FALSE)&gt;$F1270,VLOOKUP($C1270,Price_LookUp_tbl,12,FALSE)&lt;$F1270),"Yes","No")</f>
        <v>No</v>
      </c>
      <c r="H1270">
        <f t="shared" si="171"/>
        <v>-0.51281986803340807</v>
      </c>
      <c r="I1270">
        <v>1</v>
      </c>
      <c r="J1270" t="str">
        <f t="shared" si="172"/>
        <v>No</v>
      </c>
      <c r="K1270">
        <f t="shared" si="173"/>
        <v>-0.90320452723070177</v>
      </c>
      <c r="L1270">
        <v>1</v>
      </c>
      <c r="M1270" t="str">
        <f t="shared" si="174"/>
        <v>No</v>
      </c>
      <c r="N1270">
        <f t="shared" si="175"/>
        <v>-0.95308163633641962</v>
      </c>
      <c r="O1270">
        <v>409</v>
      </c>
      <c r="P1270" t="str">
        <f t="shared" si="176"/>
        <v>No</v>
      </c>
      <c r="Q1270">
        <f t="shared" si="177"/>
        <v>-0.88046863966098166</v>
      </c>
      <c r="S1270">
        <v>1935</v>
      </c>
      <c r="T1270" t="str">
        <f t="shared" si="178"/>
        <v>No</v>
      </c>
      <c r="U1270">
        <f t="shared" si="179"/>
        <v>-1.3298737913636565</v>
      </c>
      <c r="V1270">
        <v>66</v>
      </c>
      <c r="W1270">
        <v>550</v>
      </c>
      <c r="X1270" t="s">
        <v>1862</v>
      </c>
      <c r="Y1270">
        <v>25.779844199999999</v>
      </c>
      <c r="Z1270">
        <v>-80.135438500000006</v>
      </c>
      <c r="AA1270">
        <v>0.31415400594598775</v>
      </c>
    </row>
    <row r="1271" spans="1:27" x14ac:dyDescent="0.3">
      <c r="A1271" t="s">
        <v>396</v>
      </c>
      <c r="B1271" t="s">
        <v>1863</v>
      </c>
      <c r="C1271" t="s">
        <v>695</v>
      </c>
      <c r="D1271" t="s">
        <v>689</v>
      </c>
      <c r="E1271">
        <v>33139</v>
      </c>
      <c r="F1271">
        <v>430000</v>
      </c>
      <c r="G1271" t="str" cm="1">
        <f t="array" ref="G1271">IF(OR(VLOOKUP($C1271,Price_LookUp_tbl,11,FALSE)&gt;$F1271,VLOOKUP($C1271,Price_LookUp_tbl,12,FALSE)&lt;$F1271),"Yes","No")</f>
        <v>No</v>
      </c>
      <c r="H1271">
        <f t="shared" si="171"/>
        <v>-0.47980979841251742</v>
      </c>
      <c r="I1271">
        <v>2</v>
      </c>
      <c r="J1271" t="str">
        <f t="shared" si="172"/>
        <v>No</v>
      </c>
      <c r="K1271">
        <f t="shared" si="173"/>
        <v>-0.30693858585555878</v>
      </c>
      <c r="L1271">
        <v>2.5</v>
      </c>
      <c r="M1271" t="str">
        <f t="shared" si="174"/>
        <v>No</v>
      </c>
      <c r="N1271">
        <f t="shared" si="175"/>
        <v>-7.1310597383661786E-2</v>
      </c>
      <c r="O1271">
        <v>774</v>
      </c>
      <c r="P1271" t="str">
        <f t="shared" si="176"/>
        <v>No</v>
      </c>
      <c r="Q1271">
        <f t="shared" si="177"/>
        <v>-0.66538331519329963</v>
      </c>
      <c r="S1271">
        <v>1925</v>
      </c>
      <c r="T1271" t="str">
        <f t="shared" si="178"/>
        <v>No</v>
      </c>
      <c r="U1271">
        <f t="shared" si="179"/>
        <v>-1.6643888503247979</v>
      </c>
      <c r="V1271">
        <v>48</v>
      </c>
      <c r="W1271">
        <v>556</v>
      </c>
      <c r="X1271" t="s">
        <v>1690</v>
      </c>
      <c r="Y1271">
        <v>25.779984599999999</v>
      </c>
      <c r="Z1271">
        <v>-80.134775700000006</v>
      </c>
      <c r="AA1271">
        <v>0.32773274025736732</v>
      </c>
    </row>
    <row r="1272" spans="1:27" x14ac:dyDescent="0.3">
      <c r="A1272" t="s">
        <v>396</v>
      </c>
      <c r="B1272" t="s">
        <v>1864</v>
      </c>
      <c r="C1272" t="s">
        <v>695</v>
      </c>
      <c r="D1272" t="s">
        <v>689</v>
      </c>
      <c r="E1272">
        <v>33139</v>
      </c>
      <c r="F1272">
        <v>280000</v>
      </c>
      <c r="G1272" t="str" cm="1">
        <f t="array" ref="G1272">IF(OR(VLOOKUP($C1272,Price_LookUp_tbl,11,FALSE)&gt;$F1272,VLOOKUP($C1272,Price_LookUp_tbl,12,FALSE)&lt;$F1272),"Yes","No")</f>
        <v>No</v>
      </c>
      <c r="H1272">
        <f t="shared" si="171"/>
        <v>-0.50396350789121791</v>
      </c>
      <c r="I1272">
        <v>1</v>
      </c>
      <c r="J1272" t="str">
        <f t="shared" si="172"/>
        <v>No</v>
      </c>
      <c r="K1272">
        <f t="shared" si="173"/>
        <v>-0.90320452723070177</v>
      </c>
      <c r="L1272">
        <v>1.5</v>
      </c>
      <c r="M1272" t="str">
        <f t="shared" si="174"/>
        <v>No</v>
      </c>
      <c r="N1272">
        <f t="shared" si="175"/>
        <v>-0.65915795668550037</v>
      </c>
      <c r="O1272">
        <v>730</v>
      </c>
      <c r="P1272" t="str">
        <f t="shared" si="176"/>
        <v>No</v>
      </c>
      <c r="Q1272">
        <f t="shared" si="177"/>
        <v>-0.6913114091017325</v>
      </c>
      <c r="S1272">
        <v>1975</v>
      </c>
      <c r="T1272" t="str">
        <f t="shared" si="178"/>
        <v>No</v>
      </c>
      <c r="U1272">
        <f t="shared" si="179"/>
        <v>8.1864444809084218E-3</v>
      </c>
      <c r="V1272">
        <v>7</v>
      </c>
      <c r="W1272">
        <v>384</v>
      </c>
      <c r="X1272" t="s">
        <v>1865</v>
      </c>
      <c r="Y1272">
        <v>25.780470600000001</v>
      </c>
      <c r="Z1272">
        <v>-80.135539100000003</v>
      </c>
      <c r="AA1272">
        <v>0.35729607094432758</v>
      </c>
    </row>
    <row r="1273" spans="1:27" x14ac:dyDescent="0.3">
      <c r="A1273" t="s">
        <v>396</v>
      </c>
      <c r="B1273" t="s">
        <v>1866</v>
      </c>
      <c r="C1273" t="s">
        <v>695</v>
      </c>
      <c r="D1273" t="s">
        <v>689</v>
      </c>
      <c r="E1273">
        <v>33140</v>
      </c>
      <c r="F1273">
        <v>750000</v>
      </c>
      <c r="G1273" t="str" cm="1">
        <f t="array" ref="G1273">IF(OR(VLOOKUP($C1273,Price_LookUp_tbl,11,FALSE)&gt;$F1273,VLOOKUP($C1273,Price_LookUp_tbl,12,FALSE)&lt;$F1273),"Yes","No")</f>
        <v>No</v>
      </c>
      <c r="H1273">
        <f t="shared" si="171"/>
        <v>-0.42828188485795643</v>
      </c>
      <c r="I1273">
        <v>2</v>
      </c>
      <c r="J1273" t="str">
        <f t="shared" si="172"/>
        <v>No</v>
      </c>
      <c r="K1273">
        <f t="shared" si="173"/>
        <v>-0.30693858585555878</v>
      </c>
      <c r="L1273">
        <v>2</v>
      </c>
      <c r="M1273" t="str">
        <f t="shared" si="174"/>
        <v>No</v>
      </c>
      <c r="N1273">
        <f t="shared" si="175"/>
        <v>-0.36523427703458106</v>
      </c>
      <c r="O1273">
        <v>1368</v>
      </c>
      <c r="P1273" t="str">
        <f t="shared" si="176"/>
        <v>No</v>
      </c>
      <c r="Q1273">
        <f t="shared" si="177"/>
        <v>-0.3153540474294555</v>
      </c>
      <c r="S1273">
        <v>1980</v>
      </c>
      <c r="T1273" t="str">
        <f t="shared" si="178"/>
        <v>No</v>
      </c>
      <c r="U1273">
        <f t="shared" si="179"/>
        <v>0.17544397396147904</v>
      </c>
      <c r="V1273">
        <v>1</v>
      </c>
      <c r="W1273">
        <v>548</v>
      </c>
      <c r="X1273" t="s">
        <v>1291</v>
      </c>
      <c r="Y1273">
        <v>25.800153600000002</v>
      </c>
      <c r="Z1273">
        <v>-80.126414600000004</v>
      </c>
      <c r="AA1273">
        <v>1.2843273608353885</v>
      </c>
    </row>
    <row r="1274" spans="1:27" x14ac:dyDescent="0.3">
      <c r="A1274" t="s">
        <v>396</v>
      </c>
      <c r="B1274" t="s">
        <v>1867</v>
      </c>
      <c r="C1274" t="s">
        <v>695</v>
      </c>
      <c r="D1274" t="s">
        <v>689</v>
      </c>
      <c r="E1274">
        <v>33140</v>
      </c>
      <c r="F1274">
        <v>959000</v>
      </c>
      <c r="G1274" t="str" cm="1">
        <f t="array" ref="G1274">IF(OR(VLOOKUP($C1274,Price_LookUp_tbl,11,FALSE)&gt;$F1274,VLOOKUP($C1274,Price_LookUp_tbl,12,FALSE)&lt;$F1274),"Yes","No")</f>
        <v>No</v>
      </c>
      <c r="H1274">
        <f t="shared" si="171"/>
        <v>-0.39462771631763377</v>
      </c>
      <c r="I1274">
        <v>2</v>
      </c>
      <c r="J1274" t="str">
        <f t="shared" si="172"/>
        <v>No</v>
      </c>
      <c r="K1274">
        <f t="shared" si="173"/>
        <v>-0.30693858585555878</v>
      </c>
      <c r="L1274">
        <v>2</v>
      </c>
      <c r="M1274" t="str">
        <f t="shared" si="174"/>
        <v>No</v>
      </c>
      <c r="N1274">
        <f t="shared" si="175"/>
        <v>-0.36523427703458106</v>
      </c>
      <c r="O1274">
        <v>1619</v>
      </c>
      <c r="P1274" t="str">
        <f t="shared" si="176"/>
        <v>No</v>
      </c>
      <c r="Q1274">
        <f t="shared" si="177"/>
        <v>-0.16744605717907687</v>
      </c>
      <c r="S1274">
        <v>1980</v>
      </c>
      <c r="T1274" t="str">
        <f t="shared" si="178"/>
        <v>No</v>
      </c>
      <c r="U1274">
        <f t="shared" si="179"/>
        <v>0.17544397396147904</v>
      </c>
      <c r="V1274">
        <v>6</v>
      </c>
      <c r="W1274">
        <v>592</v>
      </c>
      <c r="X1274" t="s">
        <v>1868</v>
      </c>
      <c r="Y1274">
        <v>25.800153600000002</v>
      </c>
      <c r="Z1274">
        <v>-80.126414600000004</v>
      </c>
      <c r="AA1274">
        <v>1.2843273608353885</v>
      </c>
    </row>
    <row r="1275" spans="1:27" x14ac:dyDescent="0.3">
      <c r="A1275" t="s">
        <v>396</v>
      </c>
      <c r="B1275" t="s">
        <v>1869</v>
      </c>
      <c r="C1275" t="s">
        <v>695</v>
      </c>
      <c r="D1275" t="s">
        <v>689</v>
      </c>
      <c r="E1275">
        <v>33140</v>
      </c>
      <c r="F1275">
        <v>725000</v>
      </c>
      <c r="G1275" t="str" cm="1">
        <f t="array" ref="G1275">IF(OR(VLOOKUP($C1275,Price_LookUp_tbl,11,FALSE)&gt;$F1275,VLOOKUP($C1275,Price_LookUp_tbl,12,FALSE)&lt;$F1275),"Yes","No")</f>
        <v>No</v>
      </c>
      <c r="H1275">
        <f t="shared" si="171"/>
        <v>-0.43230750310440652</v>
      </c>
      <c r="I1275">
        <v>2</v>
      </c>
      <c r="J1275" t="str">
        <f t="shared" si="172"/>
        <v>No</v>
      </c>
      <c r="K1275">
        <f t="shared" si="173"/>
        <v>-0.30693858585555878</v>
      </c>
      <c r="L1275">
        <v>2</v>
      </c>
      <c r="M1275" t="str">
        <f t="shared" si="174"/>
        <v>No</v>
      </c>
      <c r="N1275">
        <f t="shared" si="175"/>
        <v>-0.36523427703458106</v>
      </c>
      <c r="O1275">
        <v>1121</v>
      </c>
      <c r="P1275" t="str">
        <f t="shared" si="176"/>
        <v>No</v>
      </c>
      <c r="Q1275">
        <f t="shared" si="177"/>
        <v>-0.46090493823361289</v>
      </c>
      <c r="S1275">
        <v>1980</v>
      </c>
      <c r="T1275" t="str">
        <f t="shared" si="178"/>
        <v>No</v>
      </c>
      <c r="U1275">
        <f t="shared" si="179"/>
        <v>0.17544397396147904</v>
      </c>
      <c r="V1275">
        <v>35</v>
      </c>
      <c r="W1275">
        <v>647</v>
      </c>
      <c r="X1275" t="s">
        <v>1870</v>
      </c>
      <c r="Y1275">
        <v>25.800153600000002</v>
      </c>
      <c r="Z1275">
        <v>-80.126414600000004</v>
      </c>
      <c r="AA1275">
        <v>1.2843273608353885</v>
      </c>
    </row>
    <row r="1276" spans="1:27" x14ac:dyDescent="0.3">
      <c r="A1276" t="s">
        <v>396</v>
      </c>
      <c r="B1276" t="s">
        <v>1871</v>
      </c>
      <c r="C1276" t="s">
        <v>695</v>
      </c>
      <c r="D1276" t="s">
        <v>689</v>
      </c>
      <c r="E1276">
        <v>33140</v>
      </c>
      <c r="F1276">
        <v>1150000</v>
      </c>
      <c r="G1276" t="str" cm="1">
        <f t="array" ref="G1276">IF(OR(VLOOKUP($C1276,Price_LookUp_tbl,11,FALSE)&gt;$F1276,VLOOKUP($C1276,Price_LookUp_tbl,12,FALSE)&lt;$F1276),"Yes","No")</f>
        <v>No</v>
      </c>
      <c r="H1276">
        <f t="shared" si="171"/>
        <v>-0.36387199291475514</v>
      </c>
      <c r="I1276">
        <v>2</v>
      </c>
      <c r="J1276" t="str">
        <f t="shared" si="172"/>
        <v>No</v>
      </c>
      <c r="K1276">
        <f t="shared" si="173"/>
        <v>-0.30693858585555878</v>
      </c>
      <c r="L1276">
        <v>2</v>
      </c>
      <c r="M1276" t="str">
        <f t="shared" si="174"/>
        <v>No</v>
      </c>
      <c r="N1276">
        <f t="shared" si="175"/>
        <v>-0.36523427703458106</v>
      </c>
      <c r="O1276">
        <v>1266</v>
      </c>
      <c r="P1276" t="str">
        <f t="shared" si="176"/>
        <v>No</v>
      </c>
      <c r="Q1276">
        <f t="shared" si="177"/>
        <v>-0.37546008330809538</v>
      </c>
      <c r="S1276">
        <v>1980</v>
      </c>
      <c r="T1276" t="str">
        <f t="shared" si="178"/>
        <v>No</v>
      </c>
      <c r="U1276">
        <f t="shared" si="179"/>
        <v>0.17544397396147904</v>
      </c>
      <c r="V1276">
        <v>29</v>
      </c>
      <c r="W1276">
        <v>908</v>
      </c>
      <c r="X1276" t="s">
        <v>1346</v>
      </c>
      <c r="Y1276">
        <v>25.800153600000002</v>
      </c>
      <c r="Z1276">
        <v>-80.126414600000004</v>
      </c>
      <c r="AA1276">
        <v>1.2843273608353885</v>
      </c>
    </row>
    <row r="1277" spans="1:27" x14ac:dyDescent="0.3">
      <c r="A1277" t="s">
        <v>396</v>
      </c>
      <c r="B1277" t="s">
        <v>1872</v>
      </c>
      <c r="C1277" t="s">
        <v>695</v>
      </c>
      <c r="D1277" t="s">
        <v>689</v>
      </c>
      <c r="E1277">
        <v>33140</v>
      </c>
      <c r="F1277">
        <v>995000</v>
      </c>
      <c r="G1277" t="str" cm="1">
        <f t="array" ref="G1277">IF(OR(VLOOKUP($C1277,Price_LookUp_tbl,11,FALSE)&gt;$F1277,VLOOKUP($C1277,Price_LookUp_tbl,12,FALSE)&lt;$F1277),"Yes","No")</f>
        <v>No</v>
      </c>
      <c r="H1277">
        <f t="shared" si="171"/>
        <v>-0.38883082604274566</v>
      </c>
      <c r="I1277">
        <v>1</v>
      </c>
      <c r="J1277" t="str">
        <f t="shared" si="172"/>
        <v>No</v>
      </c>
      <c r="K1277">
        <f t="shared" si="173"/>
        <v>-0.90320452723070177</v>
      </c>
      <c r="L1277">
        <v>2</v>
      </c>
      <c r="M1277" t="str">
        <f t="shared" si="174"/>
        <v>No</v>
      </c>
      <c r="N1277">
        <f t="shared" si="175"/>
        <v>-0.36523427703458106</v>
      </c>
      <c r="O1277">
        <v>1266</v>
      </c>
      <c r="P1277" t="str">
        <f t="shared" si="176"/>
        <v>No</v>
      </c>
      <c r="Q1277">
        <f t="shared" si="177"/>
        <v>-0.37546008330809538</v>
      </c>
      <c r="S1277">
        <v>1980</v>
      </c>
      <c r="T1277" t="str">
        <f t="shared" si="178"/>
        <v>No</v>
      </c>
      <c r="U1277">
        <f t="shared" si="179"/>
        <v>0.17544397396147904</v>
      </c>
      <c r="V1277">
        <v>55</v>
      </c>
      <c r="W1277">
        <v>786</v>
      </c>
      <c r="X1277" t="s">
        <v>1873</v>
      </c>
      <c r="Y1277">
        <v>25.800153600000002</v>
      </c>
      <c r="Z1277">
        <v>-80.126414600000004</v>
      </c>
      <c r="AA1277">
        <v>1.2843273608353885</v>
      </c>
    </row>
    <row r="1278" spans="1:27" x14ac:dyDescent="0.3">
      <c r="A1278" t="s">
        <v>396</v>
      </c>
      <c r="B1278" t="s">
        <v>1874</v>
      </c>
      <c r="C1278" t="s">
        <v>695</v>
      </c>
      <c r="D1278" t="s">
        <v>689</v>
      </c>
      <c r="E1278">
        <v>33140</v>
      </c>
      <c r="F1278">
        <v>350000</v>
      </c>
      <c r="G1278" t="str" cm="1">
        <f t="array" ref="G1278">IF(OR(VLOOKUP($C1278,Price_LookUp_tbl,11,FALSE)&gt;$F1278,VLOOKUP($C1278,Price_LookUp_tbl,12,FALSE)&lt;$F1278),"Yes","No")</f>
        <v>No</v>
      </c>
      <c r="H1278">
        <f t="shared" si="171"/>
        <v>-0.49269177680115767</v>
      </c>
      <c r="I1278">
        <v>2</v>
      </c>
      <c r="J1278" t="str">
        <f t="shared" si="172"/>
        <v>No</v>
      </c>
      <c r="K1278">
        <f t="shared" si="173"/>
        <v>-0.30693858585555878</v>
      </c>
      <c r="L1278">
        <v>2</v>
      </c>
      <c r="M1278" t="str">
        <f t="shared" si="174"/>
        <v>No</v>
      </c>
      <c r="N1278">
        <f t="shared" si="175"/>
        <v>-0.36523427703458106</v>
      </c>
      <c r="O1278">
        <v>998</v>
      </c>
      <c r="P1278" t="str">
        <f t="shared" si="176"/>
        <v>No</v>
      </c>
      <c r="Q1278">
        <f t="shared" si="177"/>
        <v>-0.53338574620491397</v>
      </c>
      <c r="S1278">
        <v>1935</v>
      </c>
      <c r="T1278" t="str">
        <f t="shared" si="178"/>
        <v>No</v>
      </c>
      <c r="U1278">
        <f t="shared" si="179"/>
        <v>-1.3298737913636565</v>
      </c>
      <c r="V1278">
        <v>39</v>
      </c>
      <c r="W1278">
        <v>351</v>
      </c>
      <c r="X1278" t="s">
        <v>1589</v>
      </c>
      <c r="Y1278">
        <v>25.801418900000002</v>
      </c>
      <c r="Z1278">
        <v>-80.129146700000007</v>
      </c>
      <c r="AA1278">
        <v>1.1360816893006938</v>
      </c>
    </row>
    <row r="1279" spans="1:27" x14ac:dyDescent="0.3">
      <c r="A1279" t="s">
        <v>396</v>
      </c>
      <c r="B1279" t="s">
        <v>1875</v>
      </c>
      <c r="C1279" t="s">
        <v>695</v>
      </c>
      <c r="D1279" t="s">
        <v>689</v>
      </c>
      <c r="E1279">
        <v>33140</v>
      </c>
      <c r="F1279">
        <v>495000</v>
      </c>
      <c r="G1279" t="str" cm="1">
        <f t="array" ref="G1279">IF(OR(VLOOKUP($C1279,Price_LookUp_tbl,11,FALSE)&gt;$F1279,VLOOKUP($C1279,Price_LookUp_tbl,12,FALSE)&lt;$F1279),"Yes","No")</f>
        <v>No</v>
      </c>
      <c r="H1279">
        <f t="shared" si="171"/>
        <v>-0.4693431909717472</v>
      </c>
      <c r="I1279">
        <v>1</v>
      </c>
      <c r="J1279" t="str">
        <f t="shared" si="172"/>
        <v>No</v>
      </c>
      <c r="K1279">
        <f t="shared" si="173"/>
        <v>-0.90320452723070177</v>
      </c>
      <c r="L1279">
        <v>1.5</v>
      </c>
      <c r="M1279" t="str">
        <f t="shared" si="174"/>
        <v>No</v>
      </c>
      <c r="N1279">
        <f t="shared" si="175"/>
        <v>-0.65915795668550037</v>
      </c>
      <c r="O1279">
        <v>977</v>
      </c>
      <c r="P1279" t="str">
        <f t="shared" si="176"/>
        <v>No</v>
      </c>
      <c r="Q1279">
        <f t="shared" si="177"/>
        <v>-0.5457605182975751</v>
      </c>
      <c r="S1279">
        <v>1983</v>
      </c>
      <c r="T1279" t="str">
        <f t="shared" si="178"/>
        <v>No</v>
      </c>
      <c r="U1279">
        <f t="shared" si="179"/>
        <v>0.2757984916498214</v>
      </c>
      <c r="V1279">
        <v>52</v>
      </c>
      <c r="W1279">
        <v>507</v>
      </c>
      <c r="X1279" t="s">
        <v>1097</v>
      </c>
      <c r="Y1279">
        <v>25.800659499999998</v>
      </c>
      <c r="Z1279">
        <v>-80.126084000000006</v>
      </c>
      <c r="AA1279">
        <v>1.2626264346013489</v>
      </c>
    </row>
    <row r="1280" spans="1:27" x14ac:dyDescent="0.3">
      <c r="A1280" t="s">
        <v>396</v>
      </c>
      <c r="B1280" t="s">
        <v>1876</v>
      </c>
      <c r="C1280" t="s">
        <v>695</v>
      </c>
      <c r="D1280" t="s">
        <v>689</v>
      </c>
      <c r="E1280">
        <v>33140</v>
      </c>
      <c r="F1280">
        <v>599000</v>
      </c>
      <c r="G1280" t="str" cm="1">
        <f t="array" ref="G1280">IF(OR(VLOOKUP($C1280,Price_LookUp_tbl,11,FALSE)&gt;$F1280,VLOOKUP($C1280,Price_LookUp_tbl,12,FALSE)&lt;$F1280),"Yes","No")</f>
        <v>No</v>
      </c>
      <c r="H1280">
        <f t="shared" si="171"/>
        <v>-0.45259661906651488</v>
      </c>
      <c r="I1280">
        <v>2</v>
      </c>
      <c r="J1280" t="str">
        <f t="shared" si="172"/>
        <v>No</v>
      </c>
      <c r="K1280">
        <f t="shared" si="173"/>
        <v>-0.30693858585555878</v>
      </c>
      <c r="L1280">
        <v>2</v>
      </c>
      <c r="M1280" t="str">
        <f t="shared" si="174"/>
        <v>No</v>
      </c>
      <c r="N1280">
        <f t="shared" si="175"/>
        <v>-0.36523427703458106</v>
      </c>
      <c r="O1280">
        <v>1139</v>
      </c>
      <c r="P1280" t="str">
        <f t="shared" si="176"/>
        <v>No</v>
      </c>
      <c r="Q1280">
        <f t="shared" si="177"/>
        <v>-0.4502979907256176</v>
      </c>
      <c r="S1280">
        <v>1983</v>
      </c>
      <c r="T1280" t="str">
        <f t="shared" si="178"/>
        <v>No</v>
      </c>
      <c r="U1280">
        <f t="shared" si="179"/>
        <v>0.2757984916498214</v>
      </c>
      <c r="V1280">
        <v>51</v>
      </c>
      <c r="W1280">
        <v>526</v>
      </c>
      <c r="X1280" t="s">
        <v>1326</v>
      </c>
      <c r="Y1280">
        <v>25.800659499999998</v>
      </c>
      <c r="Z1280">
        <v>-80.126084000000006</v>
      </c>
      <c r="AA1280">
        <v>1.2626264346013489</v>
      </c>
    </row>
    <row r="1281" spans="1:27" x14ac:dyDescent="0.3">
      <c r="A1281" t="s">
        <v>396</v>
      </c>
      <c r="B1281" t="s">
        <v>1877</v>
      </c>
      <c r="C1281" t="s">
        <v>695</v>
      </c>
      <c r="D1281" t="s">
        <v>689</v>
      </c>
      <c r="E1281">
        <v>33140</v>
      </c>
      <c r="F1281">
        <v>859000</v>
      </c>
      <c r="G1281" t="str" cm="1">
        <f t="array" ref="G1281">IF(OR(VLOOKUP($C1281,Price_LookUp_tbl,11,FALSE)&gt;$F1281,VLOOKUP($C1281,Price_LookUp_tbl,12,FALSE)&lt;$F1281),"Yes","No")</f>
        <v>No</v>
      </c>
      <c r="H1281">
        <f t="shared" si="171"/>
        <v>-0.41073018930343408</v>
      </c>
      <c r="I1281">
        <v>2</v>
      </c>
      <c r="J1281" t="str">
        <f t="shared" si="172"/>
        <v>No</v>
      </c>
      <c r="K1281">
        <f t="shared" si="173"/>
        <v>-0.30693858585555878</v>
      </c>
      <c r="L1281">
        <v>2</v>
      </c>
      <c r="M1281" t="str">
        <f t="shared" si="174"/>
        <v>No</v>
      </c>
      <c r="N1281">
        <f t="shared" si="175"/>
        <v>-0.36523427703458106</v>
      </c>
      <c r="O1281">
        <v>890</v>
      </c>
      <c r="P1281" t="str">
        <f t="shared" si="176"/>
        <v>No</v>
      </c>
      <c r="Q1281">
        <f t="shared" si="177"/>
        <v>-0.5970274312528856</v>
      </c>
      <c r="S1281">
        <v>1982</v>
      </c>
      <c r="T1281" t="str">
        <f t="shared" si="178"/>
        <v>No</v>
      </c>
      <c r="U1281">
        <f t="shared" si="179"/>
        <v>0.24234698575370731</v>
      </c>
      <c r="V1281">
        <v>14</v>
      </c>
      <c r="W1281">
        <v>965</v>
      </c>
      <c r="X1281" t="s">
        <v>1878</v>
      </c>
      <c r="Y1281">
        <v>25.801679400000001</v>
      </c>
      <c r="Z1281">
        <v>-80.125792099999998</v>
      </c>
      <c r="AA1281">
        <v>1.2098856185635594</v>
      </c>
    </row>
    <row r="1282" spans="1:27" x14ac:dyDescent="0.3">
      <c r="A1282" t="s">
        <v>396</v>
      </c>
      <c r="B1282" t="s">
        <v>1879</v>
      </c>
      <c r="C1282" t="s">
        <v>695</v>
      </c>
      <c r="D1282" t="s">
        <v>689</v>
      </c>
      <c r="E1282">
        <v>33140</v>
      </c>
      <c r="F1282">
        <v>915000</v>
      </c>
      <c r="G1282" t="str" cm="1">
        <f t="array" ref="G1282">IF(OR(VLOOKUP($C1282,Price_LookUp_tbl,11,FALSE)&gt;$F1282,VLOOKUP($C1282,Price_LookUp_tbl,12,FALSE)&lt;$F1282),"Yes","No")</f>
        <v>No</v>
      </c>
      <c r="H1282">
        <f t="shared" ref="H1282:H1345" si="180">STANDARDIZE($F1282,VLOOKUP($C1282,Price_LookUp_tbl,2,FALSE),VLOOKUP($C1282,Price_LookUp_tbl,3,FALSE))</f>
        <v>-0.40171280443138591</v>
      </c>
      <c r="I1282">
        <v>2</v>
      </c>
      <c r="J1282" t="str">
        <f t="shared" ref="J1282:J1345" si="181">IF(OR(VLOOKUP($C1282,Beds_LookUp_tbl,11,FALSE)&gt;$I1282,VLOOKUP($C1282,Beds_LookUp_tbl,12,FALSE)&lt;$I1282),"Yes","No")</f>
        <v>No</v>
      </c>
      <c r="K1282">
        <f t="shared" ref="K1282:K1345" si="182">STANDARDIZE($I1282,VLOOKUP($C1282,Beds_LookUp_tbl,2,FALSE),VLOOKUP($C1282,Beds_LookUp_tbl,3,FALSE))</f>
        <v>-0.30693858585555878</v>
      </c>
      <c r="L1282">
        <v>2</v>
      </c>
      <c r="M1282" t="str">
        <f t="shared" ref="M1282:M1345" si="183">IF(OR(VLOOKUP($C1282,Baths_LookUp_tbl,11,FALSE)&gt;$L1282,VLOOKUP($C1282,Baths_LookUp_tbl,12,FALSE)&lt;$L1282),"Yes","No")</f>
        <v>No</v>
      </c>
      <c r="N1282">
        <f t="shared" ref="N1282:N1345" si="184">STANDARDIZE($L1282,VLOOKUP($C1282,Baths_LookUp_tbl,2,FALSE),VLOOKUP($C1282,Baths_LookUp_tbl,3,FALSE))</f>
        <v>-0.36523427703458106</v>
      </c>
      <c r="O1282">
        <v>890</v>
      </c>
      <c r="P1282" t="str">
        <f t="shared" ref="P1282:P1345" si="185">IF(OR(VLOOKUP($C1282,Square_Feet_LookUp_tbl,11,FALSE)&gt;$O1282,VLOOKUP($C1282,Square_Feet_LookUp_tbl,12,FALSE)&lt;$O1282),"Yes","No")</f>
        <v>No</v>
      </c>
      <c r="Q1282">
        <f t="shared" ref="Q1282:Q1345" si="186">STANDARDIZE($O1282,VLOOKUP($C1282,Square_Feet_LookUp_tbl,2,FALSE),VLOOKUP($C1282,Square_Feet_LookUp_tbl,3,FALSE))</f>
        <v>-0.5970274312528856</v>
      </c>
      <c r="S1282">
        <v>1982</v>
      </c>
      <c r="T1282" t="str">
        <f t="shared" ref="T1282:T1345" si="187">IF(OR(VLOOKUP($C1282,Year_Built_LookUp_tbl,11,FALSE)&gt;$S1282,VLOOKUP($C1282,Year_Built_LookUp_tbl,12,FALSE)&lt;$S1282),"Yes","No")</f>
        <v>No</v>
      </c>
      <c r="U1282">
        <f t="shared" ref="U1282:U1345" si="188">STANDARDIZE($S1282,VLOOKUP($C1282,Year_Built_LookUp_tbl,2,FALSE),VLOOKUP($C1282,Year_Built_LookUp_tbl,3,FALSE))</f>
        <v>0.24234698575370731</v>
      </c>
      <c r="V1282">
        <v>20</v>
      </c>
      <c r="W1282">
        <v>1028</v>
      </c>
      <c r="X1282" t="s">
        <v>1246</v>
      </c>
      <c r="Y1282">
        <v>25.801680699999999</v>
      </c>
      <c r="Z1282">
        <v>-80.125789699999999</v>
      </c>
      <c r="AA1282">
        <v>1.2098833403600031</v>
      </c>
    </row>
    <row r="1283" spans="1:27" x14ac:dyDescent="0.3">
      <c r="A1283" t="s">
        <v>396</v>
      </c>
      <c r="B1283" t="s">
        <v>1880</v>
      </c>
      <c r="C1283" t="s">
        <v>695</v>
      </c>
      <c r="D1283" t="s">
        <v>689</v>
      </c>
      <c r="E1283">
        <v>33140</v>
      </c>
      <c r="F1283">
        <v>989000</v>
      </c>
      <c r="G1283" t="str" cm="1">
        <f t="array" ref="G1283">IF(OR(VLOOKUP($C1283,Price_LookUp_tbl,11,FALSE)&gt;$F1283,VLOOKUP($C1283,Price_LookUp_tbl,12,FALSE)&lt;$F1283),"Yes","No")</f>
        <v>No</v>
      </c>
      <c r="H1283">
        <f t="shared" si="180"/>
        <v>-0.38979697442189365</v>
      </c>
      <c r="I1283">
        <v>2</v>
      </c>
      <c r="J1283" t="str">
        <f t="shared" si="181"/>
        <v>No</v>
      </c>
      <c r="K1283">
        <f t="shared" si="182"/>
        <v>-0.30693858585555878</v>
      </c>
      <c r="L1283">
        <v>2</v>
      </c>
      <c r="M1283" t="str">
        <f t="shared" si="183"/>
        <v>No</v>
      </c>
      <c r="N1283">
        <f t="shared" si="184"/>
        <v>-0.36523427703458106</v>
      </c>
      <c r="O1283">
        <v>1037</v>
      </c>
      <c r="P1283" t="str">
        <f t="shared" si="185"/>
        <v>No</v>
      </c>
      <c r="Q1283">
        <f t="shared" si="186"/>
        <v>-0.51040402660425754</v>
      </c>
      <c r="S1283">
        <v>1982</v>
      </c>
      <c r="T1283" t="str">
        <f t="shared" si="187"/>
        <v>No</v>
      </c>
      <c r="U1283">
        <f t="shared" si="188"/>
        <v>0.24234698575370731</v>
      </c>
      <c r="V1283">
        <v>161</v>
      </c>
      <c r="W1283">
        <v>954</v>
      </c>
      <c r="X1283" t="s">
        <v>1881</v>
      </c>
      <c r="Y1283">
        <v>25.801680699999999</v>
      </c>
      <c r="Z1283">
        <v>-80.125789699999999</v>
      </c>
      <c r="AA1283">
        <v>1.2098833403600031</v>
      </c>
    </row>
    <row r="1284" spans="1:27" x14ac:dyDescent="0.3">
      <c r="A1284" t="s">
        <v>396</v>
      </c>
      <c r="B1284" t="s">
        <v>1882</v>
      </c>
      <c r="C1284" t="s">
        <v>695</v>
      </c>
      <c r="D1284" t="s">
        <v>689</v>
      </c>
      <c r="E1284">
        <v>33140</v>
      </c>
      <c r="F1284">
        <v>475000</v>
      </c>
      <c r="G1284" t="str" cm="1">
        <f t="array" ref="G1284">IF(OR(VLOOKUP($C1284,Price_LookUp_tbl,11,FALSE)&gt;$F1284,VLOOKUP($C1284,Price_LookUp_tbl,12,FALSE)&lt;$F1284),"Yes","No")</f>
        <v>No</v>
      </c>
      <c r="H1284">
        <f t="shared" si="180"/>
        <v>-0.47256368556890727</v>
      </c>
      <c r="I1284">
        <v>2</v>
      </c>
      <c r="J1284" t="str">
        <f t="shared" si="181"/>
        <v>No</v>
      </c>
      <c r="K1284">
        <f t="shared" si="182"/>
        <v>-0.30693858585555878</v>
      </c>
      <c r="L1284">
        <v>2</v>
      </c>
      <c r="M1284" t="str">
        <f t="shared" si="183"/>
        <v>No</v>
      </c>
      <c r="N1284">
        <f t="shared" si="184"/>
        <v>-0.36523427703458106</v>
      </c>
      <c r="O1284">
        <v>740</v>
      </c>
      <c r="P1284" t="str">
        <f t="shared" si="185"/>
        <v>No</v>
      </c>
      <c r="Q1284">
        <f t="shared" si="186"/>
        <v>-0.68541866048617961</v>
      </c>
      <c r="S1284">
        <v>1992</v>
      </c>
      <c r="T1284" t="str">
        <f t="shared" si="187"/>
        <v>No</v>
      </c>
      <c r="U1284">
        <f t="shared" si="188"/>
        <v>0.57686204471484859</v>
      </c>
      <c r="V1284">
        <v>8</v>
      </c>
      <c r="W1284">
        <v>642</v>
      </c>
      <c r="X1284" t="s">
        <v>612</v>
      </c>
      <c r="Y1284">
        <v>25.8026822</v>
      </c>
      <c r="Z1284">
        <v>-80.1264173</v>
      </c>
      <c r="AA1284">
        <v>1.130437833903849</v>
      </c>
    </row>
    <row r="1285" spans="1:27" x14ac:dyDescent="0.3">
      <c r="A1285" t="s">
        <v>396</v>
      </c>
      <c r="B1285" t="s">
        <v>1883</v>
      </c>
      <c r="C1285" t="s">
        <v>695</v>
      </c>
      <c r="D1285" t="s">
        <v>689</v>
      </c>
      <c r="E1285">
        <v>33140</v>
      </c>
      <c r="F1285">
        <v>444000</v>
      </c>
      <c r="G1285" t="str" cm="1">
        <f t="array" ref="G1285">IF(OR(VLOOKUP($C1285,Price_LookUp_tbl,11,FALSE)&gt;$F1285,VLOOKUP($C1285,Price_LookUp_tbl,12,FALSE)&lt;$F1285),"Yes","No")</f>
        <v>No</v>
      </c>
      <c r="H1285">
        <f t="shared" si="180"/>
        <v>-0.47755545219450535</v>
      </c>
      <c r="I1285">
        <v>1</v>
      </c>
      <c r="J1285" t="str">
        <f t="shared" si="181"/>
        <v>No</v>
      </c>
      <c r="K1285">
        <f t="shared" si="182"/>
        <v>-0.90320452723070177</v>
      </c>
      <c r="L1285">
        <v>1</v>
      </c>
      <c r="M1285" t="str">
        <f t="shared" si="183"/>
        <v>No</v>
      </c>
      <c r="N1285">
        <f t="shared" si="184"/>
        <v>-0.95308163633641962</v>
      </c>
      <c r="O1285">
        <v>570</v>
      </c>
      <c r="P1285" t="str">
        <f t="shared" si="185"/>
        <v>No</v>
      </c>
      <c r="Q1285">
        <f t="shared" si="186"/>
        <v>-0.7855953869505794</v>
      </c>
      <c r="S1285">
        <v>1935</v>
      </c>
      <c r="T1285" t="str">
        <f t="shared" si="187"/>
        <v>No</v>
      </c>
      <c r="U1285">
        <f t="shared" si="188"/>
        <v>-1.3298737913636565</v>
      </c>
      <c r="V1285">
        <v>170</v>
      </c>
      <c r="W1285">
        <v>779</v>
      </c>
      <c r="X1285" t="s">
        <v>1884</v>
      </c>
      <c r="Y1285">
        <v>25.802710000000001</v>
      </c>
      <c r="Z1285">
        <v>-80.125738999999996</v>
      </c>
      <c r="AA1285">
        <v>1.1507077442291465</v>
      </c>
    </row>
    <row r="1286" spans="1:27" x14ac:dyDescent="0.3">
      <c r="A1286" t="s">
        <v>396</v>
      </c>
      <c r="B1286" t="s">
        <v>1885</v>
      </c>
      <c r="C1286" t="s">
        <v>695</v>
      </c>
      <c r="D1286" t="s">
        <v>689</v>
      </c>
      <c r="E1286">
        <v>33140</v>
      </c>
      <c r="F1286">
        <v>529000</v>
      </c>
      <c r="G1286" t="str" cm="1">
        <f t="array" ref="G1286">IF(OR(VLOOKUP($C1286,Price_LookUp_tbl,11,FALSE)&gt;$F1286,VLOOKUP($C1286,Price_LookUp_tbl,12,FALSE)&lt;$F1286),"Yes","No")</f>
        <v>No</v>
      </c>
      <c r="H1286">
        <f t="shared" si="180"/>
        <v>-0.46386835015657513</v>
      </c>
      <c r="I1286">
        <v>1</v>
      </c>
      <c r="J1286" t="str">
        <f t="shared" si="181"/>
        <v>No</v>
      </c>
      <c r="K1286">
        <f t="shared" si="182"/>
        <v>-0.90320452723070177</v>
      </c>
      <c r="L1286">
        <v>1.5</v>
      </c>
      <c r="M1286" t="str">
        <f t="shared" si="183"/>
        <v>No</v>
      </c>
      <c r="N1286">
        <f t="shared" si="184"/>
        <v>-0.65915795668550037</v>
      </c>
      <c r="O1286">
        <v>1075</v>
      </c>
      <c r="P1286" t="str">
        <f t="shared" si="185"/>
        <v>No</v>
      </c>
      <c r="Q1286">
        <f t="shared" si="186"/>
        <v>-0.48801158186515636</v>
      </c>
      <c r="S1286">
        <v>1980</v>
      </c>
      <c r="T1286" t="str">
        <f t="shared" si="187"/>
        <v>No</v>
      </c>
      <c r="U1286">
        <f t="shared" si="188"/>
        <v>0.17544397396147904</v>
      </c>
      <c r="V1286">
        <v>9</v>
      </c>
      <c r="W1286">
        <v>492</v>
      </c>
      <c r="X1286" t="s">
        <v>1886</v>
      </c>
      <c r="Y1286">
        <v>25.802637499999999</v>
      </c>
      <c r="Z1286">
        <v>-80.125280500000002</v>
      </c>
      <c r="AA1286">
        <v>1.1703465498762051</v>
      </c>
    </row>
    <row r="1287" spans="1:27" x14ac:dyDescent="0.3">
      <c r="A1287" t="s">
        <v>396</v>
      </c>
      <c r="B1287" t="s">
        <v>1887</v>
      </c>
      <c r="C1287" t="s">
        <v>695</v>
      </c>
      <c r="D1287" t="s">
        <v>689</v>
      </c>
      <c r="E1287">
        <v>33140</v>
      </c>
      <c r="F1287">
        <v>575000</v>
      </c>
      <c r="G1287" t="str" cm="1">
        <f t="array" ref="G1287">IF(OR(VLOOKUP($C1287,Price_LookUp_tbl,11,FALSE)&gt;$F1287,VLOOKUP($C1287,Price_LookUp_tbl,12,FALSE)&lt;$F1287),"Yes","No")</f>
        <v>No</v>
      </c>
      <c r="H1287">
        <f t="shared" si="180"/>
        <v>-0.45646121258310696</v>
      </c>
      <c r="I1287">
        <v>1</v>
      </c>
      <c r="J1287" t="str">
        <f t="shared" si="181"/>
        <v>No</v>
      </c>
      <c r="K1287">
        <f t="shared" si="182"/>
        <v>-0.90320452723070177</v>
      </c>
      <c r="L1287">
        <v>1.5</v>
      </c>
      <c r="M1287" t="str">
        <f t="shared" si="183"/>
        <v>No</v>
      </c>
      <c r="N1287">
        <f t="shared" si="184"/>
        <v>-0.65915795668550037</v>
      </c>
      <c r="O1287">
        <v>1122</v>
      </c>
      <c r="P1287" t="str">
        <f t="shared" si="185"/>
        <v>No</v>
      </c>
      <c r="Q1287">
        <f t="shared" si="186"/>
        <v>-0.46031566337205759</v>
      </c>
      <c r="S1287">
        <v>1975</v>
      </c>
      <c r="T1287" t="str">
        <f t="shared" si="187"/>
        <v>No</v>
      </c>
      <c r="U1287">
        <f t="shared" si="188"/>
        <v>8.1864444809084218E-3</v>
      </c>
      <c r="V1287">
        <v>27</v>
      </c>
      <c r="W1287">
        <v>512</v>
      </c>
      <c r="X1287" t="s">
        <v>1888</v>
      </c>
      <c r="Y1287">
        <v>25.803191900000002</v>
      </c>
      <c r="Z1287">
        <v>-80.125092499999994</v>
      </c>
      <c r="AA1287">
        <v>1.1451426882602114</v>
      </c>
    </row>
    <row r="1288" spans="1:27" x14ac:dyDescent="0.3">
      <c r="A1288" t="s">
        <v>396</v>
      </c>
      <c r="B1288" t="s">
        <v>1889</v>
      </c>
      <c r="C1288" t="s">
        <v>695</v>
      </c>
      <c r="D1288" t="s">
        <v>689</v>
      </c>
      <c r="E1288">
        <v>33140</v>
      </c>
      <c r="F1288">
        <v>1100000</v>
      </c>
      <c r="G1288" t="str" cm="1">
        <f t="array" ref="G1288">IF(OR(VLOOKUP($C1288,Price_LookUp_tbl,11,FALSE)&gt;$F1288,VLOOKUP($C1288,Price_LookUp_tbl,12,FALSE)&lt;$F1288),"Yes","No")</f>
        <v>No</v>
      </c>
      <c r="H1288">
        <f t="shared" si="180"/>
        <v>-0.37192322940765532</v>
      </c>
      <c r="I1288">
        <v>2</v>
      </c>
      <c r="J1288" t="str">
        <f t="shared" si="181"/>
        <v>No</v>
      </c>
      <c r="K1288">
        <f t="shared" si="182"/>
        <v>-0.30693858585555878</v>
      </c>
      <c r="L1288">
        <v>2</v>
      </c>
      <c r="M1288" t="str">
        <f t="shared" si="183"/>
        <v>No</v>
      </c>
      <c r="N1288">
        <f t="shared" si="184"/>
        <v>-0.36523427703458106</v>
      </c>
      <c r="O1288">
        <v>1645</v>
      </c>
      <c r="P1288" t="str">
        <f t="shared" si="185"/>
        <v>No</v>
      </c>
      <c r="Q1288">
        <f t="shared" si="186"/>
        <v>-0.15212491077863927</v>
      </c>
      <c r="S1288">
        <v>1975</v>
      </c>
      <c r="T1288" t="str">
        <f t="shared" si="187"/>
        <v>No</v>
      </c>
      <c r="U1288">
        <f t="shared" si="188"/>
        <v>8.1864444809084218E-3</v>
      </c>
      <c r="V1288">
        <v>28</v>
      </c>
      <c r="W1288">
        <v>669</v>
      </c>
      <c r="X1288" t="s">
        <v>1890</v>
      </c>
      <c r="Y1288">
        <v>25.803191900000002</v>
      </c>
      <c r="Z1288">
        <v>-80.125092499999994</v>
      </c>
      <c r="AA1288">
        <v>1.1451426882602114</v>
      </c>
    </row>
    <row r="1289" spans="1:27" x14ac:dyDescent="0.3">
      <c r="A1289" t="s">
        <v>396</v>
      </c>
      <c r="B1289" t="s">
        <v>1891</v>
      </c>
      <c r="C1289" t="s">
        <v>695</v>
      </c>
      <c r="D1289" t="s">
        <v>689</v>
      </c>
      <c r="E1289">
        <v>33140</v>
      </c>
      <c r="F1289">
        <v>559900</v>
      </c>
      <c r="G1289" t="str" cm="1">
        <f t="array" ref="G1289">IF(OR(VLOOKUP($C1289,Price_LookUp_tbl,11,FALSE)&gt;$F1289,VLOOKUP($C1289,Price_LookUp_tbl,12,FALSE)&lt;$F1289),"Yes","No")</f>
        <v>No</v>
      </c>
      <c r="H1289">
        <f t="shared" si="180"/>
        <v>-0.45889268600396282</v>
      </c>
      <c r="I1289">
        <v>1</v>
      </c>
      <c r="J1289" t="str">
        <f t="shared" si="181"/>
        <v>No</v>
      </c>
      <c r="K1289">
        <f t="shared" si="182"/>
        <v>-0.90320452723070177</v>
      </c>
      <c r="L1289">
        <v>1.5</v>
      </c>
      <c r="M1289" t="str">
        <f t="shared" si="183"/>
        <v>No</v>
      </c>
      <c r="N1289">
        <f t="shared" si="184"/>
        <v>-0.65915795668550037</v>
      </c>
      <c r="O1289">
        <v>1190</v>
      </c>
      <c r="P1289" t="str">
        <f t="shared" si="185"/>
        <v>No</v>
      </c>
      <c r="Q1289">
        <f t="shared" si="186"/>
        <v>-0.42024497278629769</v>
      </c>
      <c r="S1289">
        <v>1975</v>
      </c>
      <c r="T1289" t="str">
        <f t="shared" si="187"/>
        <v>No</v>
      </c>
      <c r="U1289">
        <f t="shared" si="188"/>
        <v>8.1864444809084218E-3</v>
      </c>
      <c r="V1289">
        <v>17</v>
      </c>
      <c r="W1289">
        <v>471</v>
      </c>
      <c r="X1289" t="s">
        <v>1802</v>
      </c>
      <c r="Y1289">
        <v>25.803191900000002</v>
      </c>
      <c r="Z1289">
        <v>-80.125092499999994</v>
      </c>
      <c r="AA1289">
        <v>1.1451426882602114</v>
      </c>
    </row>
    <row r="1290" spans="1:27" x14ac:dyDescent="0.3">
      <c r="A1290" t="s">
        <v>396</v>
      </c>
      <c r="B1290" t="s">
        <v>1892</v>
      </c>
      <c r="C1290" t="s">
        <v>695</v>
      </c>
      <c r="D1290" t="s">
        <v>689</v>
      </c>
      <c r="E1290">
        <v>33140</v>
      </c>
      <c r="F1290">
        <v>1699000</v>
      </c>
      <c r="G1290" t="str" cm="1">
        <f t="array" ref="G1290">IF(OR(VLOOKUP($C1290,Price_LookUp_tbl,11,FALSE)&gt;$F1290,VLOOKUP($C1290,Price_LookUp_tbl,12,FALSE)&lt;$F1290),"Yes","No")</f>
        <v>No</v>
      </c>
      <c r="H1290">
        <f t="shared" si="180"/>
        <v>-0.27546941622271143</v>
      </c>
      <c r="I1290">
        <v>2</v>
      </c>
      <c r="J1290" t="str">
        <f t="shared" si="181"/>
        <v>No</v>
      </c>
      <c r="K1290">
        <f t="shared" si="182"/>
        <v>-0.30693858585555878</v>
      </c>
      <c r="L1290">
        <v>2</v>
      </c>
      <c r="M1290" t="str">
        <f t="shared" si="183"/>
        <v>No</v>
      </c>
      <c r="N1290">
        <f t="shared" si="184"/>
        <v>-0.36523427703458106</v>
      </c>
      <c r="O1290">
        <v>1645</v>
      </c>
      <c r="P1290" t="str">
        <f t="shared" si="185"/>
        <v>No</v>
      </c>
      <c r="Q1290">
        <f t="shared" si="186"/>
        <v>-0.15212491077863927</v>
      </c>
      <c r="S1290">
        <v>1975</v>
      </c>
      <c r="T1290" t="str">
        <f t="shared" si="187"/>
        <v>No</v>
      </c>
      <c r="U1290">
        <f t="shared" si="188"/>
        <v>8.1864444809084218E-3</v>
      </c>
      <c r="V1290">
        <v>135</v>
      </c>
      <c r="W1290">
        <v>1033</v>
      </c>
      <c r="X1290" t="s">
        <v>1893</v>
      </c>
      <c r="Y1290">
        <v>25.803191900000002</v>
      </c>
      <c r="Z1290">
        <v>-80.125092499999994</v>
      </c>
      <c r="AA1290">
        <v>1.1451426882602114</v>
      </c>
    </row>
    <row r="1291" spans="1:27" x14ac:dyDescent="0.3">
      <c r="A1291" t="s">
        <v>396</v>
      </c>
      <c r="B1291" t="s">
        <v>1894</v>
      </c>
      <c r="C1291" t="s">
        <v>695</v>
      </c>
      <c r="D1291" t="s">
        <v>689</v>
      </c>
      <c r="E1291">
        <v>33140</v>
      </c>
      <c r="F1291">
        <v>945000</v>
      </c>
      <c r="G1291" t="str" cm="1">
        <f t="array" ref="G1291">IF(OR(VLOOKUP($C1291,Price_LookUp_tbl,11,FALSE)&gt;$F1291,VLOOKUP($C1291,Price_LookUp_tbl,12,FALSE)&lt;$F1291),"Yes","No")</f>
        <v>No</v>
      </c>
      <c r="H1291">
        <f t="shared" si="180"/>
        <v>-0.39688206253564579</v>
      </c>
      <c r="I1291">
        <v>2</v>
      </c>
      <c r="J1291" t="str">
        <f t="shared" si="181"/>
        <v>No</v>
      </c>
      <c r="K1291">
        <f t="shared" si="182"/>
        <v>-0.30693858585555878</v>
      </c>
      <c r="L1291">
        <v>2</v>
      </c>
      <c r="M1291" t="str">
        <f t="shared" si="183"/>
        <v>No</v>
      </c>
      <c r="N1291">
        <f t="shared" si="184"/>
        <v>-0.36523427703458106</v>
      </c>
      <c r="O1291">
        <v>1645</v>
      </c>
      <c r="P1291" t="str">
        <f t="shared" si="185"/>
        <v>No</v>
      </c>
      <c r="Q1291">
        <f t="shared" si="186"/>
        <v>-0.15212491077863927</v>
      </c>
      <c r="S1291">
        <v>1973</v>
      </c>
      <c r="T1291" t="str">
        <f t="shared" si="187"/>
        <v>No</v>
      </c>
      <c r="U1291">
        <f t="shared" si="188"/>
        <v>-5.8716567311319828E-2</v>
      </c>
      <c r="V1291">
        <v>88</v>
      </c>
      <c r="W1291">
        <v>574</v>
      </c>
      <c r="X1291" t="s">
        <v>1893</v>
      </c>
      <c r="Y1291">
        <v>25.803191900000002</v>
      </c>
      <c r="Z1291">
        <v>-80.125092499999994</v>
      </c>
      <c r="AA1291">
        <v>1.1451426882602114</v>
      </c>
    </row>
    <row r="1292" spans="1:27" x14ac:dyDescent="0.3">
      <c r="A1292" t="s">
        <v>396</v>
      </c>
      <c r="B1292" t="s">
        <v>1895</v>
      </c>
      <c r="C1292" t="s">
        <v>695</v>
      </c>
      <c r="D1292" t="s">
        <v>689</v>
      </c>
      <c r="E1292">
        <v>33140</v>
      </c>
      <c r="F1292">
        <v>555000</v>
      </c>
      <c r="G1292" t="str" cm="1">
        <f t="array" ref="G1292">IF(OR(VLOOKUP($C1292,Price_LookUp_tbl,11,FALSE)&gt;$F1292,VLOOKUP($C1292,Price_LookUp_tbl,12,FALSE)&lt;$F1292),"Yes","No")</f>
        <v>No</v>
      </c>
      <c r="H1292">
        <f t="shared" si="180"/>
        <v>-0.45968170718026702</v>
      </c>
      <c r="I1292">
        <v>2</v>
      </c>
      <c r="J1292" t="str">
        <f t="shared" si="181"/>
        <v>No</v>
      </c>
      <c r="K1292">
        <f t="shared" si="182"/>
        <v>-0.30693858585555878</v>
      </c>
      <c r="L1292">
        <v>2</v>
      </c>
      <c r="M1292" t="str">
        <f t="shared" si="183"/>
        <v>No</v>
      </c>
      <c r="N1292">
        <f t="shared" si="184"/>
        <v>-0.36523427703458106</v>
      </c>
      <c r="O1292">
        <v>1122</v>
      </c>
      <c r="P1292" t="str">
        <f t="shared" si="185"/>
        <v>No</v>
      </c>
      <c r="Q1292">
        <f t="shared" si="186"/>
        <v>-0.46031566337205759</v>
      </c>
      <c r="S1292">
        <v>1975</v>
      </c>
      <c r="T1292" t="str">
        <f t="shared" si="187"/>
        <v>No</v>
      </c>
      <c r="U1292">
        <f t="shared" si="188"/>
        <v>8.1864444809084218E-3</v>
      </c>
      <c r="V1292">
        <v>16</v>
      </c>
      <c r="W1292">
        <v>495</v>
      </c>
      <c r="X1292" t="s">
        <v>1888</v>
      </c>
      <c r="Y1292">
        <v>25.803191900000002</v>
      </c>
      <c r="Z1292">
        <v>-80.125092499999994</v>
      </c>
      <c r="AA1292">
        <v>1.1451426882602114</v>
      </c>
    </row>
    <row r="1293" spans="1:27" x14ac:dyDescent="0.3">
      <c r="A1293" t="s">
        <v>396</v>
      </c>
      <c r="B1293" t="s">
        <v>1896</v>
      </c>
      <c r="C1293" t="s">
        <v>695</v>
      </c>
      <c r="D1293" t="s">
        <v>689</v>
      </c>
      <c r="E1293">
        <v>33140</v>
      </c>
      <c r="F1293">
        <v>565000</v>
      </c>
      <c r="G1293" t="str" cm="1">
        <f t="array" ref="G1293">IF(OR(VLOOKUP($C1293,Price_LookUp_tbl,11,FALSE)&gt;$F1293,VLOOKUP($C1293,Price_LookUp_tbl,12,FALSE)&lt;$F1293),"Yes","No")</f>
        <v>No</v>
      </c>
      <c r="H1293">
        <f t="shared" si="180"/>
        <v>-0.45807145988168702</v>
      </c>
      <c r="I1293">
        <v>1</v>
      </c>
      <c r="J1293" t="str">
        <f t="shared" si="181"/>
        <v>No</v>
      </c>
      <c r="K1293">
        <f t="shared" si="182"/>
        <v>-0.90320452723070177</v>
      </c>
      <c r="L1293">
        <v>2</v>
      </c>
      <c r="M1293" t="str">
        <f t="shared" si="183"/>
        <v>No</v>
      </c>
      <c r="N1293">
        <f t="shared" si="184"/>
        <v>-0.36523427703458106</v>
      </c>
      <c r="O1293">
        <v>1122</v>
      </c>
      <c r="P1293" t="str">
        <f t="shared" si="185"/>
        <v>No</v>
      </c>
      <c r="Q1293">
        <f t="shared" si="186"/>
        <v>-0.46031566337205759</v>
      </c>
      <c r="S1293">
        <v>1973</v>
      </c>
      <c r="T1293" t="str">
        <f t="shared" si="187"/>
        <v>No</v>
      </c>
      <c r="U1293">
        <f t="shared" si="188"/>
        <v>-5.8716567311319828E-2</v>
      </c>
      <c r="V1293">
        <v>50</v>
      </c>
      <c r="W1293">
        <v>504</v>
      </c>
      <c r="X1293" t="s">
        <v>1888</v>
      </c>
      <c r="Y1293">
        <v>25.803191900000002</v>
      </c>
      <c r="Z1293">
        <v>-80.125092499999994</v>
      </c>
      <c r="AA1293">
        <v>1.1451426882602114</v>
      </c>
    </row>
    <row r="1294" spans="1:27" x14ac:dyDescent="0.3">
      <c r="A1294" t="s">
        <v>396</v>
      </c>
      <c r="B1294" t="s">
        <v>1897</v>
      </c>
      <c r="C1294" t="s">
        <v>695</v>
      </c>
      <c r="D1294" t="s">
        <v>689</v>
      </c>
      <c r="E1294">
        <v>33140</v>
      </c>
      <c r="F1294">
        <v>399000</v>
      </c>
      <c r="G1294" t="str" cm="1">
        <f t="array" ref="G1294">IF(OR(VLOOKUP($C1294,Price_LookUp_tbl,11,FALSE)&gt;$F1294,VLOOKUP($C1294,Price_LookUp_tbl,12,FALSE)&lt;$F1294),"Yes","No")</f>
        <v>No</v>
      </c>
      <c r="H1294">
        <f t="shared" si="180"/>
        <v>-0.4848015650381155</v>
      </c>
      <c r="I1294">
        <v>1</v>
      </c>
      <c r="J1294" t="str">
        <f t="shared" si="181"/>
        <v>No</v>
      </c>
      <c r="K1294">
        <f t="shared" si="182"/>
        <v>-0.90320452723070177</v>
      </c>
      <c r="L1294">
        <v>1.5</v>
      </c>
      <c r="M1294" t="str">
        <f t="shared" si="183"/>
        <v>No</v>
      </c>
      <c r="N1294">
        <f t="shared" si="184"/>
        <v>-0.65915795668550037</v>
      </c>
      <c r="O1294">
        <v>900</v>
      </c>
      <c r="P1294" t="str">
        <f t="shared" si="185"/>
        <v>No</v>
      </c>
      <c r="Q1294">
        <f t="shared" si="186"/>
        <v>-0.59113468263733271</v>
      </c>
      <c r="S1294">
        <v>1968</v>
      </c>
      <c r="T1294" t="str">
        <f t="shared" si="187"/>
        <v>No</v>
      </c>
      <c r="U1294">
        <f t="shared" si="188"/>
        <v>-0.22597409679189046</v>
      </c>
      <c r="V1294">
        <v>140</v>
      </c>
      <c r="W1294">
        <v>443</v>
      </c>
      <c r="X1294" t="s">
        <v>1898</v>
      </c>
      <c r="Y1294">
        <v>25.805063499999999</v>
      </c>
      <c r="Z1294">
        <v>-80.125978399999994</v>
      </c>
      <c r="AA1294">
        <v>1.0079029007475426</v>
      </c>
    </row>
    <row r="1295" spans="1:27" x14ac:dyDescent="0.3">
      <c r="A1295" t="s">
        <v>396</v>
      </c>
      <c r="B1295" t="s">
        <v>1899</v>
      </c>
      <c r="C1295" t="s">
        <v>695</v>
      </c>
      <c r="D1295" t="s">
        <v>689</v>
      </c>
      <c r="E1295">
        <v>33140</v>
      </c>
      <c r="F1295">
        <v>275500</v>
      </c>
      <c r="G1295" t="str" cm="1">
        <f t="array" ref="G1295">IF(OR(VLOOKUP($C1295,Price_LookUp_tbl,11,FALSE)&gt;$F1295,VLOOKUP($C1295,Price_LookUp_tbl,12,FALSE)&lt;$F1295),"Yes","No")</f>
        <v>No</v>
      </c>
      <c r="H1295">
        <f t="shared" si="180"/>
        <v>-0.50468811917557888</v>
      </c>
      <c r="I1295">
        <v>1</v>
      </c>
      <c r="J1295" t="str">
        <f t="shared" si="181"/>
        <v>No</v>
      </c>
      <c r="K1295">
        <f t="shared" si="182"/>
        <v>-0.90320452723070177</v>
      </c>
      <c r="L1295">
        <v>2</v>
      </c>
      <c r="M1295" t="str">
        <f t="shared" si="183"/>
        <v>No</v>
      </c>
      <c r="N1295">
        <f t="shared" si="184"/>
        <v>-0.36523427703458106</v>
      </c>
      <c r="O1295">
        <v>890</v>
      </c>
      <c r="P1295" t="str">
        <f t="shared" si="185"/>
        <v>No</v>
      </c>
      <c r="Q1295">
        <f t="shared" si="186"/>
        <v>-0.5970274312528856</v>
      </c>
      <c r="S1295">
        <v>1968</v>
      </c>
      <c r="T1295" t="str">
        <f t="shared" si="187"/>
        <v>No</v>
      </c>
      <c r="U1295">
        <f t="shared" si="188"/>
        <v>-0.22597409679189046</v>
      </c>
      <c r="V1295">
        <v>45</v>
      </c>
      <c r="W1295">
        <v>310</v>
      </c>
      <c r="X1295" t="s">
        <v>1900</v>
      </c>
      <c r="Y1295">
        <v>25.805063499999999</v>
      </c>
      <c r="Z1295">
        <v>-80.125978399999994</v>
      </c>
      <c r="AA1295">
        <v>1.0079029007475426</v>
      </c>
    </row>
    <row r="1296" spans="1:27" x14ac:dyDescent="0.3">
      <c r="A1296" t="s">
        <v>396</v>
      </c>
      <c r="B1296" t="s">
        <v>1901</v>
      </c>
      <c r="C1296" t="s">
        <v>695</v>
      </c>
      <c r="D1296" t="s">
        <v>689</v>
      </c>
      <c r="E1296">
        <v>33140</v>
      </c>
      <c r="F1296">
        <v>799000</v>
      </c>
      <c r="G1296" t="str" cm="1">
        <f t="array" ref="G1296">IF(OR(VLOOKUP($C1296,Price_LookUp_tbl,11,FALSE)&gt;$F1296,VLOOKUP($C1296,Price_LookUp_tbl,12,FALSE)&lt;$F1296),"Yes","No")</f>
        <v>No</v>
      </c>
      <c r="H1296">
        <f t="shared" si="180"/>
        <v>-0.42039167309491426</v>
      </c>
      <c r="I1296">
        <v>3</v>
      </c>
      <c r="J1296" t="str">
        <f t="shared" si="181"/>
        <v>No</v>
      </c>
      <c r="K1296">
        <f t="shared" si="182"/>
        <v>0.28932735551958422</v>
      </c>
      <c r="L1296">
        <v>2</v>
      </c>
      <c r="M1296" t="str">
        <f t="shared" si="183"/>
        <v>No</v>
      </c>
      <c r="N1296">
        <f t="shared" si="184"/>
        <v>-0.36523427703458106</v>
      </c>
      <c r="O1296">
        <v>1128</v>
      </c>
      <c r="P1296" t="str">
        <f t="shared" si="185"/>
        <v>No</v>
      </c>
      <c r="Q1296">
        <f t="shared" si="186"/>
        <v>-0.45678001420272585</v>
      </c>
      <c r="S1296">
        <v>1966</v>
      </c>
      <c r="T1296" t="str">
        <f t="shared" si="187"/>
        <v>No</v>
      </c>
      <c r="U1296">
        <f t="shared" si="188"/>
        <v>-0.29287710858411869</v>
      </c>
      <c r="V1296">
        <v>108</v>
      </c>
      <c r="W1296">
        <v>708</v>
      </c>
      <c r="X1296" t="s">
        <v>1902</v>
      </c>
      <c r="Y1296">
        <v>25.805974299999999</v>
      </c>
      <c r="Z1296">
        <v>-80.128268500000004</v>
      </c>
      <c r="AA1296">
        <v>0.87608674720431901</v>
      </c>
    </row>
    <row r="1297" spans="1:27" x14ac:dyDescent="0.3">
      <c r="A1297" t="s">
        <v>396</v>
      </c>
      <c r="B1297" t="s">
        <v>1903</v>
      </c>
      <c r="C1297" t="s">
        <v>695</v>
      </c>
      <c r="D1297" t="s">
        <v>689</v>
      </c>
      <c r="E1297">
        <v>33140</v>
      </c>
      <c r="F1297">
        <v>625000</v>
      </c>
      <c r="G1297" t="str" cm="1">
        <f t="array" ref="G1297">IF(OR(VLOOKUP($C1297,Price_LookUp_tbl,11,FALSE)&gt;$F1297,VLOOKUP($C1297,Price_LookUp_tbl,12,FALSE)&lt;$F1297),"Yes","No")</f>
        <v>No</v>
      </c>
      <c r="H1297">
        <f t="shared" si="180"/>
        <v>-0.44840997609020683</v>
      </c>
      <c r="I1297">
        <v>2</v>
      </c>
      <c r="J1297" t="str">
        <f t="shared" si="181"/>
        <v>No</v>
      </c>
      <c r="K1297">
        <f t="shared" si="182"/>
        <v>-0.30693858585555878</v>
      </c>
      <c r="L1297">
        <v>2</v>
      </c>
      <c r="M1297" t="str">
        <f t="shared" si="183"/>
        <v>No</v>
      </c>
      <c r="N1297">
        <f t="shared" si="184"/>
        <v>-0.36523427703458106</v>
      </c>
      <c r="O1297">
        <v>1286</v>
      </c>
      <c r="P1297" t="str">
        <f t="shared" si="185"/>
        <v>No</v>
      </c>
      <c r="Q1297">
        <f t="shared" si="186"/>
        <v>-0.36367458607698949</v>
      </c>
      <c r="S1297">
        <v>1966</v>
      </c>
      <c r="T1297" t="str">
        <f t="shared" si="187"/>
        <v>No</v>
      </c>
      <c r="U1297">
        <f t="shared" si="188"/>
        <v>-0.29287710858411869</v>
      </c>
      <c r="V1297">
        <v>14</v>
      </c>
      <c r="W1297">
        <v>486</v>
      </c>
      <c r="X1297" t="s">
        <v>1904</v>
      </c>
      <c r="Y1297">
        <v>25.804137900000001</v>
      </c>
      <c r="Z1297">
        <v>-80.1251496</v>
      </c>
      <c r="AA1297">
        <v>1.089983703913906</v>
      </c>
    </row>
    <row r="1298" spans="1:27" x14ac:dyDescent="0.3">
      <c r="A1298" t="s">
        <v>396</v>
      </c>
      <c r="B1298" t="s">
        <v>1905</v>
      </c>
      <c r="C1298" t="s">
        <v>695</v>
      </c>
      <c r="D1298" t="s">
        <v>689</v>
      </c>
      <c r="E1298">
        <v>33140</v>
      </c>
      <c r="F1298">
        <v>340000</v>
      </c>
      <c r="G1298" t="str" cm="1">
        <f t="array" ref="G1298">IF(OR(VLOOKUP($C1298,Price_LookUp_tbl,11,FALSE)&gt;$F1298,VLOOKUP($C1298,Price_LookUp_tbl,12,FALSE)&lt;$F1298),"Yes","No")</f>
        <v>No</v>
      </c>
      <c r="H1298">
        <f t="shared" si="180"/>
        <v>-0.49430202409973772</v>
      </c>
      <c r="I1298">
        <v>1</v>
      </c>
      <c r="J1298" t="str">
        <f t="shared" si="181"/>
        <v>No</v>
      </c>
      <c r="K1298">
        <f t="shared" si="182"/>
        <v>-0.90320452723070177</v>
      </c>
      <c r="L1298">
        <v>1</v>
      </c>
      <c r="M1298" t="str">
        <f t="shared" si="183"/>
        <v>No</v>
      </c>
      <c r="N1298">
        <f t="shared" si="184"/>
        <v>-0.95308163633641962</v>
      </c>
      <c r="O1298">
        <v>726</v>
      </c>
      <c r="P1298" t="str">
        <f t="shared" si="185"/>
        <v>No</v>
      </c>
      <c r="Q1298">
        <f t="shared" si="186"/>
        <v>-0.6936685085479537</v>
      </c>
      <c r="S1298">
        <v>1966</v>
      </c>
      <c r="T1298" t="str">
        <f t="shared" si="187"/>
        <v>No</v>
      </c>
      <c r="U1298">
        <f t="shared" si="188"/>
        <v>-0.29287710858411869</v>
      </c>
      <c r="V1298">
        <v>45</v>
      </c>
      <c r="W1298">
        <v>468</v>
      </c>
      <c r="X1298" t="s">
        <v>1906</v>
      </c>
      <c r="Y1298">
        <v>25.804137900000001</v>
      </c>
      <c r="Z1298">
        <v>-80.1251496</v>
      </c>
      <c r="AA1298">
        <v>1.089983703913906</v>
      </c>
    </row>
    <row r="1299" spans="1:27" x14ac:dyDescent="0.3">
      <c r="A1299" t="s">
        <v>396</v>
      </c>
      <c r="B1299" t="s">
        <v>1907</v>
      </c>
      <c r="C1299" t="s">
        <v>695</v>
      </c>
      <c r="D1299" t="s">
        <v>689</v>
      </c>
      <c r="E1299">
        <v>33140</v>
      </c>
      <c r="F1299">
        <v>975000</v>
      </c>
      <c r="G1299" t="str" cm="1">
        <f t="array" ref="G1299">IF(OR(VLOOKUP($C1299,Price_LookUp_tbl,11,FALSE)&gt;$F1299,VLOOKUP($C1299,Price_LookUp_tbl,12,FALSE)&lt;$F1299),"Yes","No")</f>
        <v>No</v>
      </c>
      <c r="H1299">
        <f t="shared" si="180"/>
        <v>-0.39205132063990572</v>
      </c>
      <c r="I1299">
        <v>2</v>
      </c>
      <c r="J1299" t="str">
        <f t="shared" si="181"/>
        <v>No</v>
      </c>
      <c r="K1299">
        <f t="shared" si="182"/>
        <v>-0.30693858585555878</v>
      </c>
      <c r="L1299">
        <v>2.5</v>
      </c>
      <c r="M1299" t="str">
        <f t="shared" si="183"/>
        <v>No</v>
      </c>
      <c r="N1299">
        <f t="shared" si="184"/>
        <v>-7.1310597383661786E-2</v>
      </c>
      <c r="O1299">
        <v>1590</v>
      </c>
      <c r="P1299" t="str">
        <f t="shared" si="185"/>
        <v>No</v>
      </c>
      <c r="Q1299">
        <f t="shared" si="186"/>
        <v>-0.18453502816418038</v>
      </c>
      <c r="S1299">
        <v>1966</v>
      </c>
      <c r="T1299" t="str">
        <f t="shared" si="187"/>
        <v>No</v>
      </c>
      <c r="U1299">
        <f t="shared" si="188"/>
        <v>-0.29287710858411869</v>
      </c>
      <c r="V1299">
        <v>142</v>
      </c>
      <c r="W1299">
        <v>613</v>
      </c>
      <c r="X1299" t="s">
        <v>1908</v>
      </c>
      <c r="Y1299">
        <v>25.804137900000001</v>
      </c>
      <c r="Z1299">
        <v>-80.1251496</v>
      </c>
      <c r="AA1299">
        <v>1.089983703913906</v>
      </c>
    </row>
    <row r="1300" spans="1:27" x14ac:dyDescent="0.3">
      <c r="A1300" t="s">
        <v>396</v>
      </c>
      <c r="B1300" t="s">
        <v>1909</v>
      </c>
      <c r="C1300" t="s">
        <v>695</v>
      </c>
      <c r="D1300" t="s">
        <v>689</v>
      </c>
      <c r="E1300">
        <v>33140</v>
      </c>
      <c r="F1300">
        <v>4995000</v>
      </c>
      <c r="G1300" t="str" cm="1">
        <f t="array" ref="G1300">IF(OR(VLOOKUP($C1300,Price_LookUp_tbl,11,FALSE)&gt;$F1300,VLOOKUP($C1300,Price_LookUp_tbl,12,FALSE)&lt;$F1300),"Yes","No")</f>
        <v>No</v>
      </c>
      <c r="H1300">
        <f t="shared" si="180"/>
        <v>0.25526809338926687</v>
      </c>
      <c r="I1300">
        <v>2</v>
      </c>
      <c r="J1300" t="str">
        <f t="shared" si="181"/>
        <v>No</v>
      </c>
      <c r="K1300">
        <f t="shared" si="182"/>
        <v>-0.30693858585555878</v>
      </c>
      <c r="L1300">
        <v>2.5</v>
      </c>
      <c r="M1300" t="str">
        <f t="shared" si="183"/>
        <v>No</v>
      </c>
      <c r="N1300">
        <f t="shared" si="184"/>
        <v>-7.1310597383661786E-2</v>
      </c>
      <c r="O1300">
        <v>1450</v>
      </c>
      <c r="P1300" t="str">
        <f t="shared" si="185"/>
        <v>No</v>
      </c>
      <c r="Q1300">
        <f t="shared" si="186"/>
        <v>-0.26703350878192145</v>
      </c>
      <c r="S1300">
        <v>2014</v>
      </c>
      <c r="T1300" t="str">
        <f t="shared" si="187"/>
        <v>No</v>
      </c>
      <c r="U1300">
        <f t="shared" si="188"/>
        <v>1.3127951744293593</v>
      </c>
      <c r="V1300">
        <v>10</v>
      </c>
      <c r="W1300">
        <v>3445</v>
      </c>
      <c r="X1300" t="s">
        <v>1910</v>
      </c>
      <c r="Y1300">
        <v>25.805541999999999</v>
      </c>
      <c r="Z1300">
        <v>-80.124277199999995</v>
      </c>
      <c r="AA1300">
        <v>1.0493811037610929</v>
      </c>
    </row>
    <row r="1301" spans="1:27" x14ac:dyDescent="0.3">
      <c r="A1301" t="s">
        <v>396</v>
      </c>
      <c r="B1301" t="s">
        <v>1911</v>
      </c>
      <c r="C1301" t="s">
        <v>695</v>
      </c>
      <c r="D1301" t="s">
        <v>689</v>
      </c>
      <c r="E1301">
        <v>33140</v>
      </c>
      <c r="F1301">
        <v>425000</v>
      </c>
      <c r="G1301" t="str" cm="1">
        <f t="array" ref="G1301">IF(OR(VLOOKUP($C1301,Price_LookUp_tbl,11,FALSE)&gt;$F1301,VLOOKUP($C1301,Price_LookUp_tbl,12,FALSE)&lt;$F1301),"Yes","No")</f>
        <v>No</v>
      </c>
      <c r="H1301">
        <f t="shared" si="180"/>
        <v>-0.48061492206180745</v>
      </c>
      <c r="I1301">
        <v>2</v>
      </c>
      <c r="J1301" t="str">
        <f t="shared" si="181"/>
        <v>No</v>
      </c>
      <c r="K1301">
        <f t="shared" si="182"/>
        <v>-0.30693858585555878</v>
      </c>
      <c r="L1301">
        <v>2</v>
      </c>
      <c r="M1301" t="str">
        <f t="shared" si="183"/>
        <v>No</v>
      </c>
      <c r="N1301">
        <f t="shared" si="184"/>
        <v>-0.36523427703458106</v>
      </c>
      <c r="O1301">
        <v>986</v>
      </c>
      <c r="P1301" t="str">
        <f t="shared" si="185"/>
        <v>No</v>
      </c>
      <c r="Q1301">
        <f t="shared" si="186"/>
        <v>-0.54045704454357746</v>
      </c>
      <c r="S1301">
        <v>1981</v>
      </c>
      <c r="T1301" t="str">
        <f t="shared" si="187"/>
        <v>No</v>
      </c>
      <c r="U1301">
        <f t="shared" si="188"/>
        <v>0.20889547985759316</v>
      </c>
      <c r="V1301">
        <v>33</v>
      </c>
      <c r="W1301">
        <v>431</v>
      </c>
      <c r="X1301" t="s">
        <v>1912</v>
      </c>
      <c r="Y1301">
        <v>25.806018300000002</v>
      </c>
      <c r="Z1301">
        <v>-80.125669000000002</v>
      </c>
      <c r="AA1301">
        <v>0.9677913383150949</v>
      </c>
    </row>
    <row r="1302" spans="1:27" x14ac:dyDescent="0.3">
      <c r="A1302" t="s">
        <v>396</v>
      </c>
      <c r="B1302" t="s">
        <v>1913</v>
      </c>
      <c r="C1302" t="s">
        <v>695</v>
      </c>
      <c r="D1302" t="s">
        <v>689</v>
      </c>
      <c r="E1302">
        <v>33140</v>
      </c>
      <c r="F1302">
        <v>445000</v>
      </c>
      <c r="G1302" t="str" cm="1">
        <f t="array" ref="G1302">IF(OR(VLOOKUP($C1302,Price_LookUp_tbl,11,FALSE)&gt;$F1302,VLOOKUP($C1302,Price_LookUp_tbl,12,FALSE)&lt;$F1302),"Yes","No")</f>
        <v>No</v>
      </c>
      <c r="H1302">
        <f t="shared" si="180"/>
        <v>-0.47739442746464739</v>
      </c>
      <c r="I1302">
        <v>2</v>
      </c>
      <c r="J1302" t="str">
        <f t="shared" si="181"/>
        <v>No</v>
      </c>
      <c r="K1302">
        <f t="shared" si="182"/>
        <v>-0.30693858585555878</v>
      </c>
      <c r="L1302">
        <v>1</v>
      </c>
      <c r="M1302" t="str">
        <f t="shared" si="183"/>
        <v>No</v>
      </c>
      <c r="N1302">
        <f t="shared" si="184"/>
        <v>-0.95308163633641962</v>
      </c>
      <c r="O1302">
        <v>671</v>
      </c>
      <c r="P1302" t="str">
        <f t="shared" si="185"/>
        <v>No</v>
      </c>
      <c r="Q1302">
        <f t="shared" si="186"/>
        <v>-0.72607862593349481</v>
      </c>
      <c r="S1302">
        <v>1941</v>
      </c>
      <c r="T1302" t="str">
        <f t="shared" si="187"/>
        <v>No</v>
      </c>
      <c r="U1302">
        <f t="shared" si="188"/>
        <v>-1.1291647559869717</v>
      </c>
      <c r="V1302">
        <v>29</v>
      </c>
      <c r="W1302">
        <v>663</v>
      </c>
      <c r="X1302" t="s">
        <v>1914</v>
      </c>
      <c r="Y1302">
        <v>25.806437599999999</v>
      </c>
      <c r="Z1302">
        <v>-80.124603199999996</v>
      </c>
      <c r="AA1302">
        <v>0.99024939014331137</v>
      </c>
    </row>
    <row r="1303" spans="1:27" x14ac:dyDescent="0.3">
      <c r="A1303" t="s">
        <v>396</v>
      </c>
      <c r="B1303" t="s">
        <v>1917</v>
      </c>
      <c r="C1303" t="s">
        <v>695</v>
      </c>
      <c r="D1303" t="s">
        <v>689</v>
      </c>
      <c r="E1303">
        <v>33140</v>
      </c>
      <c r="F1303">
        <v>760000</v>
      </c>
      <c r="G1303" t="str" cm="1">
        <f t="array" ref="G1303">IF(OR(VLOOKUP($C1303,Price_LookUp_tbl,11,FALSE)&gt;$F1303,VLOOKUP($C1303,Price_LookUp_tbl,12,FALSE)&lt;$F1303),"Yes","No")</f>
        <v>No</v>
      </c>
      <c r="H1303">
        <f t="shared" si="180"/>
        <v>-0.42667163755937637</v>
      </c>
      <c r="I1303">
        <v>1</v>
      </c>
      <c r="J1303" t="str">
        <f t="shared" si="181"/>
        <v>No</v>
      </c>
      <c r="K1303">
        <f t="shared" si="182"/>
        <v>-0.90320452723070177</v>
      </c>
      <c r="L1303">
        <v>1.5</v>
      </c>
      <c r="M1303" t="str">
        <f t="shared" si="183"/>
        <v>No</v>
      </c>
      <c r="N1303">
        <f t="shared" si="184"/>
        <v>-0.65915795668550037</v>
      </c>
      <c r="O1303">
        <v>808</v>
      </c>
      <c r="P1303" t="str">
        <f t="shared" si="185"/>
        <v>No</v>
      </c>
      <c r="Q1303">
        <f t="shared" si="186"/>
        <v>-0.64534796990041965</v>
      </c>
      <c r="S1303">
        <v>2024</v>
      </c>
      <c r="T1303" t="str">
        <f t="shared" si="187"/>
        <v>No</v>
      </c>
      <c r="U1303">
        <f t="shared" si="188"/>
        <v>1.6473102333905005</v>
      </c>
      <c r="V1303">
        <v>37</v>
      </c>
      <c r="W1303">
        <v>941</v>
      </c>
      <c r="X1303" t="s">
        <v>1918</v>
      </c>
      <c r="Y1303">
        <v>25.814340000000001</v>
      </c>
      <c r="Z1303">
        <v>-80.126948999999996</v>
      </c>
      <c r="AA1303">
        <v>0.56431557007909849</v>
      </c>
    </row>
    <row r="1304" spans="1:27" x14ac:dyDescent="0.3">
      <c r="A1304" t="s">
        <v>396</v>
      </c>
      <c r="B1304" t="s">
        <v>1919</v>
      </c>
      <c r="C1304" t="s">
        <v>695</v>
      </c>
      <c r="D1304" t="s">
        <v>689</v>
      </c>
      <c r="E1304">
        <v>33140</v>
      </c>
      <c r="F1304">
        <v>749000</v>
      </c>
      <c r="G1304" t="str" cm="1">
        <f t="array" ref="G1304">IF(OR(VLOOKUP($C1304,Price_LookUp_tbl,11,FALSE)&gt;$F1304,VLOOKUP($C1304,Price_LookUp_tbl,12,FALSE)&lt;$F1304),"Yes","No")</f>
        <v>No</v>
      </c>
      <c r="H1304">
        <f t="shared" si="180"/>
        <v>-0.42844290958781445</v>
      </c>
      <c r="I1304">
        <v>2</v>
      </c>
      <c r="J1304" t="str">
        <f t="shared" si="181"/>
        <v>No</v>
      </c>
      <c r="K1304">
        <f t="shared" si="182"/>
        <v>-0.30693858585555878</v>
      </c>
      <c r="L1304">
        <v>2</v>
      </c>
      <c r="M1304" t="str">
        <f t="shared" si="183"/>
        <v>No</v>
      </c>
      <c r="N1304">
        <f t="shared" si="184"/>
        <v>-0.36523427703458106</v>
      </c>
      <c r="O1304">
        <v>1020</v>
      </c>
      <c r="P1304" t="str">
        <f t="shared" si="185"/>
        <v>No</v>
      </c>
      <c r="Q1304">
        <f t="shared" si="186"/>
        <v>-0.52042169925069748</v>
      </c>
      <c r="S1304">
        <v>1991</v>
      </c>
      <c r="T1304" t="str">
        <f t="shared" si="187"/>
        <v>No</v>
      </c>
      <c r="U1304">
        <f t="shared" si="188"/>
        <v>0.54341053881873447</v>
      </c>
      <c r="V1304">
        <v>76</v>
      </c>
      <c r="W1304">
        <v>734</v>
      </c>
      <c r="X1304" t="s">
        <v>1920</v>
      </c>
      <c r="Y1304">
        <v>25.808767899999999</v>
      </c>
      <c r="Z1304">
        <v>-80.124298999999993</v>
      </c>
      <c r="AA1304">
        <v>0.89564116793208104</v>
      </c>
    </row>
    <row r="1305" spans="1:27" x14ac:dyDescent="0.3">
      <c r="A1305" t="s">
        <v>396</v>
      </c>
      <c r="B1305" t="s">
        <v>1921</v>
      </c>
      <c r="C1305" t="s">
        <v>695</v>
      </c>
      <c r="D1305" t="s">
        <v>689</v>
      </c>
      <c r="E1305">
        <v>33140</v>
      </c>
      <c r="F1305">
        <v>395000</v>
      </c>
      <c r="G1305" t="str" cm="1">
        <f t="array" ref="G1305">IF(OR(VLOOKUP($C1305,Price_LookUp_tbl,11,FALSE)&gt;$F1305,VLOOKUP($C1305,Price_LookUp_tbl,12,FALSE)&lt;$F1305),"Yes","No")</f>
        <v>No</v>
      </c>
      <c r="H1305">
        <f t="shared" si="180"/>
        <v>-0.48544566395754751</v>
      </c>
      <c r="I1305">
        <v>1</v>
      </c>
      <c r="J1305" t="str">
        <f t="shared" si="181"/>
        <v>No</v>
      </c>
      <c r="K1305">
        <f t="shared" si="182"/>
        <v>-0.90320452723070177</v>
      </c>
      <c r="L1305">
        <v>2</v>
      </c>
      <c r="M1305" t="str">
        <f t="shared" si="183"/>
        <v>No</v>
      </c>
      <c r="N1305">
        <f t="shared" si="184"/>
        <v>-0.36523427703458106</v>
      </c>
      <c r="O1305">
        <v>580</v>
      </c>
      <c r="P1305" t="str">
        <f t="shared" si="185"/>
        <v>No</v>
      </c>
      <c r="Q1305">
        <f t="shared" si="186"/>
        <v>-0.77970263833502651</v>
      </c>
      <c r="S1305">
        <v>1938</v>
      </c>
      <c r="T1305" t="str">
        <f t="shared" si="187"/>
        <v>No</v>
      </c>
      <c r="U1305">
        <f t="shared" si="188"/>
        <v>-1.2295192736753142</v>
      </c>
      <c r="V1305">
        <v>16</v>
      </c>
      <c r="W1305">
        <v>681</v>
      </c>
      <c r="X1305" t="s">
        <v>1922</v>
      </c>
      <c r="Y1305">
        <v>25.8106823</v>
      </c>
      <c r="Z1305">
        <v>-80.123715899999993</v>
      </c>
      <c r="AA1305">
        <v>0.85155180995602375</v>
      </c>
    </row>
    <row r="1306" spans="1:27" x14ac:dyDescent="0.3">
      <c r="A1306" t="s">
        <v>396</v>
      </c>
      <c r="B1306" t="s">
        <v>1923</v>
      </c>
      <c r="C1306" t="s">
        <v>695</v>
      </c>
      <c r="D1306" t="s">
        <v>689</v>
      </c>
      <c r="E1306">
        <v>33140</v>
      </c>
      <c r="F1306">
        <v>5495000</v>
      </c>
      <c r="G1306" t="str" cm="1">
        <f t="array" ref="G1306">IF(OR(VLOOKUP($C1306,Price_LookUp_tbl,11,FALSE)&gt;$F1306,VLOOKUP($C1306,Price_LookUp_tbl,12,FALSE)&lt;$F1306),"Yes","No")</f>
        <v>No</v>
      </c>
      <c r="H1306">
        <f t="shared" si="180"/>
        <v>0.33578045831826842</v>
      </c>
      <c r="I1306">
        <v>3</v>
      </c>
      <c r="J1306" t="str">
        <f t="shared" si="181"/>
        <v>No</v>
      </c>
      <c r="K1306">
        <f t="shared" si="182"/>
        <v>0.28932735551958422</v>
      </c>
      <c r="L1306">
        <v>2.5</v>
      </c>
      <c r="M1306" t="str">
        <f t="shared" si="183"/>
        <v>No</v>
      </c>
      <c r="N1306">
        <f t="shared" si="184"/>
        <v>-7.1310597383661786E-2</v>
      </c>
      <c r="O1306">
        <v>1837</v>
      </c>
      <c r="P1306" t="str">
        <f t="shared" si="185"/>
        <v>No</v>
      </c>
      <c r="Q1306">
        <f t="shared" si="186"/>
        <v>-3.8984137360022972E-2</v>
      </c>
      <c r="S1306">
        <v>2008</v>
      </c>
      <c r="T1306" t="str">
        <f t="shared" si="187"/>
        <v>No</v>
      </c>
      <c r="U1306">
        <f t="shared" si="188"/>
        <v>1.1120861390526746</v>
      </c>
      <c r="V1306">
        <v>3</v>
      </c>
      <c r="W1306">
        <v>2991</v>
      </c>
      <c r="X1306" t="s">
        <v>1924</v>
      </c>
      <c r="Y1306">
        <v>25.810601900000002</v>
      </c>
      <c r="Z1306">
        <v>-80.123143200000001</v>
      </c>
      <c r="AA1306">
        <v>0.88532754706993377</v>
      </c>
    </row>
    <row r="1307" spans="1:27" x14ac:dyDescent="0.3">
      <c r="A1307" t="s">
        <v>396</v>
      </c>
      <c r="B1307" t="s">
        <v>1925</v>
      </c>
      <c r="C1307" t="s">
        <v>695</v>
      </c>
      <c r="D1307" t="s">
        <v>689</v>
      </c>
      <c r="E1307">
        <v>33140</v>
      </c>
      <c r="F1307">
        <v>2850000</v>
      </c>
      <c r="G1307" t="str" cm="1">
        <f t="array" ref="G1307">IF(OR(VLOOKUP($C1307,Price_LookUp_tbl,11,FALSE)&gt;$F1307,VLOOKUP($C1307,Price_LookUp_tbl,12,FALSE)&lt;$F1307),"Yes","No")</f>
        <v>No</v>
      </c>
      <c r="H1307">
        <f t="shared" si="180"/>
        <v>-9.0129952156149842E-2</v>
      </c>
      <c r="I1307">
        <v>2</v>
      </c>
      <c r="J1307" t="str">
        <f t="shared" si="181"/>
        <v>No</v>
      </c>
      <c r="K1307">
        <f t="shared" si="182"/>
        <v>-0.30693858585555878</v>
      </c>
      <c r="L1307">
        <v>2.5</v>
      </c>
      <c r="M1307" t="str">
        <f t="shared" si="183"/>
        <v>No</v>
      </c>
      <c r="N1307">
        <f t="shared" si="184"/>
        <v>-7.1310597383661786E-2</v>
      </c>
      <c r="O1307">
        <v>1421</v>
      </c>
      <c r="P1307" t="str">
        <f t="shared" si="185"/>
        <v>No</v>
      </c>
      <c r="Q1307">
        <f t="shared" si="186"/>
        <v>-0.28412247976702493</v>
      </c>
      <c r="S1307">
        <v>2008</v>
      </c>
      <c r="T1307" t="str">
        <f t="shared" si="187"/>
        <v>No</v>
      </c>
      <c r="U1307">
        <f t="shared" si="188"/>
        <v>1.1120861390526746</v>
      </c>
      <c r="V1307">
        <v>175</v>
      </c>
      <c r="W1307">
        <v>2006</v>
      </c>
      <c r="X1307" t="s">
        <v>1926</v>
      </c>
      <c r="Y1307">
        <v>25.810601900000002</v>
      </c>
      <c r="Z1307">
        <v>-80.123143200000001</v>
      </c>
      <c r="AA1307">
        <v>0.88532754706993377</v>
      </c>
    </row>
    <row r="1308" spans="1:27" x14ac:dyDescent="0.3">
      <c r="A1308" t="s">
        <v>396</v>
      </c>
      <c r="B1308" t="s">
        <v>1927</v>
      </c>
      <c r="C1308" t="s">
        <v>695</v>
      </c>
      <c r="D1308" t="s">
        <v>689</v>
      </c>
      <c r="E1308">
        <v>33140</v>
      </c>
      <c r="F1308">
        <v>2800000</v>
      </c>
      <c r="G1308" t="str" cm="1">
        <f t="array" ref="G1308">IF(OR(VLOOKUP($C1308,Price_LookUp_tbl,11,FALSE)&gt;$F1308,VLOOKUP($C1308,Price_LookUp_tbl,12,FALSE)&lt;$F1308),"Yes","No")</f>
        <v>No</v>
      </c>
      <c r="H1308">
        <f t="shared" si="180"/>
        <v>-9.8181188649049997E-2</v>
      </c>
      <c r="I1308">
        <v>2</v>
      </c>
      <c r="J1308" t="str">
        <f t="shared" si="181"/>
        <v>No</v>
      </c>
      <c r="K1308">
        <f t="shared" si="182"/>
        <v>-0.30693858585555878</v>
      </c>
      <c r="L1308">
        <v>2</v>
      </c>
      <c r="M1308" t="str">
        <f t="shared" si="183"/>
        <v>No</v>
      </c>
      <c r="N1308">
        <f t="shared" si="184"/>
        <v>-0.36523427703458106</v>
      </c>
      <c r="O1308">
        <v>1280</v>
      </c>
      <c r="P1308" t="str">
        <f t="shared" si="185"/>
        <v>No</v>
      </c>
      <c r="Q1308">
        <f t="shared" si="186"/>
        <v>-0.36721023524632129</v>
      </c>
      <c r="S1308">
        <v>2006</v>
      </c>
      <c r="T1308" t="str">
        <f t="shared" si="187"/>
        <v>No</v>
      </c>
      <c r="U1308">
        <f t="shared" si="188"/>
        <v>1.0451831272604464</v>
      </c>
      <c r="V1308">
        <v>47</v>
      </c>
      <c r="W1308">
        <v>2188</v>
      </c>
      <c r="X1308" t="s">
        <v>1103</v>
      </c>
      <c r="Y1308">
        <v>25.811148800000002</v>
      </c>
      <c r="Z1308">
        <v>-80.122663099999997</v>
      </c>
      <c r="AA1308">
        <v>0.89444535716286078</v>
      </c>
    </row>
    <row r="1309" spans="1:27" x14ac:dyDescent="0.3">
      <c r="A1309" t="s">
        <v>396</v>
      </c>
      <c r="B1309" t="s">
        <v>1928</v>
      </c>
      <c r="C1309" t="s">
        <v>695</v>
      </c>
      <c r="D1309" t="s">
        <v>689</v>
      </c>
      <c r="E1309">
        <v>33140</v>
      </c>
      <c r="F1309">
        <v>1995000</v>
      </c>
      <c r="G1309" t="str" cm="1">
        <f t="array" ref="G1309">IF(OR(VLOOKUP($C1309,Price_LookUp_tbl,11,FALSE)&gt;$F1309,VLOOKUP($C1309,Price_LookUp_tbl,12,FALSE)&lt;$F1309),"Yes","No")</f>
        <v>No</v>
      </c>
      <c r="H1309">
        <f t="shared" si="180"/>
        <v>-0.22780609618474251</v>
      </c>
      <c r="I1309">
        <v>2</v>
      </c>
      <c r="J1309" t="str">
        <f t="shared" si="181"/>
        <v>No</v>
      </c>
      <c r="K1309">
        <f t="shared" si="182"/>
        <v>-0.30693858585555878</v>
      </c>
      <c r="L1309">
        <v>2</v>
      </c>
      <c r="M1309" t="str">
        <f t="shared" si="183"/>
        <v>No</v>
      </c>
      <c r="N1309">
        <f t="shared" si="184"/>
        <v>-0.36523427703458106</v>
      </c>
      <c r="O1309">
        <v>1280</v>
      </c>
      <c r="P1309" t="str">
        <f t="shared" si="185"/>
        <v>No</v>
      </c>
      <c r="Q1309">
        <f t="shared" si="186"/>
        <v>-0.36721023524632129</v>
      </c>
      <c r="S1309">
        <v>2006</v>
      </c>
      <c r="T1309" t="str">
        <f t="shared" si="187"/>
        <v>No</v>
      </c>
      <c r="U1309">
        <f t="shared" si="188"/>
        <v>1.0451831272604464</v>
      </c>
      <c r="V1309">
        <v>27</v>
      </c>
      <c r="W1309">
        <v>1559</v>
      </c>
      <c r="X1309" t="s">
        <v>1929</v>
      </c>
      <c r="Y1309">
        <v>25.811148800000002</v>
      </c>
      <c r="Z1309">
        <v>-80.122663099999997</v>
      </c>
      <c r="AA1309">
        <v>0.89444535716286078</v>
      </c>
    </row>
    <row r="1310" spans="1:27" x14ac:dyDescent="0.3">
      <c r="A1310" t="s">
        <v>396</v>
      </c>
      <c r="B1310" t="s">
        <v>1930</v>
      </c>
      <c r="C1310" t="s">
        <v>695</v>
      </c>
      <c r="D1310" t="s">
        <v>689</v>
      </c>
      <c r="E1310">
        <v>33140</v>
      </c>
      <c r="F1310">
        <v>270000</v>
      </c>
      <c r="G1310" t="str" cm="1">
        <f t="array" ref="G1310">IF(OR(VLOOKUP($C1310,Price_LookUp_tbl,11,FALSE)&gt;$F1310,VLOOKUP($C1310,Price_LookUp_tbl,12,FALSE)&lt;$F1310),"Yes","No")</f>
        <v>No</v>
      </c>
      <c r="H1310">
        <f t="shared" si="180"/>
        <v>-0.50557375518979797</v>
      </c>
      <c r="I1310">
        <v>1</v>
      </c>
      <c r="J1310" t="str">
        <f t="shared" si="181"/>
        <v>No</v>
      </c>
      <c r="K1310">
        <f t="shared" si="182"/>
        <v>-0.90320452723070177</v>
      </c>
      <c r="L1310">
        <v>1</v>
      </c>
      <c r="M1310" t="str">
        <f t="shared" si="183"/>
        <v>No</v>
      </c>
      <c r="N1310">
        <f t="shared" si="184"/>
        <v>-0.95308163633641962</v>
      </c>
      <c r="O1310">
        <v>680</v>
      </c>
      <c r="P1310" t="str">
        <f t="shared" si="185"/>
        <v>No</v>
      </c>
      <c r="Q1310">
        <f t="shared" si="186"/>
        <v>-0.72077515217949717</v>
      </c>
      <c r="S1310">
        <v>1967</v>
      </c>
      <c r="T1310" t="str">
        <f t="shared" si="187"/>
        <v>No</v>
      </c>
      <c r="U1310">
        <f t="shared" si="188"/>
        <v>-0.25942560268800458</v>
      </c>
      <c r="V1310">
        <v>61</v>
      </c>
      <c r="W1310">
        <v>397</v>
      </c>
      <c r="X1310" t="s">
        <v>413</v>
      </c>
      <c r="Y1310">
        <v>25.812726699999999</v>
      </c>
      <c r="Z1310">
        <v>-80.133005499999996</v>
      </c>
      <c r="AA1310">
        <v>0.32444045966457202</v>
      </c>
    </row>
    <row r="1311" spans="1:27" x14ac:dyDescent="0.3">
      <c r="A1311" t="s">
        <v>396</v>
      </c>
      <c r="B1311" t="s">
        <v>1931</v>
      </c>
      <c r="C1311" t="s">
        <v>695</v>
      </c>
      <c r="D1311" t="s">
        <v>689</v>
      </c>
      <c r="E1311">
        <v>33140</v>
      </c>
      <c r="F1311">
        <v>339000</v>
      </c>
      <c r="G1311" t="str" cm="1">
        <f t="array" ref="G1311">IF(OR(VLOOKUP($C1311,Price_LookUp_tbl,11,FALSE)&gt;$F1311,VLOOKUP($C1311,Price_LookUp_tbl,12,FALSE)&lt;$F1311),"Yes","No")</f>
        <v>No</v>
      </c>
      <c r="H1311">
        <f t="shared" si="180"/>
        <v>-0.49446304882959569</v>
      </c>
      <c r="I1311">
        <v>1</v>
      </c>
      <c r="J1311" t="str">
        <f t="shared" si="181"/>
        <v>No</v>
      </c>
      <c r="K1311">
        <f t="shared" si="182"/>
        <v>-0.90320452723070177</v>
      </c>
      <c r="L1311">
        <v>1.5</v>
      </c>
      <c r="M1311" t="str">
        <f t="shared" si="183"/>
        <v>No</v>
      </c>
      <c r="N1311">
        <f t="shared" si="184"/>
        <v>-0.65915795668550037</v>
      </c>
      <c r="O1311">
        <v>740</v>
      </c>
      <c r="P1311" t="str">
        <f t="shared" si="185"/>
        <v>No</v>
      </c>
      <c r="Q1311">
        <f t="shared" si="186"/>
        <v>-0.68541866048617961</v>
      </c>
      <c r="S1311">
        <v>1974</v>
      </c>
      <c r="T1311" t="str">
        <f t="shared" si="187"/>
        <v>No</v>
      </c>
      <c r="U1311">
        <f t="shared" si="188"/>
        <v>-2.5265061415205702E-2</v>
      </c>
      <c r="V1311">
        <v>77</v>
      </c>
      <c r="W1311">
        <v>458</v>
      </c>
      <c r="X1311" t="s">
        <v>1932</v>
      </c>
      <c r="Y1311">
        <v>25.8140407</v>
      </c>
      <c r="Z1311">
        <v>-80.1254986</v>
      </c>
      <c r="AA1311">
        <v>0.65661533256547844</v>
      </c>
    </row>
    <row r="1312" spans="1:27" x14ac:dyDescent="0.3">
      <c r="A1312" t="s">
        <v>396</v>
      </c>
      <c r="B1312" t="s">
        <v>1933</v>
      </c>
      <c r="C1312" t="s">
        <v>695</v>
      </c>
      <c r="D1312" t="s">
        <v>689</v>
      </c>
      <c r="E1312">
        <v>33140</v>
      </c>
      <c r="F1312">
        <v>625000</v>
      </c>
      <c r="G1312" t="str" cm="1">
        <f t="array" ref="G1312">IF(OR(VLOOKUP($C1312,Price_LookUp_tbl,11,FALSE)&gt;$F1312,VLOOKUP($C1312,Price_LookUp_tbl,12,FALSE)&lt;$F1312),"Yes","No")</f>
        <v>No</v>
      </c>
      <c r="H1312">
        <f t="shared" si="180"/>
        <v>-0.44840997609020683</v>
      </c>
      <c r="I1312">
        <v>2</v>
      </c>
      <c r="J1312" t="str">
        <f t="shared" si="181"/>
        <v>No</v>
      </c>
      <c r="K1312">
        <f t="shared" si="182"/>
        <v>-0.30693858585555878</v>
      </c>
      <c r="L1312">
        <v>2</v>
      </c>
      <c r="M1312" t="str">
        <f t="shared" si="183"/>
        <v>No</v>
      </c>
      <c r="N1312">
        <f t="shared" si="184"/>
        <v>-0.36523427703458106</v>
      </c>
      <c r="O1312">
        <v>1081</v>
      </c>
      <c r="P1312" t="str">
        <f t="shared" si="185"/>
        <v>No</v>
      </c>
      <c r="Q1312">
        <f t="shared" si="186"/>
        <v>-0.48447593269582462</v>
      </c>
      <c r="S1312">
        <v>1974</v>
      </c>
      <c r="T1312" t="str">
        <f t="shared" si="187"/>
        <v>No</v>
      </c>
      <c r="U1312">
        <f t="shared" si="188"/>
        <v>-2.5265061415205702E-2</v>
      </c>
      <c r="V1312">
        <v>81</v>
      </c>
      <c r="W1312">
        <v>578</v>
      </c>
      <c r="X1312" t="s">
        <v>1934</v>
      </c>
      <c r="Y1312">
        <v>25.8140407</v>
      </c>
      <c r="Z1312">
        <v>-80.1254986</v>
      </c>
      <c r="AA1312">
        <v>0.65661533256547844</v>
      </c>
    </row>
    <row r="1313" spans="1:27" x14ac:dyDescent="0.3">
      <c r="A1313" t="s">
        <v>396</v>
      </c>
      <c r="B1313" t="s">
        <v>1935</v>
      </c>
      <c r="C1313" t="s">
        <v>695</v>
      </c>
      <c r="D1313" t="s">
        <v>689</v>
      </c>
      <c r="E1313">
        <v>33140</v>
      </c>
      <c r="F1313">
        <v>2999000</v>
      </c>
      <c r="G1313" t="str" cm="1">
        <f t="array" ref="G1313">IF(OR(VLOOKUP($C1313,Price_LookUp_tbl,11,FALSE)&gt;$F1313,VLOOKUP($C1313,Price_LookUp_tbl,12,FALSE)&lt;$F1313),"Yes","No")</f>
        <v>No</v>
      </c>
      <c r="H1313">
        <f t="shared" si="180"/>
        <v>-6.6137267407307382E-2</v>
      </c>
      <c r="I1313">
        <v>4</v>
      </c>
      <c r="J1313" t="str">
        <f t="shared" si="181"/>
        <v>No</v>
      </c>
      <c r="K1313">
        <f t="shared" si="182"/>
        <v>0.88559329689472721</v>
      </c>
      <c r="L1313">
        <v>3.5</v>
      </c>
      <c r="M1313" t="str">
        <f t="shared" si="183"/>
        <v>No</v>
      </c>
      <c r="N1313">
        <f t="shared" si="184"/>
        <v>0.51653676191817677</v>
      </c>
      <c r="O1313">
        <v>2235</v>
      </c>
      <c r="P1313" t="str">
        <f t="shared" si="185"/>
        <v>No</v>
      </c>
      <c r="Q1313">
        <f t="shared" si="186"/>
        <v>0.19554725753898372</v>
      </c>
      <c r="S1313">
        <v>1974</v>
      </c>
      <c r="T1313" t="str">
        <f t="shared" si="187"/>
        <v>No</v>
      </c>
      <c r="U1313">
        <f t="shared" si="188"/>
        <v>-2.5265061415205702E-2</v>
      </c>
      <c r="V1313">
        <v>135</v>
      </c>
      <c r="W1313">
        <v>1342</v>
      </c>
      <c r="X1313" t="s">
        <v>869</v>
      </c>
      <c r="Y1313">
        <v>25.8140407</v>
      </c>
      <c r="Z1313">
        <v>-80.1254986</v>
      </c>
      <c r="AA1313">
        <v>0.65661533256547844</v>
      </c>
    </row>
    <row r="1314" spans="1:27" x14ac:dyDescent="0.3">
      <c r="A1314" t="s">
        <v>396</v>
      </c>
      <c r="B1314" t="s">
        <v>1936</v>
      </c>
      <c r="C1314" t="s">
        <v>695</v>
      </c>
      <c r="D1314" t="s">
        <v>689</v>
      </c>
      <c r="E1314">
        <v>33140</v>
      </c>
      <c r="F1314">
        <v>2960000</v>
      </c>
      <c r="G1314" t="str" cm="1">
        <f t="array" ref="G1314">IF(OR(VLOOKUP($C1314,Price_LookUp_tbl,11,FALSE)&gt;$F1314,VLOOKUP($C1314,Price_LookUp_tbl,12,FALSE)&lt;$F1314),"Yes","No")</f>
        <v>No</v>
      </c>
      <c r="H1314">
        <f t="shared" si="180"/>
        <v>-7.2417231871769502E-2</v>
      </c>
      <c r="I1314">
        <v>5</v>
      </c>
      <c r="J1314" t="str">
        <f t="shared" si="181"/>
        <v>No</v>
      </c>
      <c r="K1314">
        <f t="shared" si="182"/>
        <v>1.4818592382698701</v>
      </c>
      <c r="L1314">
        <v>4</v>
      </c>
      <c r="M1314" t="str">
        <f t="shared" si="183"/>
        <v>No</v>
      </c>
      <c r="N1314">
        <f t="shared" si="184"/>
        <v>0.81046044156909602</v>
      </c>
      <c r="O1314">
        <v>1298</v>
      </c>
      <c r="P1314" t="str">
        <f t="shared" si="185"/>
        <v>No</v>
      </c>
      <c r="Q1314">
        <f t="shared" si="186"/>
        <v>-0.356603287738326</v>
      </c>
      <c r="S1314">
        <v>1974</v>
      </c>
      <c r="T1314" t="str">
        <f t="shared" si="187"/>
        <v>No</v>
      </c>
      <c r="U1314">
        <f t="shared" si="188"/>
        <v>-2.5265061415205702E-2</v>
      </c>
      <c r="V1314">
        <v>28</v>
      </c>
      <c r="W1314">
        <v>2280</v>
      </c>
      <c r="X1314" t="s">
        <v>1135</v>
      </c>
      <c r="Y1314">
        <v>25.8140407</v>
      </c>
      <c r="Z1314">
        <v>-80.1254986</v>
      </c>
      <c r="AA1314">
        <v>0.65661533256547844</v>
      </c>
    </row>
    <row r="1315" spans="1:27" x14ac:dyDescent="0.3">
      <c r="A1315" t="s">
        <v>396</v>
      </c>
      <c r="B1315" t="s">
        <v>1937</v>
      </c>
      <c r="C1315" t="s">
        <v>695</v>
      </c>
      <c r="D1315" t="s">
        <v>689</v>
      </c>
      <c r="E1315">
        <v>33140</v>
      </c>
      <c r="F1315">
        <v>519000</v>
      </c>
      <c r="G1315" t="str" cm="1">
        <f t="array" ref="G1315">IF(OR(VLOOKUP($C1315,Price_LookUp_tbl,11,FALSE)&gt;$F1315,VLOOKUP($C1315,Price_LookUp_tbl,12,FALSE)&lt;$F1315),"Yes","No")</f>
        <v>No</v>
      </c>
      <c r="H1315">
        <f t="shared" si="180"/>
        <v>-0.46547859745515513</v>
      </c>
      <c r="I1315">
        <v>2</v>
      </c>
      <c r="J1315" t="str">
        <f t="shared" si="181"/>
        <v>No</v>
      </c>
      <c r="K1315">
        <f t="shared" si="182"/>
        <v>-0.30693858585555878</v>
      </c>
      <c r="L1315">
        <v>2</v>
      </c>
      <c r="M1315" t="str">
        <f t="shared" si="183"/>
        <v>No</v>
      </c>
      <c r="N1315">
        <f t="shared" si="184"/>
        <v>-0.36523427703458106</v>
      </c>
      <c r="O1315">
        <v>1000</v>
      </c>
      <c r="P1315" t="str">
        <f t="shared" si="185"/>
        <v>No</v>
      </c>
      <c r="Q1315">
        <f t="shared" si="186"/>
        <v>-0.53220719648180337</v>
      </c>
      <c r="S1315">
        <v>1966</v>
      </c>
      <c r="T1315" t="str">
        <f t="shared" si="187"/>
        <v>No</v>
      </c>
      <c r="U1315">
        <f t="shared" si="188"/>
        <v>-0.29287710858411869</v>
      </c>
      <c r="V1315">
        <v>72</v>
      </c>
      <c r="W1315">
        <v>519</v>
      </c>
      <c r="X1315" t="s">
        <v>1669</v>
      </c>
      <c r="Y1315">
        <v>25.8141657</v>
      </c>
      <c r="Z1315">
        <v>-80.134618799999998</v>
      </c>
      <c r="AA1315">
        <v>0.19198332928952744</v>
      </c>
    </row>
    <row r="1316" spans="1:27" x14ac:dyDescent="0.3">
      <c r="A1316" t="s">
        <v>396</v>
      </c>
      <c r="B1316" t="s">
        <v>1938</v>
      </c>
      <c r="C1316" t="s">
        <v>695</v>
      </c>
      <c r="D1316" t="s">
        <v>689</v>
      </c>
      <c r="E1316">
        <v>33140</v>
      </c>
      <c r="F1316">
        <v>495000</v>
      </c>
      <c r="G1316" t="str" cm="1">
        <f t="array" ref="G1316">IF(OR(VLOOKUP($C1316,Price_LookUp_tbl,11,FALSE)&gt;$F1316,VLOOKUP($C1316,Price_LookUp_tbl,12,FALSE)&lt;$F1316),"Yes","No")</f>
        <v>No</v>
      </c>
      <c r="H1316">
        <f t="shared" si="180"/>
        <v>-0.4693431909717472</v>
      </c>
      <c r="I1316">
        <v>1</v>
      </c>
      <c r="J1316" t="str">
        <f t="shared" si="181"/>
        <v>No</v>
      </c>
      <c r="K1316">
        <f t="shared" si="182"/>
        <v>-0.90320452723070177</v>
      </c>
      <c r="L1316">
        <v>1</v>
      </c>
      <c r="M1316" t="str">
        <f t="shared" si="183"/>
        <v>No</v>
      </c>
      <c r="N1316">
        <f t="shared" si="184"/>
        <v>-0.95308163633641962</v>
      </c>
      <c r="O1316">
        <v>775</v>
      </c>
      <c r="P1316" t="str">
        <f t="shared" si="185"/>
        <v>No</v>
      </c>
      <c r="Q1316">
        <f t="shared" si="186"/>
        <v>-0.66479404033174438</v>
      </c>
      <c r="S1316">
        <v>1966</v>
      </c>
      <c r="T1316" t="str">
        <f t="shared" si="187"/>
        <v>No</v>
      </c>
      <c r="U1316">
        <f t="shared" si="188"/>
        <v>-0.29287710858411869</v>
      </c>
      <c r="V1316">
        <v>97</v>
      </c>
      <c r="W1316">
        <v>639</v>
      </c>
      <c r="X1316" t="s">
        <v>1939</v>
      </c>
      <c r="Y1316">
        <v>25.8141657</v>
      </c>
      <c r="Z1316">
        <v>-80.134618799999998</v>
      </c>
      <c r="AA1316">
        <v>0.19198332928952744</v>
      </c>
    </row>
    <row r="1317" spans="1:27" x14ac:dyDescent="0.3">
      <c r="A1317" t="s">
        <v>396</v>
      </c>
      <c r="B1317" t="s">
        <v>1940</v>
      </c>
      <c r="C1317" t="s">
        <v>695</v>
      </c>
      <c r="D1317" t="s">
        <v>689</v>
      </c>
      <c r="E1317">
        <v>33140</v>
      </c>
      <c r="F1317">
        <v>675000</v>
      </c>
      <c r="G1317" t="str" cm="1">
        <f t="array" ref="G1317">IF(OR(VLOOKUP($C1317,Price_LookUp_tbl,11,FALSE)&gt;$F1317,VLOOKUP($C1317,Price_LookUp_tbl,12,FALSE)&lt;$F1317),"Yes","No")</f>
        <v>No</v>
      </c>
      <c r="H1317">
        <f t="shared" si="180"/>
        <v>-0.44035873959730665</v>
      </c>
      <c r="I1317">
        <v>2</v>
      </c>
      <c r="J1317" t="str">
        <f t="shared" si="181"/>
        <v>No</v>
      </c>
      <c r="K1317">
        <f t="shared" si="182"/>
        <v>-0.30693858585555878</v>
      </c>
      <c r="L1317">
        <v>2</v>
      </c>
      <c r="M1317" t="str">
        <f t="shared" si="183"/>
        <v>No</v>
      </c>
      <c r="N1317">
        <f t="shared" si="184"/>
        <v>-0.36523427703458106</v>
      </c>
      <c r="O1317">
        <v>874</v>
      </c>
      <c r="P1317" t="str">
        <f t="shared" si="185"/>
        <v>No</v>
      </c>
      <c r="Q1317">
        <f t="shared" si="186"/>
        <v>-0.60645582903777029</v>
      </c>
      <c r="S1317">
        <v>1981</v>
      </c>
      <c r="T1317" t="str">
        <f t="shared" si="187"/>
        <v>No</v>
      </c>
      <c r="U1317">
        <f t="shared" si="188"/>
        <v>0.20889547985759316</v>
      </c>
      <c r="V1317">
        <v>48</v>
      </c>
      <c r="W1317">
        <v>772</v>
      </c>
      <c r="X1317" t="s">
        <v>869</v>
      </c>
      <c r="Y1317">
        <v>25.8146074</v>
      </c>
      <c r="Z1317">
        <v>-80.122317499999994</v>
      </c>
      <c r="AA1317">
        <v>0.8399689906328871</v>
      </c>
    </row>
    <row r="1318" spans="1:27" x14ac:dyDescent="0.3">
      <c r="A1318" t="s">
        <v>396</v>
      </c>
      <c r="B1318" t="s">
        <v>1943</v>
      </c>
      <c r="C1318" t="s">
        <v>695</v>
      </c>
      <c r="D1318" t="s">
        <v>689</v>
      </c>
      <c r="E1318">
        <v>33140</v>
      </c>
      <c r="F1318">
        <v>2195000</v>
      </c>
      <c r="G1318" t="str" cm="1">
        <f t="array" ref="G1318">IF(OR(VLOOKUP($C1318,Price_LookUp_tbl,11,FALSE)&gt;$F1318,VLOOKUP($C1318,Price_LookUp_tbl,12,FALSE)&lt;$F1318),"Yes","No")</f>
        <v>No</v>
      </c>
      <c r="H1318">
        <f t="shared" si="180"/>
        <v>-0.19560115021314189</v>
      </c>
      <c r="I1318">
        <v>2</v>
      </c>
      <c r="J1318" t="str">
        <f t="shared" si="181"/>
        <v>No</v>
      </c>
      <c r="K1318">
        <f t="shared" si="182"/>
        <v>-0.30693858585555878</v>
      </c>
      <c r="L1318">
        <v>3</v>
      </c>
      <c r="M1318" t="str">
        <f t="shared" si="183"/>
        <v>No</v>
      </c>
      <c r="N1318">
        <f t="shared" si="184"/>
        <v>0.22261308226725748</v>
      </c>
      <c r="O1318">
        <v>1557</v>
      </c>
      <c r="P1318" t="str">
        <f t="shared" si="185"/>
        <v>No</v>
      </c>
      <c r="Q1318">
        <f t="shared" si="186"/>
        <v>-0.20398109859550506</v>
      </c>
      <c r="S1318">
        <v>2005</v>
      </c>
      <c r="T1318" t="str">
        <f t="shared" si="187"/>
        <v>No</v>
      </c>
      <c r="U1318">
        <f t="shared" si="188"/>
        <v>1.0117316213643321</v>
      </c>
      <c r="V1318">
        <v>14</v>
      </c>
      <c r="W1318">
        <v>1410</v>
      </c>
      <c r="X1318" t="s">
        <v>1944</v>
      </c>
      <c r="Y1318">
        <v>25.816663999999999</v>
      </c>
      <c r="Z1318">
        <v>-80.122726</v>
      </c>
      <c r="AA1318">
        <v>0.80083168969833229</v>
      </c>
    </row>
    <row r="1319" spans="1:27" x14ac:dyDescent="0.3">
      <c r="A1319" t="s">
        <v>396</v>
      </c>
      <c r="B1319" t="s">
        <v>1945</v>
      </c>
      <c r="C1319" t="s">
        <v>695</v>
      </c>
      <c r="D1319" t="s">
        <v>689</v>
      </c>
      <c r="E1319">
        <v>33140</v>
      </c>
      <c r="F1319">
        <v>1650000</v>
      </c>
      <c r="G1319" t="str" cm="1">
        <f t="array" ref="G1319">IF(OR(VLOOKUP($C1319,Price_LookUp_tbl,11,FALSE)&gt;$F1319,VLOOKUP($C1319,Price_LookUp_tbl,12,FALSE)&lt;$F1319),"Yes","No")</f>
        <v>No</v>
      </c>
      <c r="H1319">
        <f t="shared" si="180"/>
        <v>-0.28335962798575359</v>
      </c>
      <c r="I1319">
        <v>1</v>
      </c>
      <c r="J1319" t="str">
        <f t="shared" si="181"/>
        <v>No</v>
      </c>
      <c r="K1319">
        <f t="shared" si="182"/>
        <v>-0.90320452723070177</v>
      </c>
      <c r="L1319">
        <v>2</v>
      </c>
      <c r="M1319" t="str">
        <f t="shared" si="183"/>
        <v>No</v>
      </c>
      <c r="N1319">
        <f t="shared" si="184"/>
        <v>-0.36523427703458106</v>
      </c>
      <c r="O1319">
        <v>1002</v>
      </c>
      <c r="P1319" t="str">
        <f t="shared" si="185"/>
        <v>No</v>
      </c>
      <c r="Q1319">
        <f t="shared" si="186"/>
        <v>-0.53102864675869277</v>
      </c>
      <c r="S1319">
        <v>2005</v>
      </c>
      <c r="T1319" t="str">
        <f t="shared" si="187"/>
        <v>No</v>
      </c>
      <c r="U1319">
        <f t="shared" si="188"/>
        <v>1.0117316213643321</v>
      </c>
      <c r="V1319">
        <v>2</v>
      </c>
      <c r="W1319">
        <v>1647</v>
      </c>
      <c r="X1319" t="s">
        <v>946</v>
      </c>
      <c r="Y1319">
        <v>25.816663999999999</v>
      </c>
      <c r="Z1319">
        <v>-80.122726</v>
      </c>
      <c r="AA1319">
        <v>0.80083168969833229</v>
      </c>
    </row>
    <row r="1320" spans="1:27" x14ac:dyDescent="0.3">
      <c r="A1320" t="s">
        <v>396</v>
      </c>
      <c r="B1320" t="s">
        <v>1950</v>
      </c>
      <c r="C1320" t="s">
        <v>695</v>
      </c>
      <c r="D1320" t="s">
        <v>689</v>
      </c>
      <c r="E1320">
        <v>33140</v>
      </c>
      <c r="F1320">
        <v>4200000</v>
      </c>
      <c r="G1320" t="str" cm="1">
        <f t="array" ref="G1320">IF(OR(VLOOKUP($C1320,Price_LookUp_tbl,11,FALSE)&gt;$F1320,VLOOKUP($C1320,Price_LookUp_tbl,12,FALSE)&lt;$F1320),"Yes","No")</f>
        <v>No</v>
      </c>
      <c r="H1320">
        <f t="shared" si="180"/>
        <v>0.12725343315215437</v>
      </c>
      <c r="I1320">
        <v>2</v>
      </c>
      <c r="J1320" t="str">
        <f t="shared" si="181"/>
        <v>No</v>
      </c>
      <c r="K1320">
        <f t="shared" si="182"/>
        <v>-0.30693858585555878</v>
      </c>
      <c r="L1320">
        <v>2.5</v>
      </c>
      <c r="M1320" t="str">
        <f t="shared" si="183"/>
        <v>No</v>
      </c>
      <c r="N1320">
        <f t="shared" si="184"/>
        <v>-7.1310597383661786E-2</v>
      </c>
      <c r="O1320">
        <v>2020</v>
      </c>
      <c r="P1320" t="str">
        <f t="shared" si="185"/>
        <v>No</v>
      </c>
      <c r="Q1320">
        <f t="shared" si="186"/>
        <v>6.8853162304595678E-2</v>
      </c>
      <c r="S1320">
        <v>2019</v>
      </c>
      <c r="T1320" t="str">
        <f t="shared" si="187"/>
        <v>No</v>
      </c>
      <c r="U1320">
        <f t="shared" si="188"/>
        <v>1.4800527039099298</v>
      </c>
      <c r="V1320">
        <v>13</v>
      </c>
      <c r="W1320">
        <v>2079</v>
      </c>
      <c r="X1320" t="s">
        <v>1951</v>
      </c>
      <c r="Y1320">
        <v>25.822761799999999</v>
      </c>
      <c r="Z1320">
        <v>-80.132161600000003</v>
      </c>
      <c r="AA1320">
        <v>0.46415346445700867</v>
      </c>
    </row>
    <row r="1321" spans="1:27" x14ac:dyDescent="0.3">
      <c r="A1321" t="s">
        <v>396</v>
      </c>
      <c r="B1321" t="s">
        <v>1952</v>
      </c>
      <c r="C1321" t="s">
        <v>695</v>
      </c>
      <c r="D1321" t="s">
        <v>689</v>
      </c>
      <c r="E1321">
        <v>33140</v>
      </c>
      <c r="F1321">
        <v>295000</v>
      </c>
      <c r="G1321" t="str" cm="1">
        <f t="array" ref="G1321">IF(OR(VLOOKUP($C1321,Price_LookUp_tbl,11,FALSE)&gt;$F1321,VLOOKUP($C1321,Price_LookUp_tbl,12,FALSE)&lt;$F1321),"Yes","No")</f>
        <v>No</v>
      </c>
      <c r="H1321">
        <f t="shared" si="180"/>
        <v>-0.50154813694334788</v>
      </c>
      <c r="I1321">
        <v>1</v>
      </c>
      <c r="J1321" t="str">
        <f t="shared" si="181"/>
        <v>No</v>
      </c>
      <c r="K1321">
        <f t="shared" si="182"/>
        <v>-0.90320452723070177</v>
      </c>
      <c r="L1321">
        <v>1</v>
      </c>
      <c r="M1321" t="str">
        <f t="shared" si="183"/>
        <v>No</v>
      </c>
      <c r="N1321">
        <f t="shared" si="184"/>
        <v>-0.95308163633641962</v>
      </c>
      <c r="O1321">
        <v>750</v>
      </c>
      <c r="P1321" t="str">
        <f t="shared" si="185"/>
        <v>No</v>
      </c>
      <c r="Q1321">
        <f t="shared" si="186"/>
        <v>-0.67952591187062672</v>
      </c>
      <c r="S1321">
        <v>1950</v>
      </c>
      <c r="T1321" t="str">
        <f t="shared" si="187"/>
        <v>No</v>
      </c>
      <c r="U1321">
        <f t="shared" si="188"/>
        <v>-0.82810120292194467</v>
      </c>
      <c r="V1321">
        <v>41</v>
      </c>
      <c r="W1321">
        <v>393</v>
      </c>
      <c r="X1321" t="s">
        <v>1953</v>
      </c>
      <c r="Y1321">
        <v>25.822331299999998</v>
      </c>
      <c r="Z1321">
        <v>-80.126161800000006</v>
      </c>
      <c r="AA1321">
        <v>0.70050451327012708</v>
      </c>
    </row>
    <row r="1322" spans="1:27" x14ac:dyDescent="0.3">
      <c r="A1322" t="s">
        <v>396</v>
      </c>
      <c r="B1322" t="s">
        <v>1954</v>
      </c>
      <c r="C1322" t="s">
        <v>695</v>
      </c>
      <c r="D1322" t="s">
        <v>689</v>
      </c>
      <c r="E1322">
        <v>33140</v>
      </c>
      <c r="F1322">
        <v>500000</v>
      </c>
      <c r="G1322" t="str" cm="1">
        <f t="array" ref="G1322">IF(OR(VLOOKUP($C1322,Price_LookUp_tbl,11,FALSE)&gt;$F1322,VLOOKUP($C1322,Price_LookUp_tbl,12,FALSE)&lt;$F1322),"Yes","No")</f>
        <v>No</v>
      </c>
      <c r="H1322">
        <f t="shared" si="180"/>
        <v>-0.46853806732245717</v>
      </c>
      <c r="I1322">
        <v>1</v>
      </c>
      <c r="J1322" t="str">
        <f t="shared" si="181"/>
        <v>No</v>
      </c>
      <c r="K1322">
        <f t="shared" si="182"/>
        <v>-0.90320452723070177</v>
      </c>
      <c r="L1322">
        <v>2</v>
      </c>
      <c r="M1322" t="str">
        <f t="shared" si="183"/>
        <v>No</v>
      </c>
      <c r="N1322">
        <f t="shared" si="184"/>
        <v>-0.36523427703458106</v>
      </c>
      <c r="O1322">
        <v>927</v>
      </c>
      <c r="P1322" t="str">
        <f t="shared" si="185"/>
        <v>No</v>
      </c>
      <c r="Q1322">
        <f t="shared" si="186"/>
        <v>-0.57522426137533977</v>
      </c>
      <c r="S1322">
        <v>1962</v>
      </c>
      <c r="T1322" t="str">
        <f t="shared" si="187"/>
        <v>No</v>
      </c>
      <c r="U1322">
        <f t="shared" si="188"/>
        <v>-0.42668313216857517</v>
      </c>
      <c r="V1322">
        <v>16</v>
      </c>
      <c r="W1322">
        <v>539</v>
      </c>
      <c r="X1322" t="s">
        <v>620</v>
      </c>
      <c r="Y1322">
        <v>25.821797400000001</v>
      </c>
      <c r="Z1322">
        <v>-80.121746099999996</v>
      </c>
      <c r="AA1322">
        <v>0.92832089556408914</v>
      </c>
    </row>
    <row r="1323" spans="1:27" x14ac:dyDescent="0.3">
      <c r="A1323" t="s">
        <v>396</v>
      </c>
      <c r="B1323" t="s">
        <v>1955</v>
      </c>
      <c r="C1323" t="s">
        <v>695</v>
      </c>
      <c r="D1323" t="s">
        <v>689</v>
      </c>
      <c r="E1323">
        <v>33140</v>
      </c>
      <c r="F1323">
        <v>445000</v>
      </c>
      <c r="G1323" t="str" cm="1">
        <f t="array" ref="G1323">IF(OR(VLOOKUP($C1323,Price_LookUp_tbl,11,FALSE)&gt;$F1323,VLOOKUP($C1323,Price_LookUp_tbl,12,FALSE)&lt;$F1323),"Yes","No")</f>
        <v>No</v>
      </c>
      <c r="H1323">
        <f t="shared" si="180"/>
        <v>-0.47739442746464739</v>
      </c>
      <c r="I1323">
        <v>1</v>
      </c>
      <c r="J1323" t="str">
        <f t="shared" si="181"/>
        <v>No</v>
      </c>
      <c r="K1323">
        <f t="shared" si="182"/>
        <v>-0.90320452723070177</v>
      </c>
      <c r="L1323">
        <v>1</v>
      </c>
      <c r="M1323" t="str">
        <f t="shared" si="183"/>
        <v>No</v>
      </c>
      <c r="N1323">
        <f t="shared" si="184"/>
        <v>-0.95308163633641962</v>
      </c>
      <c r="O1323">
        <v>790</v>
      </c>
      <c r="P1323" t="str">
        <f t="shared" si="185"/>
        <v>No</v>
      </c>
      <c r="Q1323">
        <f t="shared" si="186"/>
        <v>-0.65595491740841494</v>
      </c>
      <c r="S1323">
        <v>1962</v>
      </c>
      <c r="T1323" t="str">
        <f t="shared" si="187"/>
        <v>No</v>
      </c>
      <c r="U1323">
        <f t="shared" si="188"/>
        <v>-0.42668313216857517</v>
      </c>
      <c r="V1323">
        <v>8</v>
      </c>
      <c r="W1323">
        <v>563</v>
      </c>
      <c r="X1323" t="s">
        <v>1141</v>
      </c>
      <c r="Y1323">
        <v>25.821797400000001</v>
      </c>
      <c r="Z1323">
        <v>-80.121746099999996</v>
      </c>
      <c r="AA1323">
        <v>0.92832089556408914</v>
      </c>
    </row>
    <row r="1324" spans="1:27" x14ac:dyDescent="0.3">
      <c r="A1324" t="s">
        <v>396</v>
      </c>
      <c r="B1324" t="s">
        <v>1956</v>
      </c>
      <c r="C1324" t="s">
        <v>695</v>
      </c>
      <c r="D1324" t="s">
        <v>689</v>
      </c>
      <c r="E1324">
        <v>33140</v>
      </c>
      <c r="F1324">
        <v>549000</v>
      </c>
      <c r="G1324" t="str" cm="1">
        <f t="array" ref="G1324">IF(OR(VLOOKUP($C1324,Price_LookUp_tbl,11,FALSE)&gt;$F1324,VLOOKUP($C1324,Price_LookUp_tbl,12,FALSE)&lt;$F1324),"Yes","No")</f>
        <v>No</v>
      </c>
      <c r="H1324">
        <f t="shared" si="180"/>
        <v>-0.46064785555941506</v>
      </c>
      <c r="I1324">
        <v>2</v>
      </c>
      <c r="J1324" t="str">
        <f t="shared" si="181"/>
        <v>No</v>
      </c>
      <c r="K1324">
        <f t="shared" si="182"/>
        <v>-0.30693858585555878</v>
      </c>
      <c r="L1324">
        <v>2</v>
      </c>
      <c r="M1324" t="str">
        <f t="shared" si="183"/>
        <v>No</v>
      </c>
      <c r="N1324">
        <f t="shared" si="184"/>
        <v>-0.36523427703458106</v>
      </c>
      <c r="O1324">
        <v>1134</v>
      </c>
      <c r="P1324" t="str">
        <f t="shared" si="185"/>
        <v>No</v>
      </c>
      <c r="Q1324">
        <f t="shared" si="186"/>
        <v>-0.4532443650333941</v>
      </c>
      <c r="S1324">
        <v>1962</v>
      </c>
      <c r="T1324" t="str">
        <f t="shared" si="187"/>
        <v>No</v>
      </c>
      <c r="U1324">
        <f t="shared" si="188"/>
        <v>-0.42668313216857517</v>
      </c>
      <c r="V1324">
        <v>34</v>
      </c>
      <c r="W1324">
        <v>484</v>
      </c>
      <c r="X1324" t="s">
        <v>1957</v>
      </c>
      <c r="Y1324">
        <v>25.821797400000001</v>
      </c>
      <c r="Z1324">
        <v>-80.121746099999996</v>
      </c>
      <c r="AA1324">
        <v>0.92832089556408914</v>
      </c>
    </row>
    <row r="1325" spans="1:27" x14ac:dyDescent="0.3">
      <c r="A1325" t="s">
        <v>396</v>
      </c>
      <c r="B1325" t="s">
        <v>1958</v>
      </c>
      <c r="C1325" t="s">
        <v>695</v>
      </c>
      <c r="D1325" t="s">
        <v>689</v>
      </c>
      <c r="E1325">
        <v>33140</v>
      </c>
      <c r="F1325">
        <v>3690000</v>
      </c>
      <c r="G1325" t="str" cm="1">
        <f t="array" ref="G1325">IF(OR(VLOOKUP($C1325,Price_LookUp_tbl,11,FALSE)&gt;$F1325,VLOOKUP($C1325,Price_LookUp_tbl,12,FALSE)&lt;$F1325),"Yes","No")</f>
        <v>No</v>
      </c>
      <c r="H1325">
        <f t="shared" si="180"/>
        <v>4.5130820924572788E-2</v>
      </c>
      <c r="I1325">
        <v>3</v>
      </c>
      <c r="J1325" t="str">
        <f t="shared" si="181"/>
        <v>No</v>
      </c>
      <c r="K1325">
        <f t="shared" si="182"/>
        <v>0.28932735551958422</v>
      </c>
      <c r="L1325">
        <v>3</v>
      </c>
      <c r="M1325" t="str">
        <f t="shared" si="183"/>
        <v>No</v>
      </c>
      <c r="N1325">
        <f t="shared" si="184"/>
        <v>0.22261308226725748</v>
      </c>
      <c r="O1325">
        <v>2010</v>
      </c>
      <c r="P1325" t="str">
        <f t="shared" si="185"/>
        <v>No</v>
      </c>
      <c r="Q1325">
        <f t="shared" si="186"/>
        <v>6.2960413689042746E-2</v>
      </c>
      <c r="S1325">
        <v>2000</v>
      </c>
      <c r="T1325" t="str">
        <f t="shared" si="187"/>
        <v>No</v>
      </c>
      <c r="U1325">
        <f t="shared" si="188"/>
        <v>0.84447409188376155</v>
      </c>
      <c r="V1325">
        <v>71</v>
      </c>
      <c r="W1325">
        <v>1836</v>
      </c>
      <c r="X1325" t="s">
        <v>1959</v>
      </c>
      <c r="Y1325">
        <v>25.822419499999999</v>
      </c>
      <c r="Z1325">
        <v>-80.121616200000005</v>
      </c>
      <c r="AA1325">
        <v>0.95252301712029963</v>
      </c>
    </row>
    <row r="1326" spans="1:27" x14ac:dyDescent="0.3">
      <c r="A1326" t="s">
        <v>396</v>
      </c>
      <c r="B1326" t="s">
        <v>1960</v>
      </c>
      <c r="C1326" t="s">
        <v>695</v>
      </c>
      <c r="D1326" t="s">
        <v>689</v>
      </c>
      <c r="E1326">
        <v>33140</v>
      </c>
      <c r="F1326">
        <v>1150000</v>
      </c>
      <c r="G1326" t="str" cm="1">
        <f t="array" ref="G1326">IF(OR(VLOOKUP($C1326,Price_LookUp_tbl,11,FALSE)&gt;$F1326,VLOOKUP($C1326,Price_LookUp_tbl,12,FALSE)&lt;$F1326),"Yes","No")</f>
        <v>No</v>
      </c>
      <c r="H1326">
        <f t="shared" si="180"/>
        <v>-0.36387199291475514</v>
      </c>
      <c r="I1326">
        <v>1</v>
      </c>
      <c r="J1326" t="str">
        <f t="shared" si="181"/>
        <v>No</v>
      </c>
      <c r="K1326">
        <f t="shared" si="182"/>
        <v>-0.90320452723070177</v>
      </c>
      <c r="L1326">
        <v>2</v>
      </c>
      <c r="M1326" t="str">
        <f t="shared" si="183"/>
        <v>No</v>
      </c>
      <c r="N1326">
        <f t="shared" si="184"/>
        <v>-0.36523427703458106</v>
      </c>
      <c r="O1326">
        <v>1100</v>
      </c>
      <c r="P1326" t="str">
        <f t="shared" si="185"/>
        <v>No</v>
      </c>
      <c r="Q1326">
        <f t="shared" si="186"/>
        <v>-0.47327971032627403</v>
      </c>
      <c r="S1326">
        <v>2000</v>
      </c>
      <c r="T1326" t="str">
        <f t="shared" si="187"/>
        <v>No</v>
      </c>
      <c r="U1326">
        <f t="shared" si="188"/>
        <v>0.84447409188376155</v>
      </c>
      <c r="V1326">
        <v>3</v>
      </c>
      <c r="W1326">
        <v>1045</v>
      </c>
      <c r="X1326" t="s">
        <v>1961</v>
      </c>
      <c r="Y1326">
        <v>25.822419499999999</v>
      </c>
      <c r="Z1326">
        <v>-80.121616200000005</v>
      </c>
      <c r="AA1326">
        <v>0.95252301712029963</v>
      </c>
    </row>
    <row r="1327" spans="1:27" x14ac:dyDescent="0.3">
      <c r="A1327" t="s">
        <v>396</v>
      </c>
      <c r="B1327" t="s">
        <v>1962</v>
      </c>
      <c r="C1327" t="s">
        <v>695</v>
      </c>
      <c r="D1327" t="s">
        <v>689</v>
      </c>
      <c r="E1327">
        <v>33140</v>
      </c>
      <c r="F1327">
        <v>2090000</v>
      </c>
      <c r="G1327" t="str" cm="1">
        <f t="array" ref="G1327">IF(OR(VLOOKUP($C1327,Price_LookUp_tbl,11,FALSE)&gt;$F1327,VLOOKUP($C1327,Price_LookUp_tbl,12,FALSE)&lt;$F1327),"Yes","No")</f>
        <v>No</v>
      </c>
      <c r="H1327">
        <f t="shared" si="180"/>
        <v>-0.21250874684823223</v>
      </c>
      <c r="I1327">
        <v>2</v>
      </c>
      <c r="J1327" t="str">
        <f t="shared" si="181"/>
        <v>No</v>
      </c>
      <c r="K1327">
        <f t="shared" si="182"/>
        <v>-0.30693858585555878</v>
      </c>
      <c r="L1327">
        <v>2</v>
      </c>
      <c r="M1327" t="str">
        <f t="shared" si="183"/>
        <v>No</v>
      </c>
      <c r="N1327">
        <f t="shared" si="184"/>
        <v>-0.36523427703458106</v>
      </c>
      <c r="O1327">
        <v>1550</v>
      </c>
      <c r="P1327" t="str">
        <f t="shared" si="185"/>
        <v>No</v>
      </c>
      <c r="Q1327">
        <f t="shared" si="186"/>
        <v>-0.20810602262639211</v>
      </c>
      <c r="S1327">
        <v>2000</v>
      </c>
      <c r="T1327" t="str">
        <f t="shared" si="187"/>
        <v>No</v>
      </c>
      <c r="U1327">
        <f t="shared" si="188"/>
        <v>0.84447409188376155</v>
      </c>
      <c r="V1327">
        <v>71</v>
      </c>
      <c r="W1327">
        <v>1348</v>
      </c>
      <c r="X1327" t="s">
        <v>1963</v>
      </c>
      <c r="Y1327">
        <v>25.822419499999999</v>
      </c>
      <c r="Z1327">
        <v>-80.121616200000005</v>
      </c>
      <c r="AA1327">
        <v>0.95252301712029963</v>
      </c>
    </row>
    <row r="1328" spans="1:27" x14ac:dyDescent="0.3">
      <c r="A1328" t="s">
        <v>396</v>
      </c>
      <c r="B1328" t="s">
        <v>1964</v>
      </c>
      <c r="C1328" t="s">
        <v>695</v>
      </c>
      <c r="D1328" t="s">
        <v>689</v>
      </c>
      <c r="E1328">
        <v>33140</v>
      </c>
      <c r="F1328">
        <v>2999000</v>
      </c>
      <c r="G1328" t="str" cm="1">
        <f t="array" ref="G1328">IF(OR(VLOOKUP($C1328,Price_LookUp_tbl,11,FALSE)&gt;$F1328,VLOOKUP($C1328,Price_LookUp_tbl,12,FALSE)&lt;$F1328),"Yes","No")</f>
        <v>No</v>
      </c>
      <c r="H1328">
        <f t="shared" si="180"/>
        <v>-6.6137267407307382E-2</v>
      </c>
      <c r="I1328">
        <v>3</v>
      </c>
      <c r="J1328" t="str">
        <f t="shared" si="181"/>
        <v>No</v>
      </c>
      <c r="K1328">
        <f t="shared" si="182"/>
        <v>0.28932735551958422</v>
      </c>
      <c r="L1328">
        <v>3</v>
      </c>
      <c r="M1328" t="str">
        <f t="shared" si="183"/>
        <v>No</v>
      </c>
      <c r="N1328">
        <f t="shared" si="184"/>
        <v>0.22261308226725748</v>
      </c>
      <c r="O1328">
        <v>2010</v>
      </c>
      <c r="P1328" t="str">
        <f t="shared" si="185"/>
        <v>No</v>
      </c>
      <c r="Q1328">
        <f t="shared" si="186"/>
        <v>6.2960413689042746E-2</v>
      </c>
      <c r="S1328">
        <v>2000</v>
      </c>
      <c r="T1328" t="str">
        <f t="shared" si="187"/>
        <v>No</v>
      </c>
      <c r="U1328">
        <f t="shared" si="188"/>
        <v>0.84447409188376155</v>
      </c>
      <c r="V1328">
        <v>79</v>
      </c>
      <c r="W1328">
        <v>1492</v>
      </c>
      <c r="X1328" t="s">
        <v>1493</v>
      </c>
      <c r="Y1328">
        <v>25.822419499999999</v>
      </c>
      <c r="Z1328">
        <v>-80.121616200000005</v>
      </c>
      <c r="AA1328">
        <v>0.95252301712029963</v>
      </c>
    </row>
    <row r="1329" spans="1:27" x14ac:dyDescent="0.3">
      <c r="A1329" t="s">
        <v>396</v>
      </c>
      <c r="B1329" t="s">
        <v>1965</v>
      </c>
      <c r="C1329" t="s">
        <v>695</v>
      </c>
      <c r="D1329" t="s">
        <v>689</v>
      </c>
      <c r="E1329">
        <v>33140</v>
      </c>
      <c r="F1329">
        <v>1850000</v>
      </c>
      <c r="G1329" t="str" cm="1">
        <f t="array" ref="G1329">IF(OR(VLOOKUP($C1329,Price_LookUp_tbl,11,FALSE)&gt;$F1329,VLOOKUP($C1329,Price_LookUp_tbl,12,FALSE)&lt;$F1329),"Yes","No")</f>
        <v>No</v>
      </c>
      <c r="H1329">
        <f t="shared" si="180"/>
        <v>-0.25115468201415297</v>
      </c>
      <c r="I1329">
        <v>2</v>
      </c>
      <c r="J1329" t="str">
        <f t="shared" si="181"/>
        <v>No</v>
      </c>
      <c r="K1329">
        <f t="shared" si="182"/>
        <v>-0.30693858585555878</v>
      </c>
      <c r="L1329">
        <v>2</v>
      </c>
      <c r="M1329" t="str">
        <f t="shared" si="183"/>
        <v>No</v>
      </c>
      <c r="N1329">
        <f t="shared" si="184"/>
        <v>-0.36523427703458106</v>
      </c>
      <c r="O1329">
        <v>1380</v>
      </c>
      <c r="P1329" t="str">
        <f t="shared" si="185"/>
        <v>No</v>
      </c>
      <c r="Q1329">
        <f t="shared" si="186"/>
        <v>-0.30828274909079195</v>
      </c>
      <c r="S1329">
        <v>2000</v>
      </c>
      <c r="T1329" t="str">
        <f t="shared" si="187"/>
        <v>No</v>
      </c>
      <c r="U1329">
        <f t="shared" si="188"/>
        <v>0.84447409188376155</v>
      </c>
      <c r="V1329">
        <v>78</v>
      </c>
      <c r="W1329">
        <v>1341</v>
      </c>
      <c r="X1329" t="s">
        <v>1966</v>
      </c>
      <c r="Y1329">
        <v>25.823219999999999</v>
      </c>
      <c r="Z1329">
        <v>-80.121531000000004</v>
      </c>
      <c r="AA1329">
        <v>0.98109952842028081</v>
      </c>
    </row>
    <row r="1330" spans="1:27" x14ac:dyDescent="0.3">
      <c r="A1330" t="s">
        <v>396</v>
      </c>
      <c r="B1330" t="s">
        <v>1967</v>
      </c>
      <c r="C1330" t="s">
        <v>695</v>
      </c>
      <c r="D1330" t="s">
        <v>689</v>
      </c>
      <c r="E1330">
        <v>33140</v>
      </c>
      <c r="F1330">
        <v>3790000</v>
      </c>
      <c r="G1330" t="str" cm="1">
        <f t="array" ref="G1330">IF(OR(VLOOKUP($C1330,Price_LookUp_tbl,11,FALSE)&gt;$F1330,VLOOKUP($C1330,Price_LookUp_tbl,12,FALSE)&lt;$F1330),"Yes","No")</f>
        <v>No</v>
      </c>
      <c r="H1330">
        <f t="shared" si="180"/>
        <v>6.1233293910373097E-2</v>
      </c>
      <c r="I1330">
        <v>3</v>
      </c>
      <c r="J1330" t="str">
        <f t="shared" si="181"/>
        <v>No</v>
      </c>
      <c r="K1330">
        <f t="shared" si="182"/>
        <v>0.28932735551958422</v>
      </c>
      <c r="L1330">
        <v>3</v>
      </c>
      <c r="M1330" t="str">
        <f t="shared" si="183"/>
        <v>No</v>
      </c>
      <c r="N1330">
        <f t="shared" si="184"/>
        <v>0.22261308226725748</v>
      </c>
      <c r="O1330">
        <v>1940</v>
      </c>
      <c r="P1330" t="str">
        <f t="shared" si="185"/>
        <v>No</v>
      </c>
      <c r="Q1330">
        <f t="shared" si="186"/>
        <v>2.1711173380172224E-2</v>
      </c>
      <c r="S1330">
        <v>2000</v>
      </c>
      <c r="T1330" t="str">
        <f t="shared" si="187"/>
        <v>No</v>
      </c>
      <c r="U1330">
        <f t="shared" si="188"/>
        <v>0.84447409188376155</v>
      </c>
      <c r="V1330">
        <v>41</v>
      </c>
      <c r="W1330">
        <v>1954</v>
      </c>
      <c r="X1330" t="s">
        <v>1968</v>
      </c>
      <c r="Y1330">
        <v>25.823219999999999</v>
      </c>
      <c r="Z1330">
        <v>-80.121531000000004</v>
      </c>
      <c r="AA1330">
        <v>0.98109952842028081</v>
      </c>
    </row>
    <row r="1331" spans="1:27" x14ac:dyDescent="0.3">
      <c r="A1331" t="s">
        <v>396</v>
      </c>
      <c r="B1331" t="s">
        <v>1969</v>
      </c>
      <c r="C1331" t="s">
        <v>695</v>
      </c>
      <c r="D1331" t="s">
        <v>689</v>
      </c>
      <c r="E1331">
        <v>33140</v>
      </c>
      <c r="F1331">
        <v>575000</v>
      </c>
      <c r="G1331" t="str" cm="1">
        <f t="array" ref="G1331">IF(OR(VLOOKUP($C1331,Price_LookUp_tbl,11,FALSE)&gt;$F1331,VLOOKUP($C1331,Price_LookUp_tbl,12,FALSE)&lt;$F1331),"Yes","No")</f>
        <v>No</v>
      </c>
      <c r="H1331">
        <f t="shared" si="180"/>
        <v>-0.45646121258310696</v>
      </c>
      <c r="I1331">
        <v>2</v>
      </c>
      <c r="J1331" t="str">
        <f t="shared" si="181"/>
        <v>No</v>
      </c>
      <c r="K1331">
        <f t="shared" si="182"/>
        <v>-0.30693858585555878</v>
      </c>
      <c r="L1331">
        <v>2</v>
      </c>
      <c r="M1331" t="str">
        <f t="shared" si="183"/>
        <v>No</v>
      </c>
      <c r="N1331">
        <f t="shared" si="184"/>
        <v>-0.36523427703458106</v>
      </c>
      <c r="O1331">
        <v>1250</v>
      </c>
      <c r="P1331" t="str">
        <f t="shared" si="185"/>
        <v>No</v>
      </c>
      <c r="Q1331">
        <f t="shared" si="186"/>
        <v>-0.38488848109298007</v>
      </c>
      <c r="S1331">
        <v>1953</v>
      </c>
      <c r="T1331" t="str">
        <f t="shared" si="187"/>
        <v>No</v>
      </c>
      <c r="U1331">
        <f t="shared" si="188"/>
        <v>-0.72774668523360231</v>
      </c>
      <c r="V1331">
        <v>27</v>
      </c>
      <c r="W1331">
        <v>460</v>
      </c>
      <c r="X1331" t="s">
        <v>1970</v>
      </c>
      <c r="Y1331">
        <v>25.823629700000001</v>
      </c>
      <c r="Z1331">
        <v>-80.125934099999995</v>
      </c>
      <c r="AA1331">
        <v>0.7643035473347024</v>
      </c>
    </row>
    <row r="1332" spans="1:27" x14ac:dyDescent="0.3">
      <c r="A1332" t="s">
        <v>396</v>
      </c>
      <c r="B1332" t="s">
        <v>1971</v>
      </c>
      <c r="C1332" t="s">
        <v>695</v>
      </c>
      <c r="D1332" t="s">
        <v>689</v>
      </c>
      <c r="E1332">
        <v>33140</v>
      </c>
      <c r="F1332">
        <v>450000</v>
      </c>
      <c r="G1332" t="str" cm="1">
        <f t="array" ref="G1332">IF(OR(VLOOKUP($C1332,Price_LookUp_tbl,11,FALSE)&gt;$F1332,VLOOKUP($C1332,Price_LookUp_tbl,12,FALSE)&lt;$F1332),"Yes","No")</f>
        <v>No</v>
      </c>
      <c r="H1332">
        <f t="shared" si="180"/>
        <v>-0.47658930381535736</v>
      </c>
      <c r="I1332">
        <v>2</v>
      </c>
      <c r="J1332" t="str">
        <f t="shared" si="181"/>
        <v>No</v>
      </c>
      <c r="K1332">
        <f t="shared" si="182"/>
        <v>-0.30693858585555878</v>
      </c>
      <c r="L1332">
        <v>2</v>
      </c>
      <c r="M1332" t="str">
        <f t="shared" si="183"/>
        <v>No</v>
      </c>
      <c r="N1332">
        <f t="shared" si="184"/>
        <v>-0.36523427703458106</v>
      </c>
      <c r="O1332">
        <v>1099</v>
      </c>
      <c r="P1332" t="str">
        <f t="shared" si="185"/>
        <v>No</v>
      </c>
      <c r="Q1332">
        <f t="shared" si="186"/>
        <v>-0.47386898518782933</v>
      </c>
      <c r="S1332">
        <v>1967</v>
      </c>
      <c r="T1332" t="str">
        <f t="shared" si="187"/>
        <v>No</v>
      </c>
      <c r="U1332">
        <f t="shared" si="188"/>
        <v>-0.25942560268800458</v>
      </c>
      <c r="V1332">
        <v>123</v>
      </c>
      <c r="W1332">
        <v>409</v>
      </c>
      <c r="X1332" t="s">
        <v>856</v>
      </c>
      <c r="Y1332">
        <v>25.8255731</v>
      </c>
      <c r="Z1332">
        <v>-80.120918200000006</v>
      </c>
      <c r="AA1332">
        <v>1.0960808105073825</v>
      </c>
    </row>
    <row r="1333" spans="1:27" x14ac:dyDescent="0.3">
      <c r="A1333" t="s">
        <v>396</v>
      </c>
      <c r="B1333" t="s">
        <v>1972</v>
      </c>
      <c r="C1333" t="s">
        <v>695</v>
      </c>
      <c r="D1333" t="s">
        <v>689</v>
      </c>
      <c r="E1333">
        <v>33140</v>
      </c>
      <c r="F1333">
        <v>695000</v>
      </c>
      <c r="G1333" t="str" cm="1">
        <f t="array" ref="G1333">IF(OR(VLOOKUP($C1333,Price_LookUp_tbl,11,FALSE)&gt;$F1333,VLOOKUP($C1333,Price_LookUp_tbl,12,FALSE)&lt;$F1333),"Yes","No")</f>
        <v>No</v>
      </c>
      <c r="H1333">
        <f t="shared" si="180"/>
        <v>-0.43713824500014659</v>
      </c>
      <c r="I1333">
        <v>1</v>
      </c>
      <c r="J1333" t="str">
        <f t="shared" si="181"/>
        <v>No</v>
      </c>
      <c r="K1333">
        <f t="shared" si="182"/>
        <v>-0.90320452723070177</v>
      </c>
      <c r="L1333">
        <v>3.5</v>
      </c>
      <c r="M1333" t="str">
        <f t="shared" si="183"/>
        <v>No</v>
      </c>
      <c r="N1333">
        <f t="shared" si="184"/>
        <v>0.51653676191817677</v>
      </c>
      <c r="O1333">
        <v>1371</v>
      </c>
      <c r="P1333" t="str">
        <f t="shared" si="185"/>
        <v>No</v>
      </c>
      <c r="Q1333">
        <f t="shared" si="186"/>
        <v>-0.3135862228447896</v>
      </c>
      <c r="S1333">
        <v>1967</v>
      </c>
      <c r="T1333" t="str">
        <f t="shared" si="187"/>
        <v>No</v>
      </c>
      <c r="U1333">
        <f t="shared" si="188"/>
        <v>-0.25942560268800458</v>
      </c>
      <c r="V1333">
        <v>8</v>
      </c>
      <c r="W1333">
        <v>507</v>
      </c>
      <c r="X1333" t="s">
        <v>1973</v>
      </c>
      <c r="Y1333">
        <v>25.8255731</v>
      </c>
      <c r="Z1333">
        <v>-80.120918200000006</v>
      </c>
      <c r="AA1333">
        <v>1.0960808105073825</v>
      </c>
    </row>
    <row r="1334" spans="1:27" x14ac:dyDescent="0.3">
      <c r="A1334" t="s">
        <v>396</v>
      </c>
      <c r="B1334" t="s">
        <v>1974</v>
      </c>
      <c r="C1334" t="s">
        <v>695</v>
      </c>
      <c r="D1334" t="s">
        <v>689</v>
      </c>
      <c r="E1334">
        <v>33140</v>
      </c>
      <c r="F1334">
        <v>525000</v>
      </c>
      <c r="G1334" t="str" cm="1">
        <f t="array" ref="G1334">IF(OR(VLOOKUP($C1334,Price_LookUp_tbl,11,FALSE)&gt;$F1334,VLOOKUP($C1334,Price_LookUp_tbl,12,FALSE)&lt;$F1334),"Yes","No")</f>
        <v>No</v>
      </c>
      <c r="H1334">
        <f t="shared" si="180"/>
        <v>-0.46451244907600714</v>
      </c>
      <c r="I1334">
        <v>1</v>
      </c>
      <c r="J1334" t="str">
        <f t="shared" si="181"/>
        <v>No</v>
      </c>
      <c r="K1334">
        <f t="shared" si="182"/>
        <v>-0.90320452723070177</v>
      </c>
      <c r="L1334">
        <v>1</v>
      </c>
      <c r="M1334" t="str">
        <f t="shared" si="183"/>
        <v>No</v>
      </c>
      <c r="N1334">
        <f t="shared" si="184"/>
        <v>-0.95308163633641962</v>
      </c>
      <c r="O1334">
        <v>1026</v>
      </c>
      <c r="P1334" t="str">
        <f t="shared" si="185"/>
        <v>No</v>
      </c>
      <c r="Q1334">
        <f t="shared" si="186"/>
        <v>-0.51688605008136579</v>
      </c>
      <c r="S1334">
        <v>1964</v>
      </c>
      <c r="T1334" t="str">
        <f t="shared" si="187"/>
        <v>No</v>
      </c>
      <c r="U1334">
        <f t="shared" si="188"/>
        <v>-0.35978012037634693</v>
      </c>
      <c r="V1334">
        <v>168</v>
      </c>
      <c r="W1334">
        <v>512</v>
      </c>
      <c r="X1334" t="s">
        <v>1975</v>
      </c>
      <c r="Y1334">
        <v>25.8265484</v>
      </c>
      <c r="Z1334">
        <v>-80.121136300000003</v>
      </c>
      <c r="AA1334">
        <v>1.1238509307800362</v>
      </c>
    </row>
    <row r="1335" spans="1:27" x14ac:dyDescent="0.3">
      <c r="A1335" t="s">
        <v>396</v>
      </c>
      <c r="B1335" t="s">
        <v>1976</v>
      </c>
      <c r="C1335" t="s">
        <v>695</v>
      </c>
      <c r="D1335" t="s">
        <v>689</v>
      </c>
      <c r="E1335">
        <v>33140</v>
      </c>
      <c r="F1335">
        <v>899000</v>
      </c>
      <c r="G1335" t="str" cm="1">
        <f t="array" ref="G1335">IF(OR(VLOOKUP($C1335,Price_LookUp_tbl,11,FALSE)&gt;$F1335,VLOOKUP($C1335,Price_LookUp_tbl,12,FALSE)&lt;$F1335),"Yes","No")</f>
        <v>No</v>
      </c>
      <c r="H1335">
        <f t="shared" si="180"/>
        <v>-0.40428920010911396</v>
      </c>
      <c r="I1335">
        <v>2</v>
      </c>
      <c r="J1335" t="str">
        <f t="shared" si="181"/>
        <v>No</v>
      </c>
      <c r="K1335">
        <f t="shared" si="182"/>
        <v>-0.30693858585555878</v>
      </c>
      <c r="L1335">
        <v>2</v>
      </c>
      <c r="M1335" t="str">
        <f t="shared" si="183"/>
        <v>No</v>
      </c>
      <c r="N1335">
        <f t="shared" si="184"/>
        <v>-0.36523427703458106</v>
      </c>
      <c r="O1335">
        <v>1340</v>
      </c>
      <c r="P1335" t="str">
        <f t="shared" si="185"/>
        <v>No</v>
      </c>
      <c r="Q1335">
        <f t="shared" si="186"/>
        <v>-0.33185374355300368</v>
      </c>
      <c r="S1335">
        <v>1964</v>
      </c>
      <c r="T1335" t="str">
        <f t="shared" si="187"/>
        <v>No</v>
      </c>
      <c r="U1335">
        <f t="shared" si="188"/>
        <v>-0.35978012037634693</v>
      </c>
      <c r="V1335">
        <v>66</v>
      </c>
      <c r="W1335">
        <v>671</v>
      </c>
      <c r="X1335" t="s">
        <v>1977</v>
      </c>
      <c r="Y1335">
        <v>25.8265484</v>
      </c>
      <c r="Z1335">
        <v>-80.121136300000003</v>
      </c>
      <c r="AA1335">
        <v>1.1238509307800362</v>
      </c>
    </row>
    <row r="1336" spans="1:27" x14ac:dyDescent="0.3">
      <c r="A1336" t="s">
        <v>396</v>
      </c>
      <c r="B1336" t="s">
        <v>1978</v>
      </c>
      <c r="C1336" t="s">
        <v>695</v>
      </c>
      <c r="D1336" t="s">
        <v>689</v>
      </c>
      <c r="E1336">
        <v>33140</v>
      </c>
      <c r="F1336">
        <v>1000000</v>
      </c>
      <c r="G1336" t="str" cm="1">
        <f t="array" ref="G1336">IF(OR(VLOOKUP($C1336,Price_LookUp_tbl,11,FALSE)&gt;$F1336,VLOOKUP($C1336,Price_LookUp_tbl,12,FALSE)&lt;$F1336),"Yes","No")</f>
        <v>No</v>
      </c>
      <c r="H1336">
        <f t="shared" si="180"/>
        <v>-0.38802570239345563</v>
      </c>
      <c r="I1336">
        <v>3</v>
      </c>
      <c r="J1336" t="str">
        <f t="shared" si="181"/>
        <v>No</v>
      </c>
      <c r="K1336">
        <f t="shared" si="182"/>
        <v>0.28932735551958422</v>
      </c>
      <c r="L1336">
        <v>2.5</v>
      </c>
      <c r="M1336" t="str">
        <f t="shared" si="183"/>
        <v>No</v>
      </c>
      <c r="N1336">
        <f t="shared" si="184"/>
        <v>-7.1310597383661786E-2</v>
      </c>
      <c r="O1336">
        <v>2091</v>
      </c>
      <c r="P1336" t="str">
        <f t="shared" si="185"/>
        <v>No</v>
      </c>
      <c r="Q1336">
        <f t="shared" si="186"/>
        <v>0.1106916774750215</v>
      </c>
      <c r="S1336">
        <v>1964</v>
      </c>
      <c r="T1336" t="str">
        <f t="shared" si="187"/>
        <v>No</v>
      </c>
      <c r="U1336">
        <f t="shared" si="188"/>
        <v>-0.35978012037634693</v>
      </c>
      <c r="V1336">
        <v>41</v>
      </c>
      <c r="W1336">
        <v>478</v>
      </c>
      <c r="X1336" t="s">
        <v>858</v>
      </c>
      <c r="Y1336">
        <v>25.8265484</v>
      </c>
      <c r="Z1336">
        <v>-80.121136300000003</v>
      </c>
      <c r="AA1336">
        <v>1.1238509307800362</v>
      </c>
    </row>
    <row r="1337" spans="1:27" x14ac:dyDescent="0.3">
      <c r="A1337" t="s">
        <v>396</v>
      </c>
      <c r="B1337" t="s">
        <v>1979</v>
      </c>
      <c r="C1337" t="s">
        <v>695</v>
      </c>
      <c r="D1337" t="s">
        <v>689</v>
      </c>
      <c r="E1337">
        <v>33140</v>
      </c>
      <c r="F1337">
        <v>1990000</v>
      </c>
      <c r="G1337" t="str" cm="1">
        <f t="array" ref="G1337">IF(OR(VLOOKUP($C1337,Price_LookUp_tbl,11,FALSE)&gt;$F1337,VLOOKUP($C1337,Price_LookUp_tbl,12,FALSE)&lt;$F1337),"Yes","No")</f>
        <v>No</v>
      </c>
      <c r="H1337">
        <f t="shared" si="180"/>
        <v>-0.22861121983403254</v>
      </c>
      <c r="I1337">
        <v>2</v>
      </c>
      <c r="J1337" t="str">
        <f t="shared" si="181"/>
        <v>No</v>
      </c>
      <c r="K1337">
        <f t="shared" si="182"/>
        <v>-0.30693858585555878</v>
      </c>
      <c r="L1337">
        <v>2</v>
      </c>
      <c r="M1337" t="str">
        <f t="shared" si="183"/>
        <v>No</v>
      </c>
      <c r="N1337">
        <f t="shared" si="184"/>
        <v>-0.36523427703458106</v>
      </c>
      <c r="O1337">
        <v>1750</v>
      </c>
      <c r="P1337" t="str">
        <f t="shared" si="185"/>
        <v>No</v>
      </c>
      <c r="Q1337">
        <f t="shared" si="186"/>
        <v>-9.0251050315333481E-2</v>
      </c>
      <c r="S1337">
        <v>1995</v>
      </c>
      <c r="T1337" t="str">
        <f t="shared" si="187"/>
        <v>No</v>
      </c>
      <c r="U1337">
        <f t="shared" si="188"/>
        <v>0.67721656240319095</v>
      </c>
      <c r="V1337">
        <v>107</v>
      </c>
      <c r="W1337">
        <v>1137</v>
      </c>
      <c r="X1337" t="s">
        <v>1980</v>
      </c>
      <c r="Y1337">
        <v>25.826951099999999</v>
      </c>
      <c r="Z1337">
        <v>-80.121005400000001</v>
      </c>
      <c r="AA1337">
        <v>1.1471764539595772</v>
      </c>
    </row>
    <row r="1338" spans="1:27" x14ac:dyDescent="0.3">
      <c r="A1338" t="s">
        <v>396</v>
      </c>
      <c r="B1338" t="s">
        <v>1981</v>
      </c>
      <c r="C1338" t="s">
        <v>695</v>
      </c>
      <c r="D1338" t="s">
        <v>689</v>
      </c>
      <c r="E1338">
        <v>33140</v>
      </c>
      <c r="F1338">
        <v>2325000</v>
      </c>
      <c r="G1338" t="str" cm="1">
        <f t="array" ref="G1338">IF(OR(VLOOKUP($C1338,Price_LookUp_tbl,11,FALSE)&gt;$F1338,VLOOKUP($C1338,Price_LookUp_tbl,12,FALSE)&lt;$F1338),"Yes","No")</f>
        <v>No</v>
      </c>
      <c r="H1338">
        <f t="shared" si="180"/>
        <v>-0.17466793533160149</v>
      </c>
      <c r="I1338">
        <v>2</v>
      </c>
      <c r="J1338" t="str">
        <f t="shared" si="181"/>
        <v>No</v>
      </c>
      <c r="K1338">
        <f t="shared" si="182"/>
        <v>-0.30693858585555878</v>
      </c>
      <c r="L1338">
        <v>2.5</v>
      </c>
      <c r="M1338" t="str">
        <f t="shared" si="183"/>
        <v>No</v>
      </c>
      <c r="N1338">
        <f t="shared" si="184"/>
        <v>-7.1310597383661786E-2</v>
      </c>
      <c r="O1338">
        <v>1870</v>
      </c>
      <c r="P1338" t="str">
        <f t="shared" si="185"/>
        <v>No</v>
      </c>
      <c r="Q1338">
        <f t="shared" si="186"/>
        <v>-1.9538066928698299E-2</v>
      </c>
      <c r="S1338">
        <v>1995</v>
      </c>
      <c r="T1338" t="str">
        <f t="shared" si="187"/>
        <v>No</v>
      </c>
      <c r="U1338">
        <f t="shared" si="188"/>
        <v>0.67721656240319095</v>
      </c>
      <c r="V1338">
        <v>115</v>
      </c>
      <c r="W1338">
        <v>1243</v>
      </c>
      <c r="X1338" t="s">
        <v>1982</v>
      </c>
      <c r="Y1338">
        <v>25.826951099999999</v>
      </c>
      <c r="Z1338">
        <v>-80.121005400000001</v>
      </c>
      <c r="AA1338">
        <v>1.1471764539595772</v>
      </c>
    </row>
    <row r="1339" spans="1:27" x14ac:dyDescent="0.3">
      <c r="A1339" t="s">
        <v>396</v>
      </c>
      <c r="B1339" t="s">
        <v>1983</v>
      </c>
      <c r="C1339" t="s">
        <v>695</v>
      </c>
      <c r="D1339" t="s">
        <v>689</v>
      </c>
      <c r="E1339">
        <v>33140</v>
      </c>
      <c r="F1339">
        <v>2300000</v>
      </c>
      <c r="G1339" t="str" cm="1">
        <f t="array" ref="G1339">IF(OR(VLOOKUP($C1339,Price_LookUp_tbl,11,FALSE)&gt;$F1339,VLOOKUP($C1339,Price_LookUp_tbl,12,FALSE)&lt;$F1339),"Yes","No")</f>
        <v>No</v>
      </c>
      <c r="H1339">
        <f t="shared" si="180"/>
        <v>-0.17869355357805156</v>
      </c>
      <c r="I1339">
        <v>3</v>
      </c>
      <c r="J1339" t="str">
        <f t="shared" si="181"/>
        <v>No</v>
      </c>
      <c r="K1339">
        <f t="shared" si="182"/>
        <v>0.28932735551958422</v>
      </c>
      <c r="L1339">
        <v>3</v>
      </c>
      <c r="M1339" t="str">
        <f t="shared" si="183"/>
        <v>No</v>
      </c>
      <c r="N1339">
        <f t="shared" si="184"/>
        <v>0.22261308226725748</v>
      </c>
      <c r="O1339">
        <v>1660</v>
      </c>
      <c r="P1339" t="str">
        <f t="shared" si="185"/>
        <v>No</v>
      </c>
      <c r="Q1339">
        <f t="shared" si="186"/>
        <v>-0.14328578785530988</v>
      </c>
      <c r="S1339">
        <v>1995</v>
      </c>
      <c r="T1339" t="str">
        <f t="shared" si="187"/>
        <v>No</v>
      </c>
      <c r="U1339">
        <f t="shared" si="188"/>
        <v>0.67721656240319095</v>
      </c>
      <c r="V1339">
        <v>91</v>
      </c>
      <c r="W1339">
        <v>1386</v>
      </c>
      <c r="X1339" t="s">
        <v>1984</v>
      </c>
      <c r="Y1339">
        <v>25.826951099999999</v>
      </c>
      <c r="Z1339">
        <v>-80.121005400000001</v>
      </c>
      <c r="AA1339">
        <v>1.1471764539595772</v>
      </c>
    </row>
    <row r="1340" spans="1:27" x14ac:dyDescent="0.3">
      <c r="A1340" t="s">
        <v>396</v>
      </c>
      <c r="B1340" t="s">
        <v>1985</v>
      </c>
      <c r="C1340" t="s">
        <v>695</v>
      </c>
      <c r="D1340" t="s">
        <v>689</v>
      </c>
      <c r="E1340">
        <v>33140</v>
      </c>
      <c r="F1340">
        <v>950000</v>
      </c>
      <c r="G1340" t="str" cm="1">
        <f t="array" ref="G1340">IF(OR(VLOOKUP($C1340,Price_LookUp_tbl,11,FALSE)&gt;$F1340,VLOOKUP($C1340,Price_LookUp_tbl,12,FALSE)&lt;$F1340),"Yes","No")</f>
        <v>No</v>
      </c>
      <c r="H1340">
        <f t="shared" si="180"/>
        <v>-0.39607693888635581</v>
      </c>
      <c r="I1340">
        <v>2</v>
      </c>
      <c r="J1340" t="str">
        <f t="shared" si="181"/>
        <v>No</v>
      </c>
      <c r="K1340">
        <f t="shared" si="182"/>
        <v>-0.30693858585555878</v>
      </c>
      <c r="L1340">
        <v>2.5</v>
      </c>
      <c r="M1340" t="str">
        <f t="shared" si="183"/>
        <v>No</v>
      </c>
      <c r="N1340">
        <f t="shared" si="184"/>
        <v>-7.1310597383661786E-2</v>
      </c>
      <c r="O1340">
        <v>1660</v>
      </c>
      <c r="P1340" t="str">
        <f t="shared" si="185"/>
        <v>No</v>
      </c>
      <c r="Q1340">
        <f t="shared" si="186"/>
        <v>-0.14328578785530988</v>
      </c>
      <c r="S1340">
        <v>1961</v>
      </c>
      <c r="T1340" t="str">
        <f t="shared" si="187"/>
        <v>No</v>
      </c>
      <c r="U1340">
        <f t="shared" si="188"/>
        <v>-0.46013463806468929</v>
      </c>
      <c r="V1340">
        <v>133</v>
      </c>
      <c r="W1340">
        <v>572</v>
      </c>
      <c r="X1340" t="s">
        <v>1986</v>
      </c>
      <c r="Y1340">
        <v>25.8275854</v>
      </c>
      <c r="Z1340">
        <v>-80.120918200000006</v>
      </c>
      <c r="AA1340">
        <v>1.1786817862731827</v>
      </c>
    </row>
    <row r="1341" spans="1:27" x14ac:dyDescent="0.3">
      <c r="A1341" t="s">
        <v>396</v>
      </c>
      <c r="B1341" t="s">
        <v>1987</v>
      </c>
      <c r="C1341" t="s">
        <v>695</v>
      </c>
      <c r="D1341" t="s">
        <v>689</v>
      </c>
      <c r="E1341">
        <v>33140</v>
      </c>
      <c r="F1341">
        <v>425000</v>
      </c>
      <c r="G1341" t="str" cm="1">
        <f t="array" ref="G1341">IF(OR(VLOOKUP($C1341,Price_LookUp_tbl,11,FALSE)&gt;$F1341,VLOOKUP($C1341,Price_LookUp_tbl,12,FALSE)&lt;$F1341),"Yes","No")</f>
        <v>No</v>
      </c>
      <c r="H1341">
        <f t="shared" si="180"/>
        <v>-0.48061492206180745</v>
      </c>
      <c r="I1341">
        <v>1</v>
      </c>
      <c r="J1341" t="str">
        <f t="shared" si="181"/>
        <v>No</v>
      </c>
      <c r="K1341">
        <f t="shared" si="182"/>
        <v>-0.90320452723070177</v>
      </c>
      <c r="L1341">
        <v>1.5</v>
      </c>
      <c r="M1341" t="str">
        <f t="shared" si="183"/>
        <v>No</v>
      </c>
      <c r="N1341">
        <f t="shared" si="184"/>
        <v>-0.65915795668550037</v>
      </c>
      <c r="O1341">
        <v>1019</v>
      </c>
      <c r="P1341" t="str">
        <f t="shared" si="185"/>
        <v>No</v>
      </c>
      <c r="Q1341">
        <f t="shared" si="186"/>
        <v>-0.52101097411225283</v>
      </c>
      <c r="S1341">
        <v>1961</v>
      </c>
      <c r="T1341" t="str">
        <f t="shared" si="187"/>
        <v>No</v>
      </c>
      <c r="U1341">
        <f t="shared" si="188"/>
        <v>-0.46013463806468929</v>
      </c>
      <c r="V1341">
        <v>107</v>
      </c>
      <c r="W1341">
        <v>417</v>
      </c>
      <c r="X1341" t="s">
        <v>1988</v>
      </c>
      <c r="Y1341">
        <v>25.8275854</v>
      </c>
      <c r="Z1341">
        <v>-80.120918200000006</v>
      </c>
      <c r="AA1341">
        <v>1.1786817862731827</v>
      </c>
    </row>
    <row r="1342" spans="1:27" x14ac:dyDescent="0.3">
      <c r="A1342" t="s">
        <v>396</v>
      </c>
      <c r="B1342" t="s">
        <v>1989</v>
      </c>
      <c r="C1342" t="s">
        <v>695</v>
      </c>
      <c r="D1342" t="s">
        <v>689</v>
      </c>
      <c r="E1342">
        <v>33140</v>
      </c>
      <c r="F1342">
        <v>620000</v>
      </c>
      <c r="G1342" t="str" cm="1">
        <f t="array" ref="G1342">IF(OR(VLOOKUP($C1342,Price_LookUp_tbl,11,FALSE)&gt;$F1342,VLOOKUP($C1342,Price_LookUp_tbl,12,FALSE)&lt;$F1342),"Yes","No")</f>
        <v>No</v>
      </c>
      <c r="H1342">
        <f t="shared" si="180"/>
        <v>-0.4492150997394968</v>
      </c>
      <c r="I1342">
        <v>1</v>
      </c>
      <c r="J1342" t="str">
        <f t="shared" si="181"/>
        <v>No</v>
      </c>
      <c r="K1342">
        <f t="shared" si="182"/>
        <v>-0.90320452723070177</v>
      </c>
      <c r="L1342">
        <v>1.5</v>
      </c>
      <c r="M1342" t="str">
        <f t="shared" si="183"/>
        <v>No</v>
      </c>
      <c r="N1342">
        <f t="shared" si="184"/>
        <v>-0.65915795668550037</v>
      </c>
      <c r="O1342">
        <v>910</v>
      </c>
      <c r="P1342" t="str">
        <f t="shared" si="185"/>
        <v>No</v>
      </c>
      <c r="Q1342">
        <f t="shared" si="186"/>
        <v>-0.58524193402177971</v>
      </c>
      <c r="S1342">
        <v>1966</v>
      </c>
      <c r="T1342" t="str">
        <f t="shared" si="187"/>
        <v>No</v>
      </c>
      <c r="U1342">
        <f t="shared" si="188"/>
        <v>-0.29287710858411869</v>
      </c>
      <c r="V1342">
        <v>63</v>
      </c>
      <c r="W1342">
        <v>681</v>
      </c>
      <c r="X1342" t="s">
        <v>1990</v>
      </c>
      <c r="Y1342">
        <v>25.829035099999999</v>
      </c>
      <c r="Z1342">
        <v>-80.121148300000002</v>
      </c>
      <c r="AA1342">
        <v>1.2339711756764447</v>
      </c>
    </row>
    <row r="1343" spans="1:27" x14ac:dyDescent="0.3">
      <c r="A1343" t="s">
        <v>396</v>
      </c>
      <c r="B1343" t="s">
        <v>1991</v>
      </c>
      <c r="C1343" t="s">
        <v>695</v>
      </c>
      <c r="D1343" t="s">
        <v>689</v>
      </c>
      <c r="E1343">
        <v>33140</v>
      </c>
      <c r="F1343">
        <v>879000</v>
      </c>
      <c r="G1343" t="str" cm="1">
        <f t="array" ref="G1343">IF(OR(VLOOKUP($C1343,Price_LookUp_tbl,11,FALSE)&gt;$F1343,VLOOKUP($C1343,Price_LookUp_tbl,12,FALSE)&lt;$F1343),"Yes","No")</f>
        <v>No</v>
      </c>
      <c r="H1343">
        <f t="shared" si="180"/>
        <v>-0.40750969470627402</v>
      </c>
      <c r="I1343">
        <v>2</v>
      </c>
      <c r="J1343" t="str">
        <f t="shared" si="181"/>
        <v>No</v>
      </c>
      <c r="K1343">
        <f t="shared" si="182"/>
        <v>-0.30693858585555878</v>
      </c>
      <c r="L1343">
        <v>2</v>
      </c>
      <c r="M1343" t="str">
        <f t="shared" si="183"/>
        <v>No</v>
      </c>
      <c r="N1343">
        <f t="shared" si="184"/>
        <v>-0.36523427703458106</v>
      </c>
      <c r="O1343">
        <v>1000</v>
      </c>
      <c r="P1343" t="str">
        <f t="shared" si="185"/>
        <v>No</v>
      </c>
      <c r="Q1343">
        <f t="shared" si="186"/>
        <v>-0.53220719648180337</v>
      </c>
      <c r="S1343">
        <v>1966</v>
      </c>
      <c r="T1343" t="str">
        <f t="shared" si="187"/>
        <v>No</v>
      </c>
      <c r="U1343">
        <f t="shared" si="188"/>
        <v>-0.29287710858411869</v>
      </c>
      <c r="V1343">
        <v>15</v>
      </c>
      <c r="W1343">
        <v>879</v>
      </c>
      <c r="X1343" t="s">
        <v>886</v>
      </c>
      <c r="Y1343">
        <v>25.829035099999999</v>
      </c>
      <c r="Z1343">
        <v>-80.121148300000002</v>
      </c>
      <c r="AA1343">
        <v>1.2339711756764447</v>
      </c>
    </row>
    <row r="1344" spans="1:27" x14ac:dyDescent="0.3">
      <c r="A1344" t="s">
        <v>396</v>
      </c>
      <c r="B1344" t="s">
        <v>1992</v>
      </c>
      <c r="C1344" t="s">
        <v>695</v>
      </c>
      <c r="D1344" t="s">
        <v>689</v>
      </c>
      <c r="E1344">
        <v>33140</v>
      </c>
      <c r="F1344">
        <v>655000</v>
      </c>
      <c r="G1344" t="str" cm="1">
        <f t="array" ref="G1344">IF(OR(VLOOKUP($C1344,Price_LookUp_tbl,11,FALSE)&gt;$F1344,VLOOKUP($C1344,Price_LookUp_tbl,12,FALSE)&lt;$F1344),"Yes","No")</f>
        <v>No</v>
      </c>
      <c r="H1344">
        <f t="shared" si="180"/>
        <v>-0.44357923419446671</v>
      </c>
      <c r="I1344">
        <v>2</v>
      </c>
      <c r="J1344" t="str">
        <f t="shared" si="181"/>
        <v>No</v>
      </c>
      <c r="K1344">
        <f t="shared" si="182"/>
        <v>-0.30693858585555878</v>
      </c>
      <c r="L1344">
        <v>2</v>
      </c>
      <c r="M1344" t="str">
        <f t="shared" si="183"/>
        <v>No</v>
      </c>
      <c r="N1344">
        <f t="shared" si="184"/>
        <v>-0.36523427703458106</v>
      </c>
      <c r="O1344">
        <v>1030</v>
      </c>
      <c r="P1344" t="str">
        <f t="shared" si="185"/>
        <v>No</v>
      </c>
      <c r="Q1344">
        <f t="shared" si="186"/>
        <v>-0.51452895063514459</v>
      </c>
      <c r="S1344">
        <v>1966</v>
      </c>
      <c r="T1344" t="str">
        <f t="shared" si="187"/>
        <v>No</v>
      </c>
      <c r="U1344">
        <f t="shared" si="188"/>
        <v>-0.29287710858411869</v>
      </c>
      <c r="V1344">
        <v>91</v>
      </c>
      <c r="W1344">
        <v>636</v>
      </c>
      <c r="X1344" t="s">
        <v>1993</v>
      </c>
      <c r="Y1344">
        <v>25.829052000000001</v>
      </c>
      <c r="Z1344">
        <v>-80.121139999999997</v>
      </c>
      <c r="AA1344">
        <v>1.235147321835403</v>
      </c>
    </row>
    <row r="1345" spans="1:27" x14ac:dyDescent="0.3">
      <c r="A1345" t="s">
        <v>396</v>
      </c>
      <c r="B1345" t="s">
        <v>1994</v>
      </c>
      <c r="C1345" t="s">
        <v>695</v>
      </c>
      <c r="D1345" t="s">
        <v>689</v>
      </c>
      <c r="E1345">
        <v>33140</v>
      </c>
      <c r="F1345">
        <v>579000</v>
      </c>
      <c r="G1345" t="str" cm="1">
        <f t="array" ref="G1345">IF(OR(VLOOKUP($C1345,Price_LookUp_tbl,11,FALSE)&gt;$F1345,VLOOKUP($C1345,Price_LookUp_tbl,12,FALSE)&lt;$F1345),"Yes","No")</f>
        <v>No</v>
      </c>
      <c r="H1345">
        <f t="shared" si="180"/>
        <v>-0.45581711366367494</v>
      </c>
      <c r="I1345">
        <v>1</v>
      </c>
      <c r="J1345" t="str">
        <f t="shared" si="181"/>
        <v>No</v>
      </c>
      <c r="K1345">
        <f t="shared" si="182"/>
        <v>-0.90320452723070177</v>
      </c>
      <c r="L1345">
        <v>1.5</v>
      </c>
      <c r="M1345" t="str">
        <f t="shared" si="183"/>
        <v>No</v>
      </c>
      <c r="N1345">
        <f t="shared" si="184"/>
        <v>-0.65915795668550037</v>
      </c>
      <c r="O1345">
        <v>930</v>
      </c>
      <c r="P1345" t="str">
        <f t="shared" si="185"/>
        <v>No</v>
      </c>
      <c r="Q1345">
        <f t="shared" si="186"/>
        <v>-0.57345643679067393</v>
      </c>
      <c r="S1345">
        <v>1966</v>
      </c>
      <c r="T1345" t="str">
        <f t="shared" si="187"/>
        <v>No</v>
      </c>
      <c r="U1345">
        <f t="shared" si="188"/>
        <v>-0.29287710858411869</v>
      </c>
      <c r="V1345">
        <v>8</v>
      </c>
      <c r="W1345">
        <v>623</v>
      </c>
      <c r="X1345" t="s">
        <v>1995</v>
      </c>
      <c r="Y1345">
        <v>25.8287744</v>
      </c>
      <c r="Z1345">
        <v>-80.120918200000006</v>
      </c>
      <c r="AA1345">
        <v>1.2322688016228289</v>
      </c>
    </row>
    <row r="1346" spans="1:27" x14ac:dyDescent="0.3">
      <c r="A1346" t="s">
        <v>396</v>
      </c>
      <c r="B1346" t="s">
        <v>1996</v>
      </c>
      <c r="C1346" t="s">
        <v>695</v>
      </c>
      <c r="D1346" t="s">
        <v>689</v>
      </c>
      <c r="E1346">
        <v>33140</v>
      </c>
      <c r="F1346">
        <v>845000</v>
      </c>
      <c r="G1346" t="str" cm="1">
        <f t="array" ref="G1346">IF(OR(VLOOKUP($C1346,Price_LookUp_tbl,11,FALSE)&gt;$F1346,VLOOKUP($C1346,Price_LookUp_tbl,12,FALSE)&lt;$F1346),"Yes","No")</f>
        <v>No</v>
      </c>
      <c r="H1346">
        <f t="shared" ref="H1346:H1409" si="189">STANDARDIZE($F1346,VLOOKUP($C1346,Price_LookUp_tbl,2,FALSE),VLOOKUP($C1346,Price_LookUp_tbl,3,FALSE))</f>
        <v>-0.41298453552144609</v>
      </c>
      <c r="I1346">
        <v>2</v>
      </c>
      <c r="J1346" t="str">
        <f t="shared" ref="J1346:J1409" si="190">IF(OR(VLOOKUP($C1346,Beds_LookUp_tbl,11,FALSE)&gt;$I1346,VLOOKUP($C1346,Beds_LookUp_tbl,12,FALSE)&lt;$I1346),"Yes","No")</f>
        <v>No</v>
      </c>
      <c r="K1346">
        <f t="shared" ref="K1346:K1409" si="191">STANDARDIZE($I1346,VLOOKUP($C1346,Beds_LookUp_tbl,2,FALSE),VLOOKUP($C1346,Beds_LookUp_tbl,3,FALSE))</f>
        <v>-0.30693858585555878</v>
      </c>
      <c r="L1346">
        <v>2</v>
      </c>
      <c r="M1346" t="str">
        <f t="shared" ref="M1346:M1409" si="192">IF(OR(VLOOKUP($C1346,Baths_LookUp_tbl,11,FALSE)&gt;$L1346,VLOOKUP($C1346,Baths_LookUp_tbl,12,FALSE)&lt;$L1346),"Yes","No")</f>
        <v>No</v>
      </c>
      <c r="N1346">
        <f t="shared" ref="N1346:N1409" si="193">STANDARDIZE($L1346,VLOOKUP($C1346,Baths_LookUp_tbl,2,FALSE),VLOOKUP($C1346,Baths_LookUp_tbl,3,FALSE))</f>
        <v>-0.36523427703458106</v>
      </c>
      <c r="O1346">
        <v>1360</v>
      </c>
      <c r="P1346" t="str">
        <f t="shared" ref="P1346:P1409" si="194">IF(OR(VLOOKUP($C1346,Square_Feet_LookUp_tbl,11,FALSE)&gt;$O1346,VLOOKUP($C1346,Square_Feet_LookUp_tbl,12,FALSE)&lt;$O1346),"Yes","No")</f>
        <v>No</v>
      </c>
      <c r="Q1346">
        <f t="shared" ref="Q1346:Q1409" si="195">STANDARDIZE($O1346,VLOOKUP($C1346,Square_Feet_LookUp_tbl,2,FALSE),VLOOKUP($C1346,Square_Feet_LookUp_tbl,3,FALSE))</f>
        <v>-0.32006824632189784</v>
      </c>
      <c r="S1346">
        <v>1966</v>
      </c>
      <c r="T1346" t="str">
        <f t="shared" ref="T1346:T1409" si="196">IF(OR(VLOOKUP($C1346,Year_Built_LookUp_tbl,11,FALSE)&gt;$S1346,VLOOKUP($C1346,Year_Built_LookUp_tbl,12,FALSE)&lt;$S1346),"Yes","No")</f>
        <v>No</v>
      </c>
      <c r="U1346">
        <f t="shared" ref="U1346:U1409" si="197">STANDARDIZE($S1346,VLOOKUP($C1346,Year_Built_LookUp_tbl,2,FALSE),VLOOKUP($C1346,Year_Built_LookUp_tbl,3,FALSE))</f>
        <v>-0.29287710858411869</v>
      </c>
      <c r="V1346">
        <v>164</v>
      </c>
      <c r="W1346">
        <v>621</v>
      </c>
      <c r="X1346" t="s">
        <v>1997</v>
      </c>
      <c r="Y1346">
        <v>25.8287744</v>
      </c>
      <c r="Z1346">
        <v>-80.120918200000006</v>
      </c>
      <c r="AA1346">
        <v>1.2322688016228289</v>
      </c>
    </row>
    <row r="1347" spans="1:27" x14ac:dyDescent="0.3">
      <c r="A1347" t="s">
        <v>396</v>
      </c>
      <c r="B1347" t="s">
        <v>1998</v>
      </c>
      <c r="C1347" t="s">
        <v>695</v>
      </c>
      <c r="D1347" t="s">
        <v>689</v>
      </c>
      <c r="E1347">
        <v>33140</v>
      </c>
      <c r="F1347">
        <v>625000</v>
      </c>
      <c r="G1347" t="str" cm="1">
        <f t="array" ref="G1347">IF(OR(VLOOKUP($C1347,Price_LookUp_tbl,11,FALSE)&gt;$F1347,VLOOKUP($C1347,Price_LookUp_tbl,12,FALSE)&lt;$F1347),"Yes","No")</f>
        <v>No</v>
      </c>
      <c r="H1347">
        <f t="shared" si="189"/>
        <v>-0.44840997609020683</v>
      </c>
      <c r="I1347">
        <v>2</v>
      </c>
      <c r="J1347" t="str">
        <f t="shared" si="190"/>
        <v>No</v>
      </c>
      <c r="K1347">
        <f t="shared" si="191"/>
        <v>-0.30693858585555878</v>
      </c>
      <c r="L1347">
        <v>2</v>
      </c>
      <c r="M1347" t="str">
        <f t="shared" si="192"/>
        <v>No</v>
      </c>
      <c r="N1347">
        <f t="shared" si="193"/>
        <v>-0.36523427703458106</v>
      </c>
      <c r="O1347">
        <v>960</v>
      </c>
      <c r="P1347" t="str">
        <f t="shared" si="194"/>
        <v>No</v>
      </c>
      <c r="Q1347">
        <f t="shared" si="195"/>
        <v>-0.55577819094401515</v>
      </c>
      <c r="S1347">
        <v>1962</v>
      </c>
      <c r="T1347" t="str">
        <f t="shared" si="196"/>
        <v>No</v>
      </c>
      <c r="U1347">
        <f t="shared" si="197"/>
        <v>-0.42668313216857517</v>
      </c>
      <c r="V1347">
        <v>156</v>
      </c>
      <c r="W1347">
        <v>651</v>
      </c>
      <c r="X1347" t="s">
        <v>1999</v>
      </c>
      <c r="Y1347">
        <v>25.829993200000001</v>
      </c>
      <c r="Z1347">
        <v>-80.121354400000001</v>
      </c>
      <c r="AA1347">
        <v>1.27126617185783</v>
      </c>
    </row>
    <row r="1348" spans="1:27" x14ac:dyDescent="0.3">
      <c r="A1348" t="s">
        <v>396</v>
      </c>
      <c r="B1348" t="s">
        <v>2000</v>
      </c>
      <c r="C1348" t="s">
        <v>695</v>
      </c>
      <c r="D1348" t="s">
        <v>689</v>
      </c>
      <c r="E1348">
        <v>33140</v>
      </c>
      <c r="F1348">
        <v>770000</v>
      </c>
      <c r="G1348" t="str" cm="1">
        <f t="array" ref="G1348">IF(OR(VLOOKUP($C1348,Price_LookUp_tbl,11,FALSE)&gt;$F1348,VLOOKUP($C1348,Price_LookUp_tbl,12,FALSE)&lt;$F1348),"Yes","No")</f>
        <v>No</v>
      </c>
      <c r="H1348">
        <f t="shared" si="189"/>
        <v>-0.42506139026079637</v>
      </c>
      <c r="I1348">
        <v>2</v>
      </c>
      <c r="J1348" t="str">
        <f t="shared" si="190"/>
        <v>No</v>
      </c>
      <c r="K1348">
        <f t="shared" si="191"/>
        <v>-0.30693858585555878</v>
      </c>
      <c r="L1348">
        <v>2</v>
      </c>
      <c r="M1348" t="str">
        <f t="shared" si="192"/>
        <v>No</v>
      </c>
      <c r="N1348">
        <f t="shared" si="193"/>
        <v>-0.36523427703458106</v>
      </c>
      <c r="O1348">
        <v>960</v>
      </c>
      <c r="P1348" t="str">
        <f t="shared" si="194"/>
        <v>No</v>
      </c>
      <c r="Q1348">
        <f t="shared" si="195"/>
        <v>-0.55577819094401515</v>
      </c>
      <c r="S1348">
        <v>1962</v>
      </c>
      <c r="T1348" t="str">
        <f t="shared" si="196"/>
        <v>No</v>
      </c>
      <c r="U1348">
        <f t="shared" si="197"/>
        <v>-0.42668313216857517</v>
      </c>
      <c r="V1348">
        <v>120</v>
      </c>
      <c r="W1348">
        <v>802</v>
      </c>
      <c r="X1348" t="s">
        <v>2001</v>
      </c>
      <c r="Y1348">
        <v>25.829993200000001</v>
      </c>
      <c r="Z1348">
        <v>-80.121354400000001</v>
      </c>
      <c r="AA1348">
        <v>1.27126617185783</v>
      </c>
    </row>
    <row r="1349" spans="1:27" x14ac:dyDescent="0.3">
      <c r="A1349" t="s">
        <v>396</v>
      </c>
      <c r="B1349" t="s">
        <v>2002</v>
      </c>
      <c r="C1349" t="s">
        <v>695</v>
      </c>
      <c r="D1349" t="s">
        <v>689</v>
      </c>
      <c r="E1349">
        <v>33140</v>
      </c>
      <c r="F1349">
        <v>539000</v>
      </c>
      <c r="G1349" t="str" cm="1">
        <f t="array" ref="G1349">IF(OR(VLOOKUP($C1349,Price_LookUp_tbl,11,FALSE)&gt;$F1349,VLOOKUP($C1349,Price_LookUp_tbl,12,FALSE)&lt;$F1349),"Yes","No")</f>
        <v>No</v>
      </c>
      <c r="H1349">
        <f t="shared" si="189"/>
        <v>-0.46225810285799507</v>
      </c>
      <c r="I1349">
        <v>1</v>
      </c>
      <c r="J1349" t="str">
        <f t="shared" si="190"/>
        <v>No</v>
      </c>
      <c r="K1349">
        <f t="shared" si="191"/>
        <v>-0.90320452723070177</v>
      </c>
      <c r="L1349">
        <v>1.5</v>
      </c>
      <c r="M1349" t="str">
        <f t="shared" si="192"/>
        <v>No</v>
      </c>
      <c r="N1349">
        <f t="shared" si="193"/>
        <v>-0.65915795668550037</v>
      </c>
      <c r="O1349">
        <v>790</v>
      </c>
      <c r="P1349" t="str">
        <f t="shared" si="194"/>
        <v>No</v>
      </c>
      <c r="Q1349">
        <f t="shared" si="195"/>
        <v>-0.65595491740841494</v>
      </c>
      <c r="S1349">
        <v>1962</v>
      </c>
      <c r="T1349" t="str">
        <f t="shared" si="196"/>
        <v>No</v>
      </c>
      <c r="U1349">
        <f t="shared" si="197"/>
        <v>-0.42668313216857517</v>
      </c>
      <c r="V1349">
        <v>130</v>
      </c>
      <c r="W1349">
        <v>682</v>
      </c>
      <c r="X1349" t="s">
        <v>500</v>
      </c>
      <c r="Y1349">
        <v>25.829993200000001</v>
      </c>
      <c r="Z1349">
        <v>-80.121354400000001</v>
      </c>
      <c r="AA1349">
        <v>1.27126617185783</v>
      </c>
    </row>
    <row r="1350" spans="1:27" x14ac:dyDescent="0.3">
      <c r="A1350" t="s">
        <v>396</v>
      </c>
      <c r="B1350" t="s">
        <v>2005</v>
      </c>
      <c r="C1350" t="s">
        <v>695</v>
      </c>
      <c r="D1350" t="s">
        <v>689</v>
      </c>
      <c r="E1350">
        <v>33140</v>
      </c>
      <c r="F1350">
        <v>1500000</v>
      </c>
      <c r="G1350" t="str" cm="1">
        <f t="array" ref="G1350">IF(OR(VLOOKUP($C1350,Price_LookUp_tbl,11,FALSE)&gt;$F1350,VLOOKUP($C1350,Price_LookUp_tbl,12,FALSE)&lt;$F1350),"Yes","No")</f>
        <v>No</v>
      </c>
      <c r="H1350">
        <f t="shared" si="189"/>
        <v>-0.30751333746445408</v>
      </c>
      <c r="I1350">
        <v>2</v>
      </c>
      <c r="J1350" t="str">
        <f t="shared" si="190"/>
        <v>No</v>
      </c>
      <c r="K1350">
        <f t="shared" si="191"/>
        <v>-0.30693858585555878</v>
      </c>
      <c r="L1350">
        <v>2</v>
      </c>
      <c r="M1350" t="str">
        <f t="shared" si="192"/>
        <v>No</v>
      </c>
      <c r="N1350">
        <f t="shared" si="193"/>
        <v>-0.36523427703458106</v>
      </c>
      <c r="O1350">
        <v>1180</v>
      </c>
      <c r="P1350" t="str">
        <f t="shared" si="194"/>
        <v>No</v>
      </c>
      <c r="Q1350">
        <f t="shared" si="195"/>
        <v>-0.42613772140185058</v>
      </c>
      <c r="S1350">
        <v>1962</v>
      </c>
      <c r="T1350" t="str">
        <f t="shared" si="196"/>
        <v>No</v>
      </c>
      <c r="U1350">
        <f t="shared" si="197"/>
        <v>-0.42668313216857517</v>
      </c>
      <c r="V1350">
        <v>100</v>
      </c>
      <c r="W1350">
        <v>1271</v>
      </c>
      <c r="X1350" t="s">
        <v>2006</v>
      </c>
      <c r="Y1350">
        <v>25.829993200000001</v>
      </c>
      <c r="Z1350">
        <v>-80.121354400000001</v>
      </c>
      <c r="AA1350">
        <v>1.27126617185783</v>
      </c>
    </row>
    <row r="1351" spans="1:27" x14ac:dyDescent="0.3">
      <c r="A1351" t="s">
        <v>396</v>
      </c>
      <c r="B1351" t="s">
        <v>2007</v>
      </c>
      <c r="C1351" t="s">
        <v>695</v>
      </c>
      <c r="D1351" t="s">
        <v>689</v>
      </c>
      <c r="E1351">
        <v>33140</v>
      </c>
      <c r="F1351">
        <v>485000</v>
      </c>
      <c r="G1351" t="str" cm="1">
        <f t="array" ref="G1351">IF(OR(VLOOKUP($C1351,Price_LookUp_tbl,11,FALSE)&gt;$F1351,VLOOKUP($C1351,Price_LookUp_tbl,12,FALSE)&lt;$F1351),"Yes","No")</f>
        <v>No</v>
      </c>
      <c r="H1351">
        <f t="shared" si="189"/>
        <v>-0.47095343827032726</v>
      </c>
      <c r="I1351">
        <v>1</v>
      </c>
      <c r="J1351" t="str">
        <f t="shared" si="190"/>
        <v>No</v>
      </c>
      <c r="K1351">
        <f t="shared" si="191"/>
        <v>-0.90320452723070177</v>
      </c>
      <c r="L1351">
        <v>2</v>
      </c>
      <c r="M1351" t="str">
        <f t="shared" si="192"/>
        <v>No</v>
      </c>
      <c r="N1351">
        <f t="shared" si="193"/>
        <v>-0.36523427703458106</v>
      </c>
      <c r="O1351">
        <v>1560</v>
      </c>
      <c r="P1351" t="str">
        <f t="shared" si="194"/>
        <v>No</v>
      </c>
      <c r="Q1351">
        <f t="shared" si="195"/>
        <v>-0.20221327401083919</v>
      </c>
      <c r="S1351">
        <v>1963</v>
      </c>
      <c r="T1351" t="str">
        <f t="shared" si="196"/>
        <v>No</v>
      </c>
      <c r="U1351">
        <f t="shared" si="197"/>
        <v>-0.39323162627246105</v>
      </c>
      <c r="V1351">
        <v>33</v>
      </c>
      <c r="W1351">
        <v>311</v>
      </c>
      <c r="X1351" t="s">
        <v>2008</v>
      </c>
      <c r="Y1351">
        <v>25.830515500000001</v>
      </c>
      <c r="Z1351">
        <v>-80.121017899999998</v>
      </c>
      <c r="AA1351">
        <v>1.3117710723058513</v>
      </c>
    </row>
    <row r="1352" spans="1:27" x14ac:dyDescent="0.3">
      <c r="A1352" t="s">
        <v>396</v>
      </c>
      <c r="B1352" t="s">
        <v>2009</v>
      </c>
      <c r="C1352" t="s">
        <v>695</v>
      </c>
      <c r="D1352" t="s">
        <v>689</v>
      </c>
      <c r="E1352">
        <v>33140</v>
      </c>
      <c r="F1352">
        <v>1299000</v>
      </c>
      <c r="G1352" t="str" cm="1">
        <f t="array" ref="G1352">IF(OR(VLOOKUP($C1352,Price_LookUp_tbl,11,FALSE)&gt;$F1352,VLOOKUP($C1352,Price_LookUp_tbl,12,FALSE)&lt;$F1352),"Yes","No")</f>
        <v>No</v>
      </c>
      <c r="H1352">
        <f t="shared" si="189"/>
        <v>-0.33987930816591272</v>
      </c>
      <c r="I1352">
        <v>4</v>
      </c>
      <c r="J1352" t="str">
        <f t="shared" si="190"/>
        <v>No</v>
      </c>
      <c r="K1352">
        <f t="shared" si="191"/>
        <v>0.88559329689472721</v>
      </c>
      <c r="L1352">
        <v>3</v>
      </c>
      <c r="M1352" t="str">
        <f t="shared" si="192"/>
        <v>No</v>
      </c>
      <c r="N1352">
        <f t="shared" si="193"/>
        <v>0.22261308226725748</v>
      </c>
      <c r="O1352">
        <v>2425</v>
      </c>
      <c r="P1352" t="str">
        <f t="shared" si="194"/>
        <v>No</v>
      </c>
      <c r="Q1352">
        <f t="shared" si="195"/>
        <v>0.3075094812344894</v>
      </c>
      <c r="S1352">
        <v>1963</v>
      </c>
      <c r="T1352" t="str">
        <f t="shared" si="196"/>
        <v>No</v>
      </c>
      <c r="U1352">
        <f t="shared" si="197"/>
        <v>-0.39323162627246105</v>
      </c>
      <c r="V1352">
        <v>164</v>
      </c>
      <c r="W1352">
        <v>536</v>
      </c>
      <c r="X1352" t="s">
        <v>2010</v>
      </c>
      <c r="Y1352">
        <v>25.830515500000001</v>
      </c>
      <c r="Z1352">
        <v>-80.121017899999998</v>
      </c>
      <c r="AA1352">
        <v>1.3117710723058513</v>
      </c>
    </row>
    <row r="1353" spans="1:27" x14ac:dyDescent="0.3">
      <c r="A1353" t="s">
        <v>396</v>
      </c>
      <c r="B1353" t="s">
        <v>2011</v>
      </c>
      <c r="C1353" t="s">
        <v>695</v>
      </c>
      <c r="D1353" t="s">
        <v>689</v>
      </c>
      <c r="E1353">
        <v>33140</v>
      </c>
      <c r="F1353">
        <v>1250000</v>
      </c>
      <c r="G1353" t="str" cm="1">
        <f t="array" ref="G1353">IF(OR(VLOOKUP($C1353,Price_LookUp_tbl,11,FALSE)&gt;$F1353,VLOOKUP($C1353,Price_LookUp_tbl,12,FALSE)&lt;$F1353),"Yes","No")</f>
        <v>No</v>
      </c>
      <c r="H1353">
        <f t="shared" si="189"/>
        <v>-0.34776951992895483</v>
      </c>
      <c r="I1353">
        <v>2</v>
      </c>
      <c r="J1353" t="str">
        <f t="shared" si="190"/>
        <v>No</v>
      </c>
      <c r="K1353">
        <f t="shared" si="191"/>
        <v>-0.30693858585555878</v>
      </c>
      <c r="L1353">
        <v>2.5</v>
      </c>
      <c r="M1353" t="str">
        <f t="shared" si="192"/>
        <v>No</v>
      </c>
      <c r="N1353">
        <f t="shared" si="193"/>
        <v>-7.1310597383661786E-2</v>
      </c>
      <c r="O1353">
        <v>2534</v>
      </c>
      <c r="P1353" t="str">
        <f t="shared" si="194"/>
        <v>No</v>
      </c>
      <c r="Q1353">
        <f t="shared" si="195"/>
        <v>0.37174044114401639</v>
      </c>
      <c r="S1353">
        <v>1963</v>
      </c>
      <c r="T1353" t="str">
        <f t="shared" si="196"/>
        <v>No</v>
      </c>
      <c r="U1353">
        <f t="shared" si="197"/>
        <v>-0.39323162627246105</v>
      </c>
      <c r="V1353">
        <v>122</v>
      </c>
      <c r="W1353">
        <v>493</v>
      </c>
      <c r="X1353" t="s">
        <v>2012</v>
      </c>
      <c r="Y1353">
        <v>25.830515500000001</v>
      </c>
      <c r="Z1353">
        <v>-80.121017899999998</v>
      </c>
      <c r="AA1353">
        <v>1.3117710723058513</v>
      </c>
    </row>
    <row r="1354" spans="1:27" x14ac:dyDescent="0.3">
      <c r="A1354" t="s">
        <v>396</v>
      </c>
      <c r="B1354" t="s">
        <v>2013</v>
      </c>
      <c r="C1354" t="s">
        <v>695</v>
      </c>
      <c r="D1354" t="s">
        <v>689</v>
      </c>
      <c r="E1354">
        <v>33140</v>
      </c>
      <c r="F1354">
        <v>6950000</v>
      </c>
      <c r="G1354" t="str" cm="1">
        <f t="array" ref="G1354">IF(OR(VLOOKUP($C1354,Price_LookUp_tbl,11,FALSE)&gt;$F1354,VLOOKUP($C1354,Price_LookUp_tbl,12,FALSE)&lt;$F1354),"Yes","No")</f>
        <v>No</v>
      </c>
      <c r="H1354">
        <f t="shared" si="189"/>
        <v>0.57007144026166301</v>
      </c>
      <c r="I1354">
        <v>2</v>
      </c>
      <c r="J1354" t="str">
        <f t="shared" si="190"/>
        <v>No</v>
      </c>
      <c r="K1354">
        <f t="shared" si="191"/>
        <v>-0.30693858585555878</v>
      </c>
      <c r="L1354">
        <v>2.5</v>
      </c>
      <c r="M1354" t="str">
        <f t="shared" si="192"/>
        <v>No</v>
      </c>
      <c r="N1354">
        <f t="shared" si="193"/>
        <v>-7.1310597383661786E-2</v>
      </c>
      <c r="O1354">
        <v>2931</v>
      </c>
      <c r="P1354" t="str">
        <f t="shared" si="194"/>
        <v>No</v>
      </c>
      <c r="Q1354">
        <f t="shared" si="195"/>
        <v>0.60568256118146779</v>
      </c>
      <c r="S1354">
        <v>2026</v>
      </c>
      <c r="T1354" t="str">
        <f t="shared" si="196"/>
        <v>No</v>
      </c>
      <c r="U1354">
        <f t="shared" si="197"/>
        <v>1.7142132451827288</v>
      </c>
      <c r="V1354">
        <v>16</v>
      </c>
      <c r="W1354">
        <v>2371</v>
      </c>
      <c r="X1354" t="s">
        <v>2014</v>
      </c>
      <c r="Y1354">
        <v>25.831976699999998</v>
      </c>
      <c r="Z1354">
        <v>-80.120263800000004</v>
      </c>
      <c r="AA1354">
        <v>1.4175954020797654</v>
      </c>
    </row>
    <row r="1355" spans="1:27" x14ac:dyDescent="0.3">
      <c r="A1355" t="s">
        <v>396</v>
      </c>
      <c r="B1355" t="s">
        <v>2017</v>
      </c>
      <c r="C1355" t="s">
        <v>695</v>
      </c>
      <c r="D1355" t="s">
        <v>689</v>
      </c>
      <c r="E1355">
        <v>33140</v>
      </c>
      <c r="F1355">
        <v>4850000</v>
      </c>
      <c r="G1355" t="str" cm="1">
        <f t="array" ref="G1355">IF(OR(VLOOKUP($C1355,Price_LookUp_tbl,11,FALSE)&gt;$F1355,VLOOKUP($C1355,Price_LookUp_tbl,12,FALSE)&lt;$F1355),"Yes","No")</f>
        <v>No</v>
      </c>
      <c r="H1355">
        <f t="shared" si="189"/>
        <v>0.23191950755985641</v>
      </c>
      <c r="I1355">
        <v>2</v>
      </c>
      <c r="J1355" t="str">
        <f t="shared" si="190"/>
        <v>No</v>
      </c>
      <c r="K1355">
        <f t="shared" si="191"/>
        <v>-0.30693858585555878</v>
      </c>
      <c r="L1355">
        <v>2.5</v>
      </c>
      <c r="M1355" t="str">
        <f t="shared" si="192"/>
        <v>No</v>
      </c>
      <c r="N1355">
        <f t="shared" si="193"/>
        <v>-7.1310597383661786E-2</v>
      </c>
      <c r="O1355">
        <v>2121</v>
      </c>
      <c r="P1355" t="str">
        <f t="shared" si="194"/>
        <v>No</v>
      </c>
      <c r="Q1355">
        <f t="shared" si="195"/>
        <v>0.12836992332168029</v>
      </c>
      <c r="S1355">
        <v>2024</v>
      </c>
      <c r="T1355" t="str">
        <f t="shared" si="196"/>
        <v>No</v>
      </c>
      <c r="U1355">
        <f t="shared" si="197"/>
        <v>1.6473102333905005</v>
      </c>
      <c r="V1355">
        <v>118</v>
      </c>
      <c r="W1355">
        <v>2287</v>
      </c>
      <c r="X1355" t="s">
        <v>2018</v>
      </c>
      <c r="Y1355">
        <v>25.831976699999998</v>
      </c>
      <c r="Z1355">
        <v>-80.120263800000004</v>
      </c>
      <c r="AA1355">
        <v>1.4175954020797654</v>
      </c>
    </row>
    <row r="1356" spans="1:27" x14ac:dyDescent="0.3">
      <c r="A1356" t="s">
        <v>396</v>
      </c>
      <c r="B1356" t="s">
        <v>2021</v>
      </c>
      <c r="C1356" t="s">
        <v>695</v>
      </c>
      <c r="D1356" t="s">
        <v>689</v>
      </c>
      <c r="E1356">
        <v>33140</v>
      </c>
      <c r="F1356">
        <v>475000</v>
      </c>
      <c r="G1356" t="str" cm="1">
        <f t="array" ref="G1356">IF(OR(VLOOKUP($C1356,Price_LookUp_tbl,11,FALSE)&gt;$F1356,VLOOKUP($C1356,Price_LookUp_tbl,12,FALSE)&lt;$F1356),"Yes","No")</f>
        <v>No</v>
      </c>
      <c r="H1356">
        <f t="shared" si="189"/>
        <v>-0.47256368556890727</v>
      </c>
      <c r="I1356">
        <v>3</v>
      </c>
      <c r="J1356" t="str">
        <f t="shared" si="190"/>
        <v>No</v>
      </c>
      <c r="K1356">
        <f t="shared" si="191"/>
        <v>0.28932735551958422</v>
      </c>
      <c r="L1356">
        <v>1.5</v>
      </c>
      <c r="M1356" t="str">
        <f t="shared" si="192"/>
        <v>No</v>
      </c>
      <c r="N1356">
        <f t="shared" si="193"/>
        <v>-0.65915795668550037</v>
      </c>
      <c r="O1356">
        <v>980</v>
      </c>
      <c r="P1356" t="str">
        <f t="shared" si="194"/>
        <v>No</v>
      </c>
      <c r="Q1356">
        <f t="shared" si="195"/>
        <v>-0.54399269371290926</v>
      </c>
      <c r="S1356">
        <v>1967</v>
      </c>
      <c r="T1356" t="str">
        <f t="shared" si="196"/>
        <v>No</v>
      </c>
      <c r="U1356">
        <f t="shared" si="197"/>
        <v>-0.25942560268800458</v>
      </c>
      <c r="V1356">
        <v>34</v>
      </c>
      <c r="W1356">
        <v>485</v>
      </c>
      <c r="X1356" t="s">
        <v>1686</v>
      </c>
      <c r="Y1356">
        <v>25.832696500000001</v>
      </c>
      <c r="Z1356">
        <v>-80.120089300000004</v>
      </c>
      <c r="AA1356">
        <v>1.4619105600158548</v>
      </c>
    </row>
    <row r="1357" spans="1:27" x14ac:dyDescent="0.3">
      <c r="A1357" t="s">
        <v>396</v>
      </c>
      <c r="B1357" t="s">
        <v>2022</v>
      </c>
      <c r="C1357" t="s">
        <v>695</v>
      </c>
      <c r="D1357" t="s">
        <v>689</v>
      </c>
      <c r="E1357">
        <v>33140</v>
      </c>
      <c r="F1357">
        <v>789900</v>
      </c>
      <c r="G1357" t="str" cm="1">
        <f t="array" ref="G1357">IF(OR(VLOOKUP($C1357,Price_LookUp_tbl,11,FALSE)&gt;$F1357,VLOOKUP($C1357,Price_LookUp_tbl,12,FALSE)&lt;$F1357),"Yes","No")</f>
        <v>No</v>
      </c>
      <c r="H1357">
        <f t="shared" si="189"/>
        <v>-0.42185699813662209</v>
      </c>
      <c r="I1357">
        <v>2</v>
      </c>
      <c r="J1357" t="str">
        <f t="shared" si="190"/>
        <v>No</v>
      </c>
      <c r="K1357">
        <f t="shared" si="191"/>
        <v>-0.30693858585555878</v>
      </c>
      <c r="L1357">
        <v>2.5</v>
      </c>
      <c r="M1357" t="str">
        <f t="shared" si="192"/>
        <v>No</v>
      </c>
      <c r="N1357">
        <f t="shared" si="193"/>
        <v>-7.1310597383661786E-2</v>
      </c>
      <c r="O1357">
        <v>1430</v>
      </c>
      <c r="P1357" t="str">
        <f t="shared" si="194"/>
        <v>No</v>
      </c>
      <c r="Q1357">
        <f t="shared" si="195"/>
        <v>-0.27881900601302728</v>
      </c>
      <c r="S1357">
        <v>1967</v>
      </c>
      <c r="T1357" t="str">
        <f t="shared" si="196"/>
        <v>No</v>
      </c>
      <c r="U1357">
        <f t="shared" si="197"/>
        <v>-0.25942560268800458</v>
      </c>
      <c r="V1357">
        <v>78</v>
      </c>
      <c r="W1357">
        <v>552</v>
      </c>
      <c r="X1357" t="s">
        <v>1437</v>
      </c>
      <c r="Y1357">
        <v>25.832696500000001</v>
      </c>
      <c r="Z1357">
        <v>-80.120089300000004</v>
      </c>
      <c r="AA1357">
        <v>1.4619105600158548</v>
      </c>
    </row>
    <row r="1358" spans="1:27" x14ac:dyDescent="0.3">
      <c r="A1358" t="s">
        <v>396</v>
      </c>
      <c r="B1358" t="s">
        <v>2023</v>
      </c>
      <c r="C1358" t="s">
        <v>695</v>
      </c>
      <c r="D1358" t="s">
        <v>689</v>
      </c>
      <c r="E1358">
        <v>33140</v>
      </c>
      <c r="F1358">
        <v>475000</v>
      </c>
      <c r="G1358" t="str" cm="1">
        <f t="array" ref="G1358">IF(OR(VLOOKUP($C1358,Price_LookUp_tbl,11,FALSE)&gt;$F1358,VLOOKUP($C1358,Price_LookUp_tbl,12,FALSE)&lt;$F1358),"Yes","No")</f>
        <v>No</v>
      </c>
      <c r="H1358">
        <f t="shared" si="189"/>
        <v>-0.47256368556890727</v>
      </c>
      <c r="I1358">
        <v>2</v>
      </c>
      <c r="J1358" t="str">
        <f t="shared" si="190"/>
        <v>No</v>
      </c>
      <c r="K1358">
        <f t="shared" si="191"/>
        <v>-0.30693858585555878</v>
      </c>
      <c r="L1358">
        <v>2</v>
      </c>
      <c r="M1358" t="str">
        <f t="shared" si="192"/>
        <v>No</v>
      </c>
      <c r="N1358">
        <f t="shared" si="193"/>
        <v>-0.36523427703458106</v>
      </c>
      <c r="O1358">
        <v>980</v>
      </c>
      <c r="P1358" t="str">
        <f t="shared" si="194"/>
        <v>No</v>
      </c>
      <c r="Q1358">
        <f t="shared" si="195"/>
        <v>-0.54399269371290926</v>
      </c>
      <c r="S1358">
        <v>1967</v>
      </c>
      <c r="T1358" t="str">
        <f t="shared" si="196"/>
        <v>No</v>
      </c>
      <c r="U1358">
        <f t="shared" si="197"/>
        <v>-0.25942560268800458</v>
      </c>
      <c r="V1358">
        <v>166</v>
      </c>
      <c r="W1358">
        <v>485</v>
      </c>
      <c r="X1358" t="s">
        <v>1062</v>
      </c>
      <c r="Y1358">
        <v>25.832696500000001</v>
      </c>
      <c r="Z1358">
        <v>-80.120089300000004</v>
      </c>
      <c r="AA1358">
        <v>1.4619105600158548</v>
      </c>
    </row>
    <row r="1359" spans="1:27" x14ac:dyDescent="0.3">
      <c r="A1359" t="s">
        <v>396</v>
      </c>
      <c r="B1359" t="s">
        <v>2024</v>
      </c>
      <c r="C1359" t="s">
        <v>695</v>
      </c>
      <c r="D1359" t="s">
        <v>689</v>
      </c>
      <c r="E1359">
        <v>33140</v>
      </c>
      <c r="F1359">
        <v>1150000</v>
      </c>
      <c r="G1359" t="str" cm="1">
        <f t="array" ref="G1359">IF(OR(VLOOKUP($C1359,Price_LookUp_tbl,11,FALSE)&gt;$F1359,VLOOKUP($C1359,Price_LookUp_tbl,12,FALSE)&lt;$F1359),"Yes","No")</f>
        <v>No</v>
      </c>
      <c r="H1359">
        <f t="shared" si="189"/>
        <v>-0.36387199291475514</v>
      </c>
      <c r="I1359">
        <v>2</v>
      </c>
      <c r="J1359" t="str">
        <f t="shared" si="190"/>
        <v>No</v>
      </c>
      <c r="K1359">
        <f t="shared" si="191"/>
        <v>-0.30693858585555878</v>
      </c>
      <c r="L1359">
        <v>2.5</v>
      </c>
      <c r="M1359" t="str">
        <f t="shared" si="192"/>
        <v>No</v>
      </c>
      <c r="N1359">
        <f t="shared" si="193"/>
        <v>-7.1310597383661786E-2</v>
      </c>
      <c r="O1359">
        <v>1430</v>
      </c>
      <c r="P1359" t="str">
        <f t="shared" si="194"/>
        <v>No</v>
      </c>
      <c r="Q1359">
        <f t="shared" si="195"/>
        <v>-0.27881900601302728</v>
      </c>
      <c r="S1359">
        <v>1967</v>
      </c>
      <c r="T1359" t="str">
        <f t="shared" si="196"/>
        <v>No</v>
      </c>
      <c r="U1359">
        <f t="shared" si="197"/>
        <v>-0.25942560268800458</v>
      </c>
      <c r="V1359">
        <v>145</v>
      </c>
      <c r="W1359">
        <v>804</v>
      </c>
      <c r="X1359" t="s">
        <v>2025</v>
      </c>
      <c r="Y1359">
        <v>25.832696500000001</v>
      </c>
      <c r="Z1359">
        <v>-80.120089300000004</v>
      </c>
      <c r="AA1359">
        <v>1.4619105600158548</v>
      </c>
    </row>
    <row r="1360" spans="1:27" x14ac:dyDescent="0.3">
      <c r="A1360" t="s">
        <v>396</v>
      </c>
      <c r="B1360" t="s">
        <v>2026</v>
      </c>
      <c r="C1360" t="s">
        <v>695</v>
      </c>
      <c r="D1360" t="s">
        <v>689</v>
      </c>
      <c r="E1360">
        <v>33140</v>
      </c>
      <c r="F1360">
        <v>875000</v>
      </c>
      <c r="G1360" t="str" cm="1">
        <f t="array" ref="G1360">IF(OR(VLOOKUP($C1360,Price_LookUp_tbl,11,FALSE)&gt;$F1360,VLOOKUP($C1360,Price_LookUp_tbl,12,FALSE)&lt;$F1360),"Yes","No")</f>
        <v>No</v>
      </c>
      <c r="H1360">
        <f t="shared" si="189"/>
        <v>-0.40815379362570603</v>
      </c>
      <c r="I1360">
        <v>3</v>
      </c>
      <c r="J1360" t="str">
        <f t="shared" si="190"/>
        <v>No</v>
      </c>
      <c r="K1360">
        <f t="shared" si="191"/>
        <v>0.28932735551958422</v>
      </c>
      <c r="L1360">
        <v>2</v>
      </c>
      <c r="M1360" t="str">
        <f t="shared" si="192"/>
        <v>No</v>
      </c>
      <c r="N1360">
        <f t="shared" si="193"/>
        <v>-0.36523427703458106</v>
      </c>
      <c r="O1360">
        <v>1660</v>
      </c>
      <c r="P1360" t="str">
        <f t="shared" si="194"/>
        <v>No</v>
      </c>
      <c r="Q1360">
        <f t="shared" si="195"/>
        <v>-0.14328578785530988</v>
      </c>
      <c r="S1360">
        <v>1967</v>
      </c>
      <c r="T1360" t="str">
        <f t="shared" si="196"/>
        <v>No</v>
      </c>
      <c r="U1360">
        <f t="shared" si="197"/>
        <v>-0.25942560268800458</v>
      </c>
      <c r="V1360">
        <v>113</v>
      </c>
      <c r="W1360">
        <v>527</v>
      </c>
      <c r="X1360" t="s">
        <v>2027</v>
      </c>
      <c r="Y1360">
        <v>25.832696500000001</v>
      </c>
      <c r="Z1360">
        <v>-80.120089300000004</v>
      </c>
      <c r="AA1360">
        <v>1.4619105600158548</v>
      </c>
    </row>
    <row r="1361" spans="1:27" x14ac:dyDescent="0.3">
      <c r="A1361" t="s">
        <v>396</v>
      </c>
      <c r="B1361" t="s">
        <v>2028</v>
      </c>
      <c r="C1361" t="s">
        <v>695</v>
      </c>
      <c r="D1361" t="s">
        <v>689</v>
      </c>
      <c r="E1361">
        <v>33140</v>
      </c>
      <c r="F1361">
        <v>1250000</v>
      </c>
      <c r="G1361" t="str" cm="1">
        <f t="array" ref="G1361">IF(OR(VLOOKUP($C1361,Price_LookUp_tbl,11,FALSE)&gt;$F1361,VLOOKUP($C1361,Price_LookUp_tbl,12,FALSE)&lt;$F1361),"Yes","No")</f>
        <v>No</v>
      </c>
      <c r="H1361">
        <f t="shared" si="189"/>
        <v>-0.34776951992895483</v>
      </c>
      <c r="I1361">
        <v>3</v>
      </c>
      <c r="J1361" t="str">
        <f t="shared" si="190"/>
        <v>No</v>
      </c>
      <c r="K1361">
        <f t="shared" si="191"/>
        <v>0.28932735551958422</v>
      </c>
      <c r="L1361">
        <v>3</v>
      </c>
      <c r="M1361" t="str">
        <f t="shared" si="192"/>
        <v>No</v>
      </c>
      <c r="N1361">
        <f t="shared" si="193"/>
        <v>0.22261308226725748</v>
      </c>
      <c r="O1361">
        <v>1850</v>
      </c>
      <c r="P1361" t="str">
        <f t="shared" si="194"/>
        <v>No</v>
      </c>
      <c r="Q1361">
        <f t="shared" si="195"/>
        <v>-3.1323564159804161E-2</v>
      </c>
      <c r="S1361">
        <v>1967</v>
      </c>
      <c r="T1361" t="str">
        <f t="shared" si="196"/>
        <v>No</v>
      </c>
      <c r="U1361">
        <f t="shared" si="197"/>
        <v>-0.25942560268800458</v>
      </c>
      <c r="V1361">
        <v>133</v>
      </c>
      <c r="W1361">
        <v>676</v>
      </c>
      <c r="X1361" t="s">
        <v>1625</v>
      </c>
      <c r="Y1361">
        <v>25.832696500000001</v>
      </c>
      <c r="Z1361">
        <v>-80.120089300000004</v>
      </c>
      <c r="AA1361">
        <v>1.4619105600158548</v>
      </c>
    </row>
    <row r="1362" spans="1:27" x14ac:dyDescent="0.3">
      <c r="A1362" t="s">
        <v>396</v>
      </c>
      <c r="B1362" t="s">
        <v>2029</v>
      </c>
      <c r="C1362" t="s">
        <v>695</v>
      </c>
      <c r="D1362" t="s">
        <v>689</v>
      </c>
      <c r="E1362">
        <v>33140</v>
      </c>
      <c r="F1362">
        <v>900000</v>
      </c>
      <c r="G1362" t="str" cm="1">
        <f t="array" ref="G1362">IF(OR(VLOOKUP($C1362,Price_LookUp_tbl,11,FALSE)&gt;$F1362,VLOOKUP($C1362,Price_LookUp_tbl,12,FALSE)&lt;$F1362),"Yes","No")</f>
        <v>No</v>
      </c>
      <c r="H1362">
        <f t="shared" si="189"/>
        <v>-0.40412817537925594</v>
      </c>
      <c r="I1362">
        <v>2</v>
      </c>
      <c r="J1362" t="str">
        <f t="shared" si="190"/>
        <v>No</v>
      </c>
      <c r="K1362">
        <f t="shared" si="191"/>
        <v>-0.30693858585555878</v>
      </c>
      <c r="L1362">
        <v>2.5</v>
      </c>
      <c r="M1362" t="str">
        <f t="shared" si="192"/>
        <v>No</v>
      </c>
      <c r="N1362">
        <f t="shared" si="193"/>
        <v>-7.1310597383661786E-2</v>
      </c>
      <c r="O1362">
        <v>640</v>
      </c>
      <c r="P1362" t="str">
        <f t="shared" si="194"/>
        <v>No</v>
      </c>
      <c r="Q1362">
        <f t="shared" si="195"/>
        <v>-0.74434614664170895</v>
      </c>
      <c r="S1362">
        <v>1966</v>
      </c>
      <c r="T1362" t="str">
        <f t="shared" si="196"/>
        <v>No</v>
      </c>
      <c r="U1362">
        <f t="shared" si="197"/>
        <v>-0.29287710858411869</v>
      </c>
      <c r="V1362">
        <v>117</v>
      </c>
      <c r="W1362">
        <v>1406</v>
      </c>
      <c r="X1362" t="s">
        <v>2030</v>
      </c>
      <c r="Y1362">
        <v>25.834374100000002</v>
      </c>
      <c r="Z1362">
        <v>-80.120211600000005</v>
      </c>
      <c r="AA1362">
        <v>1.546169123171123</v>
      </c>
    </row>
    <row r="1363" spans="1:27" x14ac:dyDescent="0.3">
      <c r="A1363" t="s">
        <v>396</v>
      </c>
      <c r="B1363" t="s">
        <v>2031</v>
      </c>
      <c r="C1363" t="s">
        <v>695</v>
      </c>
      <c r="D1363" t="s">
        <v>689</v>
      </c>
      <c r="E1363">
        <v>33140</v>
      </c>
      <c r="F1363">
        <v>1499000</v>
      </c>
      <c r="G1363" t="str" cm="1">
        <f t="array" ref="G1363">IF(OR(VLOOKUP($C1363,Price_LookUp_tbl,11,FALSE)&gt;$F1363,VLOOKUP($C1363,Price_LookUp_tbl,12,FALSE)&lt;$F1363),"Yes","No")</f>
        <v>No</v>
      </c>
      <c r="H1363">
        <f t="shared" si="189"/>
        <v>-0.30767436219431205</v>
      </c>
      <c r="I1363">
        <v>3</v>
      </c>
      <c r="J1363" t="str">
        <f t="shared" si="190"/>
        <v>No</v>
      </c>
      <c r="K1363">
        <f t="shared" si="191"/>
        <v>0.28932735551958422</v>
      </c>
      <c r="L1363">
        <v>2.5</v>
      </c>
      <c r="M1363" t="str">
        <f t="shared" si="192"/>
        <v>No</v>
      </c>
      <c r="N1363">
        <f t="shared" si="193"/>
        <v>-7.1310597383661786E-2</v>
      </c>
      <c r="O1363">
        <v>2827</v>
      </c>
      <c r="P1363" t="str">
        <f t="shared" si="194"/>
        <v>No</v>
      </c>
      <c r="Q1363">
        <f t="shared" si="195"/>
        <v>0.54439797557971725</v>
      </c>
      <c r="S1363">
        <v>1974</v>
      </c>
      <c r="T1363" t="str">
        <f t="shared" si="196"/>
        <v>No</v>
      </c>
      <c r="U1363">
        <f t="shared" si="197"/>
        <v>-2.5265061415205702E-2</v>
      </c>
      <c r="V1363">
        <v>98</v>
      </c>
      <c r="W1363">
        <v>530</v>
      </c>
      <c r="X1363" t="s">
        <v>2032</v>
      </c>
      <c r="Y1363">
        <v>25.834377499999999</v>
      </c>
      <c r="Z1363">
        <v>-80.121267200000005</v>
      </c>
      <c r="AA1363">
        <v>1.5066000576483258</v>
      </c>
    </row>
    <row r="1364" spans="1:27" x14ac:dyDescent="0.3">
      <c r="A1364" t="s">
        <v>396</v>
      </c>
      <c r="B1364" t="s">
        <v>2033</v>
      </c>
      <c r="C1364" t="s">
        <v>695</v>
      </c>
      <c r="D1364" t="s">
        <v>689</v>
      </c>
      <c r="E1364">
        <v>33140</v>
      </c>
      <c r="F1364">
        <v>2200000</v>
      </c>
      <c r="G1364" t="str" cm="1">
        <f t="array" ref="G1364">IF(OR(VLOOKUP($C1364,Price_LookUp_tbl,11,FALSE)&gt;$F1364,VLOOKUP($C1364,Price_LookUp_tbl,12,FALSE)&lt;$F1364),"Yes","No")</f>
        <v>No</v>
      </c>
      <c r="H1364">
        <f t="shared" si="189"/>
        <v>-0.19479602656385187</v>
      </c>
      <c r="I1364">
        <v>3</v>
      </c>
      <c r="J1364" t="str">
        <f t="shared" si="190"/>
        <v>No</v>
      </c>
      <c r="K1364">
        <f t="shared" si="191"/>
        <v>0.28932735551958422</v>
      </c>
      <c r="L1364">
        <v>4</v>
      </c>
      <c r="M1364" t="str">
        <f t="shared" si="192"/>
        <v>No</v>
      </c>
      <c r="N1364">
        <f t="shared" si="193"/>
        <v>0.81046044156909602</v>
      </c>
      <c r="O1364">
        <v>2868</v>
      </c>
      <c r="P1364" t="str">
        <f t="shared" si="194"/>
        <v>No</v>
      </c>
      <c r="Q1364">
        <f t="shared" si="195"/>
        <v>0.56855824490348428</v>
      </c>
      <c r="S1364">
        <v>1974</v>
      </c>
      <c r="T1364" t="str">
        <f t="shared" si="196"/>
        <v>No</v>
      </c>
      <c r="U1364">
        <f t="shared" si="197"/>
        <v>-2.5265061415205702E-2</v>
      </c>
      <c r="V1364">
        <v>142</v>
      </c>
      <c r="W1364">
        <v>767</v>
      </c>
      <c r="X1364" t="s">
        <v>2034</v>
      </c>
      <c r="Y1364">
        <v>25.834377499999999</v>
      </c>
      <c r="Z1364">
        <v>-80.121267200000005</v>
      </c>
      <c r="AA1364">
        <v>1.5066000576483258</v>
      </c>
    </row>
    <row r="1365" spans="1:27" x14ac:dyDescent="0.3">
      <c r="A1365" t="s">
        <v>396</v>
      </c>
      <c r="B1365" t="s">
        <v>2035</v>
      </c>
      <c r="C1365" t="s">
        <v>695</v>
      </c>
      <c r="D1365" t="s">
        <v>689</v>
      </c>
      <c r="E1365">
        <v>33140</v>
      </c>
      <c r="F1365">
        <v>529000</v>
      </c>
      <c r="G1365" t="str" cm="1">
        <f t="array" ref="G1365">IF(OR(VLOOKUP($C1365,Price_LookUp_tbl,11,FALSE)&gt;$F1365,VLOOKUP($C1365,Price_LookUp_tbl,12,FALSE)&lt;$F1365),"Yes","No")</f>
        <v>No</v>
      </c>
      <c r="H1365">
        <f t="shared" si="189"/>
        <v>-0.46386835015657513</v>
      </c>
      <c r="I1365">
        <v>2</v>
      </c>
      <c r="J1365" t="str">
        <f t="shared" si="190"/>
        <v>No</v>
      </c>
      <c r="K1365">
        <f t="shared" si="191"/>
        <v>-0.30693858585555878</v>
      </c>
      <c r="L1365">
        <v>2</v>
      </c>
      <c r="M1365" t="str">
        <f t="shared" si="192"/>
        <v>No</v>
      </c>
      <c r="N1365">
        <f t="shared" si="193"/>
        <v>-0.36523427703458106</v>
      </c>
      <c r="O1365">
        <v>1048</v>
      </c>
      <c r="P1365" t="str">
        <f t="shared" si="194"/>
        <v>No</v>
      </c>
      <c r="Q1365">
        <f t="shared" si="195"/>
        <v>-0.5039220031271493</v>
      </c>
      <c r="S1365">
        <v>1967</v>
      </c>
      <c r="T1365" t="str">
        <f t="shared" si="196"/>
        <v>No</v>
      </c>
      <c r="U1365">
        <f t="shared" si="197"/>
        <v>-0.25942560268800458</v>
      </c>
      <c r="V1365">
        <v>160</v>
      </c>
      <c r="W1365">
        <v>505</v>
      </c>
      <c r="X1365" t="s">
        <v>2036</v>
      </c>
      <c r="Y1365">
        <v>25.835480400000002</v>
      </c>
      <c r="Z1365">
        <v>-80.120133699999997</v>
      </c>
      <c r="AA1365">
        <v>1.6097902638977284</v>
      </c>
    </row>
    <row r="1366" spans="1:27" x14ac:dyDescent="0.3">
      <c r="A1366" t="s">
        <v>396</v>
      </c>
      <c r="B1366" t="s">
        <v>2037</v>
      </c>
      <c r="C1366" t="s">
        <v>695</v>
      </c>
      <c r="D1366" t="s">
        <v>689</v>
      </c>
      <c r="E1366">
        <v>33140</v>
      </c>
      <c r="F1366">
        <v>350000</v>
      </c>
      <c r="G1366" t="str" cm="1">
        <f t="array" ref="G1366">IF(OR(VLOOKUP($C1366,Price_LookUp_tbl,11,FALSE)&gt;$F1366,VLOOKUP($C1366,Price_LookUp_tbl,12,FALSE)&lt;$F1366),"Yes","No")</f>
        <v>No</v>
      </c>
      <c r="H1366">
        <f t="shared" si="189"/>
        <v>-0.49269177680115767</v>
      </c>
      <c r="I1366">
        <v>1</v>
      </c>
      <c r="J1366" t="str">
        <f t="shared" si="190"/>
        <v>No</v>
      </c>
      <c r="K1366">
        <f t="shared" si="191"/>
        <v>-0.90320452723070177</v>
      </c>
      <c r="L1366">
        <v>1.5</v>
      </c>
      <c r="M1366" t="str">
        <f t="shared" si="192"/>
        <v>No</v>
      </c>
      <c r="N1366">
        <f t="shared" si="193"/>
        <v>-0.65915795668550037</v>
      </c>
      <c r="O1366">
        <v>844</v>
      </c>
      <c r="P1366" t="str">
        <f t="shared" si="194"/>
        <v>No</v>
      </c>
      <c r="Q1366">
        <f t="shared" si="195"/>
        <v>-0.62413407488442907</v>
      </c>
      <c r="S1366">
        <v>1967</v>
      </c>
      <c r="T1366" t="str">
        <f t="shared" si="196"/>
        <v>No</v>
      </c>
      <c r="U1366">
        <f t="shared" si="197"/>
        <v>-0.25942560268800458</v>
      </c>
      <c r="V1366">
        <v>149</v>
      </c>
      <c r="W1366">
        <v>415</v>
      </c>
      <c r="X1366" t="s">
        <v>502</v>
      </c>
      <c r="Y1366">
        <v>25.835480400000002</v>
      </c>
      <c r="Z1366">
        <v>-80.120133699999997</v>
      </c>
      <c r="AA1366">
        <v>1.6097902638977284</v>
      </c>
    </row>
    <row r="1367" spans="1:27" x14ac:dyDescent="0.3">
      <c r="A1367" t="s">
        <v>396</v>
      </c>
      <c r="B1367" t="s">
        <v>2038</v>
      </c>
      <c r="C1367" t="s">
        <v>695</v>
      </c>
      <c r="D1367" t="s">
        <v>689</v>
      </c>
      <c r="E1367">
        <v>33140</v>
      </c>
      <c r="F1367">
        <v>520000</v>
      </c>
      <c r="G1367" t="str" cm="1">
        <f t="array" ref="G1367">IF(OR(VLOOKUP($C1367,Price_LookUp_tbl,11,FALSE)&gt;$F1367,VLOOKUP($C1367,Price_LookUp_tbl,12,FALSE)&lt;$F1367),"Yes","No")</f>
        <v>No</v>
      </c>
      <c r="H1367">
        <f t="shared" si="189"/>
        <v>-0.46531757272529711</v>
      </c>
      <c r="I1367">
        <v>2</v>
      </c>
      <c r="J1367" t="str">
        <f t="shared" si="190"/>
        <v>No</v>
      </c>
      <c r="K1367">
        <f t="shared" si="191"/>
        <v>-0.30693858585555878</v>
      </c>
      <c r="L1367">
        <v>2</v>
      </c>
      <c r="M1367" t="str">
        <f t="shared" si="192"/>
        <v>No</v>
      </c>
      <c r="N1367">
        <f t="shared" si="193"/>
        <v>-0.36523427703458106</v>
      </c>
      <c r="O1367">
        <v>1064</v>
      </c>
      <c r="P1367" t="str">
        <f t="shared" si="194"/>
        <v>No</v>
      </c>
      <c r="Q1367">
        <f t="shared" si="195"/>
        <v>-0.49449360534226461</v>
      </c>
      <c r="S1367">
        <v>1967</v>
      </c>
      <c r="T1367" t="str">
        <f t="shared" si="196"/>
        <v>No</v>
      </c>
      <c r="U1367">
        <f t="shared" si="197"/>
        <v>-0.25942560268800458</v>
      </c>
      <c r="V1367">
        <v>45</v>
      </c>
      <c r="W1367">
        <v>489</v>
      </c>
      <c r="X1367" t="s">
        <v>2036</v>
      </c>
      <c r="Y1367">
        <v>25.835480400000002</v>
      </c>
      <c r="Z1367">
        <v>-80.120133699999997</v>
      </c>
      <c r="AA1367">
        <v>1.6097902638977284</v>
      </c>
    </row>
    <row r="1368" spans="1:27" x14ac:dyDescent="0.3">
      <c r="A1368" t="s">
        <v>396</v>
      </c>
      <c r="B1368" t="s">
        <v>2039</v>
      </c>
      <c r="C1368" t="s">
        <v>695</v>
      </c>
      <c r="D1368" t="s">
        <v>689</v>
      </c>
      <c r="E1368">
        <v>33140</v>
      </c>
      <c r="F1368">
        <v>488000</v>
      </c>
      <c r="G1368" t="str" cm="1">
        <f t="array" ref="G1368">IF(OR(VLOOKUP($C1368,Price_LookUp_tbl,11,FALSE)&gt;$F1368,VLOOKUP($C1368,Price_LookUp_tbl,12,FALSE)&lt;$F1368),"Yes","No")</f>
        <v>No</v>
      </c>
      <c r="H1368">
        <f t="shared" si="189"/>
        <v>-0.47047036408075321</v>
      </c>
      <c r="I1368">
        <v>1</v>
      </c>
      <c r="J1368" t="str">
        <f t="shared" si="190"/>
        <v>No</v>
      </c>
      <c r="K1368">
        <f t="shared" si="191"/>
        <v>-0.90320452723070177</v>
      </c>
      <c r="L1368">
        <v>1</v>
      </c>
      <c r="M1368" t="str">
        <f t="shared" si="192"/>
        <v>No</v>
      </c>
      <c r="N1368">
        <f t="shared" si="193"/>
        <v>-0.95308163633641962</v>
      </c>
      <c r="O1368">
        <v>930</v>
      </c>
      <c r="P1368" t="str">
        <f t="shared" si="194"/>
        <v>No</v>
      </c>
      <c r="Q1368">
        <f t="shared" si="195"/>
        <v>-0.57345643679067393</v>
      </c>
      <c r="S1368">
        <v>1967</v>
      </c>
      <c r="T1368" t="str">
        <f t="shared" si="196"/>
        <v>No</v>
      </c>
      <c r="U1368">
        <f t="shared" si="197"/>
        <v>-0.25942560268800458</v>
      </c>
      <c r="V1368">
        <v>67</v>
      </c>
      <c r="W1368">
        <v>525</v>
      </c>
      <c r="X1368" t="s">
        <v>2040</v>
      </c>
      <c r="Y1368">
        <v>25.8356639</v>
      </c>
      <c r="Z1368">
        <v>-80.121354400000001</v>
      </c>
      <c r="AA1368">
        <v>1.5760754903113281</v>
      </c>
    </row>
    <row r="1369" spans="1:27" x14ac:dyDescent="0.3">
      <c r="A1369" t="s">
        <v>396</v>
      </c>
      <c r="B1369" t="s">
        <v>2041</v>
      </c>
      <c r="C1369" t="s">
        <v>695</v>
      </c>
      <c r="D1369" t="s">
        <v>689</v>
      </c>
      <c r="E1369">
        <v>33140</v>
      </c>
      <c r="F1369">
        <v>775000</v>
      </c>
      <c r="G1369" t="str" cm="1">
        <f t="array" ref="G1369">IF(OR(VLOOKUP($C1369,Price_LookUp_tbl,11,FALSE)&gt;$F1369,VLOOKUP($C1369,Price_LookUp_tbl,12,FALSE)&lt;$F1369),"Yes","No")</f>
        <v>No</v>
      </c>
      <c r="H1369">
        <f t="shared" si="189"/>
        <v>-0.42425626661150634</v>
      </c>
      <c r="I1369">
        <v>2</v>
      </c>
      <c r="J1369" t="str">
        <f t="shared" si="190"/>
        <v>No</v>
      </c>
      <c r="K1369">
        <f t="shared" si="191"/>
        <v>-0.30693858585555878</v>
      </c>
      <c r="L1369">
        <v>2</v>
      </c>
      <c r="M1369" t="str">
        <f t="shared" si="192"/>
        <v>No</v>
      </c>
      <c r="N1369">
        <f t="shared" si="193"/>
        <v>-0.36523427703458106</v>
      </c>
      <c r="O1369">
        <v>1190</v>
      </c>
      <c r="P1369" t="str">
        <f t="shared" si="194"/>
        <v>No</v>
      </c>
      <c r="Q1369">
        <f t="shared" si="195"/>
        <v>-0.42024497278629769</v>
      </c>
      <c r="S1369">
        <v>1967</v>
      </c>
      <c r="T1369" t="str">
        <f t="shared" si="196"/>
        <v>No</v>
      </c>
      <c r="U1369">
        <f t="shared" si="197"/>
        <v>-0.25942560268800458</v>
      </c>
      <c r="V1369">
        <v>78</v>
      </c>
      <c r="W1369">
        <v>651</v>
      </c>
      <c r="X1369" t="s">
        <v>1346</v>
      </c>
      <c r="Y1369">
        <v>25.8356639</v>
      </c>
      <c r="Z1369">
        <v>-80.121354400000001</v>
      </c>
      <c r="AA1369">
        <v>1.5760754903113281</v>
      </c>
    </row>
    <row r="1370" spans="1:27" x14ac:dyDescent="0.3">
      <c r="A1370" t="s">
        <v>396</v>
      </c>
      <c r="B1370" t="s">
        <v>2042</v>
      </c>
      <c r="C1370" t="s">
        <v>695</v>
      </c>
      <c r="D1370" t="s">
        <v>689</v>
      </c>
      <c r="E1370">
        <v>33140</v>
      </c>
      <c r="F1370">
        <v>390000</v>
      </c>
      <c r="G1370" t="str" cm="1">
        <f t="array" ref="G1370">IF(OR(VLOOKUP($C1370,Price_LookUp_tbl,11,FALSE)&gt;$F1370,VLOOKUP($C1370,Price_LookUp_tbl,12,FALSE)&lt;$F1370),"Yes","No")</f>
        <v>No</v>
      </c>
      <c r="H1370">
        <f t="shared" si="189"/>
        <v>-0.48625078760683754</v>
      </c>
      <c r="I1370">
        <v>1</v>
      </c>
      <c r="J1370" t="str">
        <f t="shared" si="190"/>
        <v>No</v>
      </c>
      <c r="K1370">
        <f t="shared" si="191"/>
        <v>-0.90320452723070177</v>
      </c>
      <c r="L1370">
        <v>1</v>
      </c>
      <c r="M1370" t="str">
        <f t="shared" si="192"/>
        <v>No</v>
      </c>
      <c r="N1370">
        <f t="shared" si="193"/>
        <v>-0.95308163633641962</v>
      </c>
      <c r="O1370">
        <v>930</v>
      </c>
      <c r="P1370" t="str">
        <f t="shared" si="194"/>
        <v>No</v>
      </c>
      <c r="Q1370">
        <f t="shared" si="195"/>
        <v>-0.57345643679067393</v>
      </c>
      <c r="S1370">
        <v>1967</v>
      </c>
      <c r="T1370" t="str">
        <f t="shared" si="196"/>
        <v>No</v>
      </c>
      <c r="U1370">
        <f t="shared" si="197"/>
        <v>-0.25942560268800458</v>
      </c>
      <c r="V1370">
        <v>59</v>
      </c>
      <c r="W1370">
        <v>419</v>
      </c>
      <c r="X1370" t="s">
        <v>2043</v>
      </c>
      <c r="Y1370">
        <v>25.8356639</v>
      </c>
      <c r="Z1370">
        <v>-80.121354400000001</v>
      </c>
      <c r="AA1370">
        <v>1.5760754903113281</v>
      </c>
    </row>
    <row r="1371" spans="1:27" x14ac:dyDescent="0.3">
      <c r="A1371" t="s">
        <v>396</v>
      </c>
      <c r="B1371" t="s">
        <v>2044</v>
      </c>
      <c r="C1371" t="s">
        <v>695</v>
      </c>
      <c r="D1371" t="s">
        <v>689</v>
      </c>
      <c r="E1371">
        <v>33140</v>
      </c>
      <c r="F1371">
        <v>945000</v>
      </c>
      <c r="G1371" t="str" cm="1">
        <f t="array" ref="G1371">IF(OR(VLOOKUP($C1371,Price_LookUp_tbl,11,FALSE)&gt;$F1371,VLOOKUP($C1371,Price_LookUp_tbl,12,FALSE)&lt;$F1371),"Yes","No")</f>
        <v>No</v>
      </c>
      <c r="H1371">
        <f t="shared" si="189"/>
        <v>-0.39688206253564579</v>
      </c>
      <c r="I1371">
        <v>2</v>
      </c>
      <c r="J1371" t="str">
        <f t="shared" si="190"/>
        <v>No</v>
      </c>
      <c r="K1371">
        <f t="shared" si="191"/>
        <v>-0.30693858585555878</v>
      </c>
      <c r="L1371">
        <v>2</v>
      </c>
      <c r="M1371" t="str">
        <f t="shared" si="192"/>
        <v>No</v>
      </c>
      <c r="N1371">
        <f t="shared" si="193"/>
        <v>-0.36523427703458106</v>
      </c>
      <c r="O1371">
        <v>1750</v>
      </c>
      <c r="P1371" t="str">
        <f t="shared" si="194"/>
        <v>No</v>
      </c>
      <c r="Q1371">
        <f t="shared" si="195"/>
        <v>-9.0251050315333481E-2</v>
      </c>
      <c r="S1371">
        <v>1967</v>
      </c>
      <c r="T1371" t="str">
        <f t="shared" si="196"/>
        <v>No</v>
      </c>
      <c r="U1371">
        <f t="shared" si="197"/>
        <v>-0.25942560268800458</v>
      </c>
      <c r="V1371">
        <v>175</v>
      </c>
      <c r="W1371">
        <v>540</v>
      </c>
      <c r="X1371" t="s">
        <v>2045</v>
      </c>
      <c r="Y1371">
        <v>25.8356639</v>
      </c>
      <c r="Z1371">
        <v>-80.121354400000001</v>
      </c>
      <c r="AA1371">
        <v>1.5760754903113281</v>
      </c>
    </row>
    <row r="1372" spans="1:27" x14ac:dyDescent="0.3">
      <c r="A1372" t="s">
        <v>396</v>
      </c>
      <c r="B1372" t="s">
        <v>2046</v>
      </c>
      <c r="C1372" t="s">
        <v>695</v>
      </c>
      <c r="D1372" t="s">
        <v>689</v>
      </c>
      <c r="E1372">
        <v>33140</v>
      </c>
      <c r="F1372">
        <v>998000</v>
      </c>
      <c r="G1372" t="str" cm="1">
        <f t="array" ref="G1372">IF(OR(VLOOKUP($C1372,Price_LookUp_tbl,11,FALSE)&gt;$F1372,VLOOKUP($C1372,Price_LookUp_tbl,12,FALSE)&lt;$F1372),"Yes","No")</f>
        <v>No</v>
      </c>
      <c r="H1372">
        <f t="shared" si="189"/>
        <v>-0.38834775185317166</v>
      </c>
      <c r="I1372">
        <v>2</v>
      </c>
      <c r="J1372" t="str">
        <f t="shared" si="190"/>
        <v>No</v>
      </c>
      <c r="K1372">
        <f t="shared" si="191"/>
        <v>-0.30693858585555878</v>
      </c>
      <c r="L1372">
        <v>2</v>
      </c>
      <c r="M1372" t="str">
        <f t="shared" si="192"/>
        <v>No</v>
      </c>
      <c r="N1372">
        <f t="shared" si="193"/>
        <v>-0.36523427703458106</v>
      </c>
      <c r="O1372">
        <v>1290</v>
      </c>
      <c r="P1372" t="str">
        <f t="shared" si="194"/>
        <v>No</v>
      </c>
      <c r="Q1372">
        <f t="shared" si="195"/>
        <v>-0.36131748663076835</v>
      </c>
      <c r="S1372">
        <v>1968</v>
      </c>
      <c r="T1372" t="str">
        <f t="shared" si="196"/>
        <v>No</v>
      </c>
      <c r="U1372">
        <f t="shared" si="197"/>
        <v>-0.22597409679189046</v>
      </c>
      <c r="V1372">
        <v>171</v>
      </c>
      <c r="W1372">
        <v>774</v>
      </c>
      <c r="X1372" t="s">
        <v>1119</v>
      </c>
      <c r="Y1372">
        <v>25.8368872</v>
      </c>
      <c r="Z1372">
        <v>-80.120313400000001</v>
      </c>
      <c r="AA1372">
        <v>1.6823875538380415</v>
      </c>
    </row>
    <row r="1373" spans="1:27" x14ac:dyDescent="0.3">
      <c r="A1373" t="s">
        <v>396</v>
      </c>
      <c r="B1373" t="s">
        <v>2047</v>
      </c>
      <c r="C1373" t="s">
        <v>695</v>
      </c>
      <c r="D1373" t="s">
        <v>689</v>
      </c>
      <c r="E1373">
        <v>33140</v>
      </c>
      <c r="F1373">
        <v>785000</v>
      </c>
      <c r="G1373" t="str" cm="1">
        <f t="array" ref="G1373">IF(OR(VLOOKUP($C1373,Price_LookUp_tbl,11,FALSE)&gt;$F1373,VLOOKUP($C1373,Price_LookUp_tbl,12,FALSE)&lt;$F1373),"Yes","No")</f>
        <v>No</v>
      </c>
      <c r="H1373">
        <f t="shared" si="189"/>
        <v>-0.42264601931292628</v>
      </c>
      <c r="I1373">
        <v>1</v>
      </c>
      <c r="J1373" t="str">
        <f t="shared" si="190"/>
        <v>No</v>
      </c>
      <c r="K1373">
        <f t="shared" si="191"/>
        <v>-0.90320452723070177</v>
      </c>
      <c r="L1373">
        <v>1.5</v>
      </c>
      <c r="M1373" t="str">
        <f t="shared" si="192"/>
        <v>No</v>
      </c>
      <c r="N1373">
        <f t="shared" si="193"/>
        <v>-0.65915795668550037</v>
      </c>
      <c r="O1373">
        <v>930</v>
      </c>
      <c r="P1373" t="str">
        <f t="shared" si="194"/>
        <v>No</v>
      </c>
      <c r="Q1373">
        <f t="shared" si="195"/>
        <v>-0.57345643679067393</v>
      </c>
      <c r="S1373">
        <v>1968</v>
      </c>
      <c r="T1373" t="str">
        <f t="shared" si="196"/>
        <v>No</v>
      </c>
      <c r="U1373">
        <f t="shared" si="197"/>
        <v>-0.22597409679189046</v>
      </c>
      <c r="V1373">
        <v>45</v>
      </c>
      <c r="W1373">
        <v>844</v>
      </c>
      <c r="X1373" t="s">
        <v>2048</v>
      </c>
      <c r="Y1373">
        <v>25.8368872</v>
      </c>
      <c r="Z1373">
        <v>-80.120313400000001</v>
      </c>
      <c r="AA1373">
        <v>1.6823875538380415</v>
      </c>
    </row>
    <row r="1374" spans="1:27" x14ac:dyDescent="0.3">
      <c r="A1374" t="s">
        <v>396</v>
      </c>
      <c r="B1374" t="s">
        <v>2049</v>
      </c>
      <c r="C1374" t="s">
        <v>695</v>
      </c>
      <c r="D1374" t="s">
        <v>689</v>
      </c>
      <c r="E1374">
        <v>33140</v>
      </c>
      <c r="F1374">
        <v>770000</v>
      </c>
      <c r="G1374" t="str" cm="1">
        <f t="array" ref="G1374">IF(OR(VLOOKUP($C1374,Price_LookUp_tbl,11,FALSE)&gt;$F1374,VLOOKUP($C1374,Price_LookUp_tbl,12,FALSE)&lt;$F1374),"Yes","No")</f>
        <v>No</v>
      </c>
      <c r="H1374">
        <f t="shared" si="189"/>
        <v>-0.42506139026079637</v>
      </c>
      <c r="I1374">
        <v>1</v>
      </c>
      <c r="J1374" t="str">
        <f t="shared" si="190"/>
        <v>No</v>
      </c>
      <c r="K1374">
        <f t="shared" si="191"/>
        <v>-0.90320452723070177</v>
      </c>
      <c r="L1374">
        <v>2</v>
      </c>
      <c r="M1374" t="str">
        <f t="shared" si="192"/>
        <v>No</v>
      </c>
      <c r="N1374">
        <f t="shared" si="193"/>
        <v>-0.36523427703458106</v>
      </c>
      <c r="O1374">
        <v>930</v>
      </c>
      <c r="P1374" t="str">
        <f t="shared" si="194"/>
        <v>No</v>
      </c>
      <c r="Q1374">
        <f t="shared" si="195"/>
        <v>-0.57345643679067393</v>
      </c>
      <c r="S1374">
        <v>1968</v>
      </c>
      <c r="T1374" t="str">
        <f t="shared" si="196"/>
        <v>No</v>
      </c>
      <c r="U1374">
        <f t="shared" si="197"/>
        <v>-0.22597409679189046</v>
      </c>
      <c r="V1374">
        <v>1</v>
      </c>
      <c r="W1374">
        <v>828</v>
      </c>
      <c r="X1374" t="s">
        <v>1629</v>
      </c>
      <c r="Y1374">
        <v>25.8368872</v>
      </c>
      <c r="Z1374">
        <v>-80.120313400000001</v>
      </c>
      <c r="AA1374">
        <v>1.6823875538380415</v>
      </c>
    </row>
    <row r="1375" spans="1:27" x14ac:dyDescent="0.3">
      <c r="A1375" t="s">
        <v>396</v>
      </c>
      <c r="B1375" t="s">
        <v>2050</v>
      </c>
      <c r="C1375" t="s">
        <v>695</v>
      </c>
      <c r="D1375" t="s">
        <v>689</v>
      </c>
      <c r="E1375">
        <v>33140</v>
      </c>
      <c r="F1375">
        <v>1195000</v>
      </c>
      <c r="G1375" t="str" cm="1">
        <f t="array" ref="G1375">IF(OR(VLOOKUP($C1375,Price_LookUp_tbl,11,FALSE)&gt;$F1375,VLOOKUP($C1375,Price_LookUp_tbl,12,FALSE)&lt;$F1375),"Yes","No")</f>
        <v>No</v>
      </c>
      <c r="H1375">
        <f t="shared" si="189"/>
        <v>-0.35662588007114504</v>
      </c>
      <c r="I1375">
        <v>2</v>
      </c>
      <c r="J1375" t="str">
        <f t="shared" si="190"/>
        <v>No</v>
      </c>
      <c r="K1375">
        <f t="shared" si="191"/>
        <v>-0.30693858585555878</v>
      </c>
      <c r="L1375">
        <v>2</v>
      </c>
      <c r="M1375" t="str">
        <f t="shared" si="192"/>
        <v>No</v>
      </c>
      <c r="N1375">
        <f t="shared" si="193"/>
        <v>-0.36523427703458106</v>
      </c>
      <c r="O1375">
        <v>1935</v>
      </c>
      <c r="P1375" t="str">
        <f t="shared" si="194"/>
        <v>No</v>
      </c>
      <c r="Q1375">
        <f t="shared" si="195"/>
        <v>1.8764799072395758E-2</v>
      </c>
      <c r="S1375">
        <v>1967</v>
      </c>
      <c r="T1375" t="str">
        <f t="shared" si="196"/>
        <v>No</v>
      </c>
      <c r="U1375">
        <f t="shared" si="197"/>
        <v>-0.25942560268800458</v>
      </c>
      <c r="V1375">
        <v>64</v>
      </c>
      <c r="W1375">
        <v>618</v>
      </c>
      <c r="X1375" t="s">
        <v>2051</v>
      </c>
      <c r="Y1375">
        <v>25.836962100000001</v>
      </c>
      <c r="Z1375">
        <v>-80.121532999999999</v>
      </c>
      <c r="AA1375">
        <v>1.6450947275977812</v>
      </c>
    </row>
    <row r="1376" spans="1:27" x14ac:dyDescent="0.3">
      <c r="A1376" t="s">
        <v>396</v>
      </c>
      <c r="B1376" t="s">
        <v>2052</v>
      </c>
      <c r="C1376" t="s">
        <v>695</v>
      </c>
      <c r="D1376" t="s">
        <v>689</v>
      </c>
      <c r="E1376">
        <v>33140</v>
      </c>
      <c r="F1376">
        <v>849000</v>
      </c>
      <c r="G1376" t="str" cm="1">
        <f t="array" ref="G1376">IF(OR(VLOOKUP($C1376,Price_LookUp_tbl,11,FALSE)&gt;$F1376,VLOOKUP($C1376,Price_LookUp_tbl,12,FALSE)&lt;$F1376),"Yes","No")</f>
        <v>No</v>
      </c>
      <c r="H1376">
        <f t="shared" si="189"/>
        <v>-0.41234043660201408</v>
      </c>
      <c r="I1376">
        <v>2</v>
      </c>
      <c r="J1376" t="str">
        <f t="shared" si="190"/>
        <v>No</v>
      </c>
      <c r="K1376">
        <f t="shared" si="191"/>
        <v>-0.30693858585555878</v>
      </c>
      <c r="L1376">
        <v>2.5</v>
      </c>
      <c r="M1376" t="str">
        <f t="shared" si="192"/>
        <v>No</v>
      </c>
      <c r="N1376">
        <f t="shared" si="193"/>
        <v>-7.1310597383661786E-2</v>
      </c>
      <c r="O1376">
        <v>2210</v>
      </c>
      <c r="P1376" t="str">
        <f t="shared" si="194"/>
        <v>No</v>
      </c>
      <c r="Q1376">
        <f t="shared" si="195"/>
        <v>0.18081538600010139</v>
      </c>
      <c r="S1376">
        <v>1970</v>
      </c>
      <c r="T1376" t="str">
        <f t="shared" si="196"/>
        <v>No</v>
      </c>
      <c r="U1376">
        <f t="shared" si="197"/>
        <v>-0.15907108499966219</v>
      </c>
      <c r="V1376">
        <v>35</v>
      </c>
      <c r="W1376">
        <v>384</v>
      </c>
      <c r="X1376" t="s">
        <v>2053</v>
      </c>
      <c r="Y1376">
        <v>25.837471799999999</v>
      </c>
      <c r="Z1376">
        <v>-80.121439300000006</v>
      </c>
      <c r="AA1376">
        <v>1.6780751197550337</v>
      </c>
    </row>
    <row r="1377" spans="1:27" x14ac:dyDescent="0.3">
      <c r="A1377" t="s">
        <v>396</v>
      </c>
      <c r="B1377" t="s">
        <v>2054</v>
      </c>
      <c r="C1377" t="s">
        <v>695</v>
      </c>
      <c r="D1377" t="s">
        <v>689</v>
      </c>
      <c r="E1377">
        <v>33140</v>
      </c>
      <c r="F1377">
        <v>1295000</v>
      </c>
      <c r="G1377" t="str" cm="1">
        <f t="array" ref="G1377">IF(OR(VLOOKUP($C1377,Price_LookUp_tbl,11,FALSE)&gt;$F1377,VLOOKUP($C1377,Price_LookUp_tbl,12,FALSE)&lt;$F1377),"Yes","No")</f>
        <v>No</v>
      </c>
      <c r="H1377">
        <f t="shared" si="189"/>
        <v>-0.34052340708534473</v>
      </c>
      <c r="I1377">
        <v>3</v>
      </c>
      <c r="J1377" t="str">
        <f t="shared" si="190"/>
        <v>No</v>
      </c>
      <c r="K1377">
        <f t="shared" si="191"/>
        <v>0.28932735551958422</v>
      </c>
      <c r="L1377">
        <v>3</v>
      </c>
      <c r="M1377" t="str">
        <f t="shared" si="192"/>
        <v>No</v>
      </c>
      <c r="N1377">
        <f t="shared" si="193"/>
        <v>0.22261308226725748</v>
      </c>
      <c r="O1377">
        <v>2115</v>
      </c>
      <c r="P1377" t="str">
        <f t="shared" si="194"/>
        <v>No</v>
      </c>
      <c r="Q1377">
        <f t="shared" si="195"/>
        <v>0.12483427415234853</v>
      </c>
      <c r="S1377">
        <v>1970</v>
      </c>
      <c r="T1377" t="str">
        <f t="shared" si="196"/>
        <v>No</v>
      </c>
      <c r="U1377">
        <f t="shared" si="197"/>
        <v>-0.15907108499966219</v>
      </c>
      <c r="V1377">
        <v>3</v>
      </c>
      <c r="W1377">
        <v>612</v>
      </c>
      <c r="X1377" t="s">
        <v>2055</v>
      </c>
      <c r="Y1377">
        <v>25.837471799999999</v>
      </c>
      <c r="Z1377">
        <v>-80.121439300000006</v>
      </c>
      <c r="AA1377">
        <v>1.6780751197550337</v>
      </c>
    </row>
    <row r="1378" spans="1:27" x14ac:dyDescent="0.3">
      <c r="A1378" t="s">
        <v>396</v>
      </c>
      <c r="B1378" t="s">
        <v>2056</v>
      </c>
      <c r="C1378" t="s">
        <v>695</v>
      </c>
      <c r="D1378" t="s">
        <v>689</v>
      </c>
      <c r="E1378">
        <v>33140</v>
      </c>
      <c r="F1378">
        <v>1475000</v>
      </c>
      <c r="G1378" t="str" cm="1">
        <f t="array" ref="G1378">IF(OR(VLOOKUP($C1378,Price_LookUp_tbl,11,FALSE)&gt;$F1378,VLOOKUP($C1378,Price_LookUp_tbl,12,FALSE)&lt;$F1378),"Yes","No")</f>
        <v>No</v>
      </c>
      <c r="H1378">
        <f t="shared" si="189"/>
        <v>-0.31153895571090412</v>
      </c>
      <c r="I1378">
        <v>3</v>
      </c>
      <c r="J1378" t="str">
        <f t="shared" si="190"/>
        <v>No</v>
      </c>
      <c r="K1378">
        <f t="shared" si="191"/>
        <v>0.28932735551958422</v>
      </c>
      <c r="L1378">
        <v>4.5</v>
      </c>
      <c r="M1378" t="str">
        <f t="shared" si="192"/>
        <v>No</v>
      </c>
      <c r="N1378">
        <f t="shared" si="193"/>
        <v>1.1043841212200152</v>
      </c>
      <c r="O1378">
        <v>2950</v>
      </c>
      <c r="P1378" t="str">
        <f t="shared" si="194"/>
        <v>No</v>
      </c>
      <c r="Q1378">
        <f t="shared" si="195"/>
        <v>0.61687878355101833</v>
      </c>
      <c r="S1378">
        <v>1970</v>
      </c>
      <c r="T1378" t="str">
        <f t="shared" si="196"/>
        <v>No</v>
      </c>
      <c r="U1378">
        <f t="shared" si="197"/>
        <v>-0.15907108499966219</v>
      </c>
      <c r="V1378">
        <v>71</v>
      </c>
      <c r="W1378">
        <v>500</v>
      </c>
      <c r="X1378" t="s">
        <v>2057</v>
      </c>
      <c r="Y1378">
        <v>25.837471799999999</v>
      </c>
      <c r="Z1378">
        <v>-80.121439300000006</v>
      </c>
      <c r="AA1378">
        <v>1.6780751197550337</v>
      </c>
    </row>
    <row r="1379" spans="1:27" x14ac:dyDescent="0.3">
      <c r="A1379" t="s">
        <v>396</v>
      </c>
      <c r="B1379" t="s">
        <v>2058</v>
      </c>
      <c r="C1379" t="s">
        <v>695</v>
      </c>
      <c r="D1379" t="s">
        <v>689</v>
      </c>
      <c r="E1379">
        <v>33140</v>
      </c>
      <c r="F1379">
        <v>600000</v>
      </c>
      <c r="G1379" t="str" cm="1">
        <f t="array" ref="G1379">IF(OR(VLOOKUP($C1379,Price_LookUp_tbl,11,FALSE)&gt;$F1379,VLOOKUP($C1379,Price_LookUp_tbl,12,FALSE)&lt;$F1379),"Yes","No")</f>
        <v>No</v>
      </c>
      <c r="H1379">
        <f t="shared" si="189"/>
        <v>-0.45243559433665687</v>
      </c>
      <c r="I1379">
        <v>2</v>
      </c>
      <c r="J1379" t="str">
        <f t="shared" si="190"/>
        <v>No</v>
      </c>
      <c r="K1379">
        <f t="shared" si="191"/>
        <v>-0.30693858585555878</v>
      </c>
      <c r="L1379">
        <v>2</v>
      </c>
      <c r="M1379" t="str">
        <f t="shared" si="192"/>
        <v>No</v>
      </c>
      <c r="N1379">
        <f t="shared" si="193"/>
        <v>-0.36523427703458106</v>
      </c>
      <c r="O1379">
        <v>1040</v>
      </c>
      <c r="P1379" t="str">
        <f t="shared" si="194"/>
        <v>No</v>
      </c>
      <c r="Q1379">
        <f t="shared" si="195"/>
        <v>-0.50863620201959159</v>
      </c>
      <c r="S1379">
        <v>1968</v>
      </c>
      <c r="T1379" t="str">
        <f t="shared" si="196"/>
        <v>No</v>
      </c>
      <c r="U1379">
        <f t="shared" si="197"/>
        <v>-0.22597409679189046</v>
      </c>
      <c r="V1379">
        <v>73</v>
      </c>
      <c r="W1379">
        <v>577</v>
      </c>
      <c r="X1379" t="s">
        <v>2059</v>
      </c>
      <c r="Y1379">
        <v>25.838324400000001</v>
      </c>
      <c r="Z1379">
        <v>-80.121444100000005</v>
      </c>
      <c r="AA1379">
        <v>1.7053271722835719</v>
      </c>
    </row>
    <row r="1380" spans="1:27" x14ac:dyDescent="0.3">
      <c r="A1380" t="s">
        <v>396</v>
      </c>
      <c r="B1380" t="s">
        <v>2060</v>
      </c>
      <c r="C1380" t="s">
        <v>695</v>
      </c>
      <c r="D1380" t="s">
        <v>689</v>
      </c>
      <c r="E1380">
        <v>33140</v>
      </c>
      <c r="F1380">
        <v>1035000</v>
      </c>
      <c r="G1380" t="str" cm="1">
        <f t="array" ref="G1380">IF(OR(VLOOKUP($C1380,Price_LookUp_tbl,11,FALSE)&gt;$F1380,VLOOKUP($C1380,Price_LookUp_tbl,12,FALSE)&lt;$F1380),"Yes","No")</f>
        <v>No</v>
      </c>
      <c r="H1380">
        <f t="shared" si="189"/>
        <v>-0.38238983684842554</v>
      </c>
      <c r="I1380">
        <v>2</v>
      </c>
      <c r="J1380" t="str">
        <f t="shared" si="190"/>
        <v>No</v>
      </c>
      <c r="K1380">
        <f t="shared" si="191"/>
        <v>-0.30693858585555878</v>
      </c>
      <c r="L1380">
        <v>2.5</v>
      </c>
      <c r="M1380" t="str">
        <f t="shared" si="192"/>
        <v>No</v>
      </c>
      <c r="N1380">
        <f t="shared" si="193"/>
        <v>-7.1310597383661786E-2</v>
      </c>
      <c r="O1380">
        <v>1940</v>
      </c>
      <c r="P1380" t="str">
        <f t="shared" si="194"/>
        <v>No</v>
      </c>
      <c r="Q1380">
        <f t="shared" si="195"/>
        <v>2.1711173380172224E-2</v>
      </c>
      <c r="S1380">
        <v>1968</v>
      </c>
      <c r="T1380" t="str">
        <f t="shared" si="196"/>
        <v>No</v>
      </c>
      <c r="U1380">
        <f t="shared" si="197"/>
        <v>-0.22597409679189046</v>
      </c>
      <c r="V1380">
        <v>22</v>
      </c>
      <c r="W1380">
        <v>534</v>
      </c>
      <c r="X1380" t="s">
        <v>923</v>
      </c>
      <c r="Y1380">
        <v>25.838324400000001</v>
      </c>
      <c r="Z1380">
        <v>-80.121444100000005</v>
      </c>
      <c r="AA1380">
        <v>1.7053271722835719</v>
      </c>
    </row>
    <row r="1381" spans="1:27" x14ac:dyDescent="0.3">
      <c r="A1381" t="s">
        <v>396</v>
      </c>
      <c r="B1381" t="s">
        <v>2061</v>
      </c>
      <c r="C1381" t="s">
        <v>695</v>
      </c>
      <c r="D1381" t="s">
        <v>689</v>
      </c>
      <c r="E1381">
        <v>33140</v>
      </c>
      <c r="F1381">
        <v>379000</v>
      </c>
      <c r="G1381" t="str" cm="1">
        <f t="array" ref="G1381">IF(OR(VLOOKUP($C1381,Price_LookUp_tbl,11,FALSE)&gt;$F1381,VLOOKUP($C1381,Price_LookUp_tbl,12,FALSE)&lt;$F1381),"Yes","No")</f>
        <v>No</v>
      </c>
      <c r="H1381">
        <f t="shared" si="189"/>
        <v>-0.48802205963527556</v>
      </c>
      <c r="I1381">
        <v>1</v>
      </c>
      <c r="J1381" t="str">
        <f t="shared" si="190"/>
        <v>No</v>
      </c>
      <c r="K1381">
        <f t="shared" si="191"/>
        <v>-0.90320452723070177</v>
      </c>
      <c r="L1381">
        <v>1.5</v>
      </c>
      <c r="M1381" t="str">
        <f t="shared" si="192"/>
        <v>No</v>
      </c>
      <c r="N1381">
        <f t="shared" si="193"/>
        <v>-0.65915795668550037</v>
      </c>
      <c r="O1381">
        <v>1070</v>
      </c>
      <c r="P1381" t="str">
        <f t="shared" si="194"/>
        <v>No</v>
      </c>
      <c r="Q1381">
        <f t="shared" si="195"/>
        <v>-0.49095795617293286</v>
      </c>
      <c r="S1381">
        <v>1968</v>
      </c>
      <c r="T1381" t="str">
        <f t="shared" si="196"/>
        <v>No</v>
      </c>
      <c r="U1381">
        <f t="shared" si="197"/>
        <v>-0.22597409679189046</v>
      </c>
      <c r="V1381">
        <v>26</v>
      </c>
      <c r="W1381">
        <v>354</v>
      </c>
      <c r="X1381" t="s">
        <v>2062</v>
      </c>
      <c r="Y1381">
        <v>25.838324400000001</v>
      </c>
      <c r="Z1381">
        <v>-80.121444100000005</v>
      </c>
      <c r="AA1381">
        <v>1.7053271722835719</v>
      </c>
    </row>
    <row r="1382" spans="1:27" x14ac:dyDescent="0.3">
      <c r="A1382" t="s">
        <v>396</v>
      </c>
      <c r="B1382" t="s">
        <v>2063</v>
      </c>
      <c r="C1382" t="s">
        <v>695</v>
      </c>
      <c r="D1382" t="s">
        <v>689</v>
      </c>
      <c r="E1382">
        <v>33140</v>
      </c>
      <c r="F1382">
        <v>1000000</v>
      </c>
      <c r="G1382" t="str" cm="1">
        <f t="array" ref="G1382">IF(OR(VLOOKUP($C1382,Price_LookUp_tbl,11,FALSE)&gt;$F1382,VLOOKUP($C1382,Price_LookUp_tbl,12,FALSE)&lt;$F1382),"Yes","No")</f>
        <v>No</v>
      </c>
      <c r="H1382">
        <f t="shared" si="189"/>
        <v>-0.38802570239345563</v>
      </c>
      <c r="I1382">
        <v>2</v>
      </c>
      <c r="J1382" t="str">
        <f t="shared" si="190"/>
        <v>No</v>
      </c>
      <c r="K1382">
        <f t="shared" si="191"/>
        <v>-0.30693858585555878</v>
      </c>
      <c r="L1382">
        <v>2.5</v>
      </c>
      <c r="M1382" t="str">
        <f t="shared" si="192"/>
        <v>No</v>
      </c>
      <c r="N1382">
        <f t="shared" si="193"/>
        <v>-7.1310597383661786E-2</v>
      </c>
      <c r="O1382">
        <v>1940</v>
      </c>
      <c r="P1382" t="str">
        <f t="shared" si="194"/>
        <v>No</v>
      </c>
      <c r="Q1382">
        <f t="shared" si="195"/>
        <v>2.1711173380172224E-2</v>
      </c>
      <c r="S1382">
        <v>1968</v>
      </c>
      <c r="T1382" t="str">
        <f t="shared" si="196"/>
        <v>No</v>
      </c>
      <c r="U1382">
        <f t="shared" si="197"/>
        <v>-0.22597409679189046</v>
      </c>
      <c r="V1382">
        <v>151</v>
      </c>
      <c r="W1382">
        <v>515</v>
      </c>
      <c r="X1382" t="s">
        <v>2064</v>
      </c>
      <c r="Y1382">
        <v>25.838324400000001</v>
      </c>
      <c r="Z1382">
        <v>-80.121444100000005</v>
      </c>
      <c r="AA1382">
        <v>1.7053271722835719</v>
      </c>
    </row>
    <row r="1383" spans="1:27" x14ac:dyDescent="0.3">
      <c r="A1383" t="s">
        <v>396</v>
      </c>
      <c r="B1383" t="s">
        <v>2065</v>
      </c>
      <c r="C1383" t="s">
        <v>695</v>
      </c>
      <c r="D1383" t="s">
        <v>689</v>
      </c>
      <c r="E1383">
        <v>33140</v>
      </c>
      <c r="F1383">
        <v>640000</v>
      </c>
      <c r="G1383" t="str" cm="1">
        <f t="array" ref="G1383">IF(OR(VLOOKUP($C1383,Price_LookUp_tbl,11,FALSE)&gt;$F1383,VLOOKUP($C1383,Price_LookUp_tbl,12,FALSE)&lt;$F1383),"Yes","No")</f>
        <v>No</v>
      </c>
      <c r="H1383">
        <f t="shared" si="189"/>
        <v>-0.44599460514233674</v>
      </c>
      <c r="I1383">
        <v>2</v>
      </c>
      <c r="J1383" t="str">
        <f t="shared" si="190"/>
        <v>No</v>
      </c>
      <c r="K1383">
        <f t="shared" si="191"/>
        <v>-0.30693858585555878</v>
      </c>
      <c r="L1383">
        <v>2</v>
      </c>
      <c r="M1383" t="str">
        <f t="shared" si="192"/>
        <v>No</v>
      </c>
      <c r="N1383">
        <f t="shared" si="193"/>
        <v>-0.36523427703458106</v>
      </c>
      <c r="O1383">
        <v>1138</v>
      </c>
      <c r="P1383" t="str">
        <f t="shared" si="194"/>
        <v>No</v>
      </c>
      <c r="Q1383">
        <f t="shared" si="195"/>
        <v>-0.4508872655871729</v>
      </c>
      <c r="S1383">
        <v>1969</v>
      </c>
      <c r="T1383" t="str">
        <f t="shared" si="196"/>
        <v>No</v>
      </c>
      <c r="U1383">
        <f t="shared" si="197"/>
        <v>-0.19252259089577634</v>
      </c>
      <c r="V1383">
        <v>16</v>
      </c>
      <c r="W1383">
        <v>562</v>
      </c>
      <c r="X1383" t="s">
        <v>985</v>
      </c>
      <c r="Y1383">
        <v>25.8378303</v>
      </c>
      <c r="Z1383">
        <v>-80.120263800000004</v>
      </c>
      <c r="AA1383">
        <v>1.7382291010426933</v>
      </c>
    </row>
    <row r="1384" spans="1:27" x14ac:dyDescent="0.3">
      <c r="A1384" t="s">
        <v>396</v>
      </c>
      <c r="B1384" t="s">
        <v>2066</v>
      </c>
      <c r="C1384" t="s">
        <v>695</v>
      </c>
      <c r="D1384" t="s">
        <v>689</v>
      </c>
      <c r="E1384">
        <v>33140</v>
      </c>
      <c r="F1384">
        <v>681500</v>
      </c>
      <c r="G1384" t="str" cm="1">
        <f t="array" ref="G1384">IF(OR(VLOOKUP($C1384,Price_LookUp_tbl,11,FALSE)&gt;$F1384,VLOOKUP($C1384,Price_LookUp_tbl,12,FALSE)&lt;$F1384),"Yes","No")</f>
        <v>No</v>
      </c>
      <c r="H1384">
        <f t="shared" si="189"/>
        <v>-0.43931207885322965</v>
      </c>
      <c r="I1384">
        <v>2</v>
      </c>
      <c r="J1384" t="str">
        <f t="shared" si="190"/>
        <v>No</v>
      </c>
      <c r="K1384">
        <f t="shared" si="191"/>
        <v>-0.30693858585555878</v>
      </c>
      <c r="L1384">
        <v>2</v>
      </c>
      <c r="M1384" t="str">
        <f t="shared" si="192"/>
        <v>No</v>
      </c>
      <c r="N1384">
        <f t="shared" si="193"/>
        <v>-0.36523427703458106</v>
      </c>
      <c r="O1384">
        <v>1664</v>
      </c>
      <c r="P1384" t="str">
        <f t="shared" si="194"/>
        <v>No</v>
      </c>
      <c r="Q1384">
        <f t="shared" si="195"/>
        <v>-0.1409286884090887</v>
      </c>
      <c r="S1384">
        <v>1968</v>
      </c>
      <c r="T1384" t="str">
        <f t="shared" si="196"/>
        <v>No</v>
      </c>
      <c r="U1384">
        <f t="shared" si="197"/>
        <v>-0.22597409679189046</v>
      </c>
      <c r="V1384">
        <v>98</v>
      </c>
      <c r="W1384">
        <v>410</v>
      </c>
      <c r="X1384" t="s">
        <v>2067</v>
      </c>
      <c r="Y1384">
        <v>25.8391965</v>
      </c>
      <c r="Z1384">
        <v>-80.121487999999999</v>
      </c>
      <c r="AA1384">
        <v>1.6465982910007753</v>
      </c>
    </row>
    <row r="1385" spans="1:27" x14ac:dyDescent="0.3">
      <c r="A1385" t="s">
        <v>396</v>
      </c>
      <c r="B1385" t="s">
        <v>2068</v>
      </c>
      <c r="C1385" t="s">
        <v>695</v>
      </c>
      <c r="D1385" t="s">
        <v>689</v>
      </c>
      <c r="E1385">
        <v>33140</v>
      </c>
      <c r="F1385">
        <v>1050000</v>
      </c>
      <c r="G1385" t="str" cm="1">
        <f t="array" ref="G1385">IF(OR(VLOOKUP($C1385,Price_LookUp_tbl,11,FALSE)&gt;$F1385,VLOOKUP($C1385,Price_LookUp_tbl,12,FALSE)&lt;$F1385),"Yes","No")</f>
        <v>No</v>
      </c>
      <c r="H1385">
        <f t="shared" si="189"/>
        <v>-0.3799744659005555</v>
      </c>
      <c r="I1385">
        <v>3</v>
      </c>
      <c r="J1385" t="str">
        <f t="shared" si="190"/>
        <v>No</v>
      </c>
      <c r="K1385">
        <f t="shared" si="191"/>
        <v>0.28932735551958422</v>
      </c>
      <c r="L1385">
        <v>2</v>
      </c>
      <c r="M1385" t="str">
        <f t="shared" si="192"/>
        <v>No</v>
      </c>
      <c r="N1385">
        <f t="shared" si="193"/>
        <v>-0.36523427703458106</v>
      </c>
      <c r="O1385">
        <v>1410</v>
      </c>
      <c r="P1385" t="str">
        <f t="shared" si="194"/>
        <v>No</v>
      </c>
      <c r="Q1385">
        <f t="shared" si="195"/>
        <v>-0.29060450324413317</v>
      </c>
      <c r="S1385">
        <v>1991</v>
      </c>
      <c r="T1385" t="str">
        <f t="shared" si="196"/>
        <v>No</v>
      </c>
      <c r="U1385">
        <f t="shared" si="197"/>
        <v>0.54341053881873447</v>
      </c>
      <c r="V1385">
        <v>27</v>
      </c>
      <c r="W1385">
        <v>745</v>
      </c>
      <c r="X1385" t="s">
        <v>527</v>
      </c>
      <c r="Y1385">
        <v>25.8385073</v>
      </c>
      <c r="Z1385">
        <v>-80.120132900000002</v>
      </c>
      <c r="AA1385">
        <v>1.7169783113517072</v>
      </c>
    </row>
    <row r="1386" spans="1:27" x14ac:dyDescent="0.3">
      <c r="A1386" t="s">
        <v>396</v>
      </c>
      <c r="B1386" t="s">
        <v>2069</v>
      </c>
      <c r="C1386" t="s">
        <v>695</v>
      </c>
      <c r="D1386" t="s">
        <v>689</v>
      </c>
      <c r="E1386">
        <v>33140</v>
      </c>
      <c r="F1386">
        <v>900000</v>
      </c>
      <c r="G1386" t="str" cm="1">
        <f t="array" ref="G1386">IF(OR(VLOOKUP($C1386,Price_LookUp_tbl,11,FALSE)&gt;$F1386,VLOOKUP($C1386,Price_LookUp_tbl,12,FALSE)&lt;$F1386),"Yes","No")</f>
        <v>No</v>
      </c>
      <c r="H1386">
        <f t="shared" si="189"/>
        <v>-0.40412817537925594</v>
      </c>
      <c r="I1386">
        <v>2</v>
      </c>
      <c r="J1386" t="str">
        <f t="shared" si="190"/>
        <v>No</v>
      </c>
      <c r="K1386">
        <f t="shared" si="191"/>
        <v>-0.30693858585555878</v>
      </c>
      <c r="L1386">
        <v>2</v>
      </c>
      <c r="M1386" t="str">
        <f t="shared" si="192"/>
        <v>No</v>
      </c>
      <c r="N1386">
        <f t="shared" si="193"/>
        <v>-0.36523427703458106</v>
      </c>
      <c r="O1386">
        <v>1360</v>
      </c>
      <c r="P1386" t="str">
        <f t="shared" si="194"/>
        <v>No</v>
      </c>
      <c r="Q1386">
        <f t="shared" si="195"/>
        <v>-0.32006824632189784</v>
      </c>
      <c r="S1386">
        <v>1991</v>
      </c>
      <c r="T1386" t="str">
        <f t="shared" si="196"/>
        <v>No</v>
      </c>
      <c r="U1386">
        <f t="shared" si="197"/>
        <v>0.54341053881873447</v>
      </c>
      <c r="V1386">
        <v>45</v>
      </c>
      <c r="W1386">
        <v>662</v>
      </c>
      <c r="X1386" t="s">
        <v>1729</v>
      </c>
      <c r="Y1386">
        <v>25.8385073</v>
      </c>
      <c r="Z1386">
        <v>-80.120132900000002</v>
      </c>
      <c r="AA1386">
        <v>1.7169783113517072</v>
      </c>
    </row>
    <row r="1387" spans="1:27" x14ac:dyDescent="0.3">
      <c r="A1387" t="s">
        <v>396</v>
      </c>
      <c r="B1387" t="s">
        <v>2070</v>
      </c>
      <c r="C1387" t="s">
        <v>695</v>
      </c>
      <c r="D1387" t="s">
        <v>689</v>
      </c>
      <c r="E1387">
        <v>33140</v>
      </c>
      <c r="F1387">
        <v>1725000</v>
      </c>
      <c r="G1387" t="str" cm="1">
        <f t="array" ref="G1387">IF(OR(VLOOKUP($C1387,Price_LookUp_tbl,11,FALSE)&gt;$F1387,VLOOKUP($C1387,Price_LookUp_tbl,12,FALSE)&lt;$F1387),"Yes","No")</f>
        <v>No</v>
      </c>
      <c r="H1387">
        <f t="shared" si="189"/>
        <v>-0.27128277324640337</v>
      </c>
      <c r="I1387">
        <v>3</v>
      </c>
      <c r="J1387" t="str">
        <f t="shared" si="190"/>
        <v>No</v>
      </c>
      <c r="K1387">
        <f t="shared" si="191"/>
        <v>0.28932735551958422</v>
      </c>
      <c r="L1387">
        <v>2.5</v>
      </c>
      <c r="M1387" t="str">
        <f t="shared" si="192"/>
        <v>No</v>
      </c>
      <c r="N1387">
        <f t="shared" si="193"/>
        <v>-7.1310597383661786E-2</v>
      </c>
      <c r="O1387">
        <v>1980</v>
      </c>
      <c r="P1387" t="str">
        <f t="shared" si="194"/>
        <v>No</v>
      </c>
      <c r="Q1387">
        <f t="shared" si="195"/>
        <v>4.5282167842383952E-2</v>
      </c>
      <c r="S1387">
        <v>1991</v>
      </c>
      <c r="T1387" t="str">
        <f t="shared" si="196"/>
        <v>No</v>
      </c>
      <c r="U1387">
        <f t="shared" si="197"/>
        <v>0.54341053881873447</v>
      </c>
      <c r="V1387">
        <v>89</v>
      </c>
      <c r="W1387">
        <v>871</v>
      </c>
      <c r="X1387" t="s">
        <v>2071</v>
      </c>
      <c r="Y1387">
        <v>25.8385073</v>
      </c>
      <c r="Z1387">
        <v>-80.120132900000002</v>
      </c>
      <c r="AA1387">
        <v>1.7169783113517072</v>
      </c>
    </row>
    <row r="1388" spans="1:27" x14ac:dyDescent="0.3">
      <c r="A1388" t="s">
        <v>396</v>
      </c>
      <c r="B1388" t="s">
        <v>2072</v>
      </c>
      <c r="C1388" t="s">
        <v>695</v>
      </c>
      <c r="D1388" t="s">
        <v>689</v>
      </c>
      <c r="E1388">
        <v>33140</v>
      </c>
      <c r="F1388">
        <v>3295000</v>
      </c>
      <c r="G1388" t="str" cm="1">
        <f t="array" ref="G1388">IF(OR(VLOOKUP($C1388,Price_LookUp_tbl,11,FALSE)&gt;$F1388,VLOOKUP($C1388,Price_LookUp_tbl,12,FALSE)&lt;$F1388),"Yes","No")</f>
        <v>No</v>
      </c>
      <c r="H1388">
        <f t="shared" si="189"/>
        <v>-1.847394736933845E-2</v>
      </c>
      <c r="I1388">
        <v>2</v>
      </c>
      <c r="J1388" t="str">
        <f t="shared" si="190"/>
        <v>No</v>
      </c>
      <c r="K1388">
        <f t="shared" si="191"/>
        <v>-0.30693858585555878</v>
      </c>
      <c r="L1388">
        <v>2.5</v>
      </c>
      <c r="M1388" t="str">
        <f t="shared" si="192"/>
        <v>No</v>
      </c>
      <c r="N1388">
        <f t="shared" si="193"/>
        <v>-7.1310597383661786E-2</v>
      </c>
      <c r="O1388">
        <v>1245</v>
      </c>
      <c r="P1388" t="str">
        <f t="shared" si="194"/>
        <v>No</v>
      </c>
      <c r="Q1388">
        <f t="shared" si="195"/>
        <v>-0.38783485540075652</v>
      </c>
      <c r="S1388">
        <v>2021</v>
      </c>
      <c r="T1388" t="str">
        <f t="shared" si="196"/>
        <v>No</v>
      </c>
      <c r="U1388">
        <f t="shared" si="197"/>
        <v>1.5469557157021581</v>
      </c>
      <c r="V1388">
        <v>135</v>
      </c>
      <c r="W1388">
        <v>2647</v>
      </c>
      <c r="X1388" t="s">
        <v>2073</v>
      </c>
      <c r="Y1388">
        <v>25.839256800000001</v>
      </c>
      <c r="Z1388">
        <v>-80.120394700000006</v>
      </c>
      <c r="AA1388">
        <v>1.6626967677702422</v>
      </c>
    </row>
    <row r="1389" spans="1:27" x14ac:dyDescent="0.3">
      <c r="A1389" t="s">
        <v>396</v>
      </c>
      <c r="B1389" t="s">
        <v>2076</v>
      </c>
      <c r="C1389" t="s">
        <v>695</v>
      </c>
      <c r="D1389" t="s">
        <v>689</v>
      </c>
      <c r="E1389">
        <v>33140</v>
      </c>
      <c r="F1389">
        <v>629000</v>
      </c>
      <c r="G1389" t="str" cm="1">
        <f t="array" ref="G1389">IF(OR(VLOOKUP($C1389,Price_LookUp_tbl,11,FALSE)&gt;$F1389,VLOOKUP($C1389,Price_LookUp_tbl,12,FALSE)&lt;$F1389),"Yes","No")</f>
        <v>No</v>
      </c>
      <c r="H1389">
        <f t="shared" si="189"/>
        <v>-0.44776587717077482</v>
      </c>
      <c r="I1389">
        <v>2</v>
      </c>
      <c r="J1389" t="str">
        <f t="shared" si="190"/>
        <v>No</v>
      </c>
      <c r="K1389">
        <f t="shared" si="191"/>
        <v>-0.30693858585555878</v>
      </c>
      <c r="L1389">
        <v>2</v>
      </c>
      <c r="M1389" t="str">
        <f t="shared" si="192"/>
        <v>No</v>
      </c>
      <c r="N1389">
        <f t="shared" si="193"/>
        <v>-0.36523427703458106</v>
      </c>
      <c r="O1389">
        <v>1208</v>
      </c>
      <c r="P1389" t="str">
        <f t="shared" si="194"/>
        <v>No</v>
      </c>
      <c r="Q1389">
        <f t="shared" si="195"/>
        <v>-0.4096380252783024</v>
      </c>
      <c r="S1389">
        <v>1970</v>
      </c>
      <c r="T1389" t="str">
        <f t="shared" si="196"/>
        <v>No</v>
      </c>
      <c r="U1389">
        <f t="shared" si="197"/>
        <v>-0.15907108499966219</v>
      </c>
      <c r="V1389">
        <v>110</v>
      </c>
      <c r="W1389">
        <v>521</v>
      </c>
      <c r="X1389" t="s">
        <v>1677</v>
      </c>
      <c r="Y1389">
        <v>25.8404217</v>
      </c>
      <c r="Z1389">
        <v>-80.121686699999998</v>
      </c>
      <c r="AA1389">
        <v>1.5618613758395852</v>
      </c>
    </row>
    <row r="1390" spans="1:27" x14ac:dyDescent="0.3">
      <c r="A1390" t="s">
        <v>396</v>
      </c>
      <c r="B1390" t="s">
        <v>2077</v>
      </c>
      <c r="C1390" t="s">
        <v>695</v>
      </c>
      <c r="D1390" t="s">
        <v>689</v>
      </c>
      <c r="E1390">
        <v>33140</v>
      </c>
      <c r="F1390">
        <v>325000</v>
      </c>
      <c r="G1390" t="str" cm="1">
        <f t="array" ref="G1390">IF(OR(VLOOKUP($C1390,Price_LookUp_tbl,11,FALSE)&gt;$F1390,VLOOKUP($C1390,Price_LookUp_tbl,12,FALSE)&lt;$F1390),"Yes","No")</f>
        <v>No</v>
      </c>
      <c r="H1390">
        <f t="shared" si="189"/>
        <v>-0.49671739504760776</v>
      </c>
      <c r="I1390">
        <v>1</v>
      </c>
      <c r="J1390" t="str">
        <f t="shared" si="190"/>
        <v>No</v>
      </c>
      <c r="K1390">
        <f t="shared" si="191"/>
        <v>-0.90320452723070177</v>
      </c>
      <c r="L1390">
        <v>1.5</v>
      </c>
      <c r="M1390" t="str">
        <f t="shared" si="192"/>
        <v>No</v>
      </c>
      <c r="N1390">
        <f t="shared" si="193"/>
        <v>-0.65915795668550037</v>
      </c>
      <c r="O1390">
        <v>855</v>
      </c>
      <c r="P1390" t="str">
        <f t="shared" si="194"/>
        <v>No</v>
      </c>
      <c r="Q1390">
        <f t="shared" si="195"/>
        <v>-0.61765205140732093</v>
      </c>
      <c r="S1390">
        <v>1970</v>
      </c>
      <c r="T1390" t="str">
        <f t="shared" si="196"/>
        <v>No</v>
      </c>
      <c r="U1390">
        <f t="shared" si="197"/>
        <v>-0.15907108499966219</v>
      </c>
      <c r="V1390">
        <v>128</v>
      </c>
      <c r="W1390">
        <v>380</v>
      </c>
      <c r="X1390" t="s">
        <v>2078</v>
      </c>
      <c r="Y1390">
        <v>25.8404217</v>
      </c>
      <c r="Z1390">
        <v>-80.121686699999998</v>
      </c>
      <c r="AA1390">
        <v>1.5618613758395852</v>
      </c>
    </row>
    <row r="1391" spans="1:27" x14ac:dyDescent="0.3">
      <c r="A1391" t="s">
        <v>396</v>
      </c>
      <c r="B1391" t="s">
        <v>2079</v>
      </c>
      <c r="C1391" t="s">
        <v>695</v>
      </c>
      <c r="D1391" t="s">
        <v>689</v>
      </c>
      <c r="E1391">
        <v>33140</v>
      </c>
      <c r="F1391">
        <v>379000</v>
      </c>
      <c r="G1391" t="str" cm="1">
        <f t="array" ref="G1391">IF(OR(VLOOKUP($C1391,Price_LookUp_tbl,11,FALSE)&gt;$F1391,VLOOKUP($C1391,Price_LookUp_tbl,12,FALSE)&lt;$F1391),"Yes","No")</f>
        <v>No</v>
      </c>
      <c r="H1391">
        <f t="shared" si="189"/>
        <v>-0.48802205963527556</v>
      </c>
      <c r="I1391">
        <v>1</v>
      </c>
      <c r="J1391" t="str">
        <f t="shared" si="190"/>
        <v>No</v>
      </c>
      <c r="K1391">
        <f t="shared" si="191"/>
        <v>-0.90320452723070177</v>
      </c>
      <c r="L1391">
        <v>2</v>
      </c>
      <c r="M1391" t="str">
        <f t="shared" si="192"/>
        <v>No</v>
      </c>
      <c r="N1391">
        <f t="shared" si="193"/>
        <v>-0.36523427703458106</v>
      </c>
      <c r="O1391">
        <v>840</v>
      </c>
      <c r="P1391" t="str">
        <f t="shared" si="194"/>
        <v>No</v>
      </c>
      <c r="Q1391">
        <f t="shared" si="195"/>
        <v>-0.62649117433065027</v>
      </c>
      <c r="S1391">
        <v>1970</v>
      </c>
      <c r="T1391" t="str">
        <f t="shared" si="196"/>
        <v>No</v>
      </c>
      <c r="U1391">
        <f t="shared" si="197"/>
        <v>-0.15907108499966219</v>
      </c>
      <c r="V1391">
        <v>74</v>
      </c>
      <c r="W1391">
        <v>451</v>
      </c>
      <c r="X1391" t="s">
        <v>2080</v>
      </c>
      <c r="Y1391">
        <v>25.8404217</v>
      </c>
      <c r="Z1391">
        <v>-80.121686699999998</v>
      </c>
      <c r="AA1391">
        <v>1.5618613758395852</v>
      </c>
    </row>
    <row r="1392" spans="1:27" x14ac:dyDescent="0.3">
      <c r="A1392" t="s">
        <v>396</v>
      </c>
      <c r="B1392" t="s">
        <v>2081</v>
      </c>
      <c r="C1392" t="s">
        <v>695</v>
      </c>
      <c r="D1392" t="s">
        <v>689</v>
      </c>
      <c r="E1392">
        <v>33140</v>
      </c>
      <c r="F1392">
        <v>649000</v>
      </c>
      <c r="G1392" t="str" cm="1">
        <f t="array" ref="G1392">IF(OR(VLOOKUP($C1392,Price_LookUp_tbl,11,FALSE)&gt;$F1392,VLOOKUP($C1392,Price_LookUp_tbl,12,FALSE)&lt;$F1392),"Yes","No")</f>
        <v>No</v>
      </c>
      <c r="H1392">
        <f t="shared" si="189"/>
        <v>-0.44454538257361476</v>
      </c>
      <c r="I1392">
        <v>2</v>
      </c>
      <c r="J1392" t="str">
        <f t="shared" si="190"/>
        <v>No</v>
      </c>
      <c r="K1392">
        <f t="shared" si="191"/>
        <v>-0.30693858585555878</v>
      </c>
      <c r="L1392">
        <v>2</v>
      </c>
      <c r="M1392" t="str">
        <f t="shared" si="192"/>
        <v>No</v>
      </c>
      <c r="N1392">
        <f t="shared" si="193"/>
        <v>-0.36523427703458106</v>
      </c>
      <c r="O1392">
        <v>1208</v>
      </c>
      <c r="P1392" t="str">
        <f t="shared" si="194"/>
        <v>No</v>
      </c>
      <c r="Q1392">
        <f t="shared" si="195"/>
        <v>-0.4096380252783024</v>
      </c>
      <c r="S1392">
        <v>1970</v>
      </c>
      <c r="T1392" t="str">
        <f t="shared" si="196"/>
        <v>No</v>
      </c>
      <c r="U1392">
        <f t="shared" si="197"/>
        <v>-0.15907108499966219</v>
      </c>
      <c r="V1392">
        <v>17</v>
      </c>
      <c r="W1392">
        <v>537</v>
      </c>
      <c r="X1392" t="s">
        <v>1677</v>
      </c>
      <c r="Y1392">
        <v>25.8404217</v>
      </c>
      <c r="Z1392">
        <v>-80.121686699999998</v>
      </c>
      <c r="AA1392">
        <v>1.5618613758395852</v>
      </c>
    </row>
    <row r="1393" spans="1:27" x14ac:dyDescent="0.3">
      <c r="A1393" t="s">
        <v>396</v>
      </c>
      <c r="B1393" t="s">
        <v>2082</v>
      </c>
      <c r="C1393" t="s">
        <v>695</v>
      </c>
      <c r="D1393" t="s">
        <v>689</v>
      </c>
      <c r="E1393">
        <v>33140</v>
      </c>
      <c r="F1393">
        <v>1325000</v>
      </c>
      <c r="G1393" t="str" cm="1">
        <f t="array" ref="G1393">IF(OR(VLOOKUP($C1393,Price_LookUp_tbl,11,FALSE)&gt;$F1393,VLOOKUP($C1393,Price_LookUp_tbl,12,FALSE)&lt;$F1393),"Yes","No")</f>
        <v>No</v>
      </c>
      <c r="H1393">
        <f t="shared" si="189"/>
        <v>-0.33569266518960461</v>
      </c>
      <c r="I1393">
        <v>3</v>
      </c>
      <c r="J1393" t="str">
        <f t="shared" si="190"/>
        <v>No</v>
      </c>
      <c r="K1393">
        <f t="shared" si="191"/>
        <v>0.28932735551958422</v>
      </c>
      <c r="L1393">
        <v>2</v>
      </c>
      <c r="M1393" t="str">
        <f t="shared" si="192"/>
        <v>No</v>
      </c>
      <c r="N1393">
        <f t="shared" si="193"/>
        <v>-0.36523427703458106</v>
      </c>
      <c r="O1393">
        <v>1710</v>
      </c>
      <c r="P1393" t="str">
        <f t="shared" si="194"/>
        <v>No</v>
      </c>
      <c r="Q1393">
        <f t="shared" si="195"/>
        <v>-0.11382204477754521</v>
      </c>
      <c r="S1393">
        <v>1982</v>
      </c>
      <c r="T1393" t="str">
        <f t="shared" si="196"/>
        <v>No</v>
      </c>
      <c r="U1393">
        <f t="shared" si="197"/>
        <v>0.24234698575370731</v>
      </c>
      <c r="V1393">
        <v>79</v>
      </c>
      <c r="W1393">
        <v>775</v>
      </c>
      <c r="X1393" t="s">
        <v>1346</v>
      </c>
      <c r="Y1393">
        <v>25.8405433</v>
      </c>
      <c r="Z1393">
        <v>-80.120481900000001</v>
      </c>
      <c r="AA1393">
        <v>1.5767683671795509</v>
      </c>
    </row>
    <row r="1394" spans="1:27" x14ac:dyDescent="0.3">
      <c r="A1394" t="s">
        <v>396</v>
      </c>
      <c r="B1394" t="s">
        <v>2083</v>
      </c>
      <c r="C1394" t="s">
        <v>695</v>
      </c>
      <c r="D1394" t="s">
        <v>689</v>
      </c>
      <c r="E1394">
        <v>33140</v>
      </c>
      <c r="F1394">
        <v>3450000</v>
      </c>
      <c r="G1394" t="str" cm="1">
        <f t="array" ref="G1394">IF(OR(VLOOKUP($C1394,Price_LookUp_tbl,11,FALSE)&gt;$F1394,VLOOKUP($C1394,Price_LookUp_tbl,12,FALSE)&lt;$F1394),"Yes","No")</f>
        <v>No</v>
      </c>
      <c r="H1394">
        <f t="shared" si="189"/>
        <v>6.4848857586520346E-3</v>
      </c>
      <c r="I1394">
        <v>6</v>
      </c>
      <c r="J1394" t="str">
        <f t="shared" si="190"/>
        <v>No</v>
      </c>
      <c r="K1394">
        <f t="shared" si="191"/>
        <v>2.0781251796450131</v>
      </c>
      <c r="L1394">
        <v>4</v>
      </c>
      <c r="M1394" t="str">
        <f t="shared" si="192"/>
        <v>No</v>
      </c>
      <c r="N1394">
        <f t="shared" si="193"/>
        <v>0.81046044156909602</v>
      </c>
      <c r="O1394">
        <v>3567</v>
      </c>
      <c r="P1394" t="str">
        <f t="shared" si="194"/>
        <v>No</v>
      </c>
      <c r="Q1394">
        <f t="shared" si="195"/>
        <v>0.9804613731306342</v>
      </c>
      <c r="S1394">
        <v>1982</v>
      </c>
      <c r="T1394" t="str">
        <f t="shared" si="196"/>
        <v>No</v>
      </c>
      <c r="U1394">
        <f t="shared" si="197"/>
        <v>0.24234698575370731</v>
      </c>
      <c r="V1394">
        <v>29</v>
      </c>
      <c r="W1394">
        <v>967</v>
      </c>
      <c r="X1394" t="s">
        <v>2084</v>
      </c>
      <c r="Y1394">
        <v>25.8405433</v>
      </c>
      <c r="Z1394">
        <v>-80.120481900000001</v>
      </c>
      <c r="AA1394">
        <v>1.5767683671795509</v>
      </c>
    </row>
    <row r="1395" spans="1:27" x14ac:dyDescent="0.3">
      <c r="A1395" t="s">
        <v>396</v>
      </c>
      <c r="B1395" t="s">
        <v>2085</v>
      </c>
      <c r="C1395" t="s">
        <v>695</v>
      </c>
      <c r="D1395" t="s">
        <v>689</v>
      </c>
      <c r="E1395">
        <v>33140</v>
      </c>
      <c r="F1395">
        <v>1220000</v>
      </c>
      <c r="G1395" t="str" cm="1">
        <f t="array" ref="G1395">IF(OR(VLOOKUP($C1395,Price_LookUp_tbl,11,FALSE)&gt;$F1395,VLOOKUP($C1395,Price_LookUp_tbl,12,FALSE)&lt;$F1395),"Yes","No")</f>
        <v>No</v>
      </c>
      <c r="H1395">
        <f t="shared" si="189"/>
        <v>-0.35260026182469495</v>
      </c>
      <c r="I1395">
        <v>1</v>
      </c>
      <c r="J1395" t="str">
        <f t="shared" si="190"/>
        <v>No</v>
      </c>
      <c r="K1395">
        <f t="shared" si="191"/>
        <v>-0.90320452723070177</v>
      </c>
      <c r="L1395">
        <v>1.5</v>
      </c>
      <c r="M1395" t="str">
        <f t="shared" si="192"/>
        <v>No</v>
      </c>
      <c r="N1395">
        <f t="shared" si="193"/>
        <v>-0.65915795668550037</v>
      </c>
      <c r="O1395">
        <v>833</v>
      </c>
      <c r="P1395" t="str">
        <f t="shared" si="194"/>
        <v>No</v>
      </c>
      <c r="Q1395">
        <f t="shared" si="195"/>
        <v>-0.63061609836153731</v>
      </c>
      <c r="S1395">
        <v>2008</v>
      </c>
      <c r="T1395" t="str">
        <f t="shared" si="196"/>
        <v>No</v>
      </c>
      <c r="U1395">
        <f t="shared" si="197"/>
        <v>1.1120861390526746</v>
      </c>
      <c r="V1395">
        <v>35</v>
      </c>
      <c r="W1395">
        <v>1465</v>
      </c>
      <c r="X1395" t="s">
        <v>2086</v>
      </c>
      <c r="Y1395">
        <v>25.840891200000002</v>
      </c>
      <c r="Z1395">
        <v>-80.120220200000006</v>
      </c>
      <c r="AA1395">
        <v>1.5595710064518471</v>
      </c>
    </row>
    <row r="1396" spans="1:27" x14ac:dyDescent="0.3">
      <c r="A1396" t="s">
        <v>396</v>
      </c>
      <c r="B1396" t="s">
        <v>2087</v>
      </c>
      <c r="C1396" t="s">
        <v>695</v>
      </c>
      <c r="D1396" t="s">
        <v>689</v>
      </c>
      <c r="E1396">
        <v>33140</v>
      </c>
      <c r="F1396">
        <v>2975000</v>
      </c>
      <c r="G1396" t="str" cm="1">
        <f t="array" ref="G1396">IF(OR(VLOOKUP($C1396,Price_LookUp_tbl,11,FALSE)&gt;$F1396,VLOOKUP($C1396,Price_LookUp_tbl,12,FALSE)&lt;$F1396),"Yes","No")</f>
        <v>No</v>
      </c>
      <c r="H1396">
        <f t="shared" si="189"/>
        <v>-7.0001860923899456E-2</v>
      </c>
      <c r="I1396">
        <v>2</v>
      </c>
      <c r="J1396" t="str">
        <f t="shared" si="190"/>
        <v>No</v>
      </c>
      <c r="K1396">
        <f t="shared" si="191"/>
        <v>-0.30693858585555878</v>
      </c>
      <c r="L1396">
        <v>2.5</v>
      </c>
      <c r="M1396" t="str">
        <f t="shared" si="192"/>
        <v>No</v>
      </c>
      <c r="N1396">
        <f t="shared" si="193"/>
        <v>-7.1310597383661786E-2</v>
      </c>
      <c r="O1396">
        <v>1322</v>
      </c>
      <c r="P1396" t="str">
        <f t="shared" si="194"/>
        <v>No</v>
      </c>
      <c r="Q1396">
        <f t="shared" si="195"/>
        <v>-0.34246069106099897</v>
      </c>
      <c r="S1396">
        <v>2008</v>
      </c>
      <c r="T1396" t="str">
        <f t="shared" si="196"/>
        <v>No</v>
      </c>
      <c r="U1396">
        <f t="shared" si="197"/>
        <v>1.1120861390526746</v>
      </c>
      <c r="V1396">
        <v>134</v>
      </c>
      <c r="W1396">
        <v>2250</v>
      </c>
      <c r="X1396" t="s">
        <v>2088</v>
      </c>
      <c r="Y1396">
        <v>25.840891200000002</v>
      </c>
      <c r="Z1396">
        <v>-80.120220200000006</v>
      </c>
      <c r="AA1396">
        <v>1.5595710064518471</v>
      </c>
    </row>
    <row r="1397" spans="1:27" x14ac:dyDescent="0.3">
      <c r="A1397" t="s">
        <v>396</v>
      </c>
      <c r="B1397" t="s">
        <v>2089</v>
      </c>
      <c r="C1397" t="s">
        <v>695</v>
      </c>
      <c r="D1397" t="s">
        <v>689</v>
      </c>
      <c r="E1397">
        <v>33140</v>
      </c>
      <c r="F1397">
        <v>800000</v>
      </c>
      <c r="G1397" t="str" cm="1">
        <f t="array" ref="G1397">IF(OR(VLOOKUP($C1397,Price_LookUp_tbl,11,FALSE)&gt;$F1397,VLOOKUP($C1397,Price_LookUp_tbl,12,FALSE)&lt;$F1397),"Yes","No")</f>
        <v>No</v>
      </c>
      <c r="H1397">
        <f t="shared" si="189"/>
        <v>-0.42023064836505625</v>
      </c>
      <c r="I1397">
        <v>1</v>
      </c>
      <c r="J1397" t="str">
        <f t="shared" si="190"/>
        <v>No</v>
      </c>
      <c r="K1397">
        <f t="shared" si="191"/>
        <v>-0.90320452723070177</v>
      </c>
      <c r="L1397">
        <v>1.5</v>
      </c>
      <c r="M1397" t="str">
        <f t="shared" si="192"/>
        <v>No</v>
      </c>
      <c r="N1397">
        <f t="shared" si="193"/>
        <v>-0.65915795668550037</v>
      </c>
      <c r="O1397">
        <v>778</v>
      </c>
      <c r="P1397" t="str">
        <f t="shared" si="194"/>
        <v>No</v>
      </c>
      <c r="Q1397">
        <f t="shared" si="195"/>
        <v>-0.66302621574707843</v>
      </c>
      <c r="S1397">
        <v>2008</v>
      </c>
      <c r="T1397" t="str">
        <f t="shared" si="196"/>
        <v>No</v>
      </c>
      <c r="U1397">
        <f t="shared" si="197"/>
        <v>1.1120861390526746</v>
      </c>
      <c r="V1397">
        <v>168</v>
      </c>
      <c r="W1397">
        <v>1028</v>
      </c>
      <c r="X1397" t="s">
        <v>2090</v>
      </c>
      <c r="Y1397">
        <v>25.840891200000002</v>
      </c>
      <c r="Z1397">
        <v>-80.120220200000006</v>
      </c>
      <c r="AA1397">
        <v>1.5595710064518471</v>
      </c>
    </row>
    <row r="1398" spans="1:27" x14ac:dyDescent="0.3">
      <c r="A1398" t="s">
        <v>396</v>
      </c>
      <c r="B1398" t="s">
        <v>2091</v>
      </c>
      <c r="C1398" t="s">
        <v>695</v>
      </c>
      <c r="D1398" t="s">
        <v>689</v>
      </c>
      <c r="E1398">
        <v>33140</v>
      </c>
      <c r="F1398">
        <v>2495000</v>
      </c>
      <c r="G1398" t="str" cm="1">
        <f t="array" ref="G1398">IF(OR(VLOOKUP($C1398,Price_LookUp_tbl,11,FALSE)&gt;$F1398,VLOOKUP($C1398,Price_LookUp_tbl,12,FALSE)&lt;$F1398),"Yes","No")</f>
        <v>No</v>
      </c>
      <c r="H1398">
        <f t="shared" si="189"/>
        <v>-0.14729373125574097</v>
      </c>
      <c r="I1398">
        <v>2</v>
      </c>
      <c r="J1398" t="str">
        <f t="shared" si="190"/>
        <v>No</v>
      </c>
      <c r="K1398">
        <f t="shared" si="191"/>
        <v>-0.30693858585555878</v>
      </c>
      <c r="L1398">
        <v>2.5</v>
      </c>
      <c r="M1398" t="str">
        <f t="shared" si="192"/>
        <v>No</v>
      </c>
      <c r="N1398">
        <f t="shared" si="193"/>
        <v>-7.1310597383661786E-2</v>
      </c>
      <c r="O1398">
        <v>1707</v>
      </c>
      <c r="P1398" t="str">
        <f t="shared" si="194"/>
        <v>No</v>
      </c>
      <c r="Q1398">
        <f t="shared" si="195"/>
        <v>-0.11558986936221109</v>
      </c>
      <c r="S1398">
        <v>2008</v>
      </c>
      <c r="T1398" t="str">
        <f t="shared" si="196"/>
        <v>No</v>
      </c>
      <c r="U1398">
        <f t="shared" si="197"/>
        <v>1.1120861390526746</v>
      </c>
      <c r="V1398">
        <v>108</v>
      </c>
      <c r="W1398">
        <v>1462</v>
      </c>
      <c r="X1398" t="s">
        <v>2092</v>
      </c>
      <c r="Y1398">
        <v>25.840891200000002</v>
      </c>
      <c r="Z1398">
        <v>-80.120220200000006</v>
      </c>
      <c r="AA1398">
        <v>1.5595710064518471</v>
      </c>
    </row>
    <row r="1399" spans="1:27" x14ac:dyDescent="0.3">
      <c r="A1399" t="s">
        <v>396</v>
      </c>
      <c r="B1399" t="s">
        <v>2093</v>
      </c>
      <c r="C1399" t="s">
        <v>695</v>
      </c>
      <c r="D1399" t="s">
        <v>689</v>
      </c>
      <c r="E1399">
        <v>33140</v>
      </c>
      <c r="F1399">
        <v>599000</v>
      </c>
      <c r="G1399" t="str" cm="1">
        <f t="array" ref="G1399">IF(OR(VLOOKUP($C1399,Price_LookUp_tbl,11,FALSE)&gt;$F1399,VLOOKUP($C1399,Price_LookUp_tbl,12,FALSE)&lt;$F1399),"Yes","No")</f>
        <v>No</v>
      </c>
      <c r="H1399">
        <f t="shared" si="189"/>
        <v>-0.45259661906651488</v>
      </c>
      <c r="I1399">
        <v>2</v>
      </c>
      <c r="J1399" t="str">
        <f t="shared" si="190"/>
        <v>No</v>
      </c>
      <c r="K1399">
        <f t="shared" si="191"/>
        <v>-0.30693858585555878</v>
      </c>
      <c r="L1399">
        <v>2</v>
      </c>
      <c r="M1399" t="str">
        <f t="shared" si="192"/>
        <v>No</v>
      </c>
      <c r="N1399">
        <f t="shared" si="193"/>
        <v>-0.36523427703458106</v>
      </c>
      <c r="O1399">
        <v>959</v>
      </c>
      <c r="P1399" t="str">
        <f t="shared" si="194"/>
        <v>No</v>
      </c>
      <c r="Q1399">
        <f t="shared" si="195"/>
        <v>-0.55636746580557039</v>
      </c>
      <c r="S1399">
        <v>1989</v>
      </c>
      <c r="T1399" t="str">
        <f t="shared" si="196"/>
        <v>No</v>
      </c>
      <c r="U1399">
        <f t="shared" si="197"/>
        <v>0.47650752702650617</v>
      </c>
      <c r="V1399">
        <v>38</v>
      </c>
      <c r="W1399">
        <v>625</v>
      </c>
      <c r="X1399" t="s">
        <v>2094</v>
      </c>
      <c r="Y1399">
        <v>25.840907000000001</v>
      </c>
      <c r="Z1399">
        <v>-80.121790700000005</v>
      </c>
      <c r="AA1399">
        <v>1.5278729832357105</v>
      </c>
    </row>
    <row r="1400" spans="1:27" x14ac:dyDescent="0.3">
      <c r="A1400" t="s">
        <v>396</v>
      </c>
      <c r="B1400" t="s">
        <v>2095</v>
      </c>
      <c r="C1400" t="s">
        <v>695</v>
      </c>
      <c r="D1400" t="s">
        <v>689</v>
      </c>
      <c r="E1400">
        <v>33140</v>
      </c>
      <c r="F1400">
        <v>609500</v>
      </c>
      <c r="G1400" t="str" cm="1">
        <f t="array" ref="G1400">IF(OR(VLOOKUP($C1400,Price_LookUp_tbl,11,FALSE)&gt;$F1400,VLOOKUP($C1400,Price_LookUp_tbl,12,FALSE)&lt;$F1400),"Yes","No")</f>
        <v>No</v>
      </c>
      <c r="H1400">
        <f t="shared" si="189"/>
        <v>-0.45090585940300587</v>
      </c>
      <c r="I1400">
        <v>2</v>
      </c>
      <c r="J1400" t="str">
        <f t="shared" si="190"/>
        <v>No</v>
      </c>
      <c r="K1400">
        <f t="shared" si="191"/>
        <v>-0.30693858585555878</v>
      </c>
      <c r="L1400">
        <v>2</v>
      </c>
      <c r="M1400" t="str">
        <f t="shared" si="192"/>
        <v>No</v>
      </c>
      <c r="N1400">
        <f t="shared" si="193"/>
        <v>-0.36523427703458106</v>
      </c>
      <c r="O1400">
        <v>970</v>
      </c>
      <c r="P1400" t="str">
        <f t="shared" si="194"/>
        <v>No</v>
      </c>
      <c r="Q1400">
        <f t="shared" si="195"/>
        <v>-0.54988544232846215</v>
      </c>
      <c r="S1400">
        <v>1998</v>
      </c>
      <c r="T1400" t="str">
        <f t="shared" si="196"/>
        <v>No</v>
      </c>
      <c r="U1400">
        <f t="shared" si="197"/>
        <v>0.77757108009153331</v>
      </c>
      <c r="V1400">
        <v>47</v>
      </c>
      <c r="W1400">
        <v>628</v>
      </c>
      <c r="X1400" t="s">
        <v>2096</v>
      </c>
      <c r="Y1400">
        <v>25.841539999999998</v>
      </c>
      <c r="Z1400">
        <v>-80.121843499999997</v>
      </c>
      <c r="AA1400">
        <v>1.4850440517790182</v>
      </c>
    </row>
    <row r="1401" spans="1:27" x14ac:dyDescent="0.3">
      <c r="A1401" t="s">
        <v>396</v>
      </c>
      <c r="B1401" t="s">
        <v>2097</v>
      </c>
      <c r="C1401" t="s">
        <v>695</v>
      </c>
      <c r="D1401" t="s">
        <v>689</v>
      </c>
      <c r="E1401">
        <v>33140</v>
      </c>
      <c r="F1401">
        <v>4900000</v>
      </c>
      <c r="G1401" t="str" cm="1">
        <f t="array" ref="G1401">IF(OR(VLOOKUP($C1401,Price_LookUp_tbl,11,FALSE)&gt;$F1401,VLOOKUP($C1401,Price_LookUp_tbl,12,FALSE)&lt;$F1401),"Yes","No")</f>
        <v>No</v>
      </c>
      <c r="H1401">
        <f t="shared" si="189"/>
        <v>0.23997074405275656</v>
      </c>
      <c r="I1401">
        <v>3</v>
      </c>
      <c r="J1401" t="str">
        <f t="shared" si="190"/>
        <v>No</v>
      </c>
      <c r="K1401">
        <f t="shared" si="191"/>
        <v>0.28932735551958422</v>
      </c>
      <c r="L1401">
        <v>4.5</v>
      </c>
      <c r="M1401" t="str">
        <f t="shared" si="192"/>
        <v>No</v>
      </c>
      <c r="N1401">
        <f t="shared" si="193"/>
        <v>1.1043841212200152</v>
      </c>
      <c r="O1401">
        <v>2572</v>
      </c>
      <c r="P1401" t="str">
        <f t="shared" si="194"/>
        <v>No</v>
      </c>
      <c r="Q1401">
        <f t="shared" si="195"/>
        <v>0.39413288588311751</v>
      </c>
      <c r="S1401">
        <v>2005</v>
      </c>
      <c r="T1401" t="str">
        <f t="shared" si="196"/>
        <v>No</v>
      </c>
      <c r="U1401">
        <f t="shared" si="197"/>
        <v>1.0117316213643321</v>
      </c>
      <c r="V1401">
        <v>21</v>
      </c>
      <c r="W1401">
        <v>1905</v>
      </c>
      <c r="X1401" t="s">
        <v>2098</v>
      </c>
      <c r="Y1401">
        <v>25.8418797</v>
      </c>
      <c r="Z1401">
        <v>-80.120968899999994</v>
      </c>
      <c r="AA1401">
        <v>1.4796022053690001</v>
      </c>
    </row>
    <row r="1402" spans="1:27" x14ac:dyDescent="0.3">
      <c r="A1402" t="s">
        <v>396</v>
      </c>
      <c r="B1402" t="s">
        <v>2103</v>
      </c>
      <c r="C1402" t="s">
        <v>695</v>
      </c>
      <c r="D1402" t="s">
        <v>689</v>
      </c>
      <c r="E1402">
        <v>33140</v>
      </c>
      <c r="F1402">
        <v>935000</v>
      </c>
      <c r="G1402" t="str" cm="1">
        <f t="array" ref="G1402">IF(OR(VLOOKUP($C1402,Price_LookUp_tbl,11,FALSE)&gt;$F1402,VLOOKUP($C1402,Price_LookUp_tbl,12,FALSE)&lt;$F1402),"Yes","No")</f>
        <v>No</v>
      </c>
      <c r="H1402">
        <f t="shared" si="189"/>
        <v>-0.39849230983422584</v>
      </c>
      <c r="I1402">
        <v>2</v>
      </c>
      <c r="J1402" t="str">
        <f t="shared" si="190"/>
        <v>No</v>
      </c>
      <c r="K1402">
        <f t="shared" si="191"/>
        <v>-0.30693858585555878</v>
      </c>
      <c r="L1402">
        <v>2</v>
      </c>
      <c r="M1402" t="str">
        <f t="shared" si="192"/>
        <v>No</v>
      </c>
      <c r="N1402">
        <f t="shared" si="193"/>
        <v>-0.36523427703458106</v>
      </c>
      <c r="O1402">
        <v>1700</v>
      </c>
      <c r="P1402" t="str">
        <f t="shared" si="194"/>
        <v>No</v>
      </c>
      <c r="Q1402">
        <f t="shared" si="195"/>
        <v>-0.11971479339309814</v>
      </c>
      <c r="S1402">
        <v>2010</v>
      </c>
      <c r="T1402" t="str">
        <f t="shared" si="196"/>
        <v>No</v>
      </c>
      <c r="U1402">
        <f t="shared" si="197"/>
        <v>1.1789891508449029</v>
      </c>
      <c r="V1402">
        <v>13</v>
      </c>
      <c r="W1402">
        <v>550</v>
      </c>
      <c r="X1402" t="s">
        <v>2104</v>
      </c>
      <c r="Y1402">
        <v>25.843101399999998</v>
      </c>
      <c r="Z1402">
        <v>-80.121050699999998</v>
      </c>
      <c r="AA1402">
        <v>1.3984024246514088</v>
      </c>
    </row>
    <row r="1403" spans="1:27" x14ac:dyDescent="0.3">
      <c r="A1403" t="s">
        <v>396</v>
      </c>
      <c r="B1403" t="s">
        <v>2105</v>
      </c>
      <c r="C1403" t="s">
        <v>695</v>
      </c>
      <c r="D1403" t="s">
        <v>689</v>
      </c>
      <c r="E1403">
        <v>33140</v>
      </c>
      <c r="F1403">
        <v>825000</v>
      </c>
      <c r="G1403" t="str" cm="1">
        <f t="array" ref="G1403">IF(OR(VLOOKUP($C1403,Price_LookUp_tbl,11,FALSE)&gt;$F1403,VLOOKUP($C1403,Price_LookUp_tbl,12,FALSE)&lt;$F1403),"Yes","No")</f>
        <v>No</v>
      </c>
      <c r="H1403">
        <f t="shared" si="189"/>
        <v>-0.41620503011860616</v>
      </c>
      <c r="I1403">
        <v>1</v>
      </c>
      <c r="J1403" t="str">
        <f t="shared" si="190"/>
        <v>No</v>
      </c>
      <c r="K1403">
        <f t="shared" si="191"/>
        <v>-0.90320452723070177</v>
      </c>
      <c r="L1403">
        <v>1</v>
      </c>
      <c r="M1403" t="str">
        <f t="shared" si="192"/>
        <v>No</v>
      </c>
      <c r="N1403">
        <f t="shared" si="193"/>
        <v>-0.95308163633641962</v>
      </c>
      <c r="O1403">
        <v>1011</v>
      </c>
      <c r="P1403" t="str">
        <f t="shared" si="194"/>
        <v>No</v>
      </c>
      <c r="Q1403">
        <f t="shared" si="195"/>
        <v>-0.52572517300469512</v>
      </c>
      <c r="S1403">
        <v>2010</v>
      </c>
      <c r="T1403" t="str">
        <f t="shared" si="196"/>
        <v>No</v>
      </c>
      <c r="U1403">
        <f t="shared" si="197"/>
        <v>1.1789891508449029</v>
      </c>
      <c r="V1403">
        <v>183</v>
      </c>
      <c r="W1403">
        <v>816</v>
      </c>
      <c r="X1403" t="s">
        <v>2106</v>
      </c>
      <c r="Y1403">
        <v>25.843101399999998</v>
      </c>
      <c r="Z1403">
        <v>-80.121050699999998</v>
      </c>
      <c r="AA1403">
        <v>1.3984024246514088</v>
      </c>
    </row>
    <row r="1404" spans="1:27" x14ac:dyDescent="0.3">
      <c r="A1404" t="s">
        <v>396</v>
      </c>
      <c r="B1404" t="s">
        <v>2107</v>
      </c>
      <c r="C1404" t="s">
        <v>695</v>
      </c>
      <c r="D1404" t="s">
        <v>689</v>
      </c>
      <c r="E1404">
        <v>33140</v>
      </c>
      <c r="F1404">
        <v>835000</v>
      </c>
      <c r="G1404" t="str" cm="1">
        <f t="array" ref="G1404">IF(OR(VLOOKUP($C1404,Price_LookUp_tbl,11,FALSE)&gt;$F1404,VLOOKUP($C1404,Price_LookUp_tbl,12,FALSE)&lt;$F1404),"Yes","No")</f>
        <v>No</v>
      </c>
      <c r="H1404">
        <f t="shared" si="189"/>
        <v>-0.41459478282002615</v>
      </c>
      <c r="I1404">
        <v>2</v>
      </c>
      <c r="J1404" t="str">
        <f t="shared" si="190"/>
        <v>No</v>
      </c>
      <c r="K1404">
        <f t="shared" si="191"/>
        <v>-0.30693858585555878</v>
      </c>
      <c r="L1404">
        <v>2</v>
      </c>
      <c r="M1404" t="str">
        <f t="shared" si="192"/>
        <v>No</v>
      </c>
      <c r="N1404">
        <f t="shared" si="193"/>
        <v>-0.36523427703458106</v>
      </c>
      <c r="O1404">
        <v>1700</v>
      </c>
      <c r="P1404" t="str">
        <f t="shared" si="194"/>
        <v>No</v>
      </c>
      <c r="Q1404">
        <f t="shared" si="195"/>
        <v>-0.11971479339309814</v>
      </c>
      <c r="S1404">
        <v>2010</v>
      </c>
      <c r="T1404" t="str">
        <f t="shared" si="196"/>
        <v>No</v>
      </c>
      <c r="U1404">
        <f t="shared" si="197"/>
        <v>1.1789891508449029</v>
      </c>
      <c r="V1404">
        <v>120</v>
      </c>
      <c r="W1404">
        <v>491</v>
      </c>
      <c r="X1404" t="s">
        <v>1491</v>
      </c>
      <c r="Y1404">
        <v>25.843101399999998</v>
      </c>
      <c r="Z1404">
        <v>-80.121050699999998</v>
      </c>
      <c r="AA1404">
        <v>1.3984024246514088</v>
      </c>
    </row>
    <row r="1405" spans="1:27" x14ac:dyDescent="0.3">
      <c r="A1405" t="s">
        <v>396</v>
      </c>
      <c r="B1405" t="s">
        <v>2108</v>
      </c>
      <c r="C1405" t="s">
        <v>695</v>
      </c>
      <c r="D1405" t="s">
        <v>689</v>
      </c>
      <c r="E1405">
        <v>33140</v>
      </c>
      <c r="F1405">
        <v>1750000</v>
      </c>
      <c r="G1405" t="str" cm="1">
        <f t="array" ref="G1405">IF(OR(VLOOKUP($C1405,Price_LookUp_tbl,11,FALSE)&gt;$F1405,VLOOKUP($C1405,Price_LookUp_tbl,12,FALSE)&lt;$F1405),"Yes","No")</f>
        <v>No</v>
      </c>
      <c r="H1405">
        <f t="shared" si="189"/>
        <v>-0.26725715499995328</v>
      </c>
      <c r="I1405">
        <v>2</v>
      </c>
      <c r="J1405" t="str">
        <f t="shared" si="190"/>
        <v>No</v>
      </c>
      <c r="K1405">
        <f t="shared" si="191"/>
        <v>-0.30693858585555878</v>
      </c>
      <c r="L1405">
        <v>2.5</v>
      </c>
      <c r="M1405" t="str">
        <f t="shared" si="192"/>
        <v>No</v>
      </c>
      <c r="N1405">
        <f t="shared" si="193"/>
        <v>-7.1310597383661786E-2</v>
      </c>
      <c r="O1405">
        <v>1300</v>
      </c>
      <c r="P1405" t="str">
        <f t="shared" si="194"/>
        <v>No</v>
      </c>
      <c r="Q1405">
        <f t="shared" si="195"/>
        <v>-0.3554247380152154</v>
      </c>
      <c r="S1405">
        <v>2006</v>
      </c>
      <c r="T1405" t="str">
        <f t="shared" si="196"/>
        <v>No</v>
      </c>
      <c r="U1405">
        <f t="shared" si="197"/>
        <v>1.0451831272604464</v>
      </c>
      <c r="V1405">
        <v>16</v>
      </c>
      <c r="W1405">
        <v>1346</v>
      </c>
      <c r="X1405" t="s">
        <v>1659</v>
      </c>
      <c r="Y1405">
        <v>25.8432207</v>
      </c>
      <c r="Z1405">
        <v>-80.121861199999998</v>
      </c>
      <c r="AA1405">
        <v>1.374017110135624</v>
      </c>
    </row>
    <row r="1406" spans="1:27" x14ac:dyDescent="0.3">
      <c r="A1406" t="s">
        <v>396</v>
      </c>
      <c r="B1406" t="s">
        <v>2109</v>
      </c>
      <c r="C1406" t="s">
        <v>695</v>
      </c>
      <c r="D1406" t="s">
        <v>689</v>
      </c>
      <c r="E1406">
        <v>33140</v>
      </c>
      <c r="F1406">
        <v>1150000</v>
      </c>
      <c r="G1406" t="str" cm="1">
        <f t="array" ref="G1406">IF(OR(VLOOKUP($C1406,Price_LookUp_tbl,11,FALSE)&gt;$F1406,VLOOKUP($C1406,Price_LookUp_tbl,12,FALSE)&lt;$F1406),"Yes","No")</f>
        <v>No</v>
      </c>
      <c r="H1406">
        <f t="shared" si="189"/>
        <v>-0.36387199291475514</v>
      </c>
      <c r="I1406">
        <v>2</v>
      </c>
      <c r="J1406" t="str">
        <f t="shared" si="190"/>
        <v>No</v>
      </c>
      <c r="K1406">
        <f t="shared" si="191"/>
        <v>-0.30693858585555878</v>
      </c>
      <c r="L1406">
        <v>2</v>
      </c>
      <c r="M1406" t="str">
        <f t="shared" si="192"/>
        <v>No</v>
      </c>
      <c r="N1406">
        <f t="shared" si="193"/>
        <v>-0.36523427703458106</v>
      </c>
      <c r="O1406">
        <v>1271</v>
      </c>
      <c r="P1406" t="str">
        <f t="shared" si="194"/>
        <v>No</v>
      </c>
      <c r="Q1406">
        <f t="shared" si="195"/>
        <v>-0.37251370900031894</v>
      </c>
      <c r="S1406">
        <v>1971</v>
      </c>
      <c r="T1406" t="str">
        <f t="shared" si="196"/>
        <v>No</v>
      </c>
      <c r="U1406">
        <f t="shared" si="197"/>
        <v>-0.12561957910354807</v>
      </c>
      <c r="V1406">
        <v>99</v>
      </c>
      <c r="W1406">
        <v>905</v>
      </c>
      <c r="X1406" t="s">
        <v>1017</v>
      </c>
      <c r="Y1406">
        <v>25.843183700000001</v>
      </c>
      <c r="Z1406">
        <v>-80.120307400000002</v>
      </c>
      <c r="AA1406">
        <v>1.4097202420497064</v>
      </c>
    </row>
    <row r="1407" spans="1:27" x14ac:dyDescent="0.3">
      <c r="A1407" t="s">
        <v>396</v>
      </c>
      <c r="B1407" t="s">
        <v>2110</v>
      </c>
      <c r="C1407" t="s">
        <v>695</v>
      </c>
      <c r="D1407" t="s">
        <v>689</v>
      </c>
      <c r="E1407">
        <v>33140</v>
      </c>
      <c r="F1407">
        <v>410000</v>
      </c>
      <c r="G1407" t="str" cm="1">
        <f t="array" ref="G1407">IF(OR(VLOOKUP($C1407,Price_LookUp_tbl,11,FALSE)&gt;$F1407,VLOOKUP($C1407,Price_LookUp_tbl,12,FALSE)&lt;$F1407),"Yes","No")</f>
        <v>No</v>
      </c>
      <c r="H1407">
        <f t="shared" si="189"/>
        <v>-0.48303029300967748</v>
      </c>
      <c r="I1407">
        <v>1</v>
      </c>
      <c r="J1407" t="str">
        <f t="shared" si="190"/>
        <v>No</v>
      </c>
      <c r="K1407">
        <f t="shared" si="191"/>
        <v>-0.90320452723070177</v>
      </c>
      <c r="L1407">
        <v>1</v>
      </c>
      <c r="M1407" t="str">
        <f t="shared" si="192"/>
        <v>No</v>
      </c>
      <c r="N1407">
        <f t="shared" si="193"/>
        <v>-0.95308163633641962</v>
      </c>
      <c r="O1407">
        <v>437</v>
      </c>
      <c r="P1407" t="str">
        <f t="shared" si="194"/>
        <v>No</v>
      </c>
      <c r="Q1407">
        <f t="shared" si="195"/>
        <v>-0.86396894353743348</v>
      </c>
      <c r="S1407">
        <v>2019</v>
      </c>
      <c r="T1407" t="str">
        <f t="shared" si="196"/>
        <v>No</v>
      </c>
      <c r="U1407">
        <f t="shared" si="197"/>
        <v>1.4800527039099298</v>
      </c>
      <c r="V1407">
        <v>168</v>
      </c>
      <c r="W1407">
        <v>938</v>
      </c>
      <c r="X1407" t="s">
        <v>2111</v>
      </c>
      <c r="Y1407">
        <v>25.843953800000001</v>
      </c>
      <c r="Z1407">
        <v>-80.121038100000007</v>
      </c>
      <c r="AA1407">
        <v>1.343544865984994</v>
      </c>
    </row>
    <row r="1408" spans="1:27" x14ac:dyDescent="0.3">
      <c r="A1408" t="s">
        <v>396</v>
      </c>
      <c r="B1408" t="s">
        <v>2112</v>
      </c>
      <c r="C1408" t="s">
        <v>695</v>
      </c>
      <c r="D1408" t="s">
        <v>689</v>
      </c>
      <c r="E1408">
        <v>33140</v>
      </c>
      <c r="F1408">
        <v>399000</v>
      </c>
      <c r="G1408" t="str" cm="1">
        <f t="array" ref="G1408">IF(OR(VLOOKUP($C1408,Price_LookUp_tbl,11,FALSE)&gt;$F1408,VLOOKUP($C1408,Price_LookUp_tbl,12,FALSE)&lt;$F1408),"Yes","No")</f>
        <v>No</v>
      </c>
      <c r="H1408">
        <f t="shared" si="189"/>
        <v>-0.4848015650381155</v>
      </c>
      <c r="I1408">
        <v>1</v>
      </c>
      <c r="J1408" t="str">
        <f t="shared" si="190"/>
        <v>No</v>
      </c>
      <c r="K1408">
        <f t="shared" si="191"/>
        <v>-0.90320452723070177</v>
      </c>
      <c r="L1408">
        <v>1</v>
      </c>
      <c r="M1408" t="str">
        <f t="shared" si="192"/>
        <v>No</v>
      </c>
      <c r="N1408">
        <f t="shared" si="193"/>
        <v>-0.95308163633641962</v>
      </c>
      <c r="O1408">
        <v>437</v>
      </c>
      <c r="P1408" t="str">
        <f t="shared" si="194"/>
        <v>No</v>
      </c>
      <c r="Q1408">
        <f t="shared" si="195"/>
        <v>-0.86396894353743348</v>
      </c>
      <c r="S1408">
        <v>2019</v>
      </c>
      <c r="T1408" t="str">
        <f t="shared" si="196"/>
        <v>No</v>
      </c>
      <c r="U1408">
        <f t="shared" si="197"/>
        <v>1.4800527039099298</v>
      </c>
      <c r="V1408">
        <v>23</v>
      </c>
      <c r="W1408">
        <v>913</v>
      </c>
      <c r="X1408" t="s">
        <v>2113</v>
      </c>
      <c r="Y1408">
        <v>25.843953800000001</v>
      </c>
      <c r="Z1408">
        <v>-80.121038100000007</v>
      </c>
      <c r="AA1408">
        <v>1.343544865984994</v>
      </c>
    </row>
    <row r="1409" spans="1:27" x14ac:dyDescent="0.3">
      <c r="A1409" t="s">
        <v>396</v>
      </c>
      <c r="B1409" t="s">
        <v>2114</v>
      </c>
      <c r="C1409" t="s">
        <v>695</v>
      </c>
      <c r="D1409" t="s">
        <v>689</v>
      </c>
      <c r="E1409">
        <v>33141</v>
      </c>
      <c r="F1409">
        <v>2125000</v>
      </c>
      <c r="G1409" t="str" cm="1">
        <f t="array" ref="G1409">IF(OR(VLOOKUP($C1409,Price_LookUp_tbl,11,FALSE)&gt;$F1409,VLOOKUP($C1409,Price_LookUp_tbl,12,FALSE)&lt;$F1409),"Yes","No")</f>
        <v>No</v>
      </c>
      <c r="H1409">
        <f t="shared" si="189"/>
        <v>-0.20687288130320211</v>
      </c>
      <c r="I1409">
        <v>2</v>
      </c>
      <c r="J1409" t="str">
        <f t="shared" si="190"/>
        <v>No</v>
      </c>
      <c r="K1409">
        <f t="shared" si="191"/>
        <v>-0.30693858585555878</v>
      </c>
      <c r="L1409">
        <v>3.5</v>
      </c>
      <c r="M1409" t="str">
        <f t="shared" si="192"/>
        <v>No</v>
      </c>
      <c r="N1409">
        <f t="shared" si="193"/>
        <v>0.51653676191817677</v>
      </c>
      <c r="O1409">
        <v>2149</v>
      </c>
      <c r="P1409" t="str">
        <f t="shared" si="194"/>
        <v>No</v>
      </c>
      <c r="Q1409">
        <f t="shared" si="195"/>
        <v>0.1448696194452285</v>
      </c>
      <c r="S1409">
        <v>2004</v>
      </c>
      <c r="T1409" t="str">
        <f t="shared" si="196"/>
        <v>No</v>
      </c>
      <c r="U1409">
        <f t="shared" si="197"/>
        <v>0.97828011546821803</v>
      </c>
      <c r="V1409">
        <v>28</v>
      </c>
      <c r="W1409">
        <v>989</v>
      </c>
      <c r="X1409" t="s">
        <v>2115</v>
      </c>
      <c r="Y1409">
        <v>25.843792199999999</v>
      </c>
      <c r="Z1409">
        <v>-80.123110199999999</v>
      </c>
      <c r="AA1409">
        <v>1.3135693639831503</v>
      </c>
    </row>
    <row r="1410" spans="1:27" x14ac:dyDescent="0.3">
      <c r="A1410" t="s">
        <v>396</v>
      </c>
      <c r="B1410" t="s">
        <v>2116</v>
      </c>
      <c r="C1410" t="s">
        <v>695</v>
      </c>
      <c r="D1410" t="s">
        <v>689</v>
      </c>
      <c r="E1410">
        <v>33141</v>
      </c>
      <c r="F1410">
        <v>6200000</v>
      </c>
      <c r="G1410" t="str" cm="1">
        <f t="array" ref="G1410">IF(OR(VLOOKUP($C1410,Price_LookUp_tbl,11,FALSE)&gt;$F1410,VLOOKUP($C1410,Price_LookUp_tbl,12,FALSE)&lt;$F1410),"Yes","No")</f>
        <v>No</v>
      </c>
      <c r="H1410">
        <f t="shared" ref="H1410:H1415" si="198">STANDARDIZE($F1410,VLOOKUP($C1410,Price_LookUp_tbl,2,FALSE),VLOOKUP($C1410,Price_LookUp_tbl,3,FALSE))</f>
        <v>0.44930289286816066</v>
      </c>
      <c r="I1410">
        <v>5</v>
      </c>
      <c r="J1410" t="str">
        <f t="shared" ref="J1410:J1415" si="199">IF(OR(VLOOKUP($C1410,Beds_LookUp_tbl,11,FALSE)&gt;$I1410,VLOOKUP($C1410,Beds_LookUp_tbl,12,FALSE)&lt;$I1410),"Yes","No")</f>
        <v>No</v>
      </c>
      <c r="K1410">
        <f t="shared" ref="K1410:K1415" si="200">STANDARDIZE($I1410,VLOOKUP($C1410,Beds_LookUp_tbl,2,FALSE),VLOOKUP($C1410,Beds_LookUp_tbl,3,FALSE))</f>
        <v>1.4818592382698701</v>
      </c>
      <c r="L1410">
        <v>5.5</v>
      </c>
      <c r="M1410" t="str">
        <f t="shared" ref="M1410:M1415" si="201">IF(OR(VLOOKUP($C1410,Baths_LookUp_tbl,11,FALSE)&gt;$L1410,VLOOKUP($C1410,Baths_LookUp_tbl,12,FALSE)&lt;$L1410),"Yes","No")</f>
        <v>No</v>
      </c>
      <c r="N1410">
        <f t="shared" ref="N1410:N1415" si="202">STANDARDIZE($L1410,VLOOKUP($C1410,Baths_LookUp_tbl,2,FALSE),VLOOKUP($C1410,Baths_LookUp_tbl,3,FALSE))</f>
        <v>1.6922314805218537</v>
      </c>
      <c r="O1410">
        <v>4574</v>
      </c>
      <c r="P1410" t="str">
        <f t="shared" ref="P1410:P1415" si="203">IF(OR(VLOOKUP($C1410,Square_Feet_LookUp_tbl,11,FALSE)&gt;$O1410,VLOOKUP($C1410,Square_Feet_LookUp_tbl,12,FALSE)&lt;$O1410),"Yes","No")</f>
        <v>No</v>
      </c>
      <c r="Q1410">
        <f t="shared" ref="Q1410:Q1415" si="204">STANDARDIZE($O1410,VLOOKUP($C1410,Square_Feet_LookUp_tbl,2,FALSE),VLOOKUP($C1410,Square_Feet_LookUp_tbl,3,FALSE))</f>
        <v>1.5738611587168145</v>
      </c>
      <c r="S1410">
        <v>2005</v>
      </c>
      <c r="T1410" t="str">
        <f t="shared" ref="T1410:T1415" si="205">IF(OR(VLOOKUP($C1410,Year_Built_LookUp_tbl,11,FALSE)&gt;$S1410,VLOOKUP($C1410,Year_Built_LookUp_tbl,12,FALSE)&lt;$S1410),"Yes","No")</f>
        <v>No</v>
      </c>
      <c r="U1410">
        <f t="shared" ref="U1410:U1415" si="206">STANDARDIZE($S1410,VLOOKUP($C1410,Year_Built_LookUp_tbl,2,FALSE),VLOOKUP($C1410,Year_Built_LookUp_tbl,3,FALSE))</f>
        <v>1.0117316213643321</v>
      </c>
      <c r="V1410">
        <v>135</v>
      </c>
      <c r="W1410">
        <v>1355</v>
      </c>
      <c r="X1410" t="s">
        <v>2117</v>
      </c>
      <c r="Y1410">
        <v>25.8422482</v>
      </c>
      <c r="Z1410">
        <v>-80.123584100000002</v>
      </c>
      <c r="AA1410">
        <v>1.4095343262348243</v>
      </c>
    </row>
    <row r="1411" spans="1:27" x14ac:dyDescent="0.3">
      <c r="A1411" t="s">
        <v>396</v>
      </c>
      <c r="B1411" t="s">
        <v>2118</v>
      </c>
      <c r="C1411" t="s">
        <v>695</v>
      </c>
      <c r="D1411" t="s">
        <v>689</v>
      </c>
      <c r="E1411">
        <v>33141</v>
      </c>
      <c r="F1411">
        <v>1995000</v>
      </c>
      <c r="G1411" t="str" cm="1">
        <f t="array" ref="G1411">IF(OR(VLOOKUP($C1411,Price_LookUp_tbl,11,FALSE)&gt;$F1411,VLOOKUP($C1411,Price_LookUp_tbl,12,FALSE)&lt;$F1411),"Yes","No")</f>
        <v>No</v>
      </c>
      <c r="H1411">
        <f t="shared" si="198"/>
        <v>-0.22780609618474251</v>
      </c>
      <c r="I1411">
        <v>3</v>
      </c>
      <c r="J1411" t="str">
        <f t="shared" si="199"/>
        <v>No</v>
      </c>
      <c r="K1411">
        <f t="shared" si="200"/>
        <v>0.28932735551958422</v>
      </c>
      <c r="L1411">
        <v>3</v>
      </c>
      <c r="M1411" t="str">
        <f t="shared" si="201"/>
        <v>No</v>
      </c>
      <c r="N1411">
        <f t="shared" si="202"/>
        <v>0.22261308226725748</v>
      </c>
      <c r="O1411">
        <v>1862</v>
      </c>
      <c r="P1411" t="str">
        <f t="shared" si="203"/>
        <v>No</v>
      </c>
      <c r="Q1411">
        <f t="shared" si="204"/>
        <v>-2.4252265821140644E-2</v>
      </c>
      <c r="S1411">
        <v>2004</v>
      </c>
      <c r="T1411" t="str">
        <f t="shared" si="205"/>
        <v>No</v>
      </c>
      <c r="U1411">
        <f t="shared" si="206"/>
        <v>0.97828011546821803</v>
      </c>
      <c r="V1411">
        <v>6</v>
      </c>
      <c r="W1411">
        <v>1071</v>
      </c>
      <c r="X1411" t="s">
        <v>983</v>
      </c>
      <c r="Y1411">
        <v>25.842790300000001</v>
      </c>
      <c r="Z1411">
        <v>-80.122820399999995</v>
      </c>
      <c r="AA1411">
        <v>1.3850945110169399</v>
      </c>
    </row>
    <row r="1412" spans="1:27" x14ac:dyDescent="0.3">
      <c r="A1412" t="s">
        <v>396</v>
      </c>
      <c r="B1412" t="s">
        <v>2119</v>
      </c>
      <c r="C1412" t="s">
        <v>695</v>
      </c>
      <c r="D1412" t="s">
        <v>689</v>
      </c>
      <c r="E1412">
        <v>33141</v>
      </c>
      <c r="F1412">
        <v>3450000</v>
      </c>
      <c r="G1412" t="str" cm="1">
        <f t="array" ref="G1412">IF(OR(VLOOKUP($C1412,Price_LookUp_tbl,11,FALSE)&gt;$F1412,VLOOKUP($C1412,Price_LookUp_tbl,12,FALSE)&lt;$F1412),"Yes","No")</f>
        <v>No</v>
      </c>
      <c r="H1412">
        <f t="shared" si="198"/>
        <v>6.4848857586520346E-3</v>
      </c>
      <c r="I1412">
        <v>3</v>
      </c>
      <c r="J1412" t="str">
        <f t="shared" si="199"/>
        <v>No</v>
      </c>
      <c r="K1412">
        <f t="shared" si="200"/>
        <v>0.28932735551958422</v>
      </c>
      <c r="L1412">
        <v>3.5</v>
      </c>
      <c r="M1412" t="str">
        <f t="shared" si="201"/>
        <v>No</v>
      </c>
      <c r="N1412">
        <f t="shared" si="202"/>
        <v>0.51653676191817677</v>
      </c>
      <c r="O1412">
        <v>2156</v>
      </c>
      <c r="P1412" t="str">
        <f t="shared" si="203"/>
        <v>No</v>
      </c>
      <c r="Q1412">
        <f t="shared" si="204"/>
        <v>0.14899454347611554</v>
      </c>
      <c r="S1412">
        <v>2004</v>
      </c>
      <c r="T1412" t="str">
        <f t="shared" si="205"/>
        <v>No</v>
      </c>
      <c r="U1412">
        <f t="shared" si="206"/>
        <v>0.97828011546821803</v>
      </c>
      <c r="V1412">
        <v>50</v>
      </c>
      <c r="W1412">
        <v>1600</v>
      </c>
      <c r="X1412" t="s">
        <v>2120</v>
      </c>
      <c r="Y1412">
        <v>25.842790300000001</v>
      </c>
      <c r="Z1412">
        <v>-80.122820399999995</v>
      </c>
      <c r="AA1412">
        <v>1.3850945110169399</v>
      </c>
    </row>
    <row r="1413" spans="1:27" x14ac:dyDescent="0.3">
      <c r="A1413" t="s">
        <v>396</v>
      </c>
      <c r="B1413" t="s">
        <v>2121</v>
      </c>
      <c r="C1413" t="s">
        <v>695</v>
      </c>
      <c r="D1413" t="s">
        <v>689</v>
      </c>
      <c r="E1413">
        <v>33141</v>
      </c>
      <c r="F1413">
        <v>2950000</v>
      </c>
      <c r="G1413" t="str" cm="1">
        <f t="array" ref="G1413">IF(OR(VLOOKUP($C1413,Price_LookUp_tbl,11,FALSE)&gt;$F1413,VLOOKUP($C1413,Price_LookUp_tbl,12,FALSE)&lt;$F1413),"Yes","No")</f>
        <v>No</v>
      </c>
      <c r="H1413">
        <f t="shared" si="198"/>
        <v>-7.4027479170349533E-2</v>
      </c>
      <c r="I1413">
        <v>3</v>
      </c>
      <c r="J1413" t="str">
        <f t="shared" si="199"/>
        <v>No</v>
      </c>
      <c r="K1413">
        <f t="shared" si="200"/>
        <v>0.28932735551958422</v>
      </c>
      <c r="L1413">
        <v>3.5</v>
      </c>
      <c r="M1413" t="str">
        <f t="shared" si="201"/>
        <v>No</v>
      </c>
      <c r="N1413">
        <f t="shared" si="202"/>
        <v>0.51653676191817677</v>
      </c>
      <c r="O1413">
        <v>2343</v>
      </c>
      <c r="P1413" t="str">
        <f t="shared" si="203"/>
        <v>No</v>
      </c>
      <c r="Q1413">
        <f t="shared" si="204"/>
        <v>0.25918894258695541</v>
      </c>
      <c r="S1413">
        <v>2004</v>
      </c>
      <c r="T1413" t="str">
        <f t="shared" si="205"/>
        <v>No</v>
      </c>
      <c r="U1413">
        <f t="shared" si="206"/>
        <v>0.97828011546821803</v>
      </c>
      <c r="V1413">
        <v>157</v>
      </c>
      <c r="W1413">
        <v>1259</v>
      </c>
      <c r="X1413" t="s">
        <v>2122</v>
      </c>
      <c r="Y1413">
        <v>25.843248899999999</v>
      </c>
      <c r="Z1413">
        <v>-80.122909000000007</v>
      </c>
      <c r="AA1413">
        <v>1.3530941134042747</v>
      </c>
    </row>
    <row r="1414" spans="1:27" x14ac:dyDescent="0.3">
      <c r="A1414" t="s">
        <v>396</v>
      </c>
      <c r="B1414" t="s">
        <v>2123</v>
      </c>
      <c r="C1414" t="s">
        <v>695</v>
      </c>
      <c r="D1414" t="s">
        <v>689</v>
      </c>
      <c r="E1414">
        <v>33141</v>
      </c>
      <c r="F1414">
        <v>1550000</v>
      </c>
      <c r="G1414" t="str" cm="1">
        <f t="array" ref="G1414">IF(OR(VLOOKUP($C1414,Price_LookUp_tbl,11,FALSE)&gt;$F1414,VLOOKUP($C1414,Price_LookUp_tbl,12,FALSE)&lt;$F1414),"Yes","No")</f>
        <v>No</v>
      </c>
      <c r="H1414">
        <f t="shared" si="198"/>
        <v>-0.2994621009715539</v>
      </c>
      <c r="I1414">
        <v>2</v>
      </c>
      <c r="J1414" t="str">
        <f t="shared" si="199"/>
        <v>No</v>
      </c>
      <c r="K1414">
        <f t="shared" si="200"/>
        <v>-0.30693858585555878</v>
      </c>
      <c r="L1414">
        <v>2.5</v>
      </c>
      <c r="M1414" t="str">
        <f t="shared" si="201"/>
        <v>No</v>
      </c>
      <c r="N1414">
        <f t="shared" si="202"/>
        <v>-7.1310597383661786E-2</v>
      </c>
      <c r="O1414">
        <v>1773</v>
      </c>
      <c r="P1414" t="str">
        <f t="shared" si="203"/>
        <v>No</v>
      </c>
      <c r="Q1414">
        <f t="shared" si="204"/>
        <v>-7.6697728499561732E-2</v>
      </c>
      <c r="S1414">
        <v>2004</v>
      </c>
      <c r="T1414" t="str">
        <f t="shared" si="205"/>
        <v>No</v>
      </c>
      <c r="U1414">
        <f t="shared" si="206"/>
        <v>0.97828011546821803</v>
      </c>
      <c r="V1414">
        <v>30</v>
      </c>
      <c r="W1414">
        <v>874</v>
      </c>
      <c r="X1414" t="s">
        <v>2124</v>
      </c>
      <c r="Y1414">
        <v>25.843248899999999</v>
      </c>
      <c r="Z1414">
        <v>-80.122909000000007</v>
      </c>
      <c r="AA1414">
        <v>1.3530941134042747</v>
      </c>
    </row>
    <row r="1415" spans="1:27" x14ac:dyDescent="0.3">
      <c r="A1415" t="s">
        <v>396</v>
      </c>
      <c r="B1415" t="s">
        <v>2125</v>
      </c>
      <c r="C1415" t="s">
        <v>695</v>
      </c>
      <c r="D1415" t="s">
        <v>689</v>
      </c>
      <c r="E1415">
        <v>33141</v>
      </c>
      <c r="F1415">
        <v>4000000</v>
      </c>
      <c r="G1415" t="str" cm="1">
        <f t="array" ref="G1415">IF(OR(VLOOKUP($C1415,Price_LookUp_tbl,11,FALSE)&gt;$F1415,VLOOKUP($C1415,Price_LookUp_tbl,12,FALSE)&lt;$F1415),"Yes","No")</f>
        <v>No</v>
      </c>
      <c r="H1415">
        <f t="shared" si="198"/>
        <v>9.5048487180553753E-2</v>
      </c>
      <c r="I1415">
        <v>5</v>
      </c>
      <c r="J1415" t="str">
        <f t="shared" si="199"/>
        <v>No</v>
      </c>
      <c r="K1415">
        <f t="shared" si="200"/>
        <v>1.4818592382698701</v>
      </c>
      <c r="L1415">
        <v>6</v>
      </c>
      <c r="M1415" t="str">
        <f t="shared" si="201"/>
        <v>No</v>
      </c>
      <c r="N1415">
        <f t="shared" si="202"/>
        <v>1.9861551601727729</v>
      </c>
      <c r="O1415">
        <v>4391</v>
      </c>
      <c r="P1415" t="str">
        <f t="shared" si="203"/>
        <v>No</v>
      </c>
      <c r="Q1415">
        <f t="shared" si="204"/>
        <v>1.4660238590521959</v>
      </c>
      <c r="S1415">
        <v>2005</v>
      </c>
      <c r="T1415" t="str">
        <f t="shared" si="205"/>
        <v>No</v>
      </c>
      <c r="U1415">
        <f t="shared" si="206"/>
        <v>1.0117316213643321</v>
      </c>
      <c r="V1415">
        <v>113</v>
      </c>
      <c r="W1415">
        <v>911</v>
      </c>
      <c r="X1415" t="s">
        <v>1246</v>
      </c>
      <c r="Y1415">
        <v>25.843360199999999</v>
      </c>
      <c r="Z1415">
        <v>-80.123503299999996</v>
      </c>
      <c r="AA1415">
        <v>1.3361059864372582</v>
      </c>
    </row>
  </sheetData>
  <conditionalFormatting sqref="A2:AA1415">
    <cfRule type="containsErrors" dxfId="14" priority="14">
      <formula>ISERROR(A2)</formula>
    </cfRule>
  </conditionalFormatting>
  <conditionalFormatting sqref="G1:G1415">
    <cfRule type="cellIs" dxfId="13" priority="6" operator="equal">
      <formula>"Yes"</formula>
    </cfRule>
  </conditionalFormatting>
  <conditionalFormatting sqref="H2:H1415">
    <cfRule type="cellIs" dxfId="12" priority="13" operator="notBetween">
      <formula>3</formula>
      <formula>-3</formula>
    </cfRule>
  </conditionalFormatting>
  <conditionalFormatting sqref="J2:J1415">
    <cfRule type="cellIs" dxfId="11" priority="5" operator="equal">
      <formula>"Yes"</formula>
    </cfRule>
  </conditionalFormatting>
  <conditionalFormatting sqref="K2:K1415">
    <cfRule type="cellIs" dxfId="10" priority="11" operator="notBetween">
      <formula>3</formula>
      <formula>-3</formula>
    </cfRule>
  </conditionalFormatting>
  <conditionalFormatting sqref="M2:M1415">
    <cfRule type="cellIs" dxfId="9" priority="4" operator="equal">
      <formula>"Yes"</formula>
    </cfRule>
  </conditionalFormatting>
  <conditionalFormatting sqref="N2:N1415">
    <cfRule type="cellIs" dxfId="8" priority="10" operator="notBetween">
      <formula>3</formula>
      <formula>-3</formula>
    </cfRule>
  </conditionalFormatting>
  <conditionalFormatting sqref="P2:P1415">
    <cfRule type="cellIs" dxfId="7" priority="3" operator="equal">
      <formula>"Yes"</formula>
    </cfRule>
  </conditionalFormatting>
  <conditionalFormatting sqref="Q2:Q1415">
    <cfRule type="cellIs" dxfId="6" priority="9" operator="notBetween">
      <formula>3</formula>
      <formula>-3</formula>
    </cfRule>
  </conditionalFormatting>
  <conditionalFormatting sqref="T2:T1415">
    <cfRule type="cellIs" dxfId="5" priority="2" operator="equal">
      <formula>"Yes"</formula>
    </cfRule>
  </conditionalFormatting>
  <conditionalFormatting sqref="U2:U1415">
    <cfRule type="cellIs" dxfId="4" priority="8" operator="notBetween">
      <formula>3</formula>
      <formula>-3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ECED-E8D3-41D9-A8EA-67B38FF3023F}">
  <dimension ref="A1:AA221"/>
  <sheetViews>
    <sheetView workbookViewId="0">
      <selection activeCell="Q1" sqref="Q1"/>
    </sheetView>
  </sheetViews>
  <sheetFormatPr defaultRowHeight="14.4" x14ac:dyDescent="0.3"/>
  <cols>
    <col min="1" max="1" width="20.88671875" bestFit="1" customWidth="1"/>
  </cols>
  <sheetData>
    <row r="1" spans="1:27" x14ac:dyDescent="0.3">
      <c r="A1" s="10" t="s">
        <v>17</v>
      </c>
      <c r="B1" s="11" t="s">
        <v>218</v>
      </c>
      <c r="C1" s="11" t="s">
        <v>219</v>
      </c>
      <c r="D1" s="11" t="s">
        <v>20</v>
      </c>
      <c r="E1" s="11">
        <v>90066</v>
      </c>
      <c r="F1" s="11">
        <v>1774888</v>
      </c>
      <c r="G1" t="str" cm="1">
        <f t="array" ref="G1">IF(OR(VLOOKUP($C1,Price_LookUp_tbl,11,FALSE)&gt;$F1,VLOOKUP($C1,Price_LookUp_tbl,12,FALSE)&lt;$F1),"Yes","No")</f>
        <v>No</v>
      </c>
      <c r="H1" s="11" t="e">
        <f t="shared" ref="H1:H64" si="0">STANDARDIZE($F1,VLOOKUP($C1,Price_LookUp_tbl,2,FALSE),VLOOKUP($C1,Price_LookUp_tbl,3,FALSE))</f>
        <v>#DIV/0!</v>
      </c>
      <c r="I1" s="11">
        <v>4</v>
      </c>
      <c r="J1" s="11" t="str">
        <f t="shared" ref="J1:J64" si="1">IF(OR(VLOOKUP($C1,Beds_LookUp_tbl,11,FALSE)&gt;$I1,VLOOKUP($C1,Beds_LookUp_tbl,12,FALSE)&lt;$I1),"Yes","No")</f>
        <v>No</v>
      </c>
      <c r="K1" s="11" t="e">
        <f t="shared" ref="K1:K64" si="2">STANDARDIZE($I1,VLOOKUP($C1,Beds_LookUp_tbl,2,FALSE),VLOOKUP($C1,Beds_LookUp_tbl,3,FALSE))</f>
        <v>#DIV/0!</v>
      </c>
      <c r="L1" s="11">
        <v>2</v>
      </c>
      <c r="M1" s="11" t="str">
        <f t="shared" ref="M1:M64" si="3">IF(OR(VLOOKUP($C1,Baths_LookUp_tbl,11,FALSE)&gt;$L1,VLOOKUP($C1,Baths_LookUp_tbl,12,FALSE)&lt;$L1),"Yes","No")</f>
        <v>No</v>
      </c>
      <c r="N1" s="11" t="e">
        <f t="shared" ref="N1:N64" si="4">STANDARDIZE($L1,VLOOKUP($C1,Baths_LookUp_tbl,2,FALSE),VLOOKUP($C1,Baths_LookUp_tbl,3,FALSE))</f>
        <v>#DIV/0!</v>
      </c>
      <c r="O1" s="11">
        <v>1670</v>
      </c>
      <c r="P1" s="11" t="str">
        <f t="shared" ref="P1:P64" si="5">IF(OR(VLOOKUP($C1,Square_Feet_LookUp_tbl,11,FALSE)&gt;$O1,VLOOKUP($C1,Square_Feet_LookUp_tbl,12,FALSE)&lt;$O1),"Yes","No")</f>
        <v>No</v>
      </c>
      <c r="Q1" s="11" t="e">
        <f t="shared" ref="Q1:Q64" si="6">STANDARDIZE($O1,VLOOKUP($C1,Square_Feet_LookUp_tbl,2,FALSE),VLOOKUP($C1,Square_Feet_LookUp_tbl,3,FALSE))</f>
        <v>#DIV/0!</v>
      </c>
      <c r="R1" s="11">
        <v>5910</v>
      </c>
      <c r="S1" s="11">
        <v>1914</v>
      </c>
      <c r="T1" s="11" t="str">
        <f t="shared" ref="T1:T64" si="7">IF(OR(VLOOKUP($C1,Year_Built_LookUp_tbl,11,FALSE)&gt;$S1,VLOOKUP($C1,Year_Built_LookUp_tbl,12,FALSE)&lt;$S1),"Yes","No")</f>
        <v>No</v>
      </c>
      <c r="U1" s="11" t="e">
        <f t="shared" ref="U1:U64" si="8">STANDARDIZE($S1,VLOOKUP($C1,Year_Built_LookUp_tbl,2,FALSE),VLOOKUP($C1,Year_Built_LookUp_tbl,3,FALSE))</f>
        <v>#DIV/0!</v>
      </c>
      <c r="V1" s="11">
        <v>32</v>
      </c>
      <c r="W1" s="11">
        <v>1063</v>
      </c>
      <c r="X1" s="11" t="s">
        <v>21</v>
      </c>
      <c r="Y1" s="11">
        <v>33.995537300000002</v>
      </c>
      <c r="Z1" s="11">
        <v>-118.4453879</v>
      </c>
      <c r="AA1" s="15">
        <v>2.150823162368602</v>
      </c>
    </row>
    <row r="2" spans="1:27" x14ac:dyDescent="0.3">
      <c r="A2" s="12" t="s">
        <v>17</v>
      </c>
      <c r="B2" s="13" t="s">
        <v>253</v>
      </c>
      <c r="C2" s="13" t="s">
        <v>254</v>
      </c>
      <c r="D2" s="13" t="s">
        <v>20</v>
      </c>
      <c r="E2" s="13">
        <v>90405</v>
      </c>
      <c r="F2" s="13">
        <v>2149000</v>
      </c>
      <c r="G2" t="str" cm="1">
        <f t="array" ref="G2">IF(OR(VLOOKUP($C2,Price_LookUp_tbl,11,FALSE)&gt;$F2,VLOOKUP($C2,Price_LookUp_tbl,12,FALSE)&lt;$F2),"Yes","No")</f>
        <v>No</v>
      </c>
      <c r="H2" s="13" t="e">
        <f t="shared" si="0"/>
        <v>#DIV/0!</v>
      </c>
      <c r="I2" s="13">
        <v>3</v>
      </c>
      <c r="J2" s="13" t="str">
        <f t="shared" si="1"/>
        <v>No</v>
      </c>
      <c r="K2" s="13" t="e">
        <f t="shared" si="2"/>
        <v>#DIV/0!</v>
      </c>
      <c r="L2" s="13">
        <v>2</v>
      </c>
      <c r="M2" s="13" t="str">
        <f t="shared" si="3"/>
        <v>No</v>
      </c>
      <c r="N2" s="13" t="e">
        <f t="shared" si="4"/>
        <v>#DIV/0!</v>
      </c>
      <c r="O2" s="13">
        <v>1654</v>
      </c>
      <c r="P2" s="13" t="str">
        <f t="shared" si="5"/>
        <v>No</v>
      </c>
      <c r="Q2" s="13" t="e">
        <f t="shared" si="6"/>
        <v>#DIV/0!</v>
      </c>
      <c r="R2" s="13">
        <v>5508</v>
      </c>
      <c r="S2" s="13">
        <v>1954</v>
      </c>
      <c r="T2" s="13" t="str">
        <f t="shared" si="7"/>
        <v>No</v>
      </c>
      <c r="U2" s="13" t="e">
        <f t="shared" si="8"/>
        <v>#DIV/0!</v>
      </c>
      <c r="V2" s="13">
        <v>43</v>
      </c>
      <c r="W2" s="13">
        <v>1299</v>
      </c>
      <c r="X2" s="13" t="s">
        <v>21</v>
      </c>
      <c r="Y2" s="13">
        <v>34.009271499999997</v>
      </c>
      <c r="Z2" s="13">
        <v>-118.45694640000001</v>
      </c>
      <c r="AA2" s="14">
        <v>1.6370613427773892</v>
      </c>
    </row>
    <row r="3" spans="1:27" x14ac:dyDescent="0.3">
      <c r="A3" s="10" t="s">
        <v>17</v>
      </c>
      <c r="B3" s="11" t="s">
        <v>376</v>
      </c>
      <c r="C3" s="11" t="s">
        <v>377</v>
      </c>
      <c r="D3" s="11" t="s">
        <v>20</v>
      </c>
      <c r="E3" s="11">
        <v>90066</v>
      </c>
      <c r="F3" s="11">
        <v>1877700</v>
      </c>
      <c r="G3" t="str" cm="1">
        <f t="array" ref="G3">IF(OR(VLOOKUP($C3,Price_LookUp_tbl,11,FALSE)&gt;$F3,VLOOKUP($C3,Price_LookUp_tbl,12,FALSE)&lt;$F3),"Yes","No")</f>
        <v>No</v>
      </c>
      <c r="H3" s="11" t="e">
        <f t="shared" si="0"/>
        <v>#DIV/0!</v>
      </c>
      <c r="I3" s="11">
        <v>4</v>
      </c>
      <c r="J3" s="11" t="str">
        <f t="shared" si="1"/>
        <v>No</v>
      </c>
      <c r="K3" s="11" t="e">
        <f t="shared" si="2"/>
        <v>#DIV/0!</v>
      </c>
      <c r="L3" s="11">
        <v>2</v>
      </c>
      <c r="M3" s="11" t="str">
        <f t="shared" si="3"/>
        <v>No</v>
      </c>
      <c r="N3" s="11" t="e">
        <f t="shared" si="4"/>
        <v>#DIV/0!</v>
      </c>
      <c r="O3" s="11">
        <v>1876</v>
      </c>
      <c r="P3" s="11" t="str">
        <f t="shared" si="5"/>
        <v>No</v>
      </c>
      <c r="Q3" s="11" t="e">
        <f t="shared" si="6"/>
        <v>#DIV/0!</v>
      </c>
      <c r="R3" s="11">
        <v>5631</v>
      </c>
      <c r="S3" s="11">
        <v>1968</v>
      </c>
      <c r="T3" s="11" t="str">
        <f t="shared" si="7"/>
        <v>No</v>
      </c>
      <c r="U3" s="11" t="e">
        <f t="shared" si="8"/>
        <v>#DIV/0!</v>
      </c>
      <c r="V3" s="11">
        <v>6</v>
      </c>
      <c r="W3" s="11">
        <v>1001</v>
      </c>
      <c r="X3" s="11" t="s">
        <v>21</v>
      </c>
      <c r="Y3" s="11">
        <v>33.985543300000003</v>
      </c>
      <c r="Z3" s="11">
        <v>-118.421764</v>
      </c>
      <c r="AA3" s="15">
        <v>2.8221756265842681</v>
      </c>
    </row>
    <row r="4" spans="1:27" x14ac:dyDescent="0.3">
      <c r="A4" s="12" t="s">
        <v>396</v>
      </c>
      <c r="B4" s="13" t="s">
        <v>397</v>
      </c>
      <c r="C4" s="13" t="s">
        <v>398</v>
      </c>
      <c r="D4" s="13" t="s">
        <v>20</v>
      </c>
      <c r="E4" s="13">
        <v>90016</v>
      </c>
      <c r="F4" s="13">
        <v>525000</v>
      </c>
      <c r="G4" t="str" cm="1">
        <f t="array" ref="G4">IF(OR(VLOOKUP($C4,Price_LookUp_tbl,11,FALSE)&gt;$F4,VLOOKUP($C4,Price_LookUp_tbl,12,FALSE)&lt;$F4),"Yes","No")</f>
        <v>No</v>
      </c>
      <c r="H4" s="13" t="e">
        <f t="shared" si="0"/>
        <v>#DIV/0!</v>
      </c>
      <c r="I4" s="13">
        <v>2</v>
      </c>
      <c r="J4" s="13" t="str">
        <f t="shared" si="1"/>
        <v>No</v>
      </c>
      <c r="K4" s="13" t="e">
        <f t="shared" si="2"/>
        <v>#DIV/0!</v>
      </c>
      <c r="L4" s="13">
        <v>2</v>
      </c>
      <c r="M4" s="13" t="str">
        <f t="shared" si="3"/>
        <v>No</v>
      </c>
      <c r="N4" s="13" t="e">
        <f t="shared" si="4"/>
        <v>#DIV/0!</v>
      </c>
      <c r="O4" s="13">
        <v>867</v>
      </c>
      <c r="P4" s="13" t="str">
        <f t="shared" si="5"/>
        <v>No</v>
      </c>
      <c r="Q4" s="13" t="e">
        <f t="shared" si="6"/>
        <v>#DIV/0!</v>
      </c>
      <c r="R4" s="13"/>
      <c r="S4" s="13">
        <v>1949</v>
      </c>
      <c r="T4" s="13" t="str">
        <f t="shared" si="7"/>
        <v>No</v>
      </c>
      <c r="U4" s="13" t="e">
        <f t="shared" si="8"/>
        <v>#DIV/0!</v>
      </c>
      <c r="V4" s="13">
        <v>39</v>
      </c>
      <c r="W4" s="13">
        <v>606</v>
      </c>
      <c r="X4" s="13" t="s">
        <v>399</v>
      </c>
      <c r="Y4" s="13">
        <v>34.020410200000001</v>
      </c>
      <c r="Z4" s="13">
        <v>-118.3738838</v>
      </c>
      <c r="AA4" s="14">
        <v>6.366903981953441</v>
      </c>
    </row>
    <row r="5" spans="1:27" x14ac:dyDescent="0.3">
      <c r="A5" s="10" t="s">
        <v>17</v>
      </c>
      <c r="B5" s="11" t="s">
        <v>197</v>
      </c>
      <c r="C5" s="11" t="s">
        <v>162</v>
      </c>
      <c r="D5" s="11" t="s">
        <v>20</v>
      </c>
      <c r="E5" s="11">
        <v>90266</v>
      </c>
      <c r="F5" s="11">
        <v>21000000</v>
      </c>
      <c r="G5" t="str" cm="1">
        <f t="array" ref="G5">IF(OR(VLOOKUP($C5,Price_LookUp_tbl,11,FALSE)&gt;$F5,VLOOKUP($C5,Price_LookUp_tbl,12,FALSE)&lt;$F5),"Yes","No")</f>
        <v>Yes</v>
      </c>
      <c r="H5" s="11">
        <f t="shared" si="0"/>
        <v>3.1263186684489592</v>
      </c>
      <c r="I5" s="11">
        <v>16</v>
      </c>
      <c r="J5" s="11" t="str">
        <f t="shared" si="1"/>
        <v>Yes</v>
      </c>
      <c r="K5" s="11">
        <f t="shared" si="2"/>
        <v>6.4530054125888565</v>
      </c>
      <c r="L5" s="11">
        <v>14.5</v>
      </c>
      <c r="M5" s="11" t="str">
        <f t="shared" si="3"/>
        <v>Yes</v>
      </c>
      <c r="N5" s="11">
        <f t="shared" si="4"/>
        <v>5.5199712241002796</v>
      </c>
      <c r="O5" s="11">
        <v>13620</v>
      </c>
      <c r="P5" s="11" t="str">
        <f t="shared" si="5"/>
        <v>Yes</v>
      </c>
      <c r="Q5" s="11">
        <f t="shared" si="6"/>
        <v>5.0348447812224748</v>
      </c>
      <c r="R5" s="11">
        <v>9334</v>
      </c>
      <c r="S5" s="11">
        <v>1952</v>
      </c>
      <c r="T5" s="11" t="str">
        <f t="shared" si="7"/>
        <v>No</v>
      </c>
      <c r="U5" s="11">
        <f t="shared" si="8"/>
        <v>-1.2707435758446157</v>
      </c>
      <c r="V5" s="11">
        <v>8</v>
      </c>
      <c r="W5" s="11">
        <v>1542</v>
      </c>
      <c r="X5" s="11" t="s">
        <v>21</v>
      </c>
      <c r="Y5" s="11">
        <v>33.900084499999998</v>
      </c>
      <c r="Z5" s="11">
        <v>-118.4192767</v>
      </c>
      <c r="AA5" s="15">
        <v>0.49399173308715927</v>
      </c>
    </row>
    <row r="6" spans="1:27" x14ac:dyDescent="0.3">
      <c r="A6" s="12" t="s">
        <v>17</v>
      </c>
      <c r="B6" s="13" t="s">
        <v>706</v>
      </c>
      <c r="C6" s="13" t="s">
        <v>695</v>
      </c>
      <c r="D6" s="13" t="s">
        <v>689</v>
      </c>
      <c r="E6" s="13">
        <v>33139</v>
      </c>
      <c r="F6" s="13">
        <v>43000000</v>
      </c>
      <c r="G6" t="str" cm="1">
        <f t="array" ref="G6">IF(OR(VLOOKUP($C6,Price_LookUp_tbl,11,FALSE)&gt;$F6,VLOOKUP($C6,Price_LookUp_tbl,12,FALSE)&lt;$F6),"Yes","No")</f>
        <v>Yes</v>
      </c>
      <c r="H6" s="13">
        <f t="shared" si="0"/>
        <v>6.3750129516426757</v>
      </c>
      <c r="I6" s="13">
        <v>9</v>
      </c>
      <c r="J6" s="13" t="str">
        <f t="shared" si="1"/>
        <v>Yes</v>
      </c>
      <c r="K6" s="13">
        <f t="shared" si="2"/>
        <v>3.8669230037704421</v>
      </c>
      <c r="L6" s="13">
        <v>8.5</v>
      </c>
      <c r="M6" s="13" t="str">
        <f t="shared" si="3"/>
        <v>Yes</v>
      </c>
      <c r="N6" s="13">
        <f t="shared" si="4"/>
        <v>3.4557735584273694</v>
      </c>
      <c r="O6" s="13">
        <v>13144</v>
      </c>
      <c r="P6" s="13" t="str">
        <f t="shared" si="5"/>
        <v>Yes</v>
      </c>
      <c r="Q6" s="13">
        <f t="shared" si="6"/>
        <v>6.6239467222456776</v>
      </c>
      <c r="R6" s="13">
        <v>32000</v>
      </c>
      <c r="S6" s="13">
        <v>2013</v>
      </c>
      <c r="T6" s="13" t="str">
        <f t="shared" si="7"/>
        <v>No</v>
      </c>
      <c r="U6" s="13">
        <f t="shared" si="8"/>
        <v>1.2793436685332451</v>
      </c>
      <c r="V6" s="13">
        <v>50</v>
      </c>
      <c r="W6" s="13">
        <v>3271</v>
      </c>
      <c r="X6" s="13" t="s">
        <v>21</v>
      </c>
      <c r="Y6" s="13">
        <v>25.777526399999999</v>
      </c>
      <c r="Z6" s="13">
        <v>-80.158098899999999</v>
      </c>
      <c r="AA6" s="14">
        <v>1.4083590122606182</v>
      </c>
    </row>
    <row r="7" spans="1:27" x14ac:dyDescent="0.3">
      <c r="A7" s="10" t="s">
        <v>17</v>
      </c>
      <c r="B7" s="11" t="s">
        <v>764</v>
      </c>
      <c r="C7" s="11" t="s">
        <v>695</v>
      </c>
      <c r="D7" s="11" t="s">
        <v>689</v>
      </c>
      <c r="E7" s="11">
        <v>33140</v>
      </c>
      <c r="F7" s="11">
        <v>35000000</v>
      </c>
      <c r="G7" t="str" cm="1">
        <f t="array" ref="G7">IF(OR(VLOOKUP($C7,Price_LookUp_tbl,11,FALSE)&gt;$F7,VLOOKUP($C7,Price_LookUp_tbl,12,FALSE)&lt;$F7),"Yes","No")</f>
        <v>Yes</v>
      </c>
      <c r="H7" s="11">
        <f t="shared" si="0"/>
        <v>5.0868151127786509</v>
      </c>
      <c r="I7" s="11">
        <v>9</v>
      </c>
      <c r="J7" s="11" t="str">
        <f t="shared" si="1"/>
        <v>Yes</v>
      </c>
      <c r="K7" s="11">
        <f t="shared" si="2"/>
        <v>3.8669230037704421</v>
      </c>
      <c r="L7" s="11">
        <v>11.5</v>
      </c>
      <c r="M7" s="11" t="str">
        <f t="shared" si="3"/>
        <v>Yes</v>
      </c>
      <c r="N7" s="11">
        <f t="shared" si="4"/>
        <v>5.2193156363328841</v>
      </c>
      <c r="O7" s="11">
        <v>12791</v>
      </c>
      <c r="P7" s="11" t="str">
        <f t="shared" si="5"/>
        <v>Yes</v>
      </c>
      <c r="Q7" s="11">
        <f t="shared" si="6"/>
        <v>6.4159326961166592</v>
      </c>
      <c r="R7" s="11">
        <v>43900</v>
      </c>
      <c r="S7" s="11">
        <v>2013</v>
      </c>
      <c r="T7" s="11" t="str">
        <f t="shared" si="7"/>
        <v>No</v>
      </c>
      <c r="U7" s="11">
        <f t="shared" si="8"/>
        <v>1.2793436685332451</v>
      </c>
      <c r="V7" s="11">
        <v>86</v>
      </c>
      <c r="W7" s="11">
        <v>2736</v>
      </c>
      <c r="X7" s="11" t="s">
        <v>21</v>
      </c>
      <c r="Y7" s="11">
        <v>25.8216568</v>
      </c>
      <c r="Z7" s="11">
        <v>-80.125046999999995</v>
      </c>
      <c r="AA7" s="15">
        <v>0.73720817042883868</v>
      </c>
    </row>
    <row r="8" spans="1:27" x14ac:dyDescent="0.3">
      <c r="A8" s="12" t="s">
        <v>17</v>
      </c>
      <c r="B8" s="13" t="s">
        <v>766</v>
      </c>
      <c r="C8" s="13" t="s">
        <v>695</v>
      </c>
      <c r="D8" s="13" t="s">
        <v>689</v>
      </c>
      <c r="E8" s="13">
        <v>33140</v>
      </c>
      <c r="F8" s="13">
        <v>49000000</v>
      </c>
      <c r="G8" t="str" cm="1">
        <f t="array" ref="G8">IF(OR(VLOOKUP($C8,Price_LookUp_tbl,11,FALSE)&gt;$F8,VLOOKUP($C8,Price_LookUp_tbl,12,FALSE)&lt;$F8),"Yes","No")</f>
        <v>Yes</v>
      </c>
      <c r="H8" s="13">
        <f t="shared" si="0"/>
        <v>7.3411613307906949</v>
      </c>
      <c r="I8" s="13">
        <v>8</v>
      </c>
      <c r="J8" s="13" t="str">
        <f t="shared" si="1"/>
        <v>Yes</v>
      </c>
      <c r="K8" s="13">
        <f t="shared" si="2"/>
        <v>3.2706570623952991</v>
      </c>
      <c r="L8" s="13">
        <v>9</v>
      </c>
      <c r="M8" s="13" t="str">
        <f t="shared" si="3"/>
        <v>Yes</v>
      </c>
      <c r="N8" s="13">
        <f t="shared" si="4"/>
        <v>3.7496972380782885</v>
      </c>
      <c r="O8" s="13">
        <v>7746</v>
      </c>
      <c r="P8" s="13" t="str">
        <f t="shared" si="5"/>
        <v>Yes</v>
      </c>
      <c r="Q8" s="13">
        <f t="shared" si="6"/>
        <v>3.4430410195702046</v>
      </c>
      <c r="R8" s="13">
        <v>32085</v>
      </c>
      <c r="S8" s="13">
        <v>1936</v>
      </c>
      <c r="T8" s="13" t="str">
        <f t="shared" si="7"/>
        <v>No</v>
      </c>
      <c r="U8" s="13">
        <f t="shared" si="8"/>
        <v>-1.2964222854675425</v>
      </c>
      <c r="V8" s="13">
        <v>41</v>
      </c>
      <c r="W8" s="13">
        <v>6326</v>
      </c>
      <c r="X8" s="13" t="s">
        <v>21</v>
      </c>
      <c r="Y8" s="13">
        <v>25.827556900000001</v>
      </c>
      <c r="Z8" s="13">
        <v>-80.132804800000002</v>
      </c>
      <c r="AA8" s="14">
        <v>0.76333805766327512</v>
      </c>
    </row>
    <row r="9" spans="1:27" x14ac:dyDescent="0.3">
      <c r="A9" s="10" t="s">
        <v>396</v>
      </c>
      <c r="B9" s="11" t="s">
        <v>1094</v>
      </c>
      <c r="C9" s="11" t="s">
        <v>688</v>
      </c>
      <c r="D9" s="11" t="s">
        <v>689</v>
      </c>
      <c r="E9" s="11">
        <v>33131</v>
      </c>
      <c r="F9" s="11">
        <v>15000000</v>
      </c>
      <c r="G9" t="str" cm="1">
        <f t="array" ref="G9">IF(OR(VLOOKUP($C9,Price_LookUp_tbl,11,FALSE)&gt;$F9,VLOOKUP($C9,Price_LookUp_tbl,12,FALSE)&lt;$F9),"Yes","No")</f>
        <v>Yes</v>
      </c>
      <c r="H9" s="11">
        <f t="shared" si="0"/>
        <v>5.3497169080353313</v>
      </c>
      <c r="I9" s="11">
        <v>6</v>
      </c>
      <c r="J9" s="11" t="str">
        <f t="shared" si="1"/>
        <v>Yes</v>
      </c>
      <c r="K9" s="11">
        <f t="shared" si="2"/>
        <v>4.4422944317349806</v>
      </c>
      <c r="L9" s="11">
        <v>7.5</v>
      </c>
      <c r="M9" s="11" t="str">
        <f t="shared" si="3"/>
        <v>Yes</v>
      </c>
      <c r="N9" s="11">
        <f t="shared" si="4"/>
        <v>4.679440348371779</v>
      </c>
      <c r="O9" s="11">
        <v>6902</v>
      </c>
      <c r="P9" s="11" t="str">
        <f t="shared" si="5"/>
        <v>Yes</v>
      </c>
      <c r="Q9" s="11">
        <f t="shared" si="6"/>
        <v>6.448440927714814</v>
      </c>
      <c r="R9" s="11"/>
      <c r="S9" s="11">
        <v>2014</v>
      </c>
      <c r="T9" s="11" t="str">
        <f t="shared" si="7"/>
        <v>No</v>
      </c>
      <c r="U9" s="11">
        <f t="shared" si="8"/>
        <v>0.37122818901746818</v>
      </c>
      <c r="V9" s="11">
        <v>34</v>
      </c>
      <c r="W9" s="11">
        <v>2173</v>
      </c>
      <c r="X9" s="11" t="s">
        <v>1095</v>
      </c>
      <c r="Y9" s="11">
        <v>25.760372</v>
      </c>
      <c r="Z9" s="11">
        <v>-80.190196999999998</v>
      </c>
      <c r="AA9" s="15">
        <v>0.58802885895136359</v>
      </c>
    </row>
    <row r="10" spans="1:27" x14ac:dyDescent="0.3">
      <c r="A10" s="12" t="s">
        <v>396</v>
      </c>
      <c r="B10" s="13" t="s">
        <v>1318</v>
      </c>
      <c r="C10" s="13" t="s">
        <v>688</v>
      </c>
      <c r="D10" s="13" t="s">
        <v>689</v>
      </c>
      <c r="E10" s="13">
        <v>33131</v>
      </c>
      <c r="F10" s="13">
        <v>27250000</v>
      </c>
      <c r="G10" t="str" cm="1">
        <f t="array" ref="G10">IF(OR(VLOOKUP($C10,Price_LookUp_tbl,11,FALSE)&gt;$F10,VLOOKUP($C10,Price_LookUp_tbl,12,FALSE)&lt;$F10),"Yes","No")</f>
        <v>Yes</v>
      </c>
      <c r="H10" s="13">
        <f t="shared" si="0"/>
        <v>10.176005407158158</v>
      </c>
      <c r="I10" s="13">
        <v>5</v>
      </c>
      <c r="J10" s="13" t="str">
        <f t="shared" si="1"/>
        <v>Yes</v>
      </c>
      <c r="K10" s="13">
        <f t="shared" si="2"/>
        <v>3.3524230377795554</v>
      </c>
      <c r="L10" s="13">
        <v>9.5</v>
      </c>
      <c r="M10" s="13" t="str">
        <f t="shared" si="3"/>
        <v>Yes</v>
      </c>
      <c r="N10" s="13">
        <f t="shared" si="4"/>
        <v>6.4505086805941216</v>
      </c>
      <c r="O10" s="13">
        <v>9074</v>
      </c>
      <c r="P10" s="13" t="str">
        <f t="shared" si="5"/>
        <v>Yes</v>
      </c>
      <c r="Q10" s="13">
        <f t="shared" si="6"/>
        <v>8.9637836027717182</v>
      </c>
      <c r="R10" s="13"/>
      <c r="S10" s="13">
        <v>2026</v>
      </c>
      <c r="T10" s="13" t="str">
        <f t="shared" si="7"/>
        <v>No</v>
      </c>
      <c r="U10" s="13">
        <f t="shared" si="8"/>
        <v>1.3499752075578546</v>
      </c>
      <c r="V10" s="13">
        <v>35</v>
      </c>
      <c r="W10" s="13">
        <v>3003</v>
      </c>
      <c r="X10" s="13" t="s">
        <v>1319</v>
      </c>
      <c r="Y10" s="13">
        <v>25.769626200000001</v>
      </c>
      <c r="Z10" s="13">
        <v>-80.190989999999999</v>
      </c>
      <c r="AA10" s="14">
        <v>1.1406023412005215</v>
      </c>
    </row>
    <row r="11" spans="1:27" x14ac:dyDescent="0.3">
      <c r="A11" s="10" t="s">
        <v>17</v>
      </c>
      <c r="B11" s="11" t="s">
        <v>767</v>
      </c>
      <c r="C11" s="11" t="s">
        <v>695</v>
      </c>
      <c r="D11" s="11" t="s">
        <v>689</v>
      </c>
      <c r="E11" s="11">
        <v>33140</v>
      </c>
      <c r="F11" s="11">
        <v>42000000</v>
      </c>
      <c r="G11" t="str" cm="1">
        <f t="array" ref="G11">IF(OR(VLOOKUP($C11,Price_LookUp_tbl,11,FALSE)&gt;$F11,VLOOKUP($C11,Price_LookUp_tbl,12,FALSE)&lt;$F11),"Yes","No")</f>
        <v>Yes</v>
      </c>
      <c r="H11" s="11">
        <f t="shared" si="0"/>
        <v>6.2139882217846729</v>
      </c>
      <c r="I11" s="11">
        <v>8</v>
      </c>
      <c r="J11" s="11" t="str">
        <f t="shared" si="1"/>
        <v>Yes</v>
      </c>
      <c r="K11" s="11">
        <f t="shared" si="2"/>
        <v>3.2706570623952991</v>
      </c>
      <c r="L11" s="11">
        <v>8</v>
      </c>
      <c r="M11" s="11" t="str">
        <f t="shared" si="3"/>
        <v>Yes</v>
      </c>
      <c r="N11" s="11">
        <f t="shared" si="4"/>
        <v>3.16184987877645</v>
      </c>
      <c r="O11" s="11">
        <v>6672</v>
      </c>
      <c r="P11" s="11" t="str">
        <f t="shared" si="5"/>
        <v>Yes</v>
      </c>
      <c r="Q11" s="11">
        <f t="shared" si="6"/>
        <v>2.8101598182598195</v>
      </c>
      <c r="R11" s="11">
        <v>30144</v>
      </c>
      <c r="S11" s="11">
        <v>1935</v>
      </c>
      <c r="T11" s="11" t="str">
        <f t="shared" si="7"/>
        <v>No</v>
      </c>
      <c r="U11" s="11">
        <f t="shared" si="8"/>
        <v>-1.3298737913636565</v>
      </c>
      <c r="V11" s="11">
        <v>2</v>
      </c>
      <c r="W11" s="11">
        <v>6295</v>
      </c>
      <c r="X11" s="11" t="s">
        <v>21</v>
      </c>
      <c r="Y11" s="11">
        <v>25.827922399999999</v>
      </c>
      <c r="Z11" s="11">
        <v>-80.132892200000001</v>
      </c>
      <c r="AA11" s="15">
        <v>0.78676882150262206</v>
      </c>
    </row>
    <row r="12" spans="1:27" x14ac:dyDescent="0.3">
      <c r="A12" s="12" t="s">
        <v>396</v>
      </c>
      <c r="B12" s="13" t="s">
        <v>1500</v>
      </c>
      <c r="C12" s="13" t="s">
        <v>688</v>
      </c>
      <c r="D12" s="13" t="s">
        <v>689</v>
      </c>
      <c r="E12" s="13">
        <v>33132</v>
      </c>
      <c r="F12" s="13">
        <v>9350000</v>
      </c>
      <c r="G12" t="str" cm="1">
        <f t="array" ref="G12">IF(OR(VLOOKUP($C12,Price_LookUp_tbl,11,FALSE)&gt;$F12,VLOOKUP($C12,Price_LookUp_tbl,12,FALSE)&lt;$F12),"Yes","No")</f>
        <v>Yes</v>
      </c>
      <c r="H12" s="13">
        <f t="shared" si="0"/>
        <v>3.1237144574194979</v>
      </c>
      <c r="I12" s="13">
        <v>5</v>
      </c>
      <c r="J12" s="13" t="str">
        <f t="shared" si="1"/>
        <v>Yes</v>
      </c>
      <c r="K12" s="13">
        <f t="shared" si="2"/>
        <v>3.3524230377795554</v>
      </c>
      <c r="L12" s="13">
        <v>6.5</v>
      </c>
      <c r="M12" s="13" t="str">
        <f t="shared" si="3"/>
        <v>Yes</v>
      </c>
      <c r="N12" s="13">
        <f t="shared" si="4"/>
        <v>3.7939061822606073</v>
      </c>
      <c r="O12" s="13">
        <v>3135</v>
      </c>
      <c r="P12" s="13" t="str">
        <f t="shared" si="5"/>
        <v>Yes</v>
      </c>
      <c r="Q12" s="13">
        <f t="shared" si="6"/>
        <v>2.0859658554591234</v>
      </c>
      <c r="R12" s="13"/>
      <c r="S12" s="13">
        <v>2019</v>
      </c>
      <c r="T12" s="13" t="str">
        <f t="shared" si="7"/>
        <v>No</v>
      </c>
      <c r="U12" s="13">
        <f t="shared" si="8"/>
        <v>0.77903944674262915</v>
      </c>
      <c r="V12" s="13">
        <v>27</v>
      </c>
      <c r="W12" s="13">
        <v>2982</v>
      </c>
      <c r="X12" s="13" t="s">
        <v>834</v>
      </c>
      <c r="Y12" s="13">
        <v>25.782560700000001</v>
      </c>
      <c r="Z12" s="13">
        <v>-80.191954899999999</v>
      </c>
      <c r="AA12" s="14">
        <v>0.94101677420894014</v>
      </c>
    </row>
    <row r="13" spans="1:27" x14ac:dyDescent="0.3">
      <c r="A13" s="10" t="s">
        <v>17</v>
      </c>
      <c r="B13" s="11" t="s">
        <v>692</v>
      </c>
      <c r="C13" s="11" t="s">
        <v>688</v>
      </c>
      <c r="D13" s="11" t="s">
        <v>689</v>
      </c>
      <c r="E13" s="11">
        <v>33139</v>
      </c>
      <c r="F13" s="11">
        <v>23900000</v>
      </c>
      <c r="G13" t="str" cm="1">
        <f t="array" ref="G13">IF(OR(VLOOKUP($C13,Price_LookUp_tbl,11,FALSE)&gt;$F13,VLOOKUP($C13,Price_LookUp_tbl,12,FALSE)&lt;$F13),"Yes","No")</f>
        <v>Yes</v>
      </c>
      <c r="H13" s="11">
        <f t="shared" si="0"/>
        <v>8.8561632461735478</v>
      </c>
      <c r="I13" s="11">
        <v>5</v>
      </c>
      <c r="J13" s="11" t="str">
        <f t="shared" si="1"/>
        <v>Yes</v>
      </c>
      <c r="K13" s="11">
        <f t="shared" si="2"/>
        <v>3.3524230377795554</v>
      </c>
      <c r="L13" s="11">
        <v>5.5</v>
      </c>
      <c r="M13" s="11" t="str">
        <f t="shared" si="3"/>
        <v>Yes</v>
      </c>
      <c r="N13" s="11">
        <f t="shared" si="4"/>
        <v>2.9083720161494355</v>
      </c>
      <c r="O13" s="11">
        <v>7283</v>
      </c>
      <c r="P13" s="11" t="str">
        <f t="shared" si="5"/>
        <v>Yes</v>
      </c>
      <c r="Q13" s="11">
        <f t="shared" si="6"/>
        <v>6.8896681649140223</v>
      </c>
      <c r="R13" s="11">
        <v>10500</v>
      </c>
      <c r="S13" s="11">
        <v>2023</v>
      </c>
      <c r="T13" s="11" t="str">
        <f t="shared" si="7"/>
        <v>No</v>
      </c>
      <c r="U13" s="11">
        <f t="shared" si="8"/>
        <v>1.105288452922758</v>
      </c>
      <c r="V13" s="11">
        <v>20</v>
      </c>
      <c r="W13" s="11">
        <v>3282</v>
      </c>
      <c r="X13" s="11" t="s">
        <v>21</v>
      </c>
      <c r="Y13" s="11">
        <v>25.791233699999999</v>
      </c>
      <c r="Z13" s="11">
        <v>-80.167409000000006</v>
      </c>
      <c r="AA13" s="15">
        <v>1.7758864272284425</v>
      </c>
    </row>
    <row r="14" spans="1:27" x14ac:dyDescent="0.3">
      <c r="A14" s="12" t="s">
        <v>17</v>
      </c>
      <c r="B14" s="13" t="s">
        <v>791</v>
      </c>
      <c r="C14" s="13" t="s">
        <v>695</v>
      </c>
      <c r="D14" s="13" t="s">
        <v>689</v>
      </c>
      <c r="E14" s="13">
        <v>33140</v>
      </c>
      <c r="F14" s="13">
        <v>24900000</v>
      </c>
      <c r="G14" t="str" cm="1">
        <f t="array" ref="G14">IF(OR(VLOOKUP($C14,Price_LookUp_tbl,11,FALSE)&gt;$F14,VLOOKUP($C14,Price_LookUp_tbl,12,FALSE)&lt;$F14),"Yes","No")</f>
        <v>Yes</v>
      </c>
      <c r="H14" s="13">
        <f t="shared" si="0"/>
        <v>3.4604653412128195</v>
      </c>
      <c r="I14" s="13">
        <v>8</v>
      </c>
      <c r="J14" s="13" t="str">
        <f t="shared" si="1"/>
        <v>Yes</v>
      </c>
      <c r="K14" s="13">
        <f t="shared" si="2"/>
        <v>3.2706570623952991</v>
      </c>
      <c r="L14" s="13">
        <v>7</v>
      </c>
      <c r="M14" s="13" t="str">
        <f t="shared" si="3"/>
        <v>Yes</v>
      </c>
      <c r="N14" s="13">
        <f t="shared" si="4"/>
        <v>2.5740025194746115</v>
      </c>
      <c r="O14" s="13">
        <v>10955</v>
      </c>
      <c r="P14" s="13" t="str">
        <f t="shared" si="5"/>
        <v>Yes</v>
      </c>
      <c r="Q14" s="13">
        <f t="shared" si="6"/>
        <v>5.3340240503011405</v>
      </c>
      <c r="R14" s="13">
        <v>14091</v>
      </c>
      <c r="S14" s="13">
        <v>2023</v>
      </c>
      <c r="T14" s="13" t="str">
        <f t="shared" si="7"/>
        <v>No</v>
      </c>
      <c r="U14" s="13">
        <f t="shared" si="8"/>
        <v>1.6138587274943863</v>
      </c>
      <c r="V14" s="13">
        <v>104</v>
      </c>
      <c r="W14" s="13">
        <v>2273</v>
      </c>
      <c r="X14" s="13" t="s">
        <v>21</v>
      </c>
      <c r="Y14" s="13">
        <v>25.8380224</v>
      </c>
      <c r="Z14" s="13">
        <v>-80.123622699999999</v>
      </c>
      <c r="AA14" s="14">
        <v>1.6447807637956757</v>
      </c>
    </row>
    <row r="15" spans="1:27" x14ac:dyDescent="0.3">
      <c r="A15" s="10" t="s">
        <v>17</v>
      </c>
      <c r="B15" s="11" t="s">
        <v>57</v>
      </c>
      <c r="C15" s="11" t="s">
        <v>46</v>
      </c>
      <c r="D15" s="11" t="s">
        <v>20</v>
      </c>
      <c r="E15" s="11">
        <v>90045</v>
      </c>
      <c r="F15" s="11">
        <v>4795000</v>
      </c>
      <c r="G15" t="str" cm="1">
        <f t="array" ref="G15">IF(OR(VLOOKUP($C15,Price_LookUp_tbl,11,FALSE)&gt;$F15,VLOOKUP($C15,Price_LookUp_tbl,12,FALSE)&lt;$F15),"Yes","No")</f>
        <v>Yes</v>
      </c>
      <c r="H15" s="11">
        <f t="shared" si="0"/>
        <v>3.6122590270378856</v>
      </c>
      <c r="I15" s="11">
        <v>6</v>
      </c>
      <c r="J15" s="11" t="str">
        <f t="shared" si="1"/>
        <v>Yes</v>
      </c>
      <c r="K15" s="11">
        <f t="shared" si="2"/>
        <v>2.3718489335838719</v>
      </c>
      <c r="L15" s="11">
        <v>6.5</v>
      </c>
      <c r="M15" s="11" t="str">
        <f t="shared" si="3"/>
        <v>Yes</v>
      </c>
      <c r="N15" s="11">
        <f t="shared" si="4"/>
        <v>3.1970656327458089</v>
      </c>
      <c r="O15" s="11">
        <v>5463</v>
      </c>
      <c r="P15" s="11" t="str">
        <f t="shared" si="5"/>
        <v>Yes</v>
      </c>
      <c r="Q15" s="11">
        <f t="shared" si="6"/>
        <v>3.7568316252117673</v>
      </c>
      <c r="R15" s="11">
        <v>13837</v>
      </c>
      <c r="S15" s="11">
        <v>2015</v>
      </c>
      <c r="T15" s="11" t="str">
        <f t="shared" si="7"/>
        <v>No</v>
      </c>
      <c r="U15" s="11">
        <f t="shared" si="8"/>
        <v>1.9407932099913845</v>
      </c>
      <c r="V15" s="11">
        <v>143</v>
      </c>
      <c r="W15" s="11">
        <v>878</v>
      </c>
      <c r="X15" s="11" t="s">
        <v>21</v>
      </c>
      <c r="Y15" s="11">
        <v>33.971353299999997</v>
      </c>
      <c r="Z15" s="11">
        <v>-118.38754</v>
      </c>
      <c r="AA15" s="15">
        <v>3.6100721319853513</v>
      </c>
    </row>
    <row r="16" spans="1:27" x14ac:dyDescent="0.3">
      <c r="A16" s="12" t="s">
        <v>17</v>
      </c>
      <c r="B16" s="13" t="s">
        <v>698</v>
      </c>
      <c r="C16" s="13" t="s">
        <v>695</v>
      </c>
      <c r="D16" s="13" t="s">
        <v>689</v>
      </c>
      <c r="E16" s="13">
        <v>33139</v>
      </c>
      <c r="F16" s="13">
        <v>38500000</v>
      </c>
      <c r="G16" t="str" cm="1">
        <f t="array" ref="G16">IF(OR(VLOOKUP($C16,Price_LookUp_tbl,11,FALSE)&gt;$F16,VLOOKUP($C16,Price_LookUp_tbl,12,FALSE)&lt;$F16),"Yes","No")</f>
        <v>Yes</v>
      </c>
      <c r="H16" s="13">
        <f t="shared" si="0"/>
        <v>5.6504016672816615</v>
      </c>
      <c r="I16" s="13">
        <v>7</v>
      </c>
      <c r="J16" s="13" t="str">
        <f t="shared" si="1"/>
        <v>Yes</v>
      </c>
      <c r="K16" s="13">
        <f t="shared" si="2"/>
        <v>2.6743911210201561</v>
      </c>
      <c r="L16" s="13">
        <v>7.5</v>
      </c>
      <c r="M16" s="13" t="str">
        <f t="shared" si="3"/>
        <v>Yes</v>
      </c>
      <c r="N16" s="13">
        <f t="shared" si="4"/>
        <v>2.8679261991255309</v>
      </c>
      <c r="O16" s="13">
        <v>8200</v>
      </c>
      <c r="P16" s="13" t="str">
        <f t="shared" si="5"/>
        <v>Yes</v>
      </c>
      <c r="Q16" s="13">
        <f t="shared" si="6"/>
        <v>3.7105718067163074</v>
      </c>
      <c r="R16" s="13">
        <v>15750</v>
      </c>
      <c r="S16" s="13">
        <v>2023</v>
      </c>
      <c r="T16" s="13" t="str">
        <f t="shared" si="7"/>
        <v>No</v>
      </c>
      <c r="U16" s="13">
        <f t="shared" si="8"/>
        <v>1.6138587274943863</v>
      </c>
      <c r="V16" s="13">
        <v>13</v>
      </c>
      <c r="W16" s="13">
        <v>4695</v>
      </c>
      <c r="X16" s="13" t="s">
        <v>21</v>
      </c>
      <c r="Y16" s="13">
        <v>25.7907264</v>
      </c>
      <c r="Z16" s="13">
        <v>-80.154218799999995</v>
      </c>
      <c r="AA16" s="14">
        <v>1.5742238395131376</v>
      </c>
    </row>
    <row r="17" spans="1:27" x14ac:dyDescent="0.3">
      <c r="A17" s="10" t="s">
        <v>17</v>
      </c>
      <c r="B17" s="11" t="s">
        <v>31</v>
      </c>
      <c r="C17" s="11" t="s">
        <v>19</v>
      </c>
      <c r="D17" s="11" t="s">
        <v>20</v>
      </c>
      <c r="E17" s="11">
        <v>90230</v>
      </c>
      <c r="F17" s="11">
        <v>2895000</v>
      </c>
      <c r="G17" t="str" cm="1">
        <f t="array" ref="G17">IF(OR(VLOOKUP($C17,Price_LookUp_tbl,11,FALSE)&gt;$F17,VLOOKUP($C17,Price_LookUp_tbl,12,FALSE)&lt;$F17),"Yes","No")</f>
        <v>Yes</v>
      </c>
      <c r="H17" s="11">
        <f t="shared" si="0"/>
        <v>3.3224310591013455</v>
      </c>
      <c r="I17" s="11">
        <v>4</v>
      </c>
      <c r="J17" s="11" t="str">
        <f t="shared" si="1"/>
        <v>No</v>
      </c>
      <c r="K17" s="11">
        <f t="shared" si="2"/>
        <v>1.4154975178874101</v>
      </c>
      <c r="L17" s="11">
        <v>4.5</v>
      </c>
      <c r="M17" s="11" t="str">
        <f t="shared" si="3"/>
        <v>Yes</v>
      </c>
      <c r="N17" s="11">
        <f t="shared" si="4"/>
        <v>2.914744639298009</v>
      </c>
      <c r="O17" s="11">
        <v>3059</v>
      </c>
      <c r="P17" s="11" t="str">
        <f t="shared" si="5"/>
        <v>Yes</v>
      </c>
      <c r="Q17" s="11">
        <f t="shared" si="6"/>
        <v>3.0820357037822919</v>
      </c>
      <c r="R17" s="11">
        <v>5212</v>
      </c>
      <c r="S17" s="11">
        <v>2019</v>
      </c>
      <c r="T17" s="11" t="str">
        <f t="shared" si="7"/>
        <v>Yes</v>
      </c>
      <c r="U17" s="11">
        <f t="shared" si="8"/>
        <v>2.6228914433801638</v>
      </c>
      <c r="V17" s="11">
        <v>18</v>
      </c>
      <c r="W17" s="11">
        <v>946</v>
      </c>
      <c r="X17" s="11" t="s">
        <v>21</v>
      </c>
      <c r="Y17" s="11">
        <v>33.999153399999997</v>
      </c>
      <c r="Z17" s="11">
        <v>-118.3971638</v>
      </c>
      <c r="AA17" s="15">
        <v>4.3861640576892409</v>
      </c>
    </row>
    <row r="18" spans="1:27" x14ac:dyDescent="0.3">
      <c r="A18" s="12" t="s">
        <v>17</v>
      </c>
      <c r="B18" s="13" t="s">
        <v>237</v>
      </c>
      <c r="C18" s="13" t="s">
        <v>229</v>
      </c>
      <c r="D18" s="13" t="s">
        <v>20</v>
      </c>
      <c r="E18" s="13">
        <v>90293</v>
      </c>
      <c r="F18" s="13">
        <v>5995000</v>
      </c>
      <c r="G18" t="str" cm="1">
        <f t="array" ref="G18">IF(OR(VLOOKUP($C18,Price_LookUp_tbl,11,FALSE)&gt;$F18,VLOOKUP($C18,Price_LookUp_tbl,12,FALSE)&lt;$F18),"Yes","No")</f>
        <v>Yes</v>
      </c>
      <c r="H18" s="13">
        <f t="shared" si="0"/>
        <v>3.8611878509716893</v>
      </c>
      <c r="I18" s="13">
        <v>4</v>
      </c>
      <c r="J18" s="13" t="str">
        <f t="shared" si="1"/>
        <v>No</v>
      </c>
      <c r="K18" s="13">
        <f t="shared" si="2"/>
        <v>1.2907662277127832</v>
      </c>
      <c r="L18" s="13">
        <v>4.5</v>
      </c>
      <c r="M18" s="13" t="str">
        <f t="shared" si="3"/>
        <v>Yes</v>
      </c>
      <c r="N18" s="13">
        <f t="shared" si="4"/>
        <v>2.175368790525519</v>
      </c>
      <c r="O18" s="13">
        <v>8012</v>
      </c>
      <c r="P18" s="13" t="str">
        <f t="shared" si="5"/>
        <v>Yes</v>
      </c>
      <c r="Q18" s="13">
        <f t="shared" si="6"/>
        <v>4.389789929874456</v>
      </c>
      <c r="R18" s="13">
        <v>8504</v>
      </c>
      <c r="S18" s="13">
        <v>2004</v>
      </c>
      <c r="T18" s="13" t="str">
        <f t="shared" si="7"/>
        <v>No</v>
      </c>
      <c r="U18" s="13">
        <f t="shared" si="8"/>
        <v>1.960366754536675</v>
      </c>
      <c r="V18" s="13">
        <v>124</v>
      </c>
      <c r="W18" s="13">
        <v>748</v>
      </c>
      <c r="X18" s="13" t="s">
        <v>21</v>
      </c>
      <c r="Y18" s="13">
        <v>33.965327000000002</v>
      </c>
      <c r="Z18" s="13">
        <v>-118.43243099999999</v>
      </c>
      <c r="AA18" s="14">
        <v>1.3059841956908673</v>
      </c>
    </row>
    <row r="19" spans="1:27" x14ac:dyDescent="0.3">
      <c r="A19" s="10" t="s">
        <v>17</v>
      </c>
      <c r="B19" s="11" t="s">
        <v>337</v>
      </c>
      <c r="C19" s="11" t="s">
        <v>256</v>
      </c>
      <c r="D19" s="11" t="s">
        <v>20</v>
      </c>
      <c r="E19" s="11">
        <v>90291</v>
      </c>
      <c r="F19" s="11">
        <v>32000000</v>
      </c>
      <c r="G19" t="str" cm="1">
        <f t="array" ref="G19">IF(OR(VLOOKUP($C19,Price_LookUp_tbl,11,FALSE)&gt;$F19,VLOOKUP($C19,Price_LookUp_tbl,12,FALSE)&lt;$F19),"Yes","No")</f>
        <v>Yes</v>
      </c>
      <c r="H19" s="11">
        <f t="shared" si="0"/>
        <v>9.1640837087443021</v>
      </c>
      <c r="I19" s="11">
        <v>4</v>
      </c>
      <c r="J19" s="11" t="str">
        <f t="shared" si="1"/>
        <v>No</v>
      </c>
      <c r="K19" s="11">
        <f t="shared" si="2"/>
        <v>0.38368480993273696</v>
      </c>
      <c r="L19" s="11">
        <v>6</v>
      </c>
      <c r="M19" s="11" t="str">
        <f t="shared" si="3"/>
        <v>No</v>
      </c>
      <c r="N19" s="11">
        <f t="shared" si="4"/>
        <v>1.7168518445226151</v>
      </c>
      <c r="O19" s="11">
        <v>15460</v>
      </c>
      <c r="P19" s="11" t="str">
        <f t="shared" si="5"/>
        <v>Yes</v>
      </c>
      <c r="Q19" s="11">
        <f t="shared" si="6"/>
        <v>6.7896405271602367</v>
      </c>
      <c r="R19" s="11">
        <v>12064</v>
      </c>
      <c r="S19" s="11">
        <v>1994</v>
      </c>
      <c r="T19" s="11" t="str">
        <f t="shared" si="7"/>
        <v>No</v>
      </c>
      <c r="U19" s="11">
        <f t="shared" si="8"/>
        <v>0.48683469730505763</v>
      </c>
      <c r="V19" s="11">
        <v>62</v>
      </c>
      <c r="W19" s="11">
        <v>2070</v>
      </c>
      <c r="X19" s="11" t="s">
        <v>21</v>
      </c>
      <c r="Y19" s="11">
        <v>33.987563100000003</v>
      </c>
      <c r="Z19" s="11">
        <v>-118.472824</v>
      </c>
      <c r="AA19" s="15">
        <v>0.97192003530454274</v>
      </c>
    </row>
    <row r="20" spans="1:27" x14ac:dyDescent="0.3">
      <c r="A20" s="12" t="s">
        <v>17</v>
      </c>
      <c r="B20" s="13" t="s">
        <v>691</v>
      </c>
      <c r="C20" s="13" t="s">
        <v>688</v>
      </c>
      <c r="D20" s="13" t="s">
        <v>689</v>
      </c>
      <c r="E20" s="13">
        <v>33139</v>
      </c>
      <c r="F20" s="13">
        <v>12995000</v>
      </c>
      <c r="G20" t="str" cm="1">
        <f t="array" ref="G20">IF(OR(VLOOKUP($C20,Price_LookUp_tbl,11,FALSE)&gt;$F20,VLOOKUP($C20,Price_LookUp_tbl,12,FALSE)&lt;$F20),"Yes","No")</f>
        <v>Yes</v>
      </c>
      <c r="H20" s="13">
        <f t="shared" si="0"/>
        <v>4.5597815251176774</v>
      </c>
      <c r="I20" s="13">
        <v>4</v>
      </c>
      <c r="J20" s="13" t="str">
        <f t="shared" si="1"/>
        <v>Yes</v>
      </c>
      <c r="K20" s="13">
        <f t="shared" si="2"/>
        <v>2.2625516438241302</v>
      </c>
      <c r="L20" s="13">
        <v>3</v>
      </c>
      <c r="M20" s="13" t="str">
        <f t="shared" si="3"/>
        <v>No</v>
      </c>
      <c r="N20" s="13">
        <f t="shared" si="4"/>
        <v>0.69453660087150693</v>
      </c>
      <c r="O20" s="13">
        <v>3671</v>
      </c>
      <c r="P20" s="13" t="str">
        <f t="shared" si="5"/>
        <v>Yes</v>
      </c>
      <c r="Q20" s="13">
        <f t="shared" si="6"/>
        <v>2.7066949870569599</v>
      </c>
      <c r="R20" s="13">
        <v>13500</v>
      </c>
      <c r="S20" s="13">
        <v>1959</v>
      </c>
      <c r="T20" s="13" t="str">
        <f t="shared" si="7"/>
        <v>Yes</v>
      </c>
      <c r="U20" s="13">
        <f t="shared" si="8"/>
        <v>-4.1146956459593031</v>
      </c>
      <c r="V20" s="13">
        <v>21</v>
      </c>
      <c r="W20" s="13">
        <v>3540</v>
      </c>
      <c r="X20" s="13" t="s">
        <v>21</v>
      </c>
      <c r="Y20" s="13">
        <v>25.790922999999999</v>
      </c>
      <c r="Z20" s="13">
        <v>-80.174624600000001</v>
      </c>
      <c r="AA20" s="14">
        <v>1.3417364524195705</v>
      </c>
    </row>
    <row r="21" spans="1:27" x14ac:dyDescent="0.3">
      <c r="A21" s="10" t="s">
        <v>17</v>
      </c>
      <c r="B21" s="11" t="s">
        <v>249</v>
      </c>
      <c r="C21" s="11" t="s">
        <v>250</v>
      </c>
      <c r="D21" s="11" t="s">
        <v>20</v>
      </c>
      <c r="E21" s="11">
        <v>90094</v>
      </c>
      <c r="F21" s="11">
        <v>3995000</v>
      </c>
      <c r="G21" t="str" cm="1">
        <f t="array" ref="G21">IF(OR(VLOOKUP($C21,Price_LookUp_tbl,11,FALSE)&gt;$F21,VLOOKUP($C21,Price_LookUp_tbl,12,FALSE)&lt;$F21),"Yes","No")</f>
        <v>Yes</v>
      </c>
      <c r="H21" s="11">
        <f t="shared" si="0"/>
        <v>3.0022053438300413</v>
      </c>
      <c r="I21" s="11">
        <v>5</v>
      </c>
      <c r="J21" s="11" t="str">
        <f t="shared" si="1"/>
        <v>Yes</v>
      </c>
      <c r="K21" s="11">
        <f t="shared" si="2"/>
        <v>2.3217737485085577</v>
      </c>
      <c r="L21" s="11">
        <v>5.5</v>
      </c>
      <c r="M21" s="11" t="str">
        <f t="shared" si="3"/>
        <v>Yes</v>
      </c>
      <c r="N21" s="11">
        <f t="shared" si="4"/>
        <v>2.7138841423074704</v>
      </c>
      <c r="O21" s="11">
        <v>3984</v>
      </c>
      <c r="P21" s="11" t="str">
        <f t="shared" si="5"/>
        <v>Yes</v>
      </c>
      <c r="Q21" s="11">
        <f t="shared" si="6"/>
        <v>2.5287773629129142</v>
      </c>
      <c r="R21" s="11">
        <v>14905</v>
      </c>
      <c r="S21" s="11">
        <v>2014</v>
      </c>
      <c r="T21" s="11" t="str">
        <f t="shared" si="7"/>
        <v>Yes</v>
      </c>
      <c r="U21" s="11">
        <f t="shared" si="8"/>
        <v>2.5858481587683415</v>
      </c>
      <c r="V21" s="11">
        <v>33</v>
      </c>
      <c r="W21" s="11">
        <v>1003</v>
      </c>
      <c r="X21" s="11" t="s">
        <v>21</v>
      </c>
      <c r="Y21" s="11">
        <v>33.974330999999999</v>
      </c>
      <c r="Z21" s="11">
        <v>-118.419645</v>
      </c>
      <c r="AA21" s="15">
        <v>2.2426384785572111</v>
      </c>
    </row>
    <row r="22" spans="1:27" x14ac:dyDescent="0.3">
      <c r="A22" s="12" t="s">
        <v>17</v>
      </c>
      <c r="B22" s="13" t="s">
        <v>305</v>
      </c>
      <c r="C22" s="13" t="s">
        <v>256</v>
      </c>
      <c r="D22" s="13" t="s">
        <v>20</v>
      </c>
      <c r="E22" s="13">
        <v>90291</v>
      </c>
      <c r="F22" s="13">
        <v>15000000</v>
      </c>
      <c r="G22" t="str" cm="1">
        <f t="array" ref="G22">IF(OR(VLOOKUP($C22,Price_LookUp_tbl,11,FALSE)&gt;$F22,VLOOKUP($C22,Price_LookUp_tbl,12,FALSE)&lt;$F22),"Yes","No")</f>
        <v>Yes</v>
      </c>
      <c r="H22" s="13">
        <f t="shared" si="0"/>
        <v>3.7012399376857603</v>
      </c>
      <c r="I22" s="13">
        <v>6</v>
      </c>
      <c r="J22" s="13" t="str">
        <f t="shared" si="1"/>
        <v>Yes</v>
      </c>
      <c r="K22" s="13">
        <f t="shared" si="2"/>
        <v>1.9649312993525012</v>
      </c>
      <c r="L22" s="13">
        <v>5</v>
      </c>
      <c r="M22" s="13" t="str">
        <f t="shared" si="3"/>
        <v>No</v>
      </c>
      <c r="N22" s="13">
        <f t="shared" si="4"/>
        <v>1.0745083758704126</v>
      </c>
      <c r="O22" s="13">
        <v>4908</v>
      </c>
      <c r="P22" s="13" t="str">
        <f t="shared" si="5"/>
        <v>No</v>
      </c>
      <c r="Q22" s="13">
        <f t="shared" si="6"/>
        <v>1.1386868276879492</v>
      </c>
      <c r="R22" s="13">
        <v>3240</v>
      </c>
      <c r="S22" s="13">
        <v>2015</v>
      </c>
      <c r="T22" s="13" t="str">
        <f t="shared" si="7"/>
        <v>No</v>
      </c>
      <c r="U22" s="13">
        <f t="shared" si="8"/>
        <v>1.0331607859114429</v>
      </c>
      <c r="V22" s="13">
        <v>18</v>
      </c>
      <c r="W22" s="13">
        <v>3056</v>
      </c>
      <c r="X22" s="13" t="s">
        <v>21</v>
      </c>
      <c r="Y22" s="13">
        <v>33.981408500000001</v>
      </c>
      <c r="Z22" s="13">
        <v>-118.468671</v>
      </c>
      <c r="AA22" s="14">
        <v>1.4572256094925486</v>
      </c>
    </row>
    <row r="23" spans="1:27" x14ac:dyDescent="0.3">
      <c r="A23" s="10" t="s">
        <v>17</v>
      </c>
      <c r="B23" s="11" t="s">
        <v>160</v>
      </c>
      <c r="C23" s="11" t="s">
        <v>46</v>
      </c>
      <c r="D23" s="11" t="s">
        <v>20</v>
      </c>
      <c r="E23" s="11">
        <v>90094</v>
      </c>
      <c r="F23" s="11">
        <v>4950000</v>
      </c>
      <c r="G23" t="str" cm="1">
        <f t="array" ref="G23">IF(OR(VLOOKUP($C23,Price_LookUp_tbl,11,FALSE)&gt;$F23,VLOOKUP($C23,Price_LookUp_tbl,12,FALSE)&lt;$F23),"Yes","No")</f>
        <v>Yes</v>
      </c>
      <c r="H23" s="11">
        <f t="shared" si="0"/>
        <v>3.7963425827757469</v>
      </c>
      <c r="I23" s="11">
        <v>2</v>
      </c>
      <c r="J23" s="11" t="str">
        <f t="shared" si="1"/>
        <v>No</v>
      </c>
      <c r="K23" s="11">
        <f t="shared" si="2"/>
        <v>-1.3206886107455651</v>
      </c>
      <c r="L23" s="11">
        <v>6</v>
      </c>
      <c r="M23" s="11" t="str">
        <f t="shared" si="3"/>
        <v>Yes</v>
      </c>
      <c r="N23" s="11">
        <f t="shared" si="4"/>
        <v>2.7734698961054067</v>
      </c>
      <c r="O23" s="11">
        <v>4544</v>
      </c>
      <c r="P23" s="11" t="str">
        <f t="shared" si="5"/>
        <v>Yes</v>
      </c>
      <c r="Q23" s="11">
        <f t="shared" si="6"/>
        <v>2.7564395613447314</v>
      </c>
      <c r="R23" s="11">
        <v>3425</v>
      </c>
      <c r="S23" s="11">
        <v>2017</v>
      </c>
      <c r="T23" s="11" t="str">
        <f t="shared" si="7"/>
        <v>No</v>
      </c>
      <c r="U23" s="11">
        <f t="shared" si="8"/>
        <v>2.0159348433865576</v>
      </c>
      <c r="V23" s="11">
        <v>30</v>
      </c>
      <c r="W23" s="11">
        <v>1089</v>
      </c>
      <c r="X23" s="11" t="s">
        <v>21</v>
      </c>
      <c r="Y23" s="11">
        <v>33.975954999999999</v>
      </c>
      <c r="Z23" s="11">
        <v>-118.414665</v>
      </c>
      <c r="AA23" s="15">
        <v>2.5158826768474682</v>
      </c>
    </row>
    <row r="24" spans="1:27" x14ac:dyDescent="0.3">
      <c r="A24" s="12" t="s">
        <v>17</v>
      </c>
      <c r="B24" s="13" t="s">
        <v>189</v>
      </c>
      <c r="C24" s="13" t="s">
        <v>162</v>
      </c>
      <c r="D24" s="13" t="s">
        <v>20</v>
      </c>
      <c r="E24" s="13">
        <v>90266</v>
      </c>
      <c r="F24" s="13">
        <v>28500000</v>
      </c>
      <c r="G24" t="str" cm="1">
        <f t="array" ref="G24">IF(OR(VLOOKUP($C24,Price_LookUp_tbl,11,FALSE)&gt;$F24,VLOOKUP($C24,Price_LookUp_tbl,12,FALSE)&lt;$F24),"Yes","No")</f>
        <v>Yes</v>
      </c>
      <c r="H24" s="13">
        <f t="shared" si="0"/>
        <v>4.6507005833856425</v>
      </c>
      <c r="I24" s="13">
        <v>5</v>
      </c>
      <c r="J24" s="13" t="str">
        <f t="shared" si="1"/>
        <v>No</v>
      </c>
      <c r="K24" s="13">
        <f t="shared" si="2"/>
        <v>0.3714581428933344</v>
      </c>
      <c r="L24" s="13">
        <v>7</v>
      </c>
      <c r="M24" s="13" t="str">
        <f t="shared" si="3"/>
        <v>Yes</v>
      </c>
      <c r="N24" s="13">
        <f t="shared" si="4"/>
        <v>1.5917485590622749</v>
      </c>
      <c r="O24" s="13">
        <v>7454</v>
      </c>
      <c r="P24" s="13" t="str">
        <f t="shared" si="5"/>
        <v>Yes</v>
      </c>
      <c r="Q24" s="13">
        <f t="shared" si="6"/>
        <v>1.9735005263622352</v>
      </c>
      <c r="R24" s="13">
        <v>3494</v>
      </c>
      <c r="S24" s="13">
        <v>2013</v>
      </c>
      <c r="T24" s="13" t="str">
        <f t="shared" si="7"/>
        <v>No</v>
      </c>
      <c r="U24" s="13">
        <f t="shared" si="8"/>
        <v>0.80064804006243229</v>
      </c>
      <c r="V24" s="13">
        <v>163</v>
      </c>
      <c r="W24" s="13">
        <v>3823</v>
      </c>
      <c r="X24" s="13" t="s">
        <v>21</v>
      </c>
      <c r="Y24" s="13">
        <v>33.8977644</v>
      </c>
      <c r="Z24" s="13">
        <v>-118.41838679999999</v>
      </c>
      <c r="AA24" s="14">
        <v>0.65209823699443392</v>
      </c>
    </row>
    <row r="25" spans="1:27" x14ac:dyDescent="0.3">
      <c r="A25" s="10" t="s">
        <v>396</v>
      </c>
      <c r="B25" s="11" t="s">
        <v>1310</v>
      </c>
      <c r="C25" s="11" t="s">
        <v>688</v>
      </c>
      <c r="D25" s="11" t="s">
        <v>689</v>
      </c>
      <c r="E25" s="11">
        <v>33131</v>
      </c>
      <c r="F25" s="11">
        <v>9200000</v>
      </c>
      <c r="G25" t="str" cm="1">
        <f t="array" ref="G25">IF(OR(VLOOKUP($C25,Price_LookUp_tbl,11,FALSE)&gt;$F25,VLOOKUP($C25,Price_LookUp_tbl,12,FALSE)&lt;$F25),"Yes","No")</f>
        <v>Yes</v>
      </c>
      <c r="H25" s="11">
        <f t="shared" si="0"/>
        <v>3.0646170472261569</v>
      </c>
      <c r="I25" s="11">
        <v>3</v>
      </c>
      <c r="J25" s="11" t="str">
        <f t="shared" si="1"/>
        <v>No</v>
      </c>
      <c r="K25" s="11">
        <f t="shared" si="2"/>
        <v>1.172680249868705</v>
      </c>
      <c r="L25" s="11">
        <v>4.5</v>
      </c>
      <c r="M25" s="11" t="str">
        <f t="shared" si="3"/>
        <v>Yes</v>
      </c>
      <c r="N25" s="11">
        <f t="shared" si="4"/>
        <v>2.0228378500382642</v>
      </c>
      <c r="O25" s="11">
        <v>3665</v>
      </c>
      <c r="P25" s="11" t="str">
        <f t="shared" si="5"/>
        <v>Yes</v>
      </c>
      <c r="Q25" s="11">
        <f t="shared" si="6"/>
        <v>2.6997465266286258</v>
      </c>
      <c r="R25" s="11"/>
      <c r="S25" s="11">
        <v>2024</v>
      </c>
      <c r="T25" s="11" t="str">
        <f t="shared" si="7"/>
        <v>No</v>
      </c>
      <c r="U25" s="11">
        <f t="shared" si="8"/>
        <v>1.1868507044677903</v>
      </c>
      <c r="V25" s="11">
        <v>16</v>
      </c>
      <c r="W25" s="11">
        <v>2510</v>
      </c>
      <c r="X25" s="11" t="s">
        <v>1311</v>
      </c>
      <c r="Y25" s="11">
        <v>25.769626200000001</v>
      </c>
      <c r="Z25" s="11">
        <v>-80.190989999999999</v>
      </c>
      <c r="AA25" s="15">
        <v>1.1406023412005215</v>
      </c>
    </row>
    <row r="26" spans="1:27" x14ac:dyDescent="0.3">
      <c r="A26" s="12" t="s">
        <v>396</v>
      </c>
      <c r="B26" s="13" t="s">
        <v>1316</v>
      </c>
      <c r="C26" s="13" t="s">
        <v>688</v>
      </c>
      <c r="D26" s="13" t="s">
        <v>689</v>
      </c>
      <c r="E26" s="13">
        <v>33131</v>
      </c>
      <c r="F26" s="13">
        <v>9350000</v>
      </c>
      <c r="G26" t="str" cm="1">
        <f t="array" ref="G26">IF(OR(VLOOKUP($C26,Price_LookUp_tbl,11,FALSE)&gt;$F26,VLOOKUP($C26,Price_LookUp_tbl,12,FALSE)&lt;$F26),"Yes","No")</f>
        <v>Yes</v>
      </c>
      <c r="H26" s="13">
        <f t="shared" si="0"/>
        <v>3.1237144574194979</v>
      </c>
      <c r="I26" s="13">
        <v>3</v>
      </c>
      <c r="J26" s="13" t="str">
        <f t="shared" si="1"/>
        <v>No</v>
      </c>
      <c r="K26" s="13">
        <f t="shared" si="2"/>
        <v>1.172680249868705</v>
      </c>
      <c r="L26" s="13">
        <v>4.5</v>
      </c>
      <c r="M26" s="13" t="str">
        <f t="shared" si="3"/>
        <v>Yes</v>
      </c>
      <c r="N26" s="13">
        <f t="shared" si="4"/>
        <v>2.0228378500382642</v>
      </c>
      <c r="O26" s="13">
        <v>3522</v>
      </c>
      <c r="P26" s="13" t="str">
        <f t="shared" si="5"/>
        <v>Yes</v>
      </c>
      <c r="Q26" s="13">
        <f t="shared" si="6"/>
        <v>2.5341415530866658</v>
      </c>
      <c r="R26" s="13"/>
      <c r="S26" s="13">
        <v>2026</v>
      </c>
      <c r="T26" s="13" t="str">
        <f t="shared" si="7"/>
        <v>No</v>
      </c>
      <c r="U26" s="13">
        <f t="shared" si="8"/>
        <v>1.3499752075578546</v>
      </c>
      <c r="V26" s="13">
        <v>27</v>
      </c>
      <c r="W26" s="13">
        <v>2655</v>
      </c>
      <c r="X26" s="13" t="s">
        <v>1317</v>
      </c>
      <c r="Y26" s="13">
        <v>25.769626200000001</v>
      </c>
      <c r="Z26" s="13">
        <v>-80.190989999999999</v>
      </c>
      <c r="AA26" s="14">
        <v>1.1406023412005215</v>
      </c>
    </row>
    <row r="27" spans="1:27" x14ac:dyDescent="0.3">
      <c r="A27" s="10" t="s">
        <v>17</v>
      </c>
      <c r="B27" s="11" t="s">
        <v>707</v>
      </c>
      <c r="C27" s="11" t="s">
        <v>695</v>
      </c>
      <c r="D27" s="11" t="s">
        <v>689</v>
      </c>
      <c r="E27" s="11">
        <v>33139</v>
      </c>
      <c r="F27" s="11">
        <v>30600000</v>
      </c>
      <c r="G27" t="str" cm="1">
        <f t="array" ref="G27">IF(OR(VLOOKUP($C27,Price_LookUp_tbl,11,FALSE)&gt;$F27,VLOOKUP($C27,Price_LookUp_tbl,12,FALSE)&lt;$F27),"Yes","No")</f>
        <v>Yes</v>
      </c>
      <c r="H27" s="11">
        <f t="shared" si="0"/>
        <v>4.3783063014034367</v>
      </c>
      <c r="I27" s="11">
        <v>6</v>
      </c>
      <c r="J27" s="11" t="str">
        <f t="shared" si="1"/>
        <v>No</v>
      </c>
      <c r="K27" s="11">
        <f t="shared" si="2"/>
        <v>2.0781251796450131</v>
      </c>
      <c r="L27" s="11">
        <v>6.5</v>
      </c>
      <c r="M27" s="11" t="str">
        <f t="shared" si="3"/>
        <v>No</v>
      </c>
      <c r="N27" s="11">
        <f t="shared" si="4"/>
        <v>2.2800788398236924</v>
      </c>
      <c r="O27" s="11">
        <v>5479</v>
      </c>
      <c r="P27" s="11" t="str">
        <f t="shared" si="5"/>
        <v>Yes</v>
      </c>
      <c r="Q27" s="11">
        <f t="shared" si="6"/>
        <v>2.1071549084243548</v>
      </c>
      <c r="R27" s="11">
        <v>15750</v>
      </c>
      <c r="S27" s="11">
        <v>1939</v>
      </c>
      <c r="T27" s="11" t="str">
        <f t="shared" si="7"/>
        <v>No</v>
      </c>
      <c r="U27" s="11">
        <f t="shared" si="8"/>
        <v>-1.1960677677792</v>
      </c>
      <c r="V27" s="11">
        <v>8</v>
      </c>
      <c r="W27" s="11">
        <v>5585</v>
      </c>
      <c r="X27" s="11" t="s">
        <v>21</v>
      </c>
      <c r="Y27" s="11">
        <v>25.7927295</v>
      </c>
      <c r="Z27" s="11">
        <v>-80.154415</v>
      </c>
      <c r="AA27" s="15">
        <v>1.6795282559478095</v>
      </c>
    </row>
    <row r="28" spans="1:27" x14ac:dyDescent="0.3">
      <c r="A28" s="12" t="s">
        <v>17</v>
      </c>
      <c r="B28" s="13" t="s">
        <v>709</v>
      </c>
      <c r="C28" s="13" t="s">
        <v>695</v>
      </c>
      <c r="D28" s="13" t="s">
        <v>689</v>
      </c>
      <c r="E28" s="13">
        <v>33139</v>
      </c>
      <c r="F28" s="13">
        <v>26500000</v>
      </c>
      <c r="G28" t="str" cm="1">
        <f t="array" ref="G28">IF(OR(VLOOKUP($C28,Price_LookUp_tbl,11,FALSE)&gt;$F28,VLOOKUP($C28,Price_LookUp_tbl,12,FALSE)&lt;$F28),"Yes","No")</f>
        <v>Yes</v>
      </c>
      <c r="H28" s="13">
        <f t="shared" si="0"/>
        <v>3.7181049089856244</v>
      </c>
      <c r="I28" s="13">
        <v>5</v>
      </c>
      <c r="J28" s="13" t="str">
        <f t="shared" si="1"/>
        <v>No</v>
      </c>
      <c r="K28" s="13">
        <f t="shared" si="2"/>
        <v>1.4818592382698701</v>
      </c>
      <c r="L28" s="13">
        <v>4</v>
      </c>
      <c r="M28" s="13" t="str">
        <f t="shared" si="3"/>
        <v>No</v>
      </c>
      <c r="N28" s="13">
        <f t="shared" si="4"/>
        <v>0.81046044156909602</v>
      </c>
      <c r="O28" s="13">
        <v>5020</v>
      </c>
      <c r="P28" s="13" t="str">
        <f t="shared" si="5"/>
        <v>Yes</v>
      </c>
      <c r="Q28" s="13">
        <f t="shared" si="6"/>
        <v>1.8366777469704751</v>
      </c>
      <c r="R28" s="13">
        <v>9953</v>
      </c>
      <c r="S28" s="13">
        <v>2020</v>
      </c>
      <c r="T28" s="13" t="str">
        <f t="shared" si="7"/>
        <v>No</v>
      </c>
      <c r="U28" s="13">
        <f t="shared" si="8"/>
        <v>1.5135042098060441</v>
      </c>
      <c r="V28" s="13">
        <v>20</v>
      </c>
      <c r="W28" s="13">
        <v>5279</v>
      </c>
      <c r="X28" s="13" t="s">
        <v>21</v>
      </c>
      <c r="Y28" s="13">
        <v>25.788878799999999</v>
      </c>
      <c r="Z28" s="13">
        <v>-80.163675400000002</v>
      </c>
      <c r="AA28" s="14">
        <v>1.9828646877241103</v>
      </c>
    </row>
    <row r="29" spans="1:27" x14ac:dyDescent="0.3">
      <c r="A29" s="10" t="s">
        <v>17</v>
      </c>
      <c r="B29" s="11" t="s">
        <v>711</v>
      </c>
      <c r="C29" s="11" t="s">
        <v>695</v>
      </c>
      <c r="D29" s="11" t="s">
        <v>689</v>
      </c>
      <c r="E29" s="11">
        <v>33139</v>
      </c>
      <c r="F29" s="11">
        <v>23500000</v>
      </c>
      <c r="G29" t="str" cm="1">
        <f t="array" ref="G29">IF(OR(VLOOKUP($C29,Price_LookUp_tbl,11,FALSE)&gt;$F29,VLOOKUP($C29,Price_LookUp_tbl,12,FALSE)&lt;$F29),"Yes","No")</f>
        <v>Yes</v>
      </c>
      <c r="H29" s="11">
        <f t="shared" si="0"/>
        <v>3.2350307194116148</v>
      </c>
      <c r="I29" s="11">
        <v>4</v>
      </c>
      <c r="J29" s="11" t="str">
        <f t="shared" si="1"/>
        <v>No</v>
      </c>
      <c r="K29" s="11">
        <f t="shared" si="2"/>
        <v>0.88559329689472721</v>
      </c>
      <c r="L29" s="11">
        <v>4.5</v>
      </c>
      <c r="M29" s="11" t="str">
        <f t="shared" si="3"/>
        <v>No</v>
      </c>
      <c r="N29" s="11">
        <f t="shared" si="4"/>
        <v>1.1043841212200152</v>
      </c>
      <c r="O29" s="11">
        <v>5501</v>
      </c>
      <c r="P29" s="11" t="str">
        <f t="shared" si="5"/>
        <v>Yes</v>
      </c>
      <c r="Q29" s="11">
        <f t="shared" si="6"/>
        <v>2.1201189553785711</v>
      </c>
      <c r="R29" s="11">
        <v>10500</v>
      </c>
      <c r="S29" s="11">
        <v>2018</v>
      </c>
      <c r="T29" s="11" t="str">
        <f t="shared" si="7"/>
        <v>No</v>
      </c>
      <c r="U29" s="11">
        <f t="shared" si="8"/>
        <v>1.4466011980138158</v>
      </c>
      <c r="V29" s="11">
        <v>9</v>
      </c>
      <c r="W29" s="11">
        <v>4272</v>
      </c>
      <c r="X29" s="11" t="s">
        <v>21</v>
      </c>
      <c r="Y29" s="11">
        <v>25.792016799999999</v>
      </c>
      <c r="Z29" s="11">
        <v>-80.160015299999998</v>
      </c>
      <c r="AA29" s="15">
        <v>1.9083613130668038</v>
      </c>
    </row>
    <row r="30" spans="1:27" x14ac:dyDescent="0.3">
      <c r="A30" s="12" t="s">
        <v>17</v>
      </c>
      <c r="B30" s="13" t="s">
        <v>719</v>
      </c>
      <c r="C30" s="13" t="s">
        <v>695</v>
      </c>
      <c r="D30" s="13" t="s">
        <v>689</v>
      </c>
      <c r="E30" s="13">
        <v>33140</v>
      </c>
      <c r="F30" s="13">
        <v>24850000</v>
      </c>
      <c r="G30" t="str" cm="1">
        <f t="array" ref="G30">IF(OR(VLOOKUP($C30,Price_LookUp_tbl,11,FALSE)&gt;$F30,VLOOKUP($C30,Price_LookUp_tbl,12,FALSE)&lt;$F30),"Yes","No")</f>
        <v>Yes</v>
      </c>
      <c r="H30" s="13">
        <f t="shared" si="0"/>
        <v>3.4524141047199191</v>
      </c>
      <c r="I30" s="13">
        <v>4</v>
      </c>
      <c r="J30" s="13" t="str">
        <f t="shared" si="1"/>
        <v>No</v>
      </c>
      <c r="K30" s="13">
        <f t="shared" si="2"/>
        <v>0.88559329689472721</v>
      </c>
      <c r="L30" s="13">
        <v>4.5</v>
      </c>
      <c r="M30" s="13" t="str">
        <f t="shared" si="3"/>
        <v>No</v>
      </c>
      <c r="N30" s="13">
        <f t="shared" si="4"/>
        <v>1.1043841212200152</v>
      </c>
      <c r="O30" s="13">
        <v>5688</v>
      </c>
      <c r="P30" s="13" t="str">
        <f t="shared" si="5"/>
        <v>Yes</v>
      </c>
      <c r="Q30" s="13">
        <f t="shared" si="6"/>
        <v>2.2303133544894109</v>
      </c>
      <c r="R30" s="13">
        <v>11806</v>
      </c>
      <c r="S30" s="13">
        <v>2023</v>
      </c>
      <c r="T30" s="13" t="str">
        <f t="shared" si="7"/>
        <v>No</v>
      </c>
      <c r="U30" s="13">
        <f t="shared" si="8"/>
        <v>1.6138587274943863</v>
      </c>
      <c r="V30" s="13">
        <v>99</v>
      </c>
      <c r="W30" s="13">
        <v>4369</v>
      </c>
      <c r="X30" s="13" t="s">
        <v>21</v>
      </c>
      <c r="Y30" s="13">
        <v>25.7962585</v>
      </c>
      <c r="Z30" s="13">
        <v>-80.141377199999994</v>
      </c>
      <c r="AA30" s="14">
        <v>1.4641580785144388</v>
      </c>
    </row>
    <row r="31" spans="1:27" x14ac:dyDescent="0.3">
      <c r="A31" s="10" t="s">
        <v>17</v>
      </c>
      <c r="B31" s="11" t="s">
        <v>784</v>
      </c>
      <c r="C31" s="11" t="s">
        <v>695</v>
      </c>
      <c r="D31" s="11" t="s">
        <v>689</v>
      </c>
      <c r="E31" s="11">
        <v>33140</v>
      </c>
      <c r="F31" s="11">
        <v>38000000</v>
      </c>
      <c r="G31" t="str" cm="1">
        <f t="array" ref="G31">IF(OR(VLOOKUP($C31,Price_LookUp_tbl,11,FALSE)&gt;$F31,VLOOKUP($C31,Price_LookUp_tbl,12,FALSE)&lt;$F31),"Yes","No")</f>
        <v>Yes</v>
      </c>
      <c r="H31" s="11">
        <f t="shared" si="0"/>
        <v>5.5698893023526601</v>
      </c>
      <c r="I31" s="11">
        <v>5</v>
      </c>
      <c r="J31" s="11" t="str">
        <f t="shared" si="1"/>
        <v>No</v>
      </c>
      <c r="K31" s="11">
        <f t="shared" si="2"/>
        <v>1.4818592382698701</v>
      </c>
      <c r="L31" s="11">
        <v>5.5</v>
      </c>
      <c r="M31" s="11" t="str">
        <f t="shared" si="3"/>
        <v>No</v>
      </c>
      <c r="N31" s="11">
        <f t="shared" si="4"/>
        <v>1.6922314805218537</v>
      </c>
      <c r="O31" s="11">
        <v>6977</v>
      </c>
      <c r="P31" s="11" t="str">
        <f t="shared" si="5"/>
        <v>Yes</v>
      </c>
      <c r="Q31" s="11">
        <f t="shared" si="6"/>
        <v>2.989888651034184</v>
      </c>
      <c r="R31" s="11">
        <v>12759</v>
      </c>
      <c r="S31" s="11">
        <v>2005</v>
      </c>
      <c r="T31" s="11" t="str">
        <f t="shared" si="7"/>
        <v>No</v>
      </c>
      <c r="U31" s="11">
        <f t="shared" si="8"/>
        <v>1.0117316213643321</v>
      </c>
      <c r="V31" s="11">
        <v>15</v>
      </c>
      <c r="W31" s="11">
        <v>5446</v>
      </c>
      <c r="X31" s="11" t="s">
        <v>21</v>
      </c>
      <c r="Y31" s="11">
        <v>25.832902700000002</v>
      </c>
      <c r="Z31" s="11">
        <v>-80.130144200000004</v>
      </c>
      <c r="AA31" s="15">
        <v>1.1632515727009538</v>
      </c>
    </row>
    <row r="32" spans="1:27" x14ac:dyDescent="0.3">
      <c r="A32" s="12" t="s">
        <v>396</v>
      </c>
      <c r="B32" s="13" t="s">
        <v>1122</v>
      </c>
      <c r="C32" s="13" t="s">
        <v>688</v>
      </c>
      <c r="D32" s="13" t="s">
        <v>689</v>
      </c>
      <c r="E32" s="13">
        <v>33131</v>
      </c>
      <c r="F32" s="13">
        <v>22900000</v>
      </c>
      <c r="G32" t="str" cm="1">
        <f t="array" ref="G32">IF(OR(VLOOKUP($C32,Price_LookUp_tbl,11,FALSE)&gt;$F32,VLOOKUP($C32,Price_LookUp_tbl,12,FALSE)&lt;$F32),"Yes","No")</f>
        <v>Yes</v>
      </c>
      <c r="H32" s="13">
        <f t="shared" si="0"/>
        <v>8.4621805115512778</v>
      </c>
      <c r="I32" s="13">
        <v>2</v>
      </c>
      <c r="J32" s="13" t="str">
        <f t="shared" si="1"/>
        <v>No</v>
      </c>
      <c r="K32" s="13">
        <f t="shared" si="2"/>
        <v>8.28088559132798E-2</v>
      </c>
      <c r="L32" s="13">
        <v>3.5</v>
      </c>
      <c r="M32" s="13" t="str">
        <f t="shared" si="3"/>
        <v>No</v>
      </c>
      <c r="N32" s="13">
        <f t="shared" si="4"/>
        <v>1.1373036839270927</v>
      </c>
      <c r="O32" s="13">
        <v>2139</v>
      </c>
      <c r="P32" s="13" t="str">
        <f t="shared" si="5"/>
        <v>No</v>
      </c>
      <c r="Q32" s="13">
        <f t="shared" si="6"/>
        <v>0.93252142435568097</v>
      </c>
      <c r="R32" s="13"/>
      <c r="S32" s="13">
        <v>2006</v>
      </c>
      <c r="T32" s="13" t="str">
        <f t="shared" si="7"/>
        <v>No</v>
      </c>
      <c r="U32" s="13">
        <f t="shared" si="8"/>
        <v>-0.28126982334278944</v>
      </c>
      <c r="V32" s="13">
        <v>6</v>
      </c>
      <c r="W32" s="13">
        <v>10706</v>
      </c>
      <c r="X32" s="13" t="s">
        <v>1123</v>
      </c>
      <c r="Y32" s="13">
        <v>25.759087999999998</v>
      </c>
      <c r="Z32" s="13">
        <v>-80.191816700000004</v>
      </c>
      <c r="AA32" s="14">
        <v>0.4559822792600543</v>
      </c>
    </row>
    <row r="33" spans="1:27" x14ac:dyDescent="0.3">
      <c r="A33" s="10" t="s">
        <v>396</v>
      </c>
      <c r="B33" s="11" t="s">
        <v>1439</v>
      </c>
      <c r="C33" s="11" t="s">
        <v>688</v>
      </c>
      <c r="D33" s="11" t="s">
        <v>689</v>
      </c>
      <c r="E33" s="11">
        <v>33132</v>
      </c>
      <c r="F33" s="11">
        <v>7998000</v>
      </c>
      <c r="G33" t="str" cm="1">
        <f t="array" ref="G33">IF(OR(VLOOKUP($C33,Price_LookUp_tbl,11,FALSE)&gt;$F33,VLOOKUP($C33,Price_LookUp_tbl,12,FALSE)&lt;$F33),"Yes","No")</f>
        <v>Yes</v>
      </c>
      <c r="H33" s="11">
        <f t="shared" si="0"/>
        <v>2.5910498002101869</v>
      </c>
      <c r="I33" s="11">
        <v>5</v>
      </c>
      <c r="J33" s="11" t="str">
        <f t="shared" si="1"/>
        <v>Yes</v>
      </c>
      <c r="K33" s="11">
        <f t="shared" si="2"/>
        <v>3.3524230377795554</v>
      </c>
      <c r="L33" s="11">
        <v>6.5</v>
      </c>
      <c r="M33" s="11" t="str">
        <f t="shared" si="3"/>
        <v>Yes</v>
      </c>
      <c r="N33" s="11">
        <f t="shared" si="4"/>
        <v>3.7939061822606073</v>
      </c>
      <c r="O33" s="11">
        <v>4796</v>
      </c>
      <c r="P33" s="11" t="str">
        <f t="shared" si="5"/>
        <v>Yes</v>
      </c>
      <c r="Q33" s="11">
        <f t="shared" si="6"/>
        <v>4.009531317369583</v>
      </c>
      <c r="R33" s="11"/>
      <c r="S33" s="11">
        <v>2018</v>
      </c>
      <c r="T33" s="11" t="str">
        <f t="shared" si="7"/>
        <v>No</v>
      </c>
      <c r="U33" s="11">
        <f t="shared" si="8"/>
        <v>0.69747719519759699</v>
      </c>
      <c r="V33" s="11">
        <v>218</v>
      </c>
      <c r="W33" s="11">
        <v>1668</v>
      </c>
      <c r="X33" s="11" t="s">
        <v>1440</v>
      </c>
      <c r="Y33" s="11">
        <v>25.793508200000002</v>
      </c>
      <c r="Z33" s="11">
        <v>-80.186688099999998</v>
      </c>
      <c r="AA33" s="15">
        <v>0.57062536092586025</v>
      </c>
    </row>
    <row r="34" spans="1:27" x14ac:dyDescent="0.3">
      <c r="A34" s="12" t="s">
        <v>17</v>
      </c>
      <c r="B34" s="13" t="s">
        <v>786</v>
      </c>
      <c r="C34" s="13" t="s">
        <v>695</v>
      </c>
      <c r="D34" s="13" t="s">
        <v>689</v>
      </c>
      <c r="E34" s="13">
        <v>33140</v>
      </c>
      <c r="F34" s="13">
        <v>7900000</v>
      </c>
      <c r="G34" t="str" cm="1">
        <f t="array" ref="G34">IF(OR(VLOOKUP($C34,Price_LookUp_tbl,11,FALSE)&gt;$F34,VLOOKUP($C34,Price_LookUp_tbl,12,FALSE)&lt;$F34),"Yes","No")</f>
        <v>Yes</v>
      </c>
      <c r="H34" s="13">
        <f t="shared" si="0"/>
        <v>0.72304493362676603</v>
      </c>
      <c r="I34" s="13">
        <v>9</v>
      </c>
      <c r="J34" s="13" t="str">
        <f t="shared" si="1"/>
        <v>Yes</v>
      </c>
      <c r="K34" s="13">
        <f t="shared" si="2"/>
        <v>3.8669230037704421</v>
      </c>
      <c r="L34" s="13">
        <v>8.5</v>
      </c>
      <c r="M34" s="13" t="str">
        <f t="shared" si="3"/>
        <v>Yes</v>
      </c>
      <c r="N34" s="13">
        <f t="shared" si="4"/>
        <v>3.4557735584273694</v>
      </c>
      <c r="O34" s="13">
        <v>6828</v>
      </c>
      <c r="P34" s="13" t="str">
        <f t="shared" si="5"/>
        <v>Yes</v>
      </c>
      <c r="Q34" s="13">
        <f t="shared" si="6"/>
        <v>2.9020866966624452</v>
      </c>
      <c r="R34" s="13">
        <v>15134</v>
      </c>
      <c r="S34" s="13">
        <v>1928</v>
      </c>
      <c r="T34" s="13" t="str">
        <f t="shared" si="7"/>
        <v>No</v>
      </c>
      <c r="U34" s="13">
        <f t="shared" si="8"/>
        <v>-1.5640343326364554</v>
      </c>
      <c r="V34" s="13">
        <v>162</v>
      </c>
      <c r="W34" s="13">
        <v>1157</v>
      </c>
      <c r="X34" s="13" t="s">
        <v>21</v>
      </c>
      <c r="Y34" s="13">
        <v>25.832711700000001</v>
      </c>
      <c r="Z34" s="13">
        <v>-80.124472499999996</v>
      </c>
      <c r="AA34" s="14">
        <v>1.2991568594900658</v>
      </c>
    </row>
    <row r="35" spans="1:27" x14ac:dyDescent="0.3">
      <c r="A35" s="10" t="s">
        <v>17</v>
      </c>
      <c r="B35" s="11" t="s">
        <v>714</v>
      </c>
      <c r="C35" s="11" t="s">
        <v>695</v>
      </c>
      <c r="D35" s="11" t="s">
        <v>689</v>
      </c>
      <c r="E35" s="11">
        <v>33139</v>
      </c>
      <c r="F35" s="11">
        <v>3690000</v>
      </c>
      <c r="G35" t="str" cm="1">
        <f t="array" ref="G35">IF(OR(VLOOKUP($C35,Price_LookUp_tbl,11,FALSE)&gt;$F35,VLOOKUP($C35,Price_LookUp_tbl,12,FALSE)&lt;$F35),"Yes","No")</f>
        <v>No</v>
      </c>
      <c r="H35" s="11">
        <f t="shared" si="0"/>
        <v>4.5130820924572788E-2</v>
      </c>
      <c r="I35" s="11">
        <v>11</v>
      </c>
      <c r="J35" s="11" t="str">
        <f t="shared" si="1"/>
        <v>Yes</v>
      </c>
      <c r="K35" s="11">
        <f t="shared" si="2"/>
        <v>5.0594548865207276</v>
      </c>
      <c r="L35" s="11">
        <v>9.5</v>
      </c>
      <c r="M35" s="11" t="str">
        <f t="shared" si="3"/>
        <v>Yes</v>
      </c>
      <c r="N35" s="11">
        <f t="shared" si="4"/>
        <v>4.043620917729208</v>
      </c>
      <c r="O35" s="11">
        <v>1853</v>
      </c>
      <c r="P35" s="11" t="str">
        <f t="shared" si="5"/>
        <v>No</v>
      </c>
      <c r="Q35" s="11">
        <f t="shared" si="6"/>
        <v>-2.9555739575138282E-2</v>
      </c>
      <c r="R35" s="11">
        <v>7500</v>
      </c>
      <c r="S35" s="11">
        <v>1952</v>
      </c>
      <c r="T35" s="11" t="str">
        <f t="shared" si="7"/>
        <v>No</v>
      </c>
      <c r="U35" s="11">
        <f t="shared" si="8"/>
        <v>-0.76119819112971643</v>
      </c>
      <c r="V35" s="11">
        <v>62</v>
      </c>
      <c r="W35" s="11">
        <v>1991</v>
      </c>
      <c r="X35" s="11" t="s">
        <v>21</v>
      </c>
      <c r="Y35" s="11">
        <v>25.777832199999999</v>
      </c>
      <c r="Z35" s="11">
        <v>-80.139324400000007</v>
      </c>
      <c r="AA35" s="15">
        <v>0.29037497188063188</v>
      </c>
    </row>
    <row r="36" spans="1:27" x14ac:dyDescent="0.3">
      <c r="A36" s="12" t="s">
        <v>17</v>
      </c>
      <c r="B36" s="13" t="s">
        <v>687</v>
      </c>
      <c r="C36" s="13" t="s">
        <v>688</v>
      </c>
      <c r="D36" s="13" t="s">
        <v>689</v>
      </c>
      <c r="E36" s="13">
        <v>33130</v>
      </c>
      <c r="F36" s="13">
        <v>850000</v>
      </c>
      <c r="G36" t="str" cm="1">
        <f t="array" ref="G36">IF(OR(VLOOKUP($C36,Price_LookUp_tbl,11,FALSE)&gt;$F36,VLOOKUP($C36,Price_LookUp_tbl,12,FALSE)&lt;$F36),"Yes","No")</f>
        <v>No</v>
      </c>
      <c r="H36" s="13">
        <f t="shared" si="0"/>
        <v>-0.22513878686980976</v>
      </c>
      <c r="I36" s="13">
        <v>5</v>
      </c>
      <c r="J36" s="13" t="str">
        <f t="shared" si="1"/>
        <v>Yes</v>
      </c>
      <c r="K36" s="13">
        <f t="shared" si="2"/>
        <v>3.3524230377795554</v>
      </c>
      <c r="L36" s="13">
        <v>2</v>
      </c>
      <c r="M36" s="13" t="str">
        <f t="shared" si="3"/>
        <v>No</v>
      </c>
      <c r="N36" s="13">
        <f t="shared" si="4"/>
        <v>-0.19099756523966455</v>
      </c>
      <c r="O36" s="13">
        <v>2426</v>
      </c>
      <c r="P36" s="13" t="str">
        <f t="shared" si="5"/>
        <v>No</v>
      </c>
      <c r="Q36" s="13">
        <f t="shared" si="6"/>
        <v>1.2648894481776569</v>
      </c>
      <c r="R36" s="13">
        <v>5000</v>
      </c>
      <c r="S36" s="13">
        <v>1924</v>
      </c>
      <c r="T36" s="13" t="str">
        <f t="shared" si="7"/>
        <v>Yes</v>
      </c>
      <c r="U36" s="13">
        <f t="shared" si="8"/>
        <v>-6.9693744500354295</v>
      </c>
      <c r="V36" s="13">
        <v>4</v>
      </c>
      <c r="W36" s="13">
        <v>350</v>
      </c>
      <c r="X36" s="13" t="s">
        <v>21</v>
      </c>
      <c r="Y36" s="13">
        <v>25.772224300000001</v>
      </c>
      <c r="Z36" s="13">
        <v>-80.205833600000005</v>
      </c>
      <c r="AA36" s="14">
        <v>1.407163592421143</v>
      </c>
    </row>
    <row r="37" spans="1:27" x14ac:dyDescent="0.3">
      <c r="A37" s="10" t="s">
        <v>17</v>
      </c>
      <c r="B37" s="11" t="s">
        <v>803</v>
      </c>
      <c r="C37" s="11" t="s">
        <v>695</v>
      </c>
      <c r="D37" s="11" t="s">
        <v>689</v>
      </c>
      <c r="E37" s="11">
        <v>33141</v>
      </c>
      <c r="F37" s="11">
        <v>18950000</v>
      </c>
      <c r="G37" t="str" cm="1">
        <f t="array" ref="G37">IF(OR(VLOOKUP($C37,Price_LookUp_tbl,11,FALSE)&gt;$F37,VLOOKUP($C37,Price_LookUp_tbl,12,FALSE)&lt;$F37),"Yes","No")</f>
        <v>Yes</v>
      </c>
      <c r="H37" s="11">
        <f t="shared" si="0"/>
        <v>2.5023681985577007</v>
      </c>
      <c r="I37" s="11">
        <v>6</v>
      </c>
      <c r="J37" s="11" t="str">
        <f t="shared" si="1"/>
        <v>No</v>
      </c>
      <c r="K37" s="11">
        <f t="shared" si="2"/>
        <v>2.0781251796450131</v>
      </c>
      <c r="L37" s="11">
        <v>8</v>
      </c>
      <c r="M37" s="11" t="str">
        <f t="shared" si="3"/>
        <v>Yes</v>
      </c>
      <c r="N37" s="11">
        <f t="shared" si="4"/>
        <v>3.16184987877645</v>
      </c>
      <c r="O37" s="11">
        <v>7000</v>
      </c>
      <c r="P37" s="11" t="str">
        <f t="shared" si="5"/>
        <v>Yes</v>
      </c>
      <c r="Q37" s="11">
        <f t="shared" si="6"/>
        <v>3.0034419728499557</v>
      </c>
      <c r="R37" s="11">
        <v>16200</v>
      </c>
      <c r="S37" s="11">
        <v>2021</v>
      </c>
      <c r="T37" s="11" t="str">
        <f t="shared" si="7"/>
        <v>No</v>
      </c>
      <c r="U37" s="11">
        <f t="shared" si="8"/>
        <v>1.5469557157021581</v>
      </c>
      <c r="V37" s="11">
        <v>153</v>
      </c>
      <c r="W37" s="11">
        <v>2707</v>
      </c>
      <c r="X37" s="11" t="s">
        <v>21</v>
      </c>
      <c r="Y37" s="11">
        <v>25.846668999999999</v>
      </c>
      <c r="Z37" s="11">
        <v>-80.123548799999995</v>
      </c>
      <c r="AA37" s="15">
        <v>1.115122187613294</v>
      </c>
    </row>
    <row r="38" spans="1:27" x14ac:dyDescent="0.3">
      <c r="A38" s="12" t="s">
        <v>396</v>
      </c>
      <c r="B38" s="13" t="s">
        <v>1312</v>
      </c>
      <c r="C38" s="13" t="s">
        <v>688</v>
      </c>
      <c r="D38" s="13" t="s">
        <v>689</v>
      </c>
      <c r="E38" s="13">
        <v>33131</v>
      </c>
      <c r="F38" s="13">
        <v>5300900</v>
      </c>
      <c r="G38" t="str" cm="1">
        <f t="array" ref="G38">IF(OR(VLOOKUP($C38,Price_LookUp_tbl,11,FALSE)&gt;$F38,VLOOKUP($C38,Price_LookUp_tbl,12,FALSE)&lt;$F38),"Yes","No")</f>
        <v>Yes</v>
      </c>
      <c r="H38" s="13">
        <f t="shared" si="0"/>
        <v>1.5284389666604583</v>
      </c>
      <c r="I38" s="13">
        <v>3</v>
      </c>
      <c r="J38" s="13" t="str">
        <f t="shared" si="1"/>
        <v>No</v>
      </c>
      <c r="K38" s="13">
        <f t="shared" si="2"/>
        <v>1.172680249868705</v>
      </c>
      <c r="L38" s="13">
        <v>6</v>
      </c>
      <c r="M38" s="13" t="str">
        <f t="shared" si="3"/>
        <v>Yes</v>
      </c>
      <c r="N38" s="13">
        <f t="shared" si="4"/>
        <v>3.3511390992050214</v>
      </c>
      <c r="O38" s="13">
        <v>4431</v>
      </c>
      <c r="P38" s="13" t="str">
        <f t="shared" si="5"/>
        <v>Yes</v>
      </c>
      <c r="Q38" s="13">
        <f t="shared" si="6"/>
        <v>3.5868333079792651</v>
      </c>
      <c r="R38" s="13"/>
      <c r="S38" s="13">
        <v>2026</v>
      </c>
      <c r="T38" s="13" t="str">
        <f t="shared" si="7"/>
        <v>No</v>
      </c>
      <c r="U38" s="13">
        <f t="shared" si="8"/>
        <v>1.3499752075578546</v>
      </c>
      <c r="V38" s="13">
        <v>27</v>
      </c>
      <c r="W38" s="13">
        <v>1196</v>
      </c>
      <c r="X38" s="13" t="s">
        <v>1313</v>
      </c>
      <c r="Y38" s="13">
        <v>25.769626200000001</v>
      </c>
      <c r="Z38" s="13">
        <v>-80.190989999999999</v>
      </c>
      <c r="AA38" s="14">
        <v>1.1406023412005215</v>
      </c>
    </row>
    <row r="39" spans="1:27" x14ac:dyDescent="0.3">
      <c r="A39" s="10" t="s">
        <v>17</v>
      </c>
      <c r="B39" s="11" t="s">
        <v>349</v>
      </c>
      <c r="C39" s="11" t="s">
        <v>256</v>
      </c>
      <c r="D39" s="11" t="s">
        <v>20</v>
      </c>
      <c r="E39" s="11">
        <v>90291</v>
      </c>
      <c r="F39" s="11">
        <v>3595000</v>
      </c>
      <c r="G39" t="str" cm="1">
        <f t="array" ref="G39">IF(OR(VLOOKUP($C39,Price_LookUp_tbl,11,FALSE)&gt;$F39,VLOOKUP($C39,Price_LookUp_tbl,12,FALSE)&lt;$F39),"Yes","No")</f>
        <v>No</v>
      </c>
      <c r="H39" s="11">
        <f t="shared" si="0"/>
        <v>3.6314454807956184E-2</v>
      </c>
      <c r="I39" s="11">
        <v>6</v>
      </c>
      <c r="J39" s="11" t="str">
        <f t="shared" si="1"/>
        <v>Yes</v>
      </c>
      <c r="K39" s="11">
        <f t="shared" si="2"/>
        <v>1.9649312993525012</v>
      </c>
      <c r="L39" s="11">
        <v>9</v>
      </c>
      <c r="M39" s="11" t="str">
        <f t="shared" si="3"/>
        <v>Yes</v>
      </c>
      <c r="N39" s="11">
        <f t="shared" si="4"/>
        <v>3.6438822504792228</v>
      </c>
      <c r="O39" s="11">
        <v>8749</v>
      </c>
      <c r="P39" s="11" t="str">
        <f t="shared" si="5"/>
        <v>Yes</v>
      </c>
      <c r="Q39" s="11">
        <f t="shared" si="6"/>
        <v>3.1956725327365709</v>
      </c>
      <c r="R39" s="11">
        <v>8206</v>
      </c>
      <c r="S39" s="11">
        <v>2020</v>
      </c>
      <c r="T39" s="11" t="str">
        <f t="shared" si="7"/>
        <v>No</v>
      </c>
      <c r="U39" s="11">
        <f t="shared" si="8"/>
        <v>1.1632384260558204</v>
      </c>
      <c r="V39" s="11">
        <v>110</v>
      </c>
      <c r="W39" s="11">
        <v>411</v>
      </c>
      <c r="X39" s="11" t="s">
        <v>21</v>
      </c>
      <c r="Y39" s="11">
        <v>33.993467299999999</v>
      </c>
      <c r="Z39" s="11">
        <v>-118.4642923</v>
      </c>
      <c r="AA39" s="15">
        <v>1.1216809555012226</v>
      </c>
    </row>
    <row r="40" spans="1:27" x14ac:dyDescent="0.3">
      <c r="A40" s="12" t="s">
        <v>17</v>
      </c>
      <c r="B40" s="13" t="s">
        <v>222</v>
      </c>
      <c r="C40" s="13" t="s">
        <v>221</v>
      </c>
      <c r="D40" s="13" t="s">
        <v>20</v>
      </c>
      <c r="E40" s="13">
        <v>90292</v>
      </c>
      <c r="F40" s="13">
        <v>3695000</v>
      </c>
      <c r="G40" t="str" cm="1">
        <f t="array" ref="G40">IF(OR(VLOOKUP($C40,Price_LookUp_tbl,11,FALSE)&gt;$F40,VLOOKUP($C40,Price_LookUp_tbl,12,FALSE)&lt;$F40),"Yes","No")</f>
        <v>Yes</v>
      </c>
      <c r="H40" s="13">
        <f t="shared" si="0"/>
        <v>2.2006150852223927</v>
      </c>
      <c r="I40" s="13">
        <v>5</v>
      </c>
      <c r="J40" s="13" t="str">
        <f t="shared" si="1"/>
        <v>Yes</v>
      </c>
      <c r="K40" s="13">
        <f t="shared" si="2"/>
        <v>2.9014422873699859</v>
      </c>
      <c r="L40" s="13">
        <v>6.5</v>
      </c>
      <c r="M40" s="13" t="str">
        <f t="shared" si="3"/>
        <v>Yes</v>
      </c>
      <c r="N40" s="13">
        <f t="shared" si="4"/>
        <v>3.2869041493263973</v>
      </c>
      <c r="O40" s="13">
        <v>5150</v>
      </c>
      <c r="P40" s="13" t="str">
        <f t="shared" si="5"/>
        <v>Yes</v>
      </c>
      <c r="Q40" s="13">
        <f t="shared" si="6"/>
        <v>2.9304786844216593</v>
      </c>
      <c r="R40" s="13">
        <v>3150</v>
      </c>
      <c r="S40" s="13">
        <v>2005</v>
      </c>
      <c r="T40" s="13" t="str">
        <f t="shared" si="7"/>
        <v>No</v>
      </c>
      <c r="U40" s="13">
        <f t="shared" si="8"/>
        <v>0.93278348399678257</v>
      </c>
      <c r="V40" s="13">
        <v>53</v>
      </c>
      <c r="W40" s="13">
        <v>717</v>
      </c>
      <c r="X40" s="13" t="s">
        <v>21</v>
      </c>
      <c r="Y40" s="13">
        <v>33.9687573</v>
      </c>
      <c r="Z40" s="13">
        <v>-118.4554863</v>
      </c>
      <c r="AA40" s="14">
        <v>1.4734902178931517</v>
      </c>
    </row>
    <row r="41" spans="1:27" x14ac:dyDescent="0.3">
      <c r="A41" s="10" t="s">
        <v>17</v>
      </c>
      <c r="B41" s="11" t="s">
        <v>240</v>
      </c>
      <c r="C41" s="11" t="s">
        <v>229</v>
      </c>
      <c r="D41" s="11" t="s">
        <v>20</v>
      </c>
      <c r="E41" s="11">
        <v>90293</v>
      </c>
      <c r="F41" s="11">
        <v>4950000</v>
      </c>
      <c r="G41" t="str" cm="1">
        <f t="array" ref="G41">IF(OR(VLOOKUP($C41,Price_LookUp_tbl,11,FALSE)&gt;$F41,VLOOKUP($C41,Price_LookUp_tbl,12,FALSE)&lt;$F41),"Yes","No")</f>
        <v>Yes</v>
      </c>
      <c r="H41" s="11">
        <f t="shared" si="0"/>
        <v>2.9681876354542882</v>
      </c>
      <c r="I41" s="11">
        <v>5</v>
      </c>
      <c r="J41" s="11" t="str">
        <f t="shared" si="1"/>
        <v>Yes</v>
      </c>
      <c r="K41" s="11">
        <f t="shared" si="2"/>
        <v>2.169204354906205</v>
      </c>
      <c r="L41" s="11">
        <v>6</v>
      </c>
      <c r="M41" s="11" t="str">
        <f t="shared" si="3"/>
        <v>Yes</v>
      </c>
      <c r="N41" s="11">
        <f t="shared" si="4"/>
        <v>3.615815692359984</v>
      </c>
      <c r="O41" s="11">
        <v>5100</v>
      </c>
      <c r="P41" s="11" t="str">
        <f t="shared" si="5"/>
        <v>Yes</v>
      </c>
      <c r="Q41" s="11">
        <f t="shared" si="6"/>
        <v>2.3246262304915737</v>
      </c>
      <c r="R41" s="11">
        <v>5001</v>
      </c>
      <c r="S41" s="11">
        <v>1988</v>
      </c>
      <c r="T41" s="11" t="str">
        <f t="shared" si="7"/>
        <v>No</v>
      </c>
      <c r="U41" s="11">
        <f t="shared" si="8"/>
        <v>0.87954570280900035</v>
      </c>
      <c r="V41" s="11">
        <v>39</v>
      </c>
      <c r="W41" s="11">
        <v>971</v>
      </c>
      <c r="X41" s="11" t="s">
        <v>21</v>
      </c>
      <c r="Y41" s="11">
        <v>33.9644926</v>
      </c>
      <c r="Z41" s="11">
        <v>-118.4313475</v>
      </c>
      <c r="AA41" s="15">
        <v>1.2935273618928065</v>
      </c>
    </row>
    <row r="42" spans="1:27" x14ac:dyDescent="0.3">
      <c r="A42" s="12" t="s">
        <v>17</v>
      </c>
      <c r="B42" s="13" t="s">
        <v>61</v>
      </c>
      <c r="C42" s="13" t="s">
        <v>46</v>
      </c>
      <c r="D42" s="13" t="s">
        <v>20</v>
      </c>
      <c r="E42" s="13">
        <v>90045</v>
      </c>
      <c r="F42" s="13">
        <v>3995000</v>
      </c>
      <c r="G42" t="str" cm="1">
        <f t="array" ref="G42">IF(OR(VLOOKUP($C42,Price_LookUp_tbl,11,FALSE)&gt;$F42,VLOOKUP($C42,Price_LookUp_tbl,12,FALSE)&lt;$F42),"Yes","No")</f>
        <v>Yes</v>
      </c>
      <c r="H42" s="13">
        <f t="shared" si="0"/>
        <v>2.6621503522618277</v>
      </c>
      <c r="I42" s="13">
        <v>5</v>
      </c>
      <c r="J42" s="13" t="str">
        <f t="shared" si="1"/>
        <v>No</v>
      </c>
      <c r="K42" s="13">
        <f t="shared" si="2"/>
        <v>1.4487145475015126</v>
      </c>
      <c r="L42" s="13">
        <v>7</v>
      </c>
      <c r="M42" s="13" t="str">
        <f t="shared" si="3"/>
        <v>Yes</v>
      </c>
      <c r="N42" s="13">
        <f t="shared" si="4"/>
        <v>3.6206613693862115</v>
      </c>
      <c r="O42" s="13">
        <v>4100</v>
      </c>
      <c r="P42" s="13" t="str">
        <f t="shared" si="5"/>
        <v>No</v>
      </c>
      <c r="Q42" s="13">
        <f t="shared" si="6"/>
        <v>2.2731163008910165</v>
      </c>
      <c r="R42" s="13">
        <v>11859</v>
      </c>
      <c r="S42" s="13">
        <v>1951</v>
      </c>
      <c r="T42" s="13" t="str">
        <f t="shared" si="7"/>
        <v>No</v>
      </c>
      <c r="U42" s="13">
        <f t="shared" si="8"/>
        <v>-0.46373905865414977</v>
      </c>
      <c r="V42" s="13">
        <v>111</v>
      </c>
      <c r="W42" s="13">
        <v>974</v>
      </c>
      <c r="X42" s="13" t="s">
        <v>21</v>
      </c>
      <c r="Y42" s="13">
        <v>33.971215299999997</v>
      </c>
      <c r="Z42" s="13">
        <v>-118.39798999999999</v>
      </c>
      <c r="AA42" s="14">
        <v>3.0722274973935693</v>
      </c>
    </row>
    <row r="43" spans="1:27" x14ac:dyDescent="0.3">
      <c r="A43" s="10" t="s">
        <v>17</v>
      </c>
      <c r="B43" s="11" t="s">
        <v>732</v>
      </c>
      <c r="C43" s="11" t="s">
        <v>695</v>
      </c>
      <c r="D43" s="11" t="s">
        <v>689</v>
      </c>
      <c r="E43" s="11">
        <v>33140</v>
      </c>
      <c r="F43" s="11">
        <v>3490000</v>
      </c>
      <c r="G43" t="str" cm="1">
        <f t="array" ref="G43">IF(OR(VLOOKUP($C43,Price_LookUp_tbl,11,FALSE)&gt;$F43,VLOOKUP($C43,Price_LookUp_tbl,12,FALSE)&lt;$F43),"Yes","No")</f>
        <v>No</v>
      </c>
      <c r="H43" s="11">
        <f t="shared" si="0"/>
        <v>1.292587495297216E-2</v>
      </c>
      <c r="I43" s="11">
        <v>7</v>
      </c>
      <c r="J43" s="11" t="str">
        <f t="shared" si="1"/>
        <v>Yes</v>
      </c>
      <c r="K43" s="11">
        <f t="shared" si="2"/>
        <v>2.6743911210201561</v>
      </c>
      <c r="L43" s="11">
        <v>8.5</v>
      </c>
      <c r="M43" s="11" t="str">
        <f t="shared" si="3"/>
        <v>Yes</v>
      </c>
      <c r="N43" s="11">
        <f t="shared" si="4"/>
        <v>3.4557735584273694</v>
      </c>
      <c r="O43" s="11">
        <v>5846</v>
      </c>
      <c r="P43" s="11" t="str">
        <f t="shared" si="5"/>
        <v>Yes</v>
      </c>
      <c r="Q43" s="11">
        <f t="shared" si="6"/>
        <v>2.3234187826151476</v>
      </c>
      <c r="R43" s="11">
        <v>9750</v>
      </c>
      <c r="S43" s="11">
        <v>2023</v>
      </c>
      <c r="T43" s="11" t="str">
        <f t="shared" si="7"/>
        <v>No</v>
      </c>
      <c r="U43" s="11">
        <f t="shared" si="8"/>
        <v>1.6138587274943863</v>
      </c>
      <c r="V43" s="11">
        <v>69</v>
      </c>
      <c r="W43" s="11">
        <v>597</v>
      </c>
      <c r="X43" s="11" t="s">
        <v>21</v>
      </c>
      <c r="Y43" s="11">
        <v>25.808938600000001</v>
      </c>
      <c r="Z43" s="11">
        <v>-80.131496400000003</v>
      </c>
      <c r="AA43" s="15">
        <v>0.60018852440580073</v>
      </c>
    </row>
    <row r="44" spans="1:27" x14ac:dyDescent="0.3">
      <c r="A44" s="12" t="s">
        <v>17</v>
      </c>
      <c r="B44" s="13" t="s">
        <v>291</v>
      </c>
      <c r="C44" s="13" t="s">
        <v>256</v>
      </c>
      <c r="D44" s="13" t="s">
        <v>20</v>
      </c>
      <c r="E44" s="13">
        <v>90291</v>
      </c>
      <c r="F44" s="13">
        <v>4295000</v>
      </c>
      <c r="G44" t="str" cm="1">
        <f t="array" ref="G44">IF(OR(VLOOKUP($C44,Price_LookUp_tbl,11,FALSE)&gt;$F44,VLOOKUP($C44,Price_LookUp_tbl,12,FALSE)&lt;$F44),"Yes","No")</f>
        <v>No</v>
      </c>
      <c r="H44" s="13">
        <f t="shared" si="0"/>
        <v>0.26125508067507264</v>
      </c>
      <c r="I44" s="13">
        <v>6</v>
      </c>
      <c r="J44" s="13" t="str">
        <f t="shared" si="1"/>
        <v>Yes</v>
      </c>
      <c r="K44" s="13">
        <f t="shared" si="2"/>
        <v>1.9649312993525012</v>
      </c>
      <c r="L44" s="13">
        <v>8</v>
      </c>
      <c r="M44" s="13" t="str">
        <f t="shared" si="3"/>
        <v>Yes</v>
      </c>
      <c r="N44" s="13">
        <f t="shared" si="4"/>
        <v>3.0015387818270205</v>
      </c>
      <c r="O44" s="13">
        <v>3841</v>
      </c>
      <c r="P44" s="13" t="str">
        <f t="shared" si="5"/>
        <v>No</v>
      </c>
      <c r="Q44" s="13">
        <f t="shared" si="6"/>
        <v>0.56727215773562434</v>
      </c>
      <c r="R44" s="13">
        <v>2849</v>
      </c>
      <c r="S44" s="13">
        <v>2013</v>
      </c>
      <c r="T44" s="13" t="str">
        <f t="shared" si="7"/>
        <v>No</v>
      </c>
      <c r="U44" s="13">
        <f t="shared" si="8"/>
        <v>0.98112972985369196</v>
      </c>
      <c r="V44" s="13">
        <v>4</v>
      </c>
      <c r="W44" s="13">
        <v>1118</v>
      </c>
      <c r="X44" s="13" t="s">
        <v>21</v>
      </c>
      <c r="Y44" s="13">
        <v>33.984102399999998</v>
      </c>
      <c r="Z44" s="13">
        <v>-118.4668546</v>
      </c>
      <c r="AA44" s="14">
        <v>1.3724851320547566</v>
      </c>
    </row>
    <row r="45" spans="1:27" x14ac:dyDescent="0.3">
      <c r="A45" s="10" t="s">
        <v>17</v>
      </c>
      <c r="B45" s="11" t="s">
        <v>776</v>
      </c>
      <c r="C45" s="11" t="s">
        <v>695</v>
      </c>
      <c r="D45" s="11" t="s">
        <v>689</v>
      </c>
      <c r="E45" s="11">
        <v>33140</v>
      </c>
      <c r="F45" s="11">
        <v>18900000</v>
      </c>
      <c r="G45" t="str" cm="1">
        <f t="array" ref="G45">IF(OR(VLOOKUP($C45,Price_LookUp_tbl,11,FALSE)&gt;$F45,VLOOKUP($C45,Price_LookUp_tbl,12,FALSE)&lt;$F45),"Yes","No")</f>
        <v>Yes</v>
      </c>
      <c r="H45" s="11">
        <f t="shared" si="0"/>
        <v>2.4943169620648002</v>
      </c>
      <c r="I45" s="11">
        <v>7</v>
      </c>
      <c r="J45" s="11" t="str">
        <f t="shared" si="1"/>
        <v>Yes</v>
      </c>
      <c r="K45" s="11">
        <f t="shared" si="2"/>
        <v>2.6743911210201561</v>
      </c>
      <c r="L45" s="11">
        <v>7</v>
      </c>
      <c r="M45" s="11" t="str">
        <f t="shared" si="3"/>
        <v>Yes</v>
      </c>
      <c r="N45" s="11">
        <f t="shared" si="4"/>
        <v>2.5740025194746115</v>
      </c>
      <c r="O45" s="11">
        <v>7240</v>
      </c>
      <c r="P45" s="11" t="str">
        <f t="shared" si="5"/>
        <v>Yes</v>
      </c>
      <c r="Q45" s="11">
        <f t="shared" si="6"/>
        <v>3.144867939623226</v>
      </c>
      <c r="R45" s="11">
        <v>13755</v>
      </c>
      <c r="S45" s="11">
        <v>2025</v>
      </c>
      <c r="T45" s="11" t="str">
        <f t="shared" si="7"/>
        <v>No</v>
      </c>
      <c r="U45" s="11">
        <f t="shared" si="8"/>
        <v>1.6807617392866145</v>
      </c>
      <c r="V45" s="11">
        <v>16</v>
      </c>
      <c r="W45" s="11">
        <v>2610</v>
      </c>
      <c r="X45" s="11" t="s">
        <v>21</v>
      </c>
      <c r="Y45" s="11">
        <v>25.830548499999999</v>
      </c>
      <c r="Z45" s="11">
        <v>-80.130493200000004</v>
      </c>
      <c r="AA45" s="15">
        <v>1.0016816696323381</v>
      </c>
    </row>
    <row r="46" spans="1:27" x14ac:dyDescent="0.3">
      <c r="A46" s="12" t="s">
        <v>396</v>
      </c>
      <c r="B46" s="13" t="s">
        <v>1501</v>
      </c>
      <c r="C46" s="13" t="s">
        <v>688</v>
      </c>
      <c r="D46" s="13" t="s">
        <v>689</v>
      </c>
      <c r="E46" s="13">
        <v>33132</v>
      </c>
      <c r="F46" s="13">
        <v>6990000</v>
      </c>
      <c r="G46" t="str" cm="1">
        <f t="array" ref="G46">IF(OR(VLOOKUP($C46,Price_LookUp_tbl,11,FALSE)&gt;$F46,VLOOKUP($C46,Price_LookUp_tbl,12,FALSE)&lt;$F46),"Yes","No")</f>
        <v>Yes</v>
      </c>
      <c r="H46" s="13">
        <f t="shared" si="0"/>
        <v>2.1939152037109371</v>
      </c>
      <c r="I46" s="13">
        <v>4</v>
      </c>
      <c r="J46" s="13" t="str">
        <f t="shared" si="1"/>
        <v>Yes</v>
      </c>
      <c r="K46" s="13">
        <f t="shared" si="2"/>
        <v>2.2625516438241302</v>
      </c>
      <c r="L46" s="13">
        <v>5.5</v>
      </c>
      <c r="M46" s="13" t="str">
        <f t="shared" si="3"/>
        <v>Yes</v>
      </c>
      <c r="N46" s="13">
        <f t="shared" si="4"/>
        <v>2.9083720161494355</v>
      </c>
      <c r="O46" s="13">
        <v>4375</v>
      </c>
      <c r="P46" s="13" t="str">
        <f t="shared" si="5"/>
        <v>Yes</v>
      </c>
      <c r="Q46" s="13">
        <f t="shared" si="6"/>
        <v>3.5219810106481479</v>
      </c>
      <c r="R46" s="13"/>
      <c r="S46" s="13">
        <v>2019</v>
      </c>
      <c r="T46" s="13" t="str">
        <f t="shared" si="7"/>
        <v>No</v>
      </c>
      <c r="U46" s="13">
        <f t="shared" si="8"/>
        <v>0.77903944674262915</v>
      </c>
      <c r="V46" s="13">
        <v>77</v>
      </c>
      <c r="W46" s="13">
        <v>1598</v>
      </c>
      <c r="X46" s="13" t="s">
        <v>1502</v>
      </c>
      <c r="Y46" s="13">
        <v>25.782560700000001</v>
      </c>
      <c r="Z46" s="13">
        <v>-80.191954899999999</v>
      </c>
      <c r="AA46" s="14">
        <v>0.94101677420894014</v>
      </c>
    </row>
    <row r="47" spans="1:27" x14ac:dyDescent="0.3">
      <c r="A47" s="10" t="s">
        <v>396</v>
      </c>
      <c r="B47" s="11" t="s">
        <v>2003</v>
      </c>
      <c r="C47" s="11" t="s">
        <v>695</v>
      </c>
      <c r="D47" s="11" t="s">
        <v>689</v>
      </c>
      <c r="E47" s="11">
        <v>33140</v>
      </c>
      <c r="F47" s="11">
        <v>21900000</v>
      </c>
      <c r="G47" t="str" cm="1">
        <f t="array" ref="G47">IF(OR(VLOOKUP($C47,Price_LookUp_tbl,11,FALSE)&gt;$F47,VLOOKUP($C47,Price_LookUp_tbl,12,FALSE)&lt;$F47),"Yes","No")</f>
        <v>Yes</v>
      </c>
      <c r="H47" s="11">
        <f t="shared" si="0"/>
        <v>2.9773911516388099</v>
      </c>
      <c r="I47" s="11">
        <v>7</v>
      </c>
      <c r="J47" s="11" t="str">
        <f t="shared" si="1"/>
        <v>Yes</v>
      </c>
      <c r="K47" s="11">
        <f t="shared" si="2"/>
        <v>2.6743911210201561</v>
      </c>
      <c r="L47" s="11">
        <v>6</v>
      </c>
      <c r="M47" s="11" t="str">
        <f t="shared" si="3"/>
        <v>No</v>
      </c>
      <c r="N47" s="11">
        <f t="shared" si="4"/>
        <v>1.9861551601727729</v>
      </c>
      <c r="O47" s="11">
        <v>7300</v>
      </c>
      <c r="P47" s="11" t="str">
        <f t="shared" si="5"/>
        <v>Yes</v>
      </c>
      <c r="Q47" s="11">
        <f t="shared" si="6"/>
        <v>3.1802244313165438</v>
      </c>
      <c r="R47" s="11"/>
      <c r="S47" s="11">
        <v>1962</v>
      </c>
      <c r="T47" s="11" t="str">
        <f t="shared" si="7"/>
        <v>No</v>
      </c>
      <c r="U47" s="11">
        <f t="shared" si="8"/>
        <v>-0.42668313216857517</v>
      </c>
      <c r="V47" s="11">
        <v>3</v>
      </c>
      <c r="W47" s="11">
        <v>3000</v>
      </c>
      <c r="X47" s="11" t="s">
        <v>2004</v>
      </c>
      <c r="Y47" s="11">
        <v>25.829993200000001</v>
      </c>
      <c r="Z47" s="11">
        <v>-80.121354400000001</v>
      </c>
      <c r="AA47" s="15">
        <v>1.27126617185783</v>
      </c>
    </row>
    <row r="48" spans="1:27" x14ac:dyDescent="0.3">
      <c r="A48" s="12" t="s">
        <v>396</v>
      </c>
      <c r="B48" s="13" t="s">
        <v>685</v>
      </c>
      <c r="C48" s="13" t="s">
        <v>379</v>
      </c>
      <c r="D48" s="13" t="s">
        <v>20</v>
      </c>
      <c r="E48" s="13">
        <v>90045</v>
      </c>
      <c r="F48" s="13">
        <v>445000</v>
      </c>
      <c r="G48" t="str" cm="1">
        <f t="array" ref="G48">IF(OR(VLOOKUP($C48,Price_LookUp_tbl,11,FALSE)&gt;$F48,VLOOKUP($C48,Price_LookUp_tbl,12,FALSE)&lt;$F48),"Yes","No")</f>
        <v>Yes</v>
      </c>
      <c r="H48" s="13">
        <f t="shared" si="0"/>
        <v>-2.1000811133887329</v>
      </c>
      <c r="I48" s="13">
        <v>1</v>
      </c>
      <c r="J48" s="13" t="str">
        <f t="shared" si="1"/>
        <v>Yes</v>
      </c>
      <c r="K48" s="13">
        <f t="shared" si="2"/>
        <v>-1.8897567450747608</v>
      </c>
      <c r="L48" s="13">
        <v>1</v>
      </c>
      <c r="M48" s="13" t="str">
        <f t="shared" si="3"/>
        <v>No</v>
      </c>
      <c r="N48" s="13">
        <f t="shared" si="4"/>
        <v>-1.1991360002873872</v>
      </c>
      <c r="O48" s="13">
        <v>625</v>
      </c>
      <c r="P48" s="13" t="str">
        <f t="shared" si="5"/>
        <v>No</v>
      </c>
      <c r="Q48" s="13">
        <f t="shared" si="6"/>
        <v>-1.2164729122659836</v>
      </c>
      <c r="R48" s="13"/>
      <c r="S48" s="13">
        <v>1968</v>
      </c>
      <c r="T48" s="13" t="str">
        <f t="shared" si="7"/>
        <v>Yes</v>
      </c>
      <c r="U48" s="13">
        <f t="shared" si="8"/>
        <v>3.0428597405037698</v>
      </c>
      <c r="V48" s="13">
        <v>48</v>
      </c>
      <c r="W48" s="13">
        <v>712</v>
      </c>
      <c r="X48" s="13" t="s">
        <v>686</v>
      </c>
      <c r="Y48" s="13">
        <v>33.957957399999998</v>
      </c>
      <c r="Z48" s="13">
        <v>-118.38382</v>
      </c>
      <c r="AA48" s="14">
        <v>3.5391252273425282</v>
      </c>
    </row>
    <row r="49" spans="1:27" x14ac:dyDescent="0.3">
      <c r="A49" s="10" t="s">
        <v>396</v>
      </c>
      <c r="B49" s="11" t="s">
        <v>877</v>
      </c>
      <c r="C49" s="11" t="s">
        <v>688</v>
      </c>
      <c r="D49" s="11" t="s">
        <v>689</v>
      </c>
      <c r="E49" s="11">
        <v>33130</v>
      </c>
      <c r="F49" s="11">
        <v>315000</v>
      </c>
      <c r="G49" t="str" cm="1">
        <f t="array" ref="G49">IF(OR(VLOOKUP($C49,Price_LookUp_tbl,11,FALSE)&gt;$F49,VLOOKUP($C49,Price_LookUp_tbl,12,FALSE)&lt;$F49),"Yes","No")</f>
        <v>No</v>
      </c>
      <c r="H49" s="11">
        <f t="shared" si="0"/>
        <v>-0.43591954989272502</v>
      </c>
      <c r="I49" s="11">
        <v>1</v>
      </c>
      <c r="J49" s="11" t="str">
        <f t="shared" si="1"/>
        <v>No</v>
      </c>
      <c r="K49" s="11">
        <f t="shared" si="2"/>
        <v>-1.0070625380421454</v>
      </c>
      <c r="L49" s="11">
        <v>1</v>
      </c>
      <c r="M49" s="11" t="str">
        <f t="shared" si="3"/>
        <v>No</v>
      </c>
      <c r="N49" s="11">
        <f t="shared" si="4"/>
        <v>-1.076531731350836</v>
      </c>
      <c r="O49" s="11">
        <v>596</v>
      </c>
      <c r="P49" s="11" t="str">
        <f t="shared" si="5"/>
        <v>No</v>
      </c>
      <c r="Q49" s="11">
        <f t="shared" si="6"/>
        <v>-0.85439098246421008</v>
      </c>
      <c r="R49" s="11"/>
      <c r="S49" s="11">
        <v>1971</v>
      </c>
      <c r="T49" s="11" t="str">
        <f t="shared" si="7"/>
        <v>Yes</v>
      </c>
      <c r="U49" s="11">
        <f t="shared" si="8"/>
        <v>-3.1359486274189163</v>
      </c>
      <c r="V49" s="11">
        <v>33</v>
      </c>
      <c r="W49" s="11">
        <v>529</v>
      </c>
      <c r="X49" s="11" t="s">
        <v>878</v>
      </c>
      <c r="Y49" s="11">
        <v>25.763529299999998</v>
      </c>
      <c r="Z49" s="11">
        <v>-80.201418200000006</v>
      </c>
      <c r="AA49" s="15">
        <v>0.74659381669560743</v>
      </c>
    </row>
    <row r="50" spans="1:27" x14ac:dyDescent="0.3">
      <c r="A50" s="12" t="s">
        <v>396</v>
      </c>
      <c r="B50" s="13" t="s">
        <v>911</v>
      </c>
      <c r="C50" s="13" t="s">
        <v>688</v>
      </c>
      <c r="D50" s="13" t="s">
        <v>689</v>
      </c>
      <c r="E50" s="13">
        <v>33130</v>
      </c>
      <c r="F50" s="13">
        <v>295000</v>
      </c>
      <c r="G50" t="str" cm="1">
        <f t="array" ref="G50">IF(OR(VLOOKUP($C50,Price_LookUp_tbl,11,FALSE)&gt;$F50,VLOOKUP($C50,Price_LookUp_tbl,12,FALSE)&lt;$F50),"Yes","No")</f>
        <v>No</v>
      </c>
      <c r="H50" s="13">
        <f t="shared" si="0"/>
        <v>-0.44379920458517041</v>
      </c>
      <c r="I50" s="13">
        <v>2</v>
      </c>
      <c r="J50" s="13" t="str">
        <f t="shared" si="1"/>
        <v>No</v>
      </c>
      <c r="K50" s="13">
        <f t="shared" si="2"/>
        <v>8.28088559132798E-2</v>
      </c>
      <c r="L50" s="13">
        <v>1</v>
      </c>
      <c r="M50" s="13" t="str">
        <f t="shared" si="3"/>
        <v>No</v>
      </c>
      <c r="N50" s="13">
        <f t="shared" si="4"/>
        <v>-1.076531731350836</v>
      </c>
      <c r="O50" s="13">
        <v>657</v>
      </c>
      <c r="P50" s="13" t="str">
        <f t="shared" si="5"/>
        <v>No</v>
      </c>
      <c r="Q50" s="13">
        <f t="shared" si="6"/>
        <v>-0.78374830144281449</v>
      </c>
      <c r="R50" s="13"/>
      <c r="S50" s="13">
        <v>1966</v>
      </c>
      <c r="T50" s="13" t="str">
        <f t="shared" si="7"/>
        <v>Yes</v>
      </c>
      <c r="U50" s="13">
        <f t="shared" si="8"/>
        <v>-3.5437598851440772</v>
      </c>
      <c r="V50" s="13">
        <v>45</v>
      </c>
      <c r="W50" s="13">
        <v>449</v>
      </c>
      <c r="X50" s="13" t="s">
        <v>508</v>
      </c>
      <c r="Y50" s="13">
        <v>25.765483199999998</v>
      </c>
      <c r="Z50" s="13">
        <v>-80.204962699999996</v>
      </c>
      <c r="AA50" s="14">
        <v>0.97420089399043541</v>
      </c>
    </row>
    <row r="51" spans="1:27" x14ac:dyDescent="0.3">
      <c r="A51" s="10" t="s">
        <v>396</v>
      </c>
      <c r="B51" s="11" t="s">
        <v>1118</v>
      </c>
      <c r="C51" s="11" t="s">
        <v>688</v>
      </c>
      <c r="D51" s="11" t="s">
        <v>689</v>
      </c>
      <c r="E51" s="11">
        <v>33131</v>
      </c>
      <c r="F51" s="11">
        <v>725000</v>
      </c>
      <c r="G51" t="str" cm="1">
        <f t="array" ref="G51">IF(OR(VLOOKUP($C51,Price_LookUp_tbl,11,FALSE)&gt;$F51,VLOOKUP($C51,Price_LookUp_tbl,12,FALSE)&lt;$F51),"Yes","No")</f>
        <v>No</v>
      </c>
      <c r="H51" s="11">
        <f t="shared" si="0"/>
        <v>-0.27438662869759373</v>
      </c>
      <c r="I51" s="11">
        <v>2</v>
      </c>
      <c r="J51" s="11" t="str">
        <f t="shared" si="1"/>
        <v>No</v>
      </c>
      <c r="K51" s="11">
        <f t="shared" si="2"/>
        <v>8.28088559132798E-2</v>
      </c>
      <c r="L51" s="11">
        <v>2</v>
      </c>
      <c r="M51" s="11" t="str">
        <f t="shared" si="3"/>
        <v>No</v>
      </c>
      <c r="N51" s="11">
        <f t="shared" si="4"/>
        <v>-0.19099756523966455</v>
      </c>
      <c r="O51" s="11">
        <v>1117</v>
      </c>
      <c r="P51" s="11" t="str">
        <f t="shared" si="5"/>
        <v>No</v>
      </c>
      <c r="Q51" s="11">
        <f t="shared" si="6"/>
        <v>-0.25103300193720862</v>
      </c>
      <c r="R51" s="11"/>
      <c r="S51" s="11">
        <v>1964</v>
      </c>
      <c r="T51" s="11" t="str">
        <f t="shared" si="7"/>
        <v>Yes</v>
      </c>
      <c r="U51" s="11">
        <f t="shared" si="8"/>
        <v>-3.7068843882341418</v>
      </c>
      <c r="V51" s="11">
        <v>76</v>
      </c>
      <c r="W51" s="11">
        <v>649</v>
      </c>
      <c r="X51" s="11" t="s">
        <v>1119</v>
      </c>
      <c r="Y51" s="11">
        <v>25.7589842</v>
      </c>
      <c r="Z51" s="11">
        <v>-80.190383400000002</v>
      </c>
      <c r="AA51" s="15">
        <v>0.50926425204861081</v>
      </c>
    </row>
    <row r="52" spans="1:27" x14ac:dyDescent="0.3">
      <c r="A52" s="12" t="s">
        <v>396</v>
      </c>
      <c r="B52" s="13" t="s">
        <v>1130</v>
      </c>
      <c r="C52" s="13" t="s">
        <v>688</v>
      </c>
      <c r="D52" s="13" t="s">
        <v>689</v>
      </c>
      <c r="E52" s="13">
        <v>33131</v>
      </c>
      <c r="F52" s="13">
        <v>350000</v>
      </c>
      <c r="G52" t="str" cm="1">
        <f t="array" ref="G52">IF(OR(VLOOKUP($C52,Price_LookUp_tbl,11,FALSE)&gt;$F52,VLOOKUP($C52,Price_LookUp_tbl,12,FALSE)&lt;$F52),"Yes","No")</f>
        <v>No</v>
      </c>
      <c r="H52" s="13">
        <f t="shared" si="0"/>
        <v>-0.42213015418094552</v>
      </c>
      <c r="I52" s="13">
        <v>1</v>
      </c>
      <c r="J52" s="13" t="str">
        <f t="shared" si="1"/>
        <v>No</v>
      </c>
      <c r="K52" s="13">
        <f t="shared" si="2"/>
        <v>-1.0070625380421454</v>
      </c>
      <c r="L52" s="13">
        <v>1</v>
      </c>
      <c r="M52" s="13" t="str">
        <f t="shared" si="3"/>
        <v>No</v>
      </c>
      <c r="N52" s="13">
        <f t="shared" si="4"/>
        <v>-1.076531731350836</v>
      </c>
      <c r="O52" s="13">
        <v>750</v>
      </c>
      <c r="P52" s="13" t="str">
        <f t="shared" si="5"/>
        <v>No</v>
      </c>
      <c r="Q52" s="13">
        <f t="shared" si="6"/>
        <v>-0.67604716480363769</v>
      </c>
      <c r="R52" s="13"/>
      <c r="S52" s="13">
        <v>1961</v>
      </c>
      <c r="T52" s="13" t="str">
        <f t="shared" si="7"/>
        <v>Yes</v>
      </c>
      <c r="U52" s="13">
        <f t="shared" si="8"/>
        <v>-3.9515711428692386</v>
      </c>
      <c r="V52" s="13">
        <v>72</v>
      </c>
      <c r="W52" s="13">
        <v>467</v>
      </c>
      <c r="X52" s="13" t="s">
        <v>1131</v>
      </c>
      <c r="Y52" s="13">
        <v>25.757787799999999</v>
      </c>
      <c r="Z52" s="13">
        <v>-80.189743100000001</v>
      </c>
      <c r="AA52" s="14">
        <v>0.48723269167267058</v>
      </c>
    </row>
    <row r="53" spans="1:27" x14ac:dyDescent="0.3">
      <c r="A53" s="10" t="s">
        <v>396</v>
      </c>
      <c r="B53" s="11" t="s">
        <v>1286</v>
      </c>
      <c r="C53" s="11" t="s">
        <v>688</v>
      </c>
      <c r="D53" s="11" t="s">
        <v>689</v>
      </c>
      <c r="E53" s="11">
        <v>33131</v>
      </c>
      <c r="F53" s="11">
        <v>395000</v>
      </c>
      <c r="G53" t="str" cm="1">
        <f t="array" ref="G53">IF(OR(VLOOKUP($C53,Price_LookUp_tbl,11,FALSE)&gt;$F53,VLOOKUP($C53,Price_LookUp_tbl,12,FALSE)&lt;$F53),"Yes","No")</f>
        <v>No</v>
      </c>
      <c r="H53" s="11">
        <f t="shared" si="0"/>
        <v>-0.40440093112294329</v>
      </c>
      <c r="I53" s="11">
        <v>2</v>
      </c>
      <c r="J53" s="11" t="str">
        <f t="shared" si="1"/>
        <v>No</v>
      </c>
      <c r="K53" s="11">
        <f t="shared" si="2"/>
        <v>8.28088559132798E-2</v>
      </c>
      <c r="L53" s="11">
        <v>2</v>
      </c>
      <c r="M53" s="11" t="str">
        <f t="shared" si="3"/>
        <v>No</v>
      </c>
      <c r="N53" s="11">
        <f t="shared" si="4"/>
        <v>-0.19099756523966455</v>
      </c>
      <c r="O53" s="11">
        <v>990</v>
      </c>
      <c r="P53" s="11" t="str">
        <f t="shared" si="5"/>
        <v>No</v>
      </c>
      <c r="Q53" s="11">
        <f t="shared" si="6"/>
        <v>-0.3981087476702781</v>
      </c>
      <c r="R53" s="11"/>
      <c r="S53" s="11">
        <v>1968</v>
      </c>
      <c r="T53" s="11" t="str">
        <f t="shared" si="7"/>
        <v>Yes</v>
      </c>
      <c r="U53" s="11">
        <f t="shared" si="8"/>
        <v>-3.3806353820540131</v>
      </c>
      <c r="V53" s="11">
        <v>13</v>
      </c>
      <c r="W53" s="11">
        <v>399</v>
      </c>
      <c r="X53" s="11" t="s">
        <v>1287</v>
      </c>
      <c r="Y53" s="11">
        <v>25.765113499999998</v>
      </c>
      <c r="Z53" s="11">
        <v>-80.188990000000004</v>
      </c>
      <c r="AA53" s="15">
        <v>0.90134892630341534</v>
      </c>
    </row>
    <row r="54" spans="1:27" x14ac:dyDescent="0.3">
      <c r="A54" s="12" t="s">
        <v>396</v>
      </c>
      <c r="B54" s="13" t="s">
        <v>1320</v>
      </c>
      <c r="C54" s="13" t="s">
        <v>688</v>
      </c>
      <c r="D54" s="13" t="s">
        <v>689</v>
      </c>
      <c r="E54" s="13">
        <v>33131</v>
      </c>
      <c r="F54" s="13">
        <v>729000</v>
      </c>
      <c r="G54" t="str" cm="1">
        <f t="array" ref="G54">IF(OR(VLOOKUP($C54,Price_LookUp_tbl,11,FALSE)&gt;$F54,VLOOKUP($C54,Price_LookUp_tbl,12,FALSE)&lt;$F54),"Yes","No")</f>
        <v>No</v>
      </c>
      <c r="H54" s="13">
        <f t="shared" si="0"/>
        <v>-0.2728106977591046</v>
      </c>
      <c r="I54" s="13">
        <v>3</v>
      </c>
      <c r="J54" s="13" t="str">
        <f t="shared" si="1"/>
        <v>No</v>
      </c>
      <c r="K54" s="13">
        <f t="shared" si="2"/>
        <v>1.172680249868705</v>
      </c>
      <c r="L54" s="13">
        <v>2.5</v>
      </c>
      <c r="M54" s="13" t="str">
        <f t="shared" si="3"/>
        <v>No</v>
      </c>
      <c r="N54" s="13">
        <f t="shared" si="4"/>
        <v>0.25176951781592122</v>
      </c>
      <c r="O54" s="13">
        <v>2010</v>
      </c>
      <c r="P54" s="13" t="str">
        <f t="shared" si="5"/>
        <v>No</v>
      </c>
      <c r="Q54" s="13">
        <f t="shared" si="6"/>
        <v>0.78312952514650025</v>
      </c>
      <c r="R54" s="13"/>
      <c r="S54" s="13">
        <v>1968</v>
      </c>
      <c r="T54" s="13" t="str">
        <f t="shared" si="7"/>
        <v>Yes</v>
      </c>
      <c r="U54" s="13">
        <f t="shared" si="8"/>
        <v>-3.3806353820540131</v>
      </c>
      <c r="V54" s="13">
        <v>34</v>
      </c>
      <c r="W54" s="13">
        <v>363</v>
      </c>
      <c r="X54" s="13" t="s">
        <v>884</v>
      </c>
      <c r="Y54" s="13">
        <v>25.764357700000001</v>
      </c>
      <c r="Z54" s="13">
        <v>-80.1895107</v>
      </c>
      <c r="AA54" s="14">
        <v>0.83992824635368724</v>
      </c>
    </row>
    <row r="55" spans="1:27" x14ac:dyDescent="0.3">
      <c r="A55" s="10" t="s">
        <v>396</v>
      </c>
      <c r="B55" s="11" t="s">
        <v>1336</v>
      </c>
      <c r="C55" s="11" t="s">
        <v>688</v>
      </c>
      <c r="D55" s="11" t="s">
        <v>689</v>
      </c>
      <c r="E55" s="11">
        <v>33132</v>
      </c>
      <c r="F55" s="11">
        <v>427000</v>
      </c>
      <c r="G55" t="str" cm="1">
        <f t="array" ref="G55">IF(OR(VLOOKUP($C55,Price_LookUp_tbl,11,FALSE)&gt;$F55,VLOOKUP($C55,Price_LookUp_tbl,12,FALSE)&lt;$F55),"Yes","No")</f>
        <v>No</v>
      </c>
      <c r="H55" s="11">
        <f t="shared" si="0"/>
        <v>-0.39179348361503058</v>
      </c>
      <c r="I55" s="11">
        <v>1</v>
      </c>
      <c r="J55" s="11" t="str">
        <f t="shared" si="1"/>
        <v>No</v>
      </c>
      <c r="K55" s="11">
        <f t="shared" si="2"/>
        <v>-1.0070625380421454</v>
      </c>
      <c r="L55" s="11">
        <v>2</v>
      </c>
      <c r="M55" s="11" t="str">
        <f t="shared" si="3"/>
        <v>No</v>
      </c>
      <c r="N55" s="11">
        <f t="shared" si="4"/>
        <v>-0.19099756523966455</v>
      </c>
      <c r="O55" s="11">
        <v>1094</v>
      </c>
      <c r="P55" s="11" t="str">
        <f t="shared" si="5"/>
        <v>No</v>
      </c>
      <c r="Q55" s="11">
        <f t="shared" si="6"/>
        <v>-0.27766876691248893</v>
      </c>
      <c r="R55" s="11"/>
      <c r="S55" s="11">
        <v>1970</v>
      </c>
      <c r="T55" s="11" t="str">
        <f t="shared" si="7"/>
        <v>Yes</v>
      </c>
      <c r="U55" s="11">
        <f t="shared" si="8"/>
        <v>-3.2175108789639486</v>
      </c>
      <c r="V55" s="11">
        <v>27</v>
      </c>
      <c r="W55" s="11">
        <v>390</v>
      </c>
      <c r="X55" s="11" t="s">
        <v>1232</v>
      </c>
      <c r="Y55" s="11">
        <v>25.791315999999998</v>
      </c>
      <c r="Z55" s="11">
        <v>-80.186155200000002</v>
      </c>
      <c r="AA55" s="15">
        <v>0.65877779374852286</v>
      </c>
    </row>
    <row r="56" spans="1:27" x14ac:dyDescent="0.3">
      <c r="A56" s="12" t="s">
        <v>17</v>
      </c>
      <c r="B56" s="13" t="s">
        <v>251</v>
      </c>
      <c r="C56" s="13" t="s">
        <v>250</v>
      </c>
      <c r="D56" s="13" t="s">
        <v>20</v>
      </c>
      <c r="E56" s="13">
        <v>90094</v>
      </c>
      <c r="F56" s="13">
        <v>3499000</v>
      </c>
      <c r="G56" t="str" cm="1">
        <f t="array" ref="G56">IF(OR(VLOOKUP($C56,Price_LookUp_tbl,11,FALSE)&gt;$F56,VLOOKUP($C56,Price_LookUp_tbl,12,FALSE)&lt;$F56),"Yes","No")</f>
        <v>Yes</v>
      </c>
      <c r="H56" s="13">
        <f t="shared" si="0"/>
        <v>2.4024319461960966</v>
      </c>
      <c r="I56" s="13">
        <v>5</v>
      </c>
      <c r="J56" s="13" t="str">
        <f t="shared" si="1"/>
        <v>Yes</v>
      </c>
      <c r="K56" s="13">
        <f t="shared" si="2"/>
        <v>2.3217737485085577</v>
      </c>
      <c r="L56" s="13">
        <v>5.5</v>
      </c>
      <c r="M56" s="13" t="str">
        <f t="shared" si="3"/>
        <v>Yes</v>
      </c>
      <c r="N56" s="13">
        <f t="shared" si="4"/>
        <v>2.7138841423074704</v>
      </c>
      <c r="O56" s="13">
        <v>3806</v>
      </c>
      <c r="P56" s="13" t="str">
        <f t="shared" si="5"/>
        <v>Yes</v>
      </c>
      <c r="Q56" s="13">
        <f t="shared" si="6"/>
        <v>2.3228726679814007</v>
      </c>
      <c r="R56" s="13">
        <v>16189</v>
      </c>
      <c r="S56" s="13">
        <v>2014</v>
      </c>
      <c r="T56" s="13" t="str">
        <f t="shared" si="7"/>
        <v>Yes</v>
      </c>
      <c r="U56" s="13">
        <f t="shared" si="8"/>
        <v>2.5858481587683415</v>
      </c>
      <c r="V56" s="13">
        <v>42</v>
      </c>
      <c r="W56" s="13">
        <v>919</v>
      </c>
      <c r="X56" s="13" t="s">
        <v>21</v>
      </c>
      <c r="Y56" s="13">
        <v>33.974550999999998</v>
      </c>
      <c r="Z56" s="13">
        <v>-118.41998460000001</v>
      </c>
      <c r="AA56" s="14">
        <v>2.2419887417558826</v>
      </c>
    </row>
    <row r="57" spans="1:27" x14ac:dyDescent="0.3">
      <c r="A57" s="10" t="s">
        <v>17</v>
      </c>
      <c r="B57" s="11" t="s">
        <v>730</v>
      </c>
      <c r="C57" s="11" t="s">
        <v>695</v>
      </c>
      <c r="D57" s="11" t="s">
        <v>689</v>
      </c>
      <c r="E57" s="11">
        <v>33140</v>
      </c>
      <c r="F57" s="11">
        <v>14850000</v>
      </c>
      <c r="G57" t="str" cm="1">
        <f t="array" ref="G57">IF(OR(VLOOKUP($C57,Price_LookUp_tbl,11,FALSE)&gt;$F57,VLOOKUP($C57,Price_LookUp_tbl,12,FALSE)&lt;$F57),"Yes","No")</f>
        <v>Yes</v>
      </c>
      <c r="H57" s="11">
        <f t="shared" si="0"/>
        <v>1.8421668061398877</v>
      </c>
      <c r="I57" s="11">
        <v>7</v>
      </c>
      <c r="J57" s="11" t="str">
        <f t="shared" si="1"/>
        <v>Yes</v>
      </c>
      <c r="K57" s="11">
        <f t="shared" si="2"/>
        <v>2.6743911210201561</v>
      </c>
      <c r="L57" s="11">
        <v>7</v>
      </c>
      <c r="M57" s="11" t="str">
        <f t="shared" si="3"/>
        <v>Yes</v>
      </c>
      <c r="N57" s="11">
        <f t="shared" si="4"/>
        <v>2.5740025194746115</v>
      </c>
      <c r="O57" s="11">
        <v>5463</v>
      </c>
      <c r="P57" s="11" t="str">
        <f t="shared" si="5"/>
        <v>Yes</v>
      </c>
      <c r="Q57" s="11">
        <f t="shared" si="6"/>
        <v>2.09772651063947</v>
      </c>
      <c r="R57" s="11">
        <v>16400</v>
      </c>
      <c r="S57" s="11">
        <v>1925</v>
      </c>
      <c r="T57" s="11" t="str">
        <f t="shared" si="7"/>
        <v>No</v>
      </c>
      <c r="U57" s="11">
        <f t="shared" si="8"/>
        <v>-1.6643888503247979</v>
      </c>
      <c r="V57" s="11">
        <v>24</v>
      </c>
      <c r="W57" s="11">
        <v>2718</v>
      </c>
      <c r="X57" s="11" t="s">
        <v>21</v>
      </c>
      <c r="Y57" s="11">
        <v>25.806949899999999</v>
      </c>
      <c r="Z57" s="11">
        <v>-80.126401599999994</v>
      </c>
      <c r="AA57" s="15">
        <v>0.88917031365500621</v>
      </c>
    </row>
    <row r="58" spans="1:27" x14ac:dyDescent="0.3">
      <c r="A58" s="12" t="s">
        <v>396</v>
      </c>
      <c r="B58" s="13" t="s">
        <v>887</v>
      </c>
      <c r="C58" s="13" t="s">
        <v>688</v>
      </c>
      <c r="D58" s="13" t="s">
        <v>689</v>
      </c>
      <c r="E58" s="13">
        <v>33130</v>
      </c>
      <c r="F58" s="13">
        <v>2595000</v>
      </c>
      <c r="G58" t="str" cm="1">
        <f t="array" ref="G58">IF(OR(VLOOKUP($C58,Price_LookUp_tbl,11,FALSE)&gt;$F58,VLOOKUP($C58,Price_LookUp_tbl,12,FALSE)&lt;$F58),"Yes","No")</f>
        <v>Yes</v>
      </c>
      <c r="H58" s="13">
        <f t="shared" si="0"/>
        <v>0.46236108504605394</v>
      </c>
      <c r="I58" s="13">
        <v>4</v>
      </c>
      <c r="J58" s="13" t="str">
        <f t="shared" si="1"/>
        <v>Yes</v>
      </c>
      <c r="K58" s="13">
        <f t="shared" si="2"/>
        <v>2.2625516438241302</v>
      </c>
      <c r="L58" s="13">
        <v>4.5</v>
      </c>
      <c r="M58" s="13" t="str">
        <f t="shared" si="3"/>
        <v>Yes</v>
      </c>
      <c r="N58" s="13">
        <f t="shared" si="4"/>
        <v>2.0228378500382642</v>
      </c>
      <c r="O58" s="13">
        <v>2477</v>
      </c>
      <c r="P58" s="13" t="str">
        <f t="shared" si="5"/>
        <v>Yes</v>
      </c>
      <c r="Q58" s="13">
        <f t="shared" si="6"/>
        <v>1.3239513618184957</v>
      </c>
      <c r="R58" s="13"/>
      <c r="S58" s="13">
        <v>2017</v>
      </c>
      <c r="T58" s="13" t="str">
        <f t="shared" si="7"/>
        <v>No</v>
      </c>
      <c r="U58" s="13">
        <f t="shared" si="8"/>
        <v>0.61591494365256483</v>
      </c>
      <c r="V58" s="13">
        <v>148</v>
      </c>
      <c r="W58" s="13">
        <v>1048</v>
      </c>
      <c r="X58" s="13" t="s">
        <v>888</v>
      </c>
      <c r="Y58" s="13">
        <v>25.765626399999999</v>
      </c>
      <c r="Z58" s="13">
        <v>-80.193739199999996</v>
      </c>
      <c r="AA58" s="14">
        <v>0.83140083172520551</v>
      </c>
    </row>
    <row r="59" spans="1:27" x14ac:dyDescent="0.3">
      <c r="A59" s="10" t="s">
        <v>396</v>
      </c>
      <c r="B59" s="11" t="s">
        <v>982</v>
      </c>
      <c r="C59" s="11" t="s">
        <v>688</v>
      </c>
      <c r="D59" s="11" t="s">
        <v>689</v>
      </c>
      <c r="E59" s="11">
        <v>33130</v>
      </c>
      <c r="F59" s="11">
        <v>3990000</v>
      </c>
      <c r="G59" t="str" cm="1">
        <f t="array" ref="G59">IF(OR(VLOOKUP($C59,Price_LookUp_tbl,11,FALSE)&gt;$F59,VLOOKUP($C59,Price_LookUp_tbl,12,FALSE)&lt;$F59),"Yes","No")</f>
        <v>Yes</v>
      </c>
      <c r="H59" s="11">
        <f t="shared" si="0"/>
        <v>1.0119669998441227</v>
      </c>
      <c r="I59" s="11">
        <v>4</v>
      </c>
      <c r="J59" s="11" t="str">
        <f t="shared" si="1"/>
        <v>Yes</v>
      </c>
      <c r="K59" s="11">
        <f t="shared" si="2"/>
        <v>2.2625516438241302</v>
      </c>
      <c r="L59" s="11">
        <v>4.5</v>
      </c>
      <c r="M59" s="11" t="str">
        <f t="shared" si="3"/>
        <v>Yes</v>
      </c>
      <c r="N59" s="11">
        <f t="shared" si="4"/>
        <v>2.0228378500382642</v>
      </c>
      <c r="O59" s="11">
        <v>2997</v>
      </c>
      <c r="P59" s="11" t="str">
        <f t="shared" si="5"/>
        <v>Yes</v>
      </c>
      <c r="Q59" s="11">
        <f t="shared" si="6"/>
        <v>1.9261512656074415</v>
      </c>
      <c r="R59" s="11"/>
      <c r="S59" s="11">
        <v>2016</v>
      </c>
      <c r="T59" s="11" t="str">
        <f t="shared" si="7"/>
        <v>No</v>
      </c>
      <c r="U59" s="11">
        <f t="shared" si="8"/>
        <v>0.53435269210753256</v>
      </c>
      <c r="V59" s="11">
        <v>31</v>
      </c>
      <c r="W59" s="11">
        <v>1331</v>
      </c>
      <c r="X59" s="11" t="s">
        <v>983</v>
      </c>
      <c r="Y59" s="11">
        <v>25.767241299999998</v>
      </c>
      <c r="Z59" s="11">
        <v>-80.1946765</v>
      </c>
      <c r="AA59" s="15">
        <v>0.93358785624216556</v>
      </c>
    </row>
    <row r="60" spans="1:27" x14ac:dyDescent="0.3">
      <c r="A60" s="12" t="s">
        <v>396</v>
      </c>
      <c r="B60" s="13" t="s">
        <v>990</v>
      </c>
      <c r="C60" s="13" t="s">
        <v>688</v>
      </c>
      <c r="D60" s="13" t="s">
        <v>689</v>
      </c>
      <c r="E60" s="13">
        <v>33130</v>
      </c>
      <c r="F60" s="13">
        <v>6800000</v>
      </c>
      <c r="G60" t="str" cm="1">
        <f t="array" ref="G60">IF(OR(VLOOKUP($C60,Price_LookUp_tbl,11,FALSE)&gt;$F60,VLOOKUP($C60,Price_LookUp_tbl,12,FALSE)&lt;$F60),"Yes","No")</f>
        <v>Yes</v>
      </c>
      <c r="H60" s="13">
        <f t="shared" si="0"/>
        <v>2.1190584841327054</v>
      </c>
      <c r="I60" s="13">
        <v>4</v>
      </c>
      <c r="J60" s="13" t="str">
        <f t="shared" si="1"/>
        <v>Yes</v>
      </c>
      <c r="K60" s="13">
        <f t="shared" si="2"/>
        <v>2.2625516438241302</v>
      </c>
      <c r="L60" s="13">
        <v>4.5</v>
      </c>
      <c r="M60" s="13" t="str">
        <f t="shared" si="3"/>
        <v>Yes</v>
      </c>
      <c r="N60" s="13">
        <f t="shared" si="4"/>
        <v>2.0228378500382642</v>
      </c>
      <c r="O60" s="13">
        <v>3080</v>
      </c>
      <c r="P60" s="13" t="str">
        <f t="shared" si="5"/>
        <v>Yes</v>
      </c>
      <c r="Q60" s="13">
        <f t="shared" si="6"/>
        <v>2.0222716348660619</v>
      </c>
      <c r="R60" s="13"/>
      <c r="S60" s="13">
        <v>2016</v>
      </c>
      <c r="T60" s="13" t="str">
        <f t="shared" si="7"/>
        <v>No</v>
      </c>
      <c r="U60" s="13">
        <f t="shared" si="8"/>
        <v>0.53435269210753256</v>
      </c>
      <c r="V60" s="13">
        <v>35</v>
      </c>
      <c r="W60" s="13">
        <v>2208</v>
      </c>
      <c r="X60" s="13" t="s">
        <v>991</v>
      </c>
      <c r="Y60" s="13">
        <v>25.767241299999998</v>
      </c>
      <c r="Z60" s="13">
        <v>-80.1946765</v>
      </c>
      <c r="AA60" s="14">
        <v>0.93358785624216556</v>
      </c>
    </row>
    <row r="61" spans="1:27" x14ac:dyDescent="0.3">
      <c r="A61" s="10" t="s">
        <v>396</v>
      </c>
      <c r="B61" s="11" t="s">
        <v>1129</v>
      </c>
      <c r="C61" s="11" t="s">
        <v>688</v>
      </c>
      <c r="D61" s="11" t="s">
        <v>689</v>
      </c>
      <c r="E61" s="11">
        <v>33131</v>
      </c>
      <c r="F61" s="11">
        <v>5545900</v>
      </c>
      <c r="G61" t="str" cm="1">
        <f t="array" ref="G61">IF(OR(VLOOKUP($C61,Price_LookUp_tbl,11,FALSE)&gt;$F61,VLOOKUP($C61,Price_LookUp_tbl,12,FALSE)&lt;$F61),"Yes","No")</f>
        <v>Yes</v>
      </c>
      <c r="H61" s="11">
        <f t="shared" si="0"/>
        <v>1.624964736642915</v>
      </c>
      <c r="I61" s="11">
        <v>4</v>
      </c>
      <c r="J61" s="11" t="str">
        <f t="shared" si="1"/>
        <v>Yes</v>
      </c>
      <c r="K61" s="11">
        <f t="shared" si="2"/>
        <v>2.2625516438241302</v>
      </c>
      <c r="L61" s="11">
        <v>4.5</v>
      </c>
      <c r="M61" s="11" t="str">
        <f t="shared" si="3"/>
        <v>Yes</v>
      </c>
      <c r="N61" s="11">
        <f t="shared" si="4"/>
        <v>2.0228378500382642</v>
      </c>
      <c r="O61" s="11">
        <v>3547</v>
      </c>
      <c r="P61" s="11" t="str">
        <f t="shared" si="5"/>
        <v>Yes</v>
      </c>
      <c r="Q61" s="11">
        <f t="shared" si="6"/>
        <v>2.5630934715380573</v>
      </c>
      <c r="R61" s="11"/>
      <c r="S61" s="11">
        <v>2026</v>
      </c>
      <c r="T61" s="11" t="str">
        <f t="shared" si="7"/>
        <v>No</v>
      </c>
      <c r="U61" s="11">
        <f t="shared" si="8"/>
        <v>1.3499752075578546</v>
      </c>
      <c r="V61" s="11">
        <v>336</v>
      </c>
      <c r="W61" s="11">
        <v>1564</v>
      </c>
      <c r="X61" s="11" t="s">
        <v>834</v>
      </c>
      <c r="Y61" s="11">
        <v>25.7596223</v>
      </c>
      <c r="Z61" s="11">
        <v>-80.192654399999995</v>
      </c>
      <c r="AA61" s="15">
        <v>0.45884421641966555</v>
      </c>
    </row>
    <row r="62" spans="1:27" x14ac:dyDescent="0.3">
      <c r="A62" s="12" t="s">
        <v>396</v>
      </c>
      <c r="B62" s="13" t="s">
        <v>1305</v>
      </c>
      <c r="C62" s="13" t="s">
        <v>688</v>
      </c>
      <c r="D62" s="13" t="s">
        <v>689</v>
      </c>
      <c r="E62" s="13">
        <v>33131</v>
      </c>
      <c r="F62" s="13">
        <v>5498900</v>
      </c>
      <c r="G62" t="str" cm="1">
        <f t="array" ref="G62">IF(OR(VLOOKUP($C62,Price_LookUp_tbl,11,FALSE)&gt;$F62,VLOOKUP($C62,Price_LookUp_tbl,12,FALSE)&lt;$F62),"Yes","No")</f>
        <v>Yes</v>
      </c>
      <c r="H62" s="13">
        <f t="shared" si="0"/>
        <v>1.6064475481156681</v>
      </c>
      <c r="I62" s="13">
        <v>4</v>
      </c>
      <c r="J62" s="13" t="str">
        <f t="shared" si="1"/>
        <v>Yes</v>
      </c>
      <c r="K62" s="13">
        <f t="shared" si="2"/>
        <v>2.2625516438241302</v>
      </c>
      <c r="L62" s="13">
        <v>4.5</v>
      </c>
      <c r="M62" s="13" t="str">
        <f t="shared" si="3"/>
        <v>Yes</v>
      </c>
      <c r="N62" s="13">
        <f t="shared" si="4"/>
        <v>2.0228378500382642</v>
      </c>
      <c r="O62" s="13">
        <v>3070</v>
      </c>
      <c r="P62" s="13" t="str">
        <f t="shared" si="5"/>
        <v>Yes</v>
      </c>
      <c r="Q62" s="13">
        <f t="shared" si="6"/>
        <v>2.0106908674855051</v>
      </c>
      <c r="R62" s="13"/>
      <c r="S62" s="13">
        <v>2024</v>
      </c>
      <c r="T62" s="13" t="str">
        <f t="shared" si="7"/>
        <v>No</v>
      </c>
      <c r="U62" s="13">
        <f t="shared" si="8"/>
        <v>1.1868507044677903</v>
      </c>
      <c r="V62" s="13">
        <v>58</v>
      </c>
      <c r="W62" s="13">
        <v>1791</v>
      </c>
      <c r="X62" s="13" t="s">
        <v>1306</v>
      </c>
      <c r="Y62" s="13">
        <v>25.769626200000001</v>
      </c>
      <c r="Z62" s="13">
        <v>-80.190989999999999</v>
      </c>
      <c r="AA62" s="14">
        <v>1.1406023412005215</v>
      </c>
    </row>
    <row r="63" spans="1:27" x14ac:dyDescent="0.3">
      <c r="A63" s="10" t="s">
        <v>396</v>
      </c>
      <c r="B63" s="11" t="s">
        <v>1308</v>
      </c>
      <c r="C63" s="11" t="s">
        <v>688</v>
      </c>
      <c r="D63" s="11" t="s">
        <v>689</v>
      </c>
      <c r="E63" s="11">
        <v>33131</v>
      </c>
      <c r="F63" s="11">
        <v>5950900</v>
      </c>
      <c r="G63" t="str" cm="1">
        <f t="array" ref="G63">IF(OR(VLOOKUP($C63,Price_LookUp_tbl,11,FALSE)&gt;$F63,VLOOKUP($C63,Price_LookUp_tbl,12,FALSE)&lt;$F63),"Yes","No")</f>
        <v>Yes</v>
      </c>
      <c r="H63" s="11">
        <f t="shared" si="0"/>
        <v>1.7845277441649348</v>
      </c>
      <c r="I63" s="11">
        <v>4</v>
      </c>
      <c r="J63" s="11" t="str">
        <f t="shared" si="1"/>
        <v>Yes</v>
      </c>
      <c r="K63" s="11">
        <f t="shared" si="2"/>
        <v>2.2625516438241302</v>
      </c>
      <c r="L63" s="11">
        <v>5.5</v>
      </c>
      <c r="M63" s="11" t="str">
        <f t="shared" si="3"/>
        <v>Yes</v>
      </c>
      <c r="N63" s="11">
        <f t="shared" si="4"/>
        <v>2.9083720161494355</v>
      </c>
      <c r="O63" s="11">
        <v>3785</v>
      </c>
      <c r="P63" s="11" t="str">
        <f t="shared" si="5"/>
        <v>Yes</v>
      </c>
      <c r="Q63" s="11">
        <f t="shared" si="6"/>
        <v>2.8387157351953056</v>
      </c>
      <c r="R63" s="11"/>
      <c r="S63" s="11">
        <v>2024</v>
      </c>
      <c r="T63" s="11" t="str">
        <f t="shared" si="7"/>
        <v>No</v>
      </c>
      <c r="U63" s="11">
        <f t="shared" si="8"/>
        <v>1.1868507044677903</v>
      </c>
      <c r="V63" s="11">
        <v>59</v>
      </c>
      <c r="W63" s="11">
        <v>1572</v>
      </c>
      <c r="X63" s="11" t="s">
        <v>1309</v>
      </c>
      <c r="Y63" s="11">
        <v>25.769626200000001</v>
      </c>
      <c r="Z63" s="11">
        <v>-80.190989999999999</v>
      </c>
      <c r="AA63" s="15">
        <v>1.1406023412005215</v>
      </c>
    </row>
    <row r="64" spans="1:27" x14ac:dyDescent="0.3">
      <c r="A64" s="12" t="s">
        <v>396</v>
      </c>
      <c r="B64" s="13" t="s">
        <v>1494</v>
      </c>
      <c r="C64" s="13" t="s">
        <v>688</v>
      </c>
      <c r="D64" s="13" t="s">
        <v>689</v>
      </c>
      <c r="E64" s="13">
        <v>33132</v>
      </c>
      <c r="F64" s="13">
        <v>3990000</v>
      </c>
      <c r="G64" t="str" cm="1">
        <f t="array" ref="G64">IF(OR(VLOOKUP($C64,Price_LookUp_tbl,11,FALSE)&gt;$F64,VLOOKUP($C64,Price_LookUp_tbl,12,FALSE)&lt;$F64),"Yes","No")</f>
        <v>Yes</v>
      </c>
      <c r="H64" s="13">
        <f t="shared" si="0"/>
        <v>1.0119669998441227</v>
      </c>
      <c r="I64" s="13">
        <v>4</v>
      </c>
      <c r="J64" s="13" t="str">
        <f t="shared" si="1"/>
        <v>Yes</v>
      </c>
      <c r="K64" s="13">
        <f t="shared" si="2"/>
        <v>2.2625516438241302</v>
      </c>
      <c r="L64" s="13">
        <v>5</v>
      </c>
      <c r="M64" s="13" t="str">
        <f t="shared" si="3"/>
        <v>Yes</v>
      </c>
      <c r="N64" s="13">
        <f t="shared" si="4"/>
        <v>2.4656049330938501</v>
      </c>
      <c r="O64" s="13">
        <v>3312</v>
      </c>
      <c r="P64" s="13" t="str">
        <f t="shared" si="5"/>
        <v>Yes</v>
      </c>
      <c r="Q64" s="13">
        <f t="shared" si="6"/>
        <v>2.2909454380949761</v>
      </c>
      <c r="R64" s="13"/>
      <c r="S64" s="13">
        <v>2019</v>
      </c>
      <c r="T64" s="13" t="str">
        <f t="shared" si="7"/>
        <v>No</v>
      </c>
      <c r="U64" s="13">
        <f t="shared" si="8"/>
        <v>0.77903944674262915</v>
      </c>
      <c r="V64" s="13">
        <v>150</v>
      </c>
      <c r="W64" s="13">
        <v>1205</v>
      </c>
      <c r="X64" s="13" t="s">
        <v>834</v>
      </c>
      <c r="Y64" s="13">
        <v>25.782560700000001</v>
      </c>
      <c r="Z64" s="13">
        <v>-80.191954899999999</v>
      </c>
      <c r="AA64" s="14">
        <v>0.94101677420894014</v>
      </c>
    </row>
    <row r="65" spans="1:27" x14ac:dyDescent="0.3">
      <c r="A65" s="10" t="s">
        <v>396</v>
      </c>
      <c r="B65" s="11" t="s">
        <v>1499</v>
      </c>
      <c r="C65" s="11" t="s">
        <v>688</v>
      </c>
      <c r="D65" s="11" t="s">
        <v>689</v>
      </c>
      <c r="E65" s="11">
        <v>33132</v>
      </c>
      <c r="F65" s="11">
        <v>4767000</v>
      </c>
      <c r="G65" t="str" cm="1">
        <f t="array" ref="G65">IF(OR(VLOOKUP($C65,Price_LookUp_tbl,11,FALSE)&gt;$F65,VLOOKUP($C65,Price_LookUp_tbl,12,FALSE)&lt;$F65),"Yes","No")</f>
        <v>Yes</v>
      </c>
      <c r="H65" s="11">
        <f t="shared" ref="H65:H128" si="9">STANDARDIZE($F65,VLOOKUP($C65,Price_LookUp_tbl,2,FALSE),VLOOKUP($C65,Price_LookUp_tbl,3,FALSE))</f>
        <v>1.3180915846456276</v>
      </c>
      <c r="I65" s="11">
        <v>4</v>
      </c>
      <c r="J65" s="11" t="str">
        <f t="shared" ref="J65:J128" si="10">IF(OR(VLOOKUP($C65,Beds_LookUp_tbl,11,FALSE)&gt;$I65,VLOOKUP($C65,Beds_LookUp_tbl,12,FALSE)&lt;$I65),"Yes","No")</f>
        <v>Yes</v>
      </c>
      <c r="K65" s="11">
        <f t="shared" ref="K65:K128" si="11">STANDARDIZE($I65,VLOOKUP($C65,Beds_LookUp_tbl,2,FALSE),VLOOKUP($C65,Beds_LookUp_tbl,3,FALSE))</f>
        <v>2.2625516438241302</v>
      </c>
      <c r="L65" s="11">
        <v>5</v>
      </c>
      <c r="M65" s="11" t="str">
        <f t="shared" ref="M65:M128" si="12">IF(OR(VLOOKUP($C65,Baths_LookUp_tbl,11,FALSE)&gt;$L65,VLOOKUP($C65,Baths_LookUp_tbl,12,FALSE)&lt;$L65),"Yes","No")</f>
        <v>Yes</v>
      </c>
      <c r="N65" s="11">
        <f t="shared" ref="N65:N128" si="13">STANDARDIZE($L65,VLOOKUP($C65,Baths_LookUp_tbl,2,FALSE),VLOOKUP($C65,Baths_LookUp_tbl,3,FALSE))</f>
        <v>2.4656049330938501</v>
      </c>
      <c r="O65" s="11">
        <v>3312</v>
      </c>
      <c r="P65" s="11" t="str">
        <f t="shared" ref="P65:P128" si="14">IF(OR(VLOOKUP($C65,Square_Feet_LookUp_tbl,11,FALSE)&gt;$O65,VLOOKUP($C65,Square_Feet_LookUp_tbl,12,FALSE)&lt;$O65),"Yes","No")</f>
        <v>Yes</v>
      </c>
      <c r="Q65" s="11">
        <f t="shared" ref="Q65:Q128" si="15">STANDARDIZE($O65,VLOOKUP($C65,Square_Feet_LookUp_tbl,2,FALSE),VLOOKUP($C65,Square_Feet_LookUp_tbl,3,FALSE))</f>
        <v>2.2909454380949761</v>
      </c>
      <c r="R65" s="11"/>
      <c r="S65" s="11">
        <v>2019</v>
      </c>
      <c r="T65" s="11" t="str">
        <f t="shared" ref="T65:T128" si="16">IF(OR(VLOOKUP($C65,Year_Built_LookUp_tbl,11,FALSE)&gt;$S65,VLOOKUP($C65,Year_Built_LookUp_tbl,12,FALSE)&lt;$S65),"Yes","No")</f>
        <v>No</v>
      </c>
      <c r="U65" s="11">
        <f t="shared" ref="U65:U128" si="17">STANDARDIZE($S65,VLOOKUP($C65,Year_Built_LookUp_tbl,2,FALSE),VLOOKUP($C65,Year_Built_LookUp_tbl,3,FALSE))</f>
        <v>0.77903944674262915</v>
      </c>
      <c r="V65" s="11">
        <v>71</v>
      </c>
      <c r="W65" s="11">
        <v>1439</v>
      </c>
      <c r="X65" s="11" t="s">
        <v>834</v>
      </c>
      <c r="Y65" s="11">
        <v>25.782560700000001</v>
      </c>
      <c r="Z65" s="11">
        <v>-80.191954899999999</v>
      </c>
      <c r="AA65" s="15">
        <v>0.94101677420894014</v>
      </c>
    </row>
    <row r="66" spans="1:27" x14ac:dyDescent="0.3">
      <c r="A66" s="12" t="s">
        <v>396</v>
      </c>
      <c r="B66" s="13" t="s">
        <v>808</v>
      </c>
      <c r="C66" s="13" t="s">
        <v>688</v>
      </c>
      <c r="D66" s="13" t="s">
        <v>689</v>
      </c>
      <c r="E66" s="13">
        <v>33129</v>
      </c>
      <c r="F66" s="13">
        <v>3800000</v>
      </c>
      <c r="G66" t="str" cm="1">
        <f t="array" ref="G66">IF(OR(VLOOKUP($C66,Price_LookUp_tbl,11,FALSE)&gt;$F66,VLOOKUP($C66,Price_LookUp_tbl,12,FALSE)&lt;$F66),"Yes","No")</f>
        <v>Yes</v>
      </c>
      <c r="H66" s="13">
        <f t="shared" si="9"/>
        <v>0.93711028026589105</v>
      </c>
      <c r="I66" s="13">
        <v>4</v>
      </c>
      <c r="J66" s="13" t="str">
        <f t="shared" si="10"/>
        <v>Yes</v>
      </c>
      <c r="K66" s="13">
        <f t="shared" si="11"/>
        <v>2.2625516438241302</v>
      </c>
      <c r="L66" s="13">
        <v>4.5</v>
      </c>
      <c r="M66" s="13" t="str">
        <f t="shared" si="12"/>
        <v>Yes</v>
      </c>
      <c r="N66" s="13">
        <f t="shared" si="13"/>
        <v>2.0228378500382642</v>
      </c>
      <c r="O66" s="13">
        <v>1634</v>
      </c>
      <c r="P66" s="13" t="str">
        <f t="shared" si="14"/>
        <v>No</v>
      </c>
      <c r="Q66" s="13">
        <f t="shared" si="15"/>
        <v>0.34769267163757017</v>
      </c>
      <c r="R66" s="13"/>
      <c r="S66" s="13">
        <v>1983</v>
      </c>
      <c r="T66" s="13" t="str">
        <f t="shared" si="16"/>
        <v>Yes</v>
      </c>
      <c r="U66" s="13">
        <f t="shared" si="17"/>
        <v>-2.15720160887853</v>
      </c>
      <c r="V66" s="13">
        <v>81</v>
      </c>
      <c r="W66" s="13">
        <v>2326</v>
      </c>
      <c r="X66" s="13" t="s">
        <v>809</v>
      </c>
      <c r="Y66" s="13">
        <v>25.757884600000001</v>
      </c>
      <c r="Z66" s="13">
        <v>-80.191980900000004</v>
      </c>
      <c r="AA66" s="14">
        <v>0.38548508188091035</v>
      </c>
    </row>
    <row r="67" spans="1:27" x14ac:dyDescent="0.3">
      <c r="A67" s="10" t="s">
        <v>17</v>
      </c>
      <c r="B67" s="11" t="s">
        <v>62</v>
      </c>
      <c r="C67" s="11" t="s">
        <v>46</v>
      </c>
      <c r="D67" s="11" t="s">
        <v>20</v>
      </c>
      <c r="E67" s="11">
        <v>90045</v>
      </c>
      <c r="F67" s="11">
        <v>2899000</v>
      </c>
      <c r="G67" t="str" cm="1">
        <f t="array" ref="G67">IF(OR(VLOOKUP($C67,Price_LookUp_tbl,11,FALSE)&gt;$F67,VLOOKUP($C67,Price_LookUp_tbl,12,FALSE)&lt;$F67),"Yes","No")</f>
        <v>Yes</v>
      </c>
      <c r="H67" s="11">
        <f t="shared" si="9"/>
        <v>1.360501467818628</v>
      </c>
      <c r="I67" s="11">
        <v>6</v>
      </c>
      <c r="J67" s="11" t="str">
        <f t="shared" si="10"/>
        <v>Yes</v>
      </c>
      <c r="K67" s="11">
        <f t="shared" si="11"/>
        <v>2.3718489335838719</v>
      </c>
      <c r="L67" s="11">
        <v>5</v>
      </c>
      <c r="M67" s="11" t="str">
        <f t="shared" si="12"/>
        <v>Yes</v>
      </c>
      <c r="N67" s="11">
        <f t="shared" si="13"/>
        <v>1.9262784228246026</v>
      </c>
      <c r="O67" s="11">
        <v>3182</v>
      </c>
      <c r="P67" s="11" t="str">
        <f t="shared" si="14"/>
        <v>No</v>
      </c>
      <c r="Q67" s="11">
        <f t="shared" si="15"/>
        <v>1.2738128029259033</v>
      </c>
      <c r="R67" s="11">
        <v>10891</v>
      </c>
      <c r="S67" s="11">
        <v>1951</v>
      </c>
      <c r="T67" s="11" t="str">
        <f t="shared" si="16"/>
        <v>No</v>
      </c>
      <c r="U67" s="11">
        <f t="shared" si="17"/>
        <v>-0.46373905865414977</v>
      </c>
      <c r="V67" s="11">
        <v>19</v>
      </c>
      <c r="W67" s="11">
        <v>911</v>
      </c>
      <c r="X67" s="11" t="s">
        <v>21</v>
      </c>
      <c r="Y67" s="11">
        <v>33.969543600000002</v>
      </c>
      <c r="Z67" s="11">
        <v>-118.3983379</v>
      </c>
      <c r="AA67" s="15">
        <v>2.9995786330243246</v>
      </c>
    </row>
    <row r="68" spans="1:27" x14ac:dyDescent="0.3">
      <c r="A68" s="12" t="s">
        <v>17</v>
      </c>
      <c r="B68" s="13" t="s">
        <v>804</v>
      </c>
      <c r="C68" s="13" t="s">
        <v>695</v>
      </c>
      <c r="D68" s="13" t="s">
        <v>689</v>
      </c>
      <c r="E68" s="13">
        <v>33141</v>
      </c>
      <c r="F68" s="13">
        <v>10500000</v>
      </c>
      <c r="G68" t="str" cm="1">
        <f t="array" ref="G68">IF(OR(VLOOKUP($C68,Price_LookUp_tbl,11,FALSE)&gt;$F68,VLOOKUP($C68,Price_LookUp_tbl,12,FALSE)&lt;$F68),"Yes","No")</f>
        <v>Yes</v>
      </c>
      <c r="H68" s="13">
        <f t="shared" si="9"/>
        <v>1.1417092312575741</v>
      </c>
      <c r="I68" s="13">
        <v>7</v>
      </c>
      <c r="J68" s="13" t="str">
        <f t="shared" si="10"/>
        <v>Yes</v>
      </c>
      <c r="K68" s="13">
        <f t="shared" si="11"/>
        <v>2.6743911210201561</v>
      </c>
      <c r="L68" s="13">
        <v>7</v>
      </c>
      <c r="M68" s="13" t="str">
        <f t="shared" si="12"/>
        <v>Yes</v>
      </c>
      <c r="N68" s="13">
        <f t="shared" si="13"/>
        <v>2.5740025194746115</v>
      </c>
      <c r="O68" s="13">
        <v>3558</v>
      </c>
      <c r="P68" s="13" t="str">
        <f t="shared" si="14"/>
        <v>No</v>
      </c>
      <c r="Q68" s="13">
        <f t="shared" si="15"/>
        <v>0.97515789937663655</v>
      </c>
      <c r="R68" s="13">
        <v>16200</v>
      </c>
      <c r="S68" s="13">
        <v>1937</v>
      </c>
      <c r="T68" s="13" t="str">
        <f t="shared" si="16"/>
        <v>No</v>
      </c>
      <c r="U68" s="13">
        <f t="shared" si="17"/>
        <v>-1.2629707795714282</v>
      </c>
      <c r="V68" s="13">
        <v>30</v>
      </c>
      <c r="W68" s="13">
        <v>2951</v>
      </c>
      <c r="X68" s="13" t="s">
        <v>21</v>
      </c>
      <c r="Y68" s="13">
        <v>25.848156400000001</v>
      </c>
      <c r="Z68" s="13">
        <v>-80.123695499999997</v>
      </c>
      <c r="AA68" s="14">
        <v>1.0144047172105479</v>
      </c>
    </row>
    <row r="69" spans="1:27" x14ac:dyDescent="0.3">
      <c r="A69" s="10" t="s">
        <v>17</v>
      </c>
      <c r="B69" s="11" t="s">
        <v>391</v>
      </c>
      <c r="C69" s="11" t="s">
        <v>379</v>
      </c>
      <c r="D69" s="11" t="s">
        <v>20</v>
      </c>
      <c r="E69" s="11">
        <v>90045</v>
      </c>
      <c r="F69" s="11">
        <v>2895000</v>
      </c>
      <c r="G69" t="str" cm="1">
        <f t="array" ref="G69">IF(OR(VLOOKUP($C69,Price_LookUp_tbl,11,FALSE)&gt;$F69,VLOOKUP($C69,Price_LookUp_tbl,12,FALSE)&lt;$F69),"Yes","No")</f>
        <v>Yes</v>
      </c>
      <c r="H69" s="11">
        <f t="shared" si="9"/>
        <v>2.9425845335189074</v>
      </c>
      <c r="I69" s="11">
        <v>6</v>
      </c>
      <c r="J69" s="11" t="str">
        <f t="shared" si="10"/>
        <v>Yes</v>
      </c>
      <c r="K69" s="11">
        <f t="shared" si="11"/>
        <v>1.9756547789417951</v>
      </c>
      <c r="L69" s="11">
        <v>4</v>
      </c>
      <c r="M69" s="11" t="str">
        <f t="shared" si="12"/>
        <v>No</v>
      </c>
      <c r="N69" s="11">
        <f t="shared" si="13"/>
        <v>1.4438576329990986</v>
      </c>
      <c r="O69" s="11">
        <v>3579</v>
      </c>
      <c r="P69" s="11" t="str">
        <f t="shared" si="14"/>
        <v>Yes</v>
      </c>
      <c r="Q69" s="11">
        <f t="shared" si="15"/>
        <v>1.7477495198410178</v>
      </c>
      <c r="R69" s="11">
        <v>10230</v>
      </c>
      <c r="S69" s="11">
        <v>1949</v>
      </c>
      <c r="T69" s="11" t="str">
        <f t="shared" si="16"/>
        <v>No</v>
      </c>
      <c r="U69" s="11">
        <f t="shared" si="17"/>
        <v>-8.923342347534665E-3</v>
      </c>
      <c r="V69" s="11">
        <v>52</v>
      </c>
      <c r="W69" s="11">
        <v>809</v>
      </c>
      <c r="X69" s="11" t="s">
        <v>21</v>
      </c>
      <c r="Y69" s="11">
        <v>33.967227700000002</v>
      </c>
      <c r="Z69" s="11">
        <v>-118.39865</v>
      </c>
      <c r="AA69" s="15">
        <v>2.9125710147822721</v>
      </c>
    </row>
    <row r="70" spans="1:27" x14ac:dyDescent="0.3">
      <c r="A70" s="12" t="s">
        <v>396</v>
      </c>
      <c r="B70" s="13" t="s">
        <v>1272</v>
      </c>
      <c r="C70" s="13" t="s">
        <v>688</v>
      </c>
      <c r="D70" s="13" t="s">
        <v>689</v>
      </c>
      <c r="E70" s="13">
        <v>33131</v>
      </c>
      <c r="F70" s="13">
        <v>6000000</v>
      </c>
      <c r="G70" t="str" cm="1">
        <f t="array" ref="G70">IF(OR(VLOOKUP($C70,Price_LookUp_tbl,11,FALSE)&gt;$F70,VLOOKUP($C70,Price_LookUp_tbl,12,FALSE)&lt;$F70),"Yes","No")</f>
        <v>Yes</v>
      </c>
      <c r="H70" s="13">
        <f t="shared" si="9"/>
        <v>1.8038722964348883</v>
      </c>
      <c r="I70" s="13">
        <v>4</v>
      </c>
      <c r="J70" s="13" t="str">
        <f t="shared" si="10"/>
        <v>Yes</v>
      </c>
      <c r="K70" s="13">
        <f t="shared" si="11"/>
        <v>2.2625516438241302</v>
      </c>
      <c r="L70" s="13">
        <v>4</v>
      </c>
      <c r="M70" s="13" t="str">
        <f t="shared" si="12"/>
        <v>No</v>
      </c>
      <c r="N70" s="13">
        <f t="shared" si="13"/>
        <v>1.5800707669826786</v>
      </c>
      <c r="O70" s="13">
        <v>3092</v>
      </c>
      <c r="P70" s="13" t="str">
        <f t="shared" si="14"/>
        <v>Yes</v>
      </c>
      <c r="Q70" s="13">
        <f t="shared" si="15"/>
        <v>2.0361685557227296</v>
      </c>
      <c r="R70" s="13"/>
      <c r="S70" s="13">
        <v>2016</v>
      </c>
      <c r="T70" s="13" t="str">
        <f t="shared" si="16"/>
        <v>No</v>
      </c>
      <c r="U70" s="13">
        <f t="shared" si="17"/>
        <v>0.53435269210753256</v>
      </c>
      <c r="V70" s="13">
        <v>34</v>
      </c>
      <c r="W70" s="13">
        <v>1940</v>
      </c>
      <c r="X70" s="13" t="s">
        <v>1273</v>
      </c>
      <c r="Y70" s="13">
        <v>25.767897999999999</v>
      </c>
      <c r="Z70" s="13">
        <v>-80.192301299999997</v>
      </c>
      <c r="AA70" s="14">
        <v>1.0038962448493074</v>
      </c>
    </row>
    <row r="71" spans="1:27" x14ac:dyDescent="0.3">
      <c r="A71" s="10" t="s">
        <v>17</v>
      </c>
      <c r="B71" s="11" t="s">
        <v>275</v>
      </c>
      <c r="C71" s="11" t="s">
        <v>256</v>
      </c>
      <c r="D71" s="11" t="s">
        <v>20</v>
      </c>
      <c r="E71" s="11">
        <v>90291</v>
      </c>
      <c r="F71" s="11">
        <v>9800000</v>
      </c>
      <c r="G71" t="str" cm="1">
        <f t="array" ref="G71">IF(OR(VLOOKUP($C71,Price_LookUp_tbl,11,FALSE)&gt;$F71,VLOOKUP($C71,Price_LookUp_tbl,12,FALSE)&lt;$F71),"Yes","No")</f>
        <v>Yes</v>
      </c>
      <c r="H71" s="11">
        <f t="shared" si="9"/>
        <v>2.0302524312443242</v>
      </c>
      <c r="I71" s="11">
        <v>7</v>
      </c>
      <c r="J71" s="11" t="str">
        <f t="shared" si="10"/>
        <v>Yes</v>
      </c>
      <c r="K71" s="11">
        <f t="shared" si="11"/>
        <v>2.7555545440623832</v>
      </c>
      <c r="L71" s="11">
        <v>6</v>
      </c>
      <c r="M71" s="11" t="str">
        <f t="shared" si="12"/>
        <v>No</v>
      </c>
      <c r="N71" s="11">
        <f t="shared" si="13"/>
        <v>1.7168518445226151</v>
      </c>
      <c r="O71" s="11">
        <v>5600</v>
      </c>
      <c r="P71" s="11" t="str">
        <f t="shared" si="14"/>
        <v>No</v>
      </c>
      <c r="Q71" s="11">
        <f t="shared" si="15"/>
        <v>1.5092762856139179</v>
      </c>
      <c r="R71" s="11">
        <v>5742</v>
      </c>
      <c r="S71" s="11">
        <v>2020</v>
      </c>
      <c r="T71" s="11" t="str">
        <f t="shared" si="16"/>
        <v>No</v>
      </c>
      <c r="U71" s="11">
        <f t="shared" si="17"/>
        <v>1.1632384260558204</v>
      </c>
      <c r="V71" s="11">
        <v>96</v>
      </c>
      <c r="W71" s="11">
        <v>1750</v>
      </c>
      <c r="X71" s="11" t="s">
        <v>21</v>
      </c>
      <c r="Y71" s="11">
        <v>33.991861700000001</v>
      </c>
      <c r="Z71" s="11">
        <v>-118.46237050000001</v>
      </c>
      <c r="AA71" s="15">
        <v>1.2647698675124928</v>
      </c>
    </row>
    <row r="72" spans="1:27" x14ac:dyDescent="0.3">
      <c r="A72" s="12" t="s">
        <v>17</v>
      </c>
      <c r="B72" s="13" t="s">
        <v>693</v>
      </c>
      <c r="C72" s="13" t="s">
        <v>688</v>
      </c>
      <c r="D72" s="13" t="s">
        <v>689</v>
      </c>
      <c r="E72" s="13">
        <v>33139</v>
      </c>
      <c r="F72" s="13">
        <v>3355000</v>
      </c>
      <c r="G72" t="str" cm="1">
        <f t="array" ref="G72">IF(OR(VLOOKUP($C72,Price_LookUp_tbl,11,FALSE)&gt;$F72,VLOOKUP($C72,Price_LookUp_tbl,12,FALSE)&lt;$F72),"Yes","No")</f>
        <v>Yes</v>
      </c>
      <c r="H72" s="13">
        <f t="shared" si="9"/>
        <v>0.76178796335898025</v>
      </c>
      <c r="I72" s="13">
        <v>4</v>
      </c>
      <c r="J72" s="13" t="str">
        <f t="shared" si="10"/>
        <v>Yes</v>
      </c>
      <c r="K72" s="13">
        <f t="shared" si="11"/>
        <v>2.2625516438241302</v>
      </c>
      <c r="L72" s="13">
        <v>4</v>
      </c>
      <c r="M72" s="13" t="str">
        <f t="shared" si="12"/>
        <v>No</v>
      </c>
      <c r="N72" s="13">
        <f t="shared" si="13"/>
        <v>1.5800707669826786</v>
      </c>
      <c r="O72" s="13">
        <v>2390</v>
      </c>
      <c r="P72" s="13" t="str">
        <f t="shared" si="14"/>
        <v>No</v>
      </c>
      <c r="Q72" s="13">
        <f t="shared" si="15"/>
        <v>1.2231986856076529</v>
      </c>
      <c r="R72" s="13">
        <v>7500</v>
      </c>
      <c r="S72" s="13">
        <v>1998</v>
      </c>
      <c r="T72" s="13" t="str">
        <f t="shared" si="16"/>
        <v>No</v>
      </c>
      <c r="U72" s="13">
        <f t="shared" si="17"/>
        <v>-0.933767835703047</v>
      </c>
      <c r="V72" s="13">
        <v>19</v>
      </c>
      <c r="W72" s="13">
        <v>1404</v>
      </c>
      <c r="X72" s="13" t="s">
        <v>21</v>
      </c>
      <c r="Y72" s="13">
        <v>25.790523499999999</v>
      </c>
      <c r="Z72" s="13">
        <v>-80.1687388</v>
      </c>
      <c r="AA72" s="14">
        <v>1.7043595629241977</v>
      </c>
    </row>
    <row r="73" spans="1:27" x14ac:dyDescent="0.3">
      <c r="A73" s="10" t="s">
        <v>17</v>
      </c>
      <c r="B73" s="11" t="s">
        <v>203</v>
      </c>
      <c r="C73" s="11" t="s">
        <v>162</v>
      </c>
      <c r="D73" s="11" t="s">
        <v>20</v>
      </c>
      <c r="E73" s="11">
        <v>90266</v>
      </c>
      <c r="F73" s="11">
        <v>19000000</v>
      </c>
      <c r="G73" t="str" cm="1">
        <f t="array" ref="G73">IF(OR(VLOOKUP($C73,Price_LookUp_tbl,11,FALSE)&gt;$F73,VLOOKUP($C73,Price_LookUp_tbl,12,FALSE)&lt;$F73),"Yes","No")</f>
        <v>Yes</v>
      </c>
      <c r="H73" s="11">
        <f t="shared" si="9"/>
        <v>2.7198168244658438</v>
      </c>
      <c r="I73" s="11">
        <v>5</v>
      </c>
      <c r="J73" s="11" t="str">
        <f t="shared" si="10"/>
        <v>No</v>
      </c>
      <c r="K73" s="11">
        <f t="shared" si="11"/>
        <v>0.3714581428933344</v>
      </c>
      <c r="L73" s="11">
        <v>7</v>
      </c>
      <c r="M73" s="11" t="str">
        <f t="shared" si="12"/>
        <v>Yes</v>
      </c>
      <c r="N73" s="11">
        <f t="shared" si="13"/>
        <v>1.5917485590622749</v>
      </c>
      <c r="O73" s="11">
        <v>8389</v>
      </c>
      <c r="P73" s="11" t="str">
        <f t="shared" si="14"/>
        <v>Yes</v>
      </c>
      <c r="Q73" s="11">
        <f t="shared" si="15"/>
        <v>2.437716692157617</v>
      </c>
      <c r="R73" s="11">
        <v>10128</v>
      </c>
      <c r="S73" s="11">
        <v>2009</v>
      </c>
      <c r="T73" s="11" t="str">
        <f t="shared" si="16"/>
        <v>No</v>
      </c>
      <c r="U73" s="11">
        <f t="shared" si="17"/>
        <v>0.66481908164229797</v>
      </c>
      <c r="V73" s="11">
        <v>419</v>
      </c>
      <c r="W73" s="11">
        <v>2265</v>
      </c>
      <c r="X73" s="11" t="s">
        <v>21</v>
      </c>
      <c r="Y73" s="11">
        <v>33.881976700000003</v>
      </c>
      <c r="Z73" s="11">
        <v>-118.4001117</v>
      </c>
      <c r="AA73" s="15">
        <v>0.8164058667608427</v>
      </c>
    </row>
    <row r="74" spans="1:27" x14ac:dyDescent="0.3">
      <c r="A74" s="12" t="s">
        <v>17</v>
      </c>
      <c r="B74" s="13" t="s">
        <v>224</v>
      </c>
      <c r="C74" s="13" t="s">
        <v>221</v>
      </c>
      <c r="D74" s="13" t="s">
        <v>20</v>
      </c>
      <c r="E74" s="13">
        <v>90292</v>
      </c>
      <c r="F74" s="13">
        <v>3795000</v>
      </c>
      <c r="G74" t="str" cm="1">
        <f t="array" ref="G74">IF(OR(VLOOKUP($C74,Price_LookUp_tbl,11,FALSE)&gt;$F74,VLOOKUP($C74,Price_LookUp_tbl,12,FALSE)&lt;$F74),"Yes","No")</f>
        <v>Yes</v>
      </c>
      <c r="H74" s="13">
        <f t="shared" si="9"/>
        <v>2.3071505366577436</v>
      </c>
      <c r="I74" s="13">
        <v>4</v>
      </c>
      <c r="J74" s="13" t="str">
        <f t="shared" si="10"/>
        <v>No</v>
      </c>
      <c r="K74" s="13">
        <f t="shared" si="11"/>
        <v>1.7408653724219916</v>
      </c>
      <c r="L74" s="13">
        <v>6</v>
      </c>
      <c r="M74" s="13" t="str">
        <f t="shared" si="12"/>
        <v>Yes</v>
      </c>
      <c r="N74" s="13">
        <f t="shared" si="13"/>
        <v>2.8469248537472733</v>
      </c>
      <c r="O74" s="13">
        <v>4694</v>
      </c>
      <c r="P74" s="13" t="str">
        <f t="shared" si="14"/>
        <v>Yes</v>
      </c>
      <c r="Q74" s="13">
        <f t="shared" si="15"/>
        <v>2.4903874241950623</v>
      </c>
      <c r="R74" s="13">
        <v>3231</v>
      </c>
      <c r="S74" s="13">
        <v>2002</v>
      </c>
      <c r="T74" s="13" t="str">
        <f t="shared" si="16"/>
        <v>No</v>
      </c>
      <c r="U74" s="13">
        <f t="shared" si="17"/>
        <v>0.75394153781694939</v>
      </c>
      <c r="V74" s="13">
        <v>12</v>
      </c>
      <c r="W74" s="13">
        <v>808</v>
      </c>
      <c r="X74" s="13" t="s">
        <v>21</v>
      </c>
      <c r="Y74" s="13">
        <v>33.969048200000003</v>
      </c>
      <c r="Z74" s="13">
        <v>-118.4545711</v>
      </c>
      <c r="AA74" s="14">
        <v>1.4707984136414594</v>
      </c>
    </row>
    <row r="75" spans="1:27" x14ac:dyDescent="0.3">
      <c r="A75" s="10" t="s">
        <v>17</v>
      </c>
      <c r="B75" s="11" t="s">
        <v>236</v>
      </c>
      <c r="C75" s="11" t="s">
        <v>229</v>
      </c>
      <c r="D75" s="11" t="s">
        <v>20</v>
      </c>
      <c r="E75" s="11">
        <v>90293</v>
      </c>
      <c r="F75" s="11">
        <v>3995000</v>
      </c>
      <c r="G75" t="str" cm="1">
        <f t="array" ref="G75">IF(OR(VLOOKUP($C75,Price_LookUp_tbl,11,FALSE)&gt;$F75,VLOOKUP($C75,Price_LookUp_tbl,12,FALSE)&lt;$F75),"Yes","No")</f>
        <v>Yes</v>
      </c>
      <c r="H75" s="11">
        <f t="shared" si="9"/>
        <v>2.1520965294072858</v>
      </c>
      <c r="I75" s="11">
        <v>4</v>
      </c>
      <c r="J75" s="11" t="str">
        <f t="shared" si="10"/>
        <v>No</v>
      </c>
      <c r="K75" s="11">
        <f t="shared" si="11"/>
        <v>1.2907662277127832</v>
      </c>
      <c r="L75" s="11">
        <v>4</v>
      </c>
      <c r="M75" s="11" t="str">
        <f t="shared" si="12"/>
        <v>Yes</v>
      </c>
      <c r="N75" s="11">
        <f t="shared" si="13"/>
        <v>1.6952198232473639</v>
      </c>
      <c r="O75" s="11">
        <v>5115</v>
      </c>
      <c r="P75" s="11" t="str">
        <f t="shared" si="14"/>
        <v>Yes</v>
      </c>
      <c r="Q75" s="11">
        <f t="shared" si="15"/>
        <v>2.3352640929540542</v>
      </c>
      <c r="R75" s="11">
        <v>5210</v>
      </c>
      <c r="S75" s="11">
        <v>2007</v>
      </c>
      <c r="T75" s="11" t="str">
        <f t="shared" si="16"/>
        <v>No</v>
      </c>
      <c r="U75" s="11">
        <f t="shared" si="17"/>
        <v>2.163020701735614</v>
      </c>
      <c r="V75" s="11">
        <v>180</v>
      </c>
      <c r="W75" s="11">
        <v>781</v>
      </c>
      <c r="X75" s="11" t="s">
        <v>21</v>
      </c>
      <c r="Y75" s="11">
        <v>33.964868199999998</v>
      </c>
      <c r="Z75" s="11">
        <v>-118.43386</v>
      </c>
      <c r="AA75" s="15">
        <v>1.2362650637791224</v>
      </c>
    </row>
    <row r="76" spans="1:27" x14ac:dyDescent="0.3">
      <c r="A76" s="12" t="s">
        <v>17</v>
      </c>
      <c r="B76" s="13" t="s">
        <v>708</v>
      </c>
      <c r="C76" s="13" t="s">
        <v>695</v>
      </c>
      <c r="D76" s="13" t="s">
        <v>689</v>
      </c>
      <c r="E76" s="13">
        <v>33139</v>
      </c>
      <c r="F76" s="13">
        <v>18000000</v>
      </c>
      <c r="G76" t="str" cm="1">
        <f t="array" ref="G76">IF(OR(VLOOKUP($C76,Price_LookUp_tbl,11,FALSE)&gt;$F76,VLOOKUP($C76,Price_LookUp_tbl,12,FALSE)&lt;$F76),"Yes","No")</f>
        <v>Yes</v>
      </c>
      <c r="H76" s="13">
        <f t="shared" si="9"/>
        <v>2.3493947051925979</v>
      </c>
      <c r="I76" s="13">
        <v>6</v>
      </c>
      <c r="J76" s="13" t="str">
        <f t="shared" si="10"/>
        <v>No</v>
      </c>
      <c r="K76" s="13">
        <f t="shared" si="11"/>
        <v>2.0781251796450131</v>
      </c>
      <c r="L76" s="13">
        <v>7</v>
      </c>
      <c r="M76" s="13" t="str">
        <f t="shared" si="12"/>
        <v>Yes</v>
      </c>
      <c r="N76" s="13">
        <f t="shared" si="13"/>
        <v>2.5740025194746115</v>
      </c>
      <c r="O76" s="13">
        <v>6145</v>
      </c>
      <c r="P76" s="13" t="str">
        <f t="shared" si="14"/>
        <v>Yes</v>
      </c>
      <c r="Q76" s="13">
        <f t="shared" si="15"/>
        <v>2.4996119662201801</v>
      </c>
      <c r="R76" s="13">
        <v>18375</v>
      </c>
      <c r="S76" s="13">
        <v>1930</v>
      </c>
      <c r="T76" s="13" t="str">
        <f t="shared" si="16"/>
        <v>No</v>
      </c>
      <c r="U76" s="13">
        <f t="shared" si="17"/>
        <v>-1.4971313208442272</v>
      </c>
      <c r="V76" s="13">
        <v>24</v>
      </c>
      <c r="W76" s="13">
        <v>2929</v>
      </c>
      <c r="X76" s="13" t="s">
        <v>21</v>
      </c>
      <c r="Y76" s="13">
        <v>25.7839223</v>
      </c>
      <c r="Z76" s="13">
        <v>-80.164472500000002</v>
      </c>
      <c r="AA76" s="14">
        <v>1.8926787055950831</v>
      </c>
    </row>
    <row r="77" spans="1:27" x14ac:dyDescent="0.3">
      <c r="A77" s="10" t="s">
        <v>17</v>
      </c>
      <c r="B77" s="11" t="s">
        <v>731</v>
      </c>
      <c r="C77" s="11" t="s">
        <v>695</v>
      </c>
      <c r="D77" s="11" t="s">
        <v>689</v>
      </c>
      <c r="E77" s="11">
        <v>33140</v>
      </c>
      <c r="F77" s="11">
        <v>14750000</v>
      </c>
      <c r="G77" t="str" cm="1">
        <f t="array" ref="G77">IF(OR(VLOOKUP($C77,Price_LookUp_tbl,11,FALSE)&gt;$F77,VLOOKUP($C77,Price_LookUp_tbl,12,FALSE)&lt;$F77),"Yes","No")</f>
        <v>Yes</v>
      </c>
      <c r="H77" s="11">
        <f t="shared" si="9"/>
        <v>1.8260643331540876</v>
      </c>
      <c r="I77" s="11">
        <v>6</v>
      </c>
      <c r="J77" s="11" t="str">
        <f t="shared" si="10"/>
        <v>No</v>
      </c>
      <c r="K77" s="11">
        <f t="shared" si="11"/>
        <v>2.0781251796450131</v>
      </c>
      <c r="L77" s="11">
        <v>7</v>
      </c>
      <c r="M77" s="11" t="str">
        <f t="shared" si="12"/>
        <v>Yes</v>
      </c>
      <c r="N77" s="11">
        <f t="shared" si="13"/>
        <v>2.5740025194746115</v>
      </c>
      <c r="O77" s="11">
        <v>6434</v>
      </c>
      <c r="P77" s="11" t="str">
        <f t="shared" si="14"/>
        <v>Yes</v>
      </c>
      <c r="Q77" s="11">
        <f t="shared" si="15"/>
        <v>2.6699124012096598</v>
      </c>
      <c r="R77" s="11">
        <v>16366</v>
      </c>
      <c r="S77" s="11">
        <v>2020</v>
      </c>
      <c r="T77" s="11" t="str">
        <f t="shared" si="16"/>
        <v>No</v>
      </c>
      <c r="U77" s="11">
        <f t="shared" si="17"/>
        <v>1.5135042098060441</v>
      </c>
      <c r="V77" s="11">
        <v>126</v>
      </c>
      <c r="W77" s="11">
        <v>2293</v>
      </c>
      <c r="X77" s="11" t="s">
        <v>21</v>
      </c>
      <c r="Y77" s="11">
        <v>25.8092279</v>
      </c>
      <c r="Z77" s="11">
        <v>-80.137138899999997</v>
      </c>
      <c r="AA77" s="15">
        <v>0.5318983301306921</v>
      </c>
    </row>
    <row r="78" spans="1:27" x14ac:dyDescent="0.3">
      <c r="A78" s="12" t="s">
        <v>396</v>
      </c>
      <c r="B78" s="13" t="s">
        <v>1164</v>
      </c>
      <c r="C78" s="13" t="s">
        <v>688</v>
      </c>
      <c r="D78" s="13" t="s">
        <v>689</v>
      </c>
      <c r="E78" s="13">
        <v>33131</v>
      </c>
      <c r="F78" s="13">
        <v>3675000</v>
      </c>
      <c r="G78" t="str" cm="1">
        <f t="array" ref="G78">IF(OR(VLOOKUP($C78,Price_LookUp_tbl,11,FALSE)&gt;$F78,VLOOKUP($C78,Price_LookUp_tbl,12,FALSE)&lt;$F78),"Yes","No")</f>
        <v>Yes</v>
      </c>
      <c r="H78" s="13">
        <f t="shared" si="9"/>
        <v>0.88786243843810719</v>
      </c>
      <c r="I78" s="13">
        <v>3</v>
      </c>
      <c r="J78" s="13" t="str">
        <f t="shared" si="10"/>
        <v>No</v>
      </c>
      <c r="K78" s="13">
        <f t="shared" si="11"/>
        <v>1.172680249868705</v>
      </c>
      <c r="L78" s="13">
        <v>4.5</v>
      </c>
      <c r="M78" s="13" t="str">
        <f t="shared" si="12"/>
        <v>Yes</v>
      </c>
      <c r="N78" s="13">
        <f t="shared" si="13"/>
        <v>2.0228378500382642</v>
      </c>
      <c r="O78" s="13">
        <v>2992</v>
      </c>
      <c r="P78" s="13" t="str">
        <f t="shared" si="14"/>
        <v>Yes</v>
      </c>
      <c r="Q78" s="13">
        <f t="shared" si="15"/>
        <v>1.9203608819171634</v>
      </c>
      <c r="R78" s="13"/>
      <c r="S78" s="13">
        <v>2008</v>
      </c>
      <c r="T78" s="13" t="str">
        <f t="shared" si="16"/>
        <v>No</v>
      </c>
      <c r="U78" s="13">
        <f t="shared" si="17"/>
        <v>-0.11814532025272502</v>
      </c>
      <c r="V78" s="13">
        <v>1</v>
      </c>
      <c r="W78" s="13">
        <v>1228</v>
      </c>
      <c r="X78" s="13" t="s">
        <v>1165</v>
      </c>
      <c r="Y78" s="13">
        <v>25.7704305</v>
      </c>
      <c r="Z78" s="13">
        <v>-80.189162899999999</v>
      </c>
      <c r="AA78" s="14">
        <v>1.229741790151452</v>
      </c>
    </row>
    <row r="79" spans="1:27" x14ac:dyDescent="0.3">
      <c r="A79" s="10" t="s">
        <v>17</v>
      </c>
      <c r="B79" s="11" t="s">
        <v>58</v>
      </c>
      <c r="C79" s="11" t="s">
        <v>46</v>
      </c>
      <c r="D79" s="11" t="s">
        <v>20</v>
      </c>
      <c r="E79" s="11">
        <v>90045</v>
      </c>
      <c r="F79" s="11">
        <v>3995000</v>
      </c>
      <c r="G79" t="str" cm="1">
        <f t="array" ref="G79">IF(OR(VLOOKUP($C79,Price_LookUp_tbl,11,FALSE)&gt;$F79,VLOOKUP($C79,Price_LookUp_tbl,12,FALSE)&lt;$F79),"Yes","No")</f>
        <v>Yes</v>
      </c>
      <c r="H79" s="11">
        <f t="shared" si="9"/>
        <v>2.6621503522618277</v>
      </c>
      <c r="I79" s="11">
        <v>5</v>
      </c>
      <c r="J79" s="11" t="str">
        <f t="shared" si="10"/>
        <v>No</v>
      </c>
      <c r="K79" s="11">
        <f t="shared" si="11"/>
        <v>1.4487145475015126</v>
      </c>
      <c r="L79" s="11">
        <v>5</v>
      </c>
      <c r="M79" s="11" t="str">
        <f t="shared" si="12"/>
        <v>Yes</v>
      </c>
      <c r="N79" s="11">
        <f t="shared" si="13"/>
        <v>1.9262784228246026</v>
      </c>
      <c r="O79" s="11">
        <v>4427</v>
      </c>
      <c r="P79" s="11" t="str">
        <f t="shared" si="14"/>
        <v>No</v>
      </c>
      <c r="Q79" s="11">
        <f t="shared" si="15"/>
        <v>2.6290773508197662</v>
      </c>
      <c r="R79" s="11">
        <v>6701</v>
      </c>
      <c r="S79" s="11">
        <v>2023</v>
      </c>
      <c r="T79" s="11" t="str">
        <f t="shared" si="16"/>
        <v>Yes</v>
      </c>
      <c r="U79" s="11">
        <f t="shared" si="17"/>
        <v>2.241359743572076</v>
      </c>
      <c r="V79" s="11">
        <v>83</v>
      </c>
      <c r="W79" s="11">
        <v>902</v>
      </c>
      <c r="X79" s="11" t="s">
        <v>21</v>
      </c>
      <c r="Y79" s="11">
        <v>33.972164599999999</v>
      </c>
      <c r="Z79" s="11">
        <v>-118.38876999999999</v>
      </c>
      <c r="AA79" s="15">
        <v>3.5705535353294802</v>
      </c>
    </row>
    <row r="80" spans="1:27" x14ac:dyDescent="0.3">
      <c r="A80" s="12" t="s">
        <v>17</v>
      </c>
      <c r="B80" s="13" t="s">
        <v>75</v>
      </c>
      <c r="C80" s="13" t="s">
        <v>46</v>
      </c>
      <c r="D80" s="13" t="s">
        <v>20</v>
      </c>
      <c r="E80" s="13">
        <v>90045</v>
      </c>
      <c r="F80" s="13">
        <v>2998000</v>
      </c>
      <c r="G80" t="str" cm="1">
        <f t="array" ref="G80">IF(OR(VLOOKUP($C80,Price_LookUp_tbl,11,FALSE)&gt;$F80,VLOOKUP($C80,Price_LookUp_tbl,12,FALSE)&lt;$F80),"Yes","No")</f>
        <v>Yes</v>
      </c>
      <c r="H80" s="13">
        <f t="shared" si="9"/>
        <v>1.4780774163221653</v>
      </c>
      <c r="I80" s="13">
        <v>5</v>
      </c>
      <c r="J80" s="13" t="str">
        <f t="shared" si="10"/>
        <v>No</v>
      </c>
      <c r="K80" s="13">
        <f t="shared" si="11"/>
        <v>1.4487145475015126</v>
      </c>
      <c r="L80" s="13">
        <v>5</v>
      </c>
      <c r="M80" s="13" t="str">
        <f t="shared" si="12"/>
        <v>Yes</v>
      </c>
      <c r="N80" s="13">
        <f t="shared" si="13"/>
        <v>1.9262784228246026</v>
      </c>
      <c r="O80" s="13">
        <v>3232</v>
      </c>
      <c r="P80" s="13" t="str">
        <f t="shared" si="14"/>
        <v>No</v>
      </c>
      <c r="Q80" s="13">
        <f t="shared" si="15"/>
        <v>1.3282410980220423</v>
      </c>
      <c r="R80" s="13">
        <v>6153</v>
      </c>
      <c r="S80" s="13">
        <v>2023</v>
      </c>
      <c r="T80" s="13" t="str">
        <f t="shared" si="16"/>
        <v>Yes</v>
      </c>
      <c r="U80" s="13">
        <f t="shared" si="17"/>
        <v>2.241359743572076</v>
      </c>
      <c r="V80" s="13">
        <v>39</v>
      </c>
      <c r="W80" s="13">
        <v>928</v>
      </c>
      <c r="X80" s="13" t="s">
        <v>21</v>
      </c>
      <c r="Y80" s="13">
        <v>33.964559700000002</v>
      </c>
      <c r="Z80" s="13">
        <v>-118.40524000000001</v>
      </c>
      <c r="AA80" s="14">
        <v>2.4923972455192001</v>
      </c>
    </row>
    <row r="81" spans="1:27" x14ac:dyDescent="0.3">
      <c r="A81" s="10" t="s">
        <v>17</v>
      </c>
      <c r="B81" s="11" t="s">
        <v>48</v>
      </c>
      <c r="C81" s="11" t="s">
        <v>46</v>
      </c>
      <c r="D81" s="11" t="s">
        <v>20</v>
      </c>
      <c r="E81" s="11">
        <v>90034</v>
      </c>
      <c r="F81" s="11">
        <v>3275000</v>
      </c>
      <c r="G81" t="str" cm="1">
        <f t="array" ref="G81">IF(OR(VLOOKUP($C81,Price_LookUp_tbl,11,FALSE)&gt;$F81,VLOOKUP($C81,Price_LookUp_tbl,12,FALSE)&lt;$F81),"Yes","No")</f>
        <v>Yes</v>
      </c>
      <c r="H81" s="11">
        <f t="shared" si="9"/>
        <v>1.8070525449633754</v>
      </c>
      <c r="I81" s="11">
        <v>5</v>
      </c>
      <c r="J81" s="11" t="str">
        <f t="shared" si="10"/>
        <v>No</v>
      </c>
      <c r="K81" s="11">
        <f t="shared" si="11"/>
        <v>1.4487145475015126</v>
      </c>
      <c r="L81" s="11">
        <v>5.5</v>
      </c>
      <c r="M81" s="11" t="str">
        <f t="shared" si="12"/>
        <v>Yes</v>
      </c>
      <c r="N81" s="11">
        <f t="shared" si="13"/>
        <v>2.3498741594650046</v>
      </c>
      <c r="O81" s="11">
        <v>3326</v>
      </c>
      <c r="P81" s="11" t="str">
        <f t="shared" si="14"/>
        <v>No</v>
      </c>
      <c r="Q81" s="11">
        <f t="shared" si="15"/>
        <v>1.4305662928027838</v>
      </c>
      <c r="R81" s="11">
        <v>6443</v>
      </c>
      <c r="S81" s="11">
        <v>2021</v>
      </c>
      <c r="T81" s="11" t="str">
        <f t="shared" si="16"/>
        <v>No</v>
      </c>
      <c r="U81" s="11">
        <f t="shared" si="17"/>
        <v>2.1662181101769034</v>
      </c>
      <c r="V81" s="11">
        <v>11</v>
      </c>
      <c r="W81" s="11">
        <v>985</v>
      </c>
      <c r="X81" s="11" t="s">
        <v>21</v>
      </c>
      <c r="Y81" s="11">
        <v>34.0265798</v>
      </c>
      <c r="Z81" s="11">
        <v>-118.4229273</v>
      </c>
      <c r="AA81" s="15">
        <v>3.9181963078947142</v>
      </c>
    </row>
    <row r="82" spans="1:27" x14ac:dyDescent="0.3">
      <c r="A82" s="12" t="s">
        <v>17</v>
      </c>
      <c r="B82" s="13" t="s">
        <v>66</v>
      </c>
      <c r="C82" s="13" t="s">
        <v>46</v>
      </c>
      <c r="D82" s="13" t="s">
        <v>20</v>
      </c>
      <c r="E82" s="13">
        <v>90045</v>
      </c>
      <c r="F82" s="13">
        <v>3699000</v>
      </c>
      <c r="G82" t="str" cm="1">
        <f t="array" ref="G82">IF(OR(VLOOKUP($C82,Price_LookUp_tbl,11,FALSE)&gt;$F82,VLOOKUP($C82,Price_LookUp_tbl,12,FALSE)&lt;$F82),"Yes","No")</f>
        <v>Yes</v>
      </c>
      <c r="H82" s="13">
        <f t="shared" si="9"/>
        <v>2.3106101425946863</v>
      </c>
      <c r="I82" s="13">
        <v>5</v>
      </c>
      <c r="J82" s="13" t="str">
        <f t="shared" si="10"/>
        <v>No</v>
      </c>
      <c r="K82" s="13">
        <f t="shared" si="11"/>
        <v>1.4487145475015126</v>
      </c>
      <c r="L82" s="13">
        <v>5</v>
      </c>
      <c r="M82" s="13" t="str">
        <f t="shared" si="12"/>
        <v>Yes</v>
      </c>
      <c r="N82" s="13">
        <f t="shared" si="13"/>
        <v>1.9262784228246026</v>
      </c>
      <c r="O82" s="13">
        <v>3121</v>
      </c>
      <c r="P82" s="13" t="str">
        <f t="shared" si="14"/>
        <v>No</v>
      </c>
      <c r="Q82" s="13">
        <f t="shared" si="15"/>
        <v>1.2074102829086135</v>
      </c>
      <c r="R82" s="13">
        <v>15005</v>
      </c>
      <c r="S82" s="13">
        <v>1951</v>
      </c>
      <c r="T82" s="13" t="str">
        <f t="shared" si="16"/>
        <v>No</v>
      </c>
      <c r="U82" s="13">
        <f t="shared" si="17"/>
        <v>-0.46373905865414977</v>
      </c>
      <c r="V82" s="13">
        <v>20</v>
      </c>
      <c r="W82" s="13">
        <v>1185</v>
      </c>
      <c r="X82" s="13" t="s">
        <v>21</v>
      </c>
      <c r="Y82" s="13">
        <v>33.979844900000003</v>
      </c>
      <c r="Z82" s="13">
        <v>-118.39951000000001</v>
      </c>
      <c r="AA82" s="14">
        <v>3.3365101972494422</v>
      </c>
    </row>
    <row r="83" spans="1:27" x14ac:dyDescent="0.3">
      <c r="A83" s="10" t="s">
        <v>17</v>
      </c>
      <c r="B83" s="11" t="s">
        <v>88</v>
      </c>
      <c r="C83" s="11" t="s">
        <v>46</v>
      </c>
      <c r="D83" s="11" t="s">
        <v>20</v>
      </c>
      <c r="E83" s="11">
        <v>90045</v>
      </c>
      <c r="F83" s="11">
        <v>3199000</v>
      </c>
      <c r="G83" t="str" cm="1">
        <f t="array" ref="G83">IF(OR(VLOOKUP($C83,Price_LookUp_tbl,11,FALSE)&gt;$F83,VLOOKUP($C83,Price_LookUp_tbl,12,FALSE)&lt;$F83),"Yes","No")</f>
        <v>Yes</v>
      </c>
      <c r="H83" s="11">
        <f t="shared" si="9"/>
        <v>1.7167922208596498</v>
      </c>
      <c r="I83" s="11">
        <v>5</v>
      </c>
      <c r="J83" s="11" t="str">
        <f t="shared" si="10"/>
        <v>No</v>
      </c>
      <c r="K83" s="11">
        <f t="shared" si="11"/>
        <v>1.4487145475015126</v>
      </c>
      <c r="L83" s="11">
        <v>5</v>
      </c>
      <c r="M83" s="11" t="str">
        <f t="shared" si="12"/>
        <v>Yes</v>
      </c>
      <c r="N83" s="11">
        <f t="shared" si="13"/>
        <v>1.9262784228246026</v>
      </c>
      <c r="O83" s="11">
        <v>4201</v>
      </c>
      <c r="P83" s="11" t="str">
        <f t="shared" si="14"/>
        <v>No</v>
      </c>
      <c r="Q83" s="11">
        <f t="shared" si="15"/>
        <v>2.3830614569852173</v>
      </c>
      <c r="R83" s="11">
        <v>9398</v>
      </c>
      <c r="S83" s="11">
        <v>2006</v>
      </c>
      <c r="T83" s="11" t="str">
        <f t="shared" si="16"/>
        <v>No</v>
      </c>
      <c r="U83" s="11">
        <f t="shared" si="17"/>
        <v>1.6026558597131062</v>
      </c>
      <c r="V83" s="11">
        <v>20</v>
      </c>
      <c r="W83" s="11">
        <v>761</v>
      </c>
      <c r="X83" s="11" t="s">
        <v>21</v>
      </c>
      <c r="Y83" s="11">
        <v>33.9640111</v>
      </c>
      <c r="Z83" s="11">
        <v>-118.4274128</v>
      </c>
      <c r="AA83" s="15">
        <v>1.4145480254300811</v>
      </c>
    </row>
    <row r="84" spans="1:27" x14ac:dyDescent="0.3">
      <c r="A84" s="12" t="s">
        <v>396</v>
      </c>
      <c r="B84" s="13" t="s">
        <v>1043</v>
      </c>
      <c r="C84" s="13" t="s">
        <v>688</v>
      </c>
      <c r="D84" s="13" t="s">
        <v>689</v>
      </c>
      <c r="E84" s="13">
        <v>33131</v>
      </c>
      <c r="F84" s="13">
        <v>2950000</v>
      </c>
      <c r="G84" t="str" cm="1">
        <f t="array" ref="G84">IF(OR(VLOOKUP($C84,Price_LookUp_tbl,11,FALSE)&gt;$F84,VLOOKUP($C84,Price_LookUp_tbl,12,FALSE)&lt;$F84),"Yes","No")</f>
        <v>Yes</v>
      </c>
      <c r="H84" s="13">
        <f t="shared" si="9"/>
        <v>0.60222495583696034</v>
      </c>
      <c r="I84" s="13">
        <v>3</v>
      </c>
      <c r="J84" s="13" t="str">
        <f t="shared" si="10"/>
        <v>No</v>
      </c>
      <c r="K84" s="13">
        <f t="shared" si="11"/>
        <v>1.172680249868705</v>
      </c>
      <c r="L84" s="13">
        <v>4.5</v>
      </c>
      <c r="M84" s="13" t="str">
        <f t="shared" si="12"/>
        <v>Yes</v>
      </c>
      <c r="N84" s="13">
        <f t="shared" si="13"/>
        <v>2.0228378500382642</v>
      </c>
      <c r="O84" s="13">
        <v>2076</v>
      </c>
      <c r="P84" s="13" t="str">
        <f t="shared" si="14"/>
        <v>No</v>
      </c>
      <c r="Q84" s="13">
        <f t="shared" si="15"/>
        <v>0.85956258985817413</v>
      </c>
      <c r="R84" s="13"/>
      <c r="S84" s="13">
        <v>2019</v>
      </c>
      <c r="T84" s="13" t="str">
        <f t="shared" si="16"/>
        <v>No</v>
      </c>
      <c r="U84" s="13">
        <f t="shared" si="17"/>
        <v>0.77903944674262915</v>
      </c>
      <c r="V84" s="13">
        <v>55</v>
      </c>
      <c r="W84" s="13">
        <v>1421</v>
      </c>
      <c r="X84" s="13" t="s">
        <v>1044</v>
      </c>
      <c r="Y84" s="13">
        <v>25.764264399999998</v>
      </c>
      <c r="Z84" s="13">
        <v>-80.192724999999996</v>
      </c>
      <c r="AA84" s="14">
        <v>0.75471081667890494</v>
      </c>
    </row>
    <row r="85" spans="1:27" x14ac:dyDescent="0.3">
      <c r="A85" s="10" t="s">
        <v>17</v>
      </c>
      <c r="B85" s="11" t="s">
        <v>220</v>
      </c>
      <c r="C85" s="11" t="s">
        <v>221</v>
      </c>
      <c r="D85" s="11" t="s">
        <v>20</v>
      </c>
      <c r="E85" s="11">
        <v>90292</v>
      </c>
      <c r="F85" s="11">
        <v>3249000</v>
      </c>
      <c r="G85" t="str" cm="1">
        <f t="array" ref="G85">IF(OR(VLOOKUP($C85,Price_LookUp_tbl,11,FALSE)&gt;$F85,VLOOKUP($C85,Price_LookUp_tbl,12,FALSE)&lt;$F85),"Yes","No")</f>
        <v>Yes</v>
      </c>
      <c r="H85" s="11">
        <f t="shared" si="9"/>
        <v>1.7254669718207274</v>
      </c>
      <c r="I85" s="11">
        <v>4</v>
      </c>
      <c r="J85" s="11" t="str">
        <f t="shared" si="10"/>
        <v>No</v>
      </c>
      <c r="K85" s="11">
        <f t="shared" si="11"/>
        <v>1.7408653724219916</v>
      </c>
      <c r="L85" s="11">
        <v>4.5</v>
      </c>
      <c r="M85" s="11" t="str">
        <f t="shared" si="12"/>
        <v>No</v>
      </c>
      <c r="N85" s="11">
        <f t="shared" si="13"/>
        <v>1.5269869670099012</v>
      </c>
      <c r="O85" s="11">
        <v>4010</v>
      </c>
      <c r="P85" s="11" t="str">
        <f t="shared" si="14"/>
        <v>Yes</v>
      </c>
      <c r="Q85" s="11">
        <f t="shared" si="15"/>
        <v>1.8302505338551673</v>
      </c>
      <c r="R85" s="11">
        <v>2891</v>
      </c>
      <c r="S85" s="11">
        <v>1986</v>
      </c>
      <c r="T85" s="11" t="str">
        <f t="shared" si="16"/>
        <v>No</v>
      </c>
      <c r="U85" s="11">
        <f t="shared" si="17"/>
        <v>-0.19988217514216092</v>
      </c>
      <c r="V85" s="11">
        <v>32</v>
      </c>
      <c r="W85" s="11">
        <v>810</v>
      </c>
      <c r="X85" s="11" t="s">
        <v>21</v>
      </c>
      <c r="Y85" s="11">
        <v>33.974544100000003</v>
      </c>
      <c r="Z85" s="11">
        <v>-118.46000340000001</v>
      </c>
      <c r="AA85" s="15">
        <v>1.9462131635926092</v>
      </c>
    </row>
    <row r="86" spans="1:27" x14ac:dyDescent="0.3">
      <c r="A86" s="12" t="s">
        <v>17</v>
      </c>
      <c r="B86" s="13" t="s">
        <v>225</v>
      </c>
      <c r="C86" s="13" t="s">
        <v>221</v>
      </c>
      <c r="D86" s="13" t="s">
        <v>20</v>
      </c>
      <c r="E86" s="13">
        <v>90292</v>
      </c>
      <c r="F86" s="13">
        <v>3995000</v>
      </c>
      <c r="G86" t="str" cm="1">
        <f t="array" ref="G86">IF(OR(VLOOKUP($C86,Price_LookUp_tbl,11,FALSE)&gt;$F86,VLOOKUP($C86,Price_LookUp_tbl,12,FALSE)&lt;$F86),"Yes","No")</f>
        <v>Yes</v>
      </c>
      <c r="H86" s="13">
        <f t="shared" si="9"/>
        <v>2.5202214395284459</v>
      </c>
      <c r="I86" s="13">
        <v>4</v>
      </c>
      <c r="J86" s="13" t="str">
        <f t="shared" si="10"/>
        <v>No</v>
      </c>
      <c r="K86" s="13">
        <f t="shared" si="11"/>
        <v>1.7408653724219916</v>
      </c>
      <c r="L86" s="13">
        <v>4.5</v>
      </c>
      <c r="M86" s="13" t="str">
        <f t="shared" si="12"/>
        <v>No</v>
      </c>
      <c r="N86" s="13">
        <f t="shared" si="13"/>
        <v>1.5269869670099012</v>
      </c>
      <c r="O86" s="13">
        <v>4000</v>
      </c>
      <c r="P86" s="13" t="str">
        <f t="shared" si="14"/>
        <v>Yes</v>
      </c>
      <c r="Q86" s="13">
        <f t="shared" si="15"/>
        <v>1.820599409727391</v>
      </c>
      <c r="R86" s="13">
        <v>5014</v>
      </c>
      <c r="S86" s="13">
        <v>2021</v>
      </c>
      <c r="T86" s="13" t="str">
        <f t="shared" si="16"/>
        <v>No</v>
      </c>
      <c r="U86" s="13">
        <f t="shared" si="17"/>
        <v>1.8866071969558929</v>
      </c>
      <c r="V86" s="13">
        <v>32</v>
      </c>
      <c r="W86" s="13">
        <v>999</v>
      </c>
      <c r="X86" s="13" t="s">
        <v>21</v>
      </c>
      <c r="Y86" s="13">
        <v>33.986393100000001</v>
      </c>
      <c r="Z86" s="13">
        <v>-118.44850510000001</v>
      </c>
      <c r="AA86" s="14">
        <v>2.1439520796581135</v>
      </c>
    </row>
    <row r="87" spans="1:27" x14ac:dyDescent="0.3">
      <c r="A87" s="10" t="s">
        <v>17</v>
      </c>
      <c r="B87" s="11" t="s">
        <v>226</v>
      </c>
      <c r="C87" s="11" t="s">
        <v>221</v>
      </c>
      <c r="D87" s="11" t="s">
        <v>20</v>
      </c>
      <c r="E87" s="11">
        <v>90292</v>
      </c>
      <c r="F87" s="11">
        <v>3187000</v>
      </c>
      <c r="G87" t="str" cm="1">
        <f t="array" ref="G87">IF(OR(VLOOKUP($C87,Price_LookUp_tbl,11,FALSE)&gt;$F87,VLOOKUP($C87,Price_LookUp_tbl,12,FALSE)&lt;$F87),"Yes","No")</f>
        <v>Yes</v>
      </c>
      <c r="H87" s="11">
        <f t="shared" si="9"/>
        <v>1.6594149919308099</v>
      </c>
      <c r="I87" s="11">
        <v>4</v>
      </c>
      <c r="J87" s="11" t="str">
        <f t="shared" si="10"/>
        <v>No</v>
      </c>
      <c r="K87" s="11">
        <f t="shared" si="11"/>
        <v>1.7408653724219916</v>
      </c>
      <c r="L87" s="11">
        <v>4</v>
      </c>
      <c r="M87" s="11" t="str">
        <f t="shared" si="12"/>
        <v>No</v>
      </c>
      <c r="N87" s="11">
        <f t="shared" si="13"/>
        <v>1.0870076714307773</v>
      </c>
      <c r="O87" s="11">
        <v>4277</v>
      </c>
      <c r="P87" s="11" t="str">
        <f t="shared" si="14"/>
        <v>Yes</v>
      </c>
      <c r="Q87" s="11">
        <f t="shared" si="15"/>
        <v>2.0879355480667932</v>
      </c>
      <c r="R87" s="11">
        <v>3151</v>
      </c>
      <c r="S87" s="11">
        <v>1985</v>
      </c>
      <c r="T87" s="11" t="str">
        <f t="shared" si="16"/>
        <v>No</v>
      </c>
      <c r="U87" s="11">
        <f t="shared" si="17"/>
        <v>-0.25949615720210528</v>
      </c>
      <c r="V87" s="11">
        <v>17</v>
      </c>
      <c r="W87" s="11">
        <v>745</v>
      </c>
      <c r="X87" s="11" t="s">
        <v>21</v>
      </c>
      <c r="Y87" s="11">
        <v>33.973029699999998</v>
      </c>
      <c r="Z87" s="11">
        <v>-118.4590134</v>
      </c>
      <c r="AA87" s="15">
        <v>1.8272378477435249</v>
      </c>
    </row>
    <row r="88" spans="1:27" x14ac:dyDescent="0.3">
      <c r="A88" s="12" t="s">
        <v>17</v>
      </c>
      <c r="B88" s="13" t="s">
        <v>267</v>
      </c>
      <c r="C88" s="13" t="s">
        <v>256</v>
      </c>
      <c r="D88" s="13" t="s">
        <v>20</v>
      </c>
      <c r="E88" s="13">
        <v>90291</v>
      </c>
      <c r="F88" s="13">
        <v>8500000</v>
      </c>
      <c r="G88" t="str" cm="1">
        <f t="array" ref="G88">IF(OR(VLOOKUP($C88,Price_LookUp_tbl,11,FALSE)&gt;$F88,VLOOKUP($C88,Price_LookUp_tbl,12,FALSE)&lt;$F88),"Yes","No")</f>
        <v>Yes</v>
      </c>
      <c r="H88" s="13">
        <f t="shared" si="9"/>
        <v>1.6125055546339648</v>
      </c>
      <c r="I88" s="13">
        <v>5</v>
      </c>
      <c r="J88" s="13" t="str">
        <f t="shared" si="10"/>
        <v>No</v>
      </c>
      <c r="K88" s="13">
        <f t="shared" si="11"/>
        <v>1.174308054642619</v>
      </c>
      <c r="L88" s="13">
        <v>6.5</v>
      </c>
      <c r="M88" s="13" t="str">
        <f t="shared" si="12"/>
        <v>No</v>
      </c>
      <c r="N88" s="13">
        <f t="shared" si="13"/>
        <v>2.0380235788487164</v>
      </c>
      <c r="O88" s="13">
        <v>8091</v>
      </c>
      <c r="P88" s="13" t="str">
        <f t="shared" si="14"/>
        <v>Yes</v>
      </c>
      <c r="Q88" s="13">
        <f t="shared" si="15"/>
        <v>2.8432912273676583</v>
      </c>
      <c r="R88" s="13">
        <v>10858</v>
      </c>
      <c r="S88" s="13">
        <v>2020</v>
      </c>
      <c r="T88" s="13" t="str">
        <f t="shared" si="16"/>
        <v>No</v>
      </c>
      <c r="U88" s="13">
        <f t="shared" si="17"/>
        <v>1.1632384260558204</v>
      </c>
      <c r="V88" s="13">
        <v>28</v>
      </c>
      <c r="W88" s="13">
        <v>1051</v>
      </c>
      <c r="X88" s="13" t="s">
        <v>21</v>
      </c>
      <c r="Y88" s="13">
        <v>34.003650700000001</v>
      </c>
      <c r="Z88" s="13">
        <v>-118.4573881</v>
      </c>
      <c r="AA88" s="14">
        <v>1.4851403317229639</v>
      </c>
    </row>
    <row r="89" spans="1:27" x14ac:dyDescent="0.3">
      <c r="A89" s="10" t="s">
        <v>17</v>
      </c>
      <c r="B89" s="11" t="s">
        <v>699</v>
      </c>
      <c r="C89" s="11" t="s">
        <v>695</v>
      </c>
      <c r="D89" s="11" t="s">
        <v>689</v>
      </c>
      <c r="E89" s="11">
        <v>33139</v>
      </c>
      <c r="F89" s="11">
        <v>8900000</v>
      </c>
      <c r="G89" t="str" cm="1">
        <f t="array" ref="G89">IF(OR(VLOOKUP($C89,Price_LookUp_tbl,11,FALSE)&gt;$F89,VLOOKUP($C89,Price_LookUp_tbl,12,FALSE)&lt;$F89),"Yes","No")</f>
        <v>Yes</v>
      </c>
      <c r="H89" s="11">
        <f t="shared" si="9"/>
        <v>0.88406966348476912</v>
      </c>
      <c r="I89" s="11">
        <v>5</v>
      </c>
      <c r="J89" s="11" t="str">
        <f t="shared" si="10"/>
        <v>No</v>
      </c>
      <c r="K89" s="11">
        <f t="shared" si="11"/>
        <v>1.4818592382698701</v>
      </c>
      <c r="L89" s="11">
        <v>6</v>
      </c>
      <c r="M89" s="11" t="str">
        <f t="shared" si="12"/>
        <v>No</v>
      </c>
      <c r="N89" s="11">
        <f t="shared" si="13"/>
        <v>1.9861551601727729</v>
      </c>
      <c r="O89" s="11">
        <v>4680</v>
      </c>
      <c r="P89" s="11" t="str">
        <f t="shared" si="14"/>
        <v>Yes</v>
      </c>
      <c r="Q89" s="11">
        <f t="shared" si="15"/>
        <v>1.6363242940416756</v>
      </c>
      <c r="R89" s="11">
        <v>10400</v>
      </c>
      <c r="S89" s="11">
        <v>2021</v>
      </c>
      <c r="T89" s="11" t="str">
        <f t="shared" si="16"/>
        <v>No</v>
      </c>
      <c r="U89" s="11">
        <f t="shared" si="17"/>
        <v>1.5469557157021581</v>
      </c>
      <c r="V89" s="11">
        <v>28</v>
      </c>
      <c r="W89" s="11">
        <v>1902</v>
      </c>
      <c r="X89" s="11" t="s">
        <v>21</v>
      </c>
      <c r="Y89" s="11">
        <v>25.799642299999999</v>
      </c>
      <c r="Z89" s="11">
        <v>-80.134680500000002</v>
      </c>
      <c r="AA89" s="15">
        <v>1.1869346135518815</v>
      </c>
    </row>
    <row r="90" spans="1:27" x14ac:dyDescent="0.3">
      <c r="A90" s="12" t="s">
        <v>17</v>
      </c>
      <c r="B90" s="13" t="s">
        <v>702</v>
      </c>
      <c r="C90" s="13" t="s">
        <v>695</v>
      </c>
      <c r="D90" s="13" t="s">
        <v>689</v>
      </c>
      <c r="E90" s="13">
        <v>33139</v>
      </c>
      <c r="F90" s="13">
        <v>18500000</v>
      </c>
      <c r="G90" t="str" cm="1">
        <f t="array" ref="G90">IF(OR(VLOOKUP($C90,Price_LookUp_tbl,11,FALSE)&gt;$F90,VLOOKUP($C90,Price_LookUp_tbl,12,FALSE)&lt;$F90),"Yes","No")</f>
        <v>Yes</v>
      </c>
      <c r="H90" s="13">
        <f t="shared" si="9"/>
        <v>2.4299070701215992</v>
      </c>
      <c r="I90" s="13">
        <v>6</v>
      </c>
      <c r="J90" s="13" t="str">
        <f t="shared" si="10"/>
        <v>No</v>
      </c>
      <c r="K90" s="13">
        <f t="shared" si="11"/>
        <v>2.0781251796450131</v>
      </c>
      <c r="L90" s="13">
        <v>6.5</v>
      </c>
      <c r="M90" s="13" t="str">
        <f t="shared" si="12"/>
        <v>No</v>
      </c>
      <c r="N90" s="13">
        <f t="shared" si="13"/>
        <v>2.2800788398236924</v>
      </c>
      <c r="O90" s="13">
        <v>5292</v>
      </c>
      <c r="P90" s="13" t="str">
        <f t="shared" si="14"/>
        <v>Yes</v>
      </c>
      <c r="Q90" s="13">
        <f t="shared" si="15"/>
        <v>1.996960509313515</v>
      </c>
      <c r="R90" s="13">
        <v>10500</v>
      </c>
      <c r="S90" s="13">
        <v>2021</v>
      </c>
      <c r="T90" s="13" t="str">
        <f t="shared" si="16"/>
        <v>No</v>
      </c>
      <c r="U90" s="13">
        <f t="shared" si="17"/>
        <v>1.5469557157021581</v>
      </c>
      <c r="V90" s="13">
        <v>10</v>
      </c>
      <c r="W90" s="13">
        <v>3496</v>
      </c>
      <c r="X90" s="13" t="s">
        <v>21</v>
      </c>
      <c r="Y90" s="13">
        <v>25.7918141</v>
      </c>
      <c r="Z90" s="13">
        <v>-80.154272500000005</v>
      </c>
      <c r="AA90" s="14">
        <v>1.6284329412853351</v>
      </c>
    </row>
    <row r="91" spans="1:27" x14ac:dyDescent="0.3">
      <c r="A91" s="10" t="s">
        <v>17</v>
      </c>
      <c r="B91" s="11" t="s">
        <v>713</v>
      </c>
      <c r="C91" s="11" t="s">
        <v>695</v>
      </c>
      <c r="D91" s="11" t="s">
        <v>689</v>
      </c>
      <c r="E91" s="11">
        <v>33139</v>
      </c>
      <c r="F91" s="11">
        <v>13900000</v>
      </c>
      <c r="G91" t="str" cm="1">
        <f t="array" ref="G91">IF(OR(VLOOKUP($C91,Price_LookUp_tbl,11,FALSE)&gt;$F91,VLOOKUP($C91,Price_LookUp_tbl,12,FALSE)&lt;$F91),"Yes","No")</f>
        <v>Yes</v>
      </c>
      <c r="H91" s="11">
        <f t="shared" si="9"/>
        <v>1.6891933127747849</v>
      </c>
      <c r="I91" s="11">
        <v>6</v>
      </c>
      <c r="J91" s="11" t="str">
        <f t="shared" si="10"/>
        <v>No</v>
      </c>
      <c r="K91" s="11">
        <f t="shared" si="11"/>
        <v>2.0781251796450131</v>
      </c>
      <c r="L91" s="11">
        <v>6.5</v>
      </c>
      <c r="M91" s="11" t="str">
        <f t="shared" si="12"/>
        <v>No</v>
      </c>
      <c r="N91" s="11">
        <f t="shared" si="13"/>
        <v>2.2800788398236924</v>
      </c>
      <c r="O91" s="11">
        <v>6746</v>
      </c>
      <c r="P91" s="11" t="str">
        <f t="shared" si="14"/>
        <v>Yes</v>
      </c>
      <c r="Q91" s="11">
        <f t="shared" si="15"/>
        <v>2.8537661580149112</v>
      </c>
      <c r="R91" s="11">
        <v>14375</v>
      </c>
      <c r="S91" s="11">
        <v>2021</v>
      </c>
      <c r="T91" s="11" t="str">
        <f t="shared" si="16"/>
        <v>No</v>
      </c>
      <c r="U91" s="11">
        <f t="shared" si="17"/>
        <v>1.5469557157021581</v>
      </c>
      <c r="V91" s="11">
        <v>55</v>
      </c>
      <c r="W91" s="11">
        <v>2060</v>
      </c>
      <c r="X91" s="11" t="s">
        <v>21</v>
      </c>
      <c r="Y91" s="11">
        <v>25.781941</v>
      </c>
      <c r="Z91" s="11">
        <v>-80.157205899999994</v>
      </c>
      <c r="AA91" s="15">
        <v>1.4205013771491044</v>
      </c>
    </row>
    <row r="92" spans="1:27" x14ac:dyDescent="0.3">
      <c r="A92" s="12" t="s">
        <v>17</v>
      </c>
      <c r="B92" s="13" t="s">
        <v>716</v>
      </c>
      <c r="C92" s="13" t="s">
        <v>695</v>
      </c>
      <c r="D92" s="13" t="s">
        <v>689</v>
      </c>
      <c r="E92" s="13">
        <v>33140</v>
      </c>
      <c r="F92" s="13">
        <v>13750000</v>
      </c>
      <c r="G92" t="str" cm="1">
        <f t="array" ref="G92">IF(OR(VLOOKUP($C92,Price_LookUp_tbl,11,FALSE)&gt;$F92,VLOOKUP($C92,Price_LookUp_tbl,12,FALSE)&lt;$F92),"Yes","No")</f>
        <v>Yes</v>
      </c>
      <c r="H92" s="13">
        <f t="shared" si="9"/>
        <v>1.6650396032960844</v>
      </c>
      <c r="I92" s="13">
        <v>4</v>
      </c>
      <c r="J92" s="13" t="str">
        <f t="shared" si="10"/>
        <v>No</v>
      </c>
      <c r="K92" s="13">
        <f t="shared" si="11"/>
        <v>0.88559329689472721</v>
      </c>
      <c r="L92" s="13">
        <v>4.5</v>
      </c>
      <c r="M92" s="13" t="str">
        <f t="shared" si="12"/>
        <v>No</v>
      </c>
      <c r="N92" s="13">
        <f t="shared" si="13"/>
        <v>1.1043841212200152</v>
      </c>
      <c r="O92" s="13">
        <v>5154</v>
      </c>
      <c r="P92" s="13" t="str">
        <f t="shared" si="14"/>
        <v>Yes</v>
      </c>
      <c r="Q92" s="13">
        <f t="shared" si="15"/>
        <v>1.9156405784188846</v>
      </c>
      <c r="R92" s="13">
        <v>9635</v>
      </c>
      <c r="S92" s="13">
        <v>2023</v>
      </c>
      <c r="T92" s="13" t="str">
        <f t="shared" si="16"/>
        <v>No</v>
      </c>
      <c r="U92" s="13">
        <f t="shared" si="17"/>
        <v>1.6138587274943863</v>
      </c>
      <c r="V92" s="13">
        <v>143</v>
      </c>
      <c r="W92" s="13">
        <v>2668</v>
      </c>
      <c r="X92" s="13" t="s">
        <v>21</v>
      </c>
      <c r="Y92" s="13">
        <v>25.8237828</v>
      </c>
      <c r="Z92" s="13">
        <v>-80.132379700000001</v>
      </c>
      <c r="AA92" s="14">
        <v>0.52241858487590731</v>
      </c>
    </row>
    <row r="93" spans="1:27" x14ac:dyDescent="0.3">
      <c r="A93" s="10" t="s">
        <v>17</v>
      </c>
      <c r="B93" s="11" t="s">
        <v>718</v>
      </c>
      <c r="C93" s="11" t="s">
        <v>695</v>
      </c>
      <c r="D93" s="11" t="s">
        <v>689</v>
      </c>
      <c r="E93" s="11">
        <v>33140</v>
      </c>
      <c r="F93" s="11">
        <v>13900000</v>
      </c>
      <c r="G93" t="str" cm="1">
        <f t="array" ref="G93">IF(OR(VLOOKUP($C93,Price_LookUp_tbl,11,FALSE)&gt;$F93,VLOOKUP($C93,Price_LookUp_tbl,12,FALSE)&lt;$F93),"Yes","No")</f>
        <v>Yes</v>
      </c>
      <c r="H93" s="11">
        <f t="shared" si="9"/>
        <v>1.6891933127747849</v>
      </c>
      <c r="I93" s="11">
        <v>4</v>
      </c>
      <c r="J93" s="11" t="str">
        <f t="shared" si="10"/>
        <v>No</v>
      </c>
      <c r="K93" s="11">
        <f t="shared" si="11"/>
        <v>0.88559329689472721</v>
      </c>
      <c r="L93" s="11">
        <v>4.5</v>
      </c>
      <c r="M93" s="11" t="str">
        <f t="shared" si="12"/>
        <v>No</v>
      </c>
      <c r="N93" s="11">
        <f t="shared" si="13"/>
        <v>1.1043841212200152</v>
      </c>
      <c r="O93" s="11">
        <v>6388</v>
      </c>
      <c r="P93" s="11" t="str">
        <f t="shared" si="14"/>
        <v>Yes</v>
      </c>
      <c r="Q93" s="11">
        <f t="shared" si="15"/>
        <v>2.6428057575781163</v>
      </c>
      <c r="R93" s="11">
        <v>9773</v>
      </c>
      <c r="S93" s="11">
        <v>2023</v>
      </c>
      <c r="T93" s="11" t="str">
        <f t="shared" si="16"/>
        <v>No</v>
      </c>
      <c r="U93" s="11">
        <f t="shared" si="17"/>
        <v>1.6138587274943863</v>
      </c>
      <c r="V93" s="11">
        <v>121</v>
      </c>
      <c r="W93" s="11">
        <v>2176</v>
      </c>
      <c r="X93" s="11" t="s">
        <v>21</v>
      </c>
      <c r="Y93" s="11">
        <v>25.8247386</v>
      </c>
      <c r="Z93" s="11">
        <v>-80.133137599999998</v>
      </c>
      <c r="AA93" s="15">
        <v>0.56951876099940701</v>
      </c>
    </row>
    <row r="94" spans="1:27" x14ac:dyDescent="0.3">
      <c r="A94" s="12" t="s">
        <v>17</v>
      </c>
      <c r="B94" s="13" t="s">
        <v>733</v>
      </c>
      <c r="C94" s="13" t="s">
        <v>695</v>
      </c>
      <c r="D94" s="13" t="s">
        <v>689</v>
      </c>
      <c r="E94" s="13">
        <v>33140</v>
      </c>
      <c r="F94" s="13">
        <v>14990000</v>
      </c>
      <c r="G94" t="str" cm="1">
        <f t="array" ref="G94">IF(OR(VLOOKUP($C94,Price_LookUp_tbl,11,FALSE)&gt;$F94,VLOOKUP($C94,Price_LookUp_tbl,12,FALSE)&lt;$F94),"Yes","No")</f>
        <v>Yes</v>
      </c>
      <c r="H94" s="13">
        <f t="shared" si="9"/>
        <v>1.8647102683200083</v>
      </c>
      <c r="I94" s="13">
        <v>6</v>
      </c>
      <c r="J94" s="13" t="str">
        <f t="shared" si="10"/>
        <v>No</v>
      </c>
      <c r="K94" s="13">
        <f t="shared" si="11"/>
        <v>2.0781251796450131</v>
      </c>
      <c r="L94" s="13">
        <v>6</v>
      </c>
      <c r="M94" s="13" t="str">
        <f t="shared" si="12"/>
        <v>No</v>
      </c>
      <c r="N94" s="13">
        <f t="shared" si="13"/>
        <v>1.9861551601727729</v>
      </c>
      <c r="O94" s="13">
        <v>5248</v>
      </c>
      <c r="P94" s="13" t="str">
        <f t="shared" si="14"/>
        <v>Yes</v>
      </c>
      <c r="Q94" s="13">
        <f t="shared" si="15"/>
        <v>1.971032415405082</v>
      </c>
      <c r="R94" s="13">
        <v>10000</v>
      </c>
      <c r="S94" s="13">
        <v>2023</v>
      </c>
      <c r="T94" s="13" t="str">
        <f t="shared" si="16"/>
        <v>No</v>
      </c>
      <c r="U94" s="13">
        <f t="shared" si="17"/>
        <v>1.6138587274943863</v>
      </c>
      <c r="V94" s="13">
        <v>128</v>
      </c>
      <c r="W94" s="13">
        <v>2856</v>
      </c>
      <c r="X94" s="13" t="s">
        <v>21</v>
      </c>
      <c r="Y94" s="13">
        <v>25.809072700000002</v>
      </c>
      <c r="Z94" s="13">
        <v>-80.136817699999995</v>
      </c>
      <c r="AA94" s="14">
        <v>0.53928359632652745</v>
      </c>
    </row>
    <row r="95" spans="1:27" x14ac:dyDescent="0.3">
      <c r="A95" s="10" t="s">
        <v>17</v>
      </c>
      <c r="B95" s="11" t="s">
        <v>735</v>
      </c>
      <c r="C95" s="11" t="s">
        <v>695</v>
      </c>
      <c r="D95" s="11" t="s">
        <v>689</v>
      </c>
      <c r="E95" s="11">
        <v>33140</v>
      </c>
      <c r="F95" s="11">
        <v>13999999</v>
      </c>
      <c r="G95" t="str" cm="1">
        <f t="array" ref="G95">IF(OR(VLOOKUP($C95,Price_LookUp_tbl,11,FALSE)&gt;$F95,VLOOKUP($C95,Price_LookUp_tbl,12,FALSE)&lt;$F95),"Yes","No")</f>
        <v>Yes</v>
      </c>
      <c r="H95" s="11">
        <f t="shared" si="9"/>
        <v>1.7052956247358553</v>
      </c>
      <c r="I95" s="11">
        <v>5</v>
      </c>
      <c r="J95" s="11" t="str">
        <f t="shared" si="10"/>
        <v>No</v>
      </c>
      <c r="K95" s="11">
        <f t="shared" si="11"/>
        <v>1.4818592382698701</v>
      </c>
      <c r="L95" s="11">
        <v>6.5</v>
      </c>
      <c r="M95" s="11" t="str">
        <f t="shared" si="12"/>
        <v>No</v>
      </c>
      <c r="N95" s="11">
        <f t="shared" si="13"/>
        <v>2.2800788398236924</v>
      </c>
      <c r="O95" s="11">
        <v>5363</v>
      </c>
      <c r="P95" s="11" t="str">
        <f t="shared" si="14"/>
        <v>Yes</v>
      </c>
      <c r="Q95" s="11">
        <f t="shared" si="15"/>
        <v>2.0387990244839407</v>
      </c>
      <c r="R95" s="11">
        <v>10960</v>
      </c>
      <c r="S95" s="11">
        <v>2016</v>
      </c>
      <c r="T95" s="11" t="str">
        <f t="shared" si="16"/>
        <v>No</v>
      </c>
      <c r="U95" s="11">
        <f t="shared" si="17"/>
        <v>1.3796981862215876</v>
      </c>
      <c r="V95" s="11">
        <v>158</v>
      </c>
      <c r="W95" s="11">
        <v>2610</v>
      </c>
      <c r="X95" s="11" t="s">
        <v>21</v>
      </c>
      <c r="Y95" s="11">
        <v>25.809201999999999</v>
      </c>
      <c r="Z95" s="11">
        <v>-80.134353399999995</v>
      </c>
      <c r="AA95" s="15">
        <v>0.53069900774154322</v>
      </c>
    </row>
    <row r="96" spans="1:27" x14ac:dyDescent="0.3">
      <c r="A96" s="12" t="s">
        <v>17</v>
      </c>
      <c r="B96" s="13" t="s">
        <v>769</v>
      </c>
      <c r="C96" s="13" t="s">
        <v>695</v>
      </c>
      <c r="D96" s="13" t="s">
        <v>689</v>
      </c>
      <c r="E96" s="13">
        <v>33140</v>
      </c>
      <c r="F96" s="13">
        <v>11800000</v>
      </c>
      <c r="G96" t="str" cm="1">
        <f t="array" ref="G96">IF(OR(VLOOKUP($C96,Price_LookUp_tbl,11,FALSE)&gt;$F96,VLOOKUP($C96,Price_LookUp_tbl,12,FALSE)&lt;$F96),"Yes","No")</f>
        <v>Yes</v>
      </c>
      <c r="H96" s="13">
        <f t="shared" si="9"/>
        <v>1.3510413800729781</v>
      </c>
      <c r="I96" s="13">
        <v>5</v>
      </c>
      <c r="J96" s="13" t="str">
        <f t="shared" si="10"/>
        <v>No</v>
      </c>
      <c r="K96" s="13">
        <f t="shared" si="11"/>
        <v>1.4818592382698701</v>
      </c>
      <c r="L96" s="13">
        <v>6</v>
      </c>
      <c r="M96" s="13" t="str">
        <f t="shared" si="12"/>
        <v>No</v>
      </c>
      <c r="N96" s="13">
        <f t="shared" si="13"/>
        <v>1.9861551601727729</v>
      </c>
      <c r="O96" s="13">
        <v>6250</v>
      </c>
      <c r="P96" s="13" t="str">
        <f t="shared" si="14"/>
        <v>Yes</v>
      </c>
      <c r="Q96" s="13">
        <f t="shared" si="15"/>
        <v>2.5614858266834859</v>
      </c>
      <c r="R96" s="13">
        <v>21375</v>
      </c>
      <c r="S96" s="13">
        <v>1929</v>
      </c>
      <c r="T96" s="13" t="str">
        <f t="shared" si="16"/>
        <v>No</v>
      </c>
      <c r="U96" s="13">
        <f t="shared" si="17"/>
        <v>-1.5305828267403414</v>
      </c>
      <c r="V96" s="13">
        <v>41</v>
      </c>
      <c r="W96" s="13">
        <v>1888</v>
      </c>
      <c r="X96" s="13" t="s">
        <v>21</v>
      </c>
      <c r="Y96" s="13">
        <v>25.828197200000002</v>
      </c>
      <c r="Z96" s="13">
        <v>-80.124353499999998</v>
      </c>
      <c r="AA96" s="14">
        <v>1.0533284169001023</v>
      </c>
    </row>
    <row r="97" spans="1:27" x14ac:dyDescent="0.3">
      <c r="A97" s="10" t="s">
        <v>17</v>
      </c>
      <c r="B97" s="11" t="s">
        <v>801</v>
      </c>
      <c r="C97" s="11" t="s">
        <v>695</v>
      </c>
      <c r="D97" s="11" t="s">
        <v>689</v>
      </c>
      <c r="E97" s="11">
        <v>33141</v>
      </c>
      <c r="F97" s="11">
        <v>15995000</v>
      </c>
      <c r="G97" t="str" cm="1">
        <f t="array" ref="G97">IF(OR(VLOOKUP($C97,Price_LookUp_tbl,11,FALSE)&gt;$F97,VLOOKUP($C97,Price_LookUp_tbl,12,FALSE)&lt;$F97),"Yes","No")</f>
        <v>Yes</v>
      </c>
      <c r="H97" s="11">
        <f t="shared" si="9"/>
        <v>2.0265401218273014</v>
      </c>
      <c r="I97" s="11">
        <v>5</v>
      </c>
      <c r="J97" s="11" t="str">
        <f t="shared" si="10"/>
        <v>No</v>
      </c>
      <c r="K97" s="11">
        <f t="shared" si="11"/>
        <v>1.4818592382698701</v>
      </c>
      <c r="L97" s="11">
        <v>5.5</v>
      </c>
      <c r="M97" s="11" t="str">
        <f t="shared" si="12"/>
        <v>No</v>
      </c>
      <c r="N97" s="11">
        <f t="shared" si="13"/>
        <v>1.6922314805218537</v>
      </c>
      <c r="O97" s="11">
        <v>5082</v>
      </c>
      <c r="P97" s="11" t="str">
        <f t="shared" si="14"/>
        <v>Yes</v>
      </c>
      <c r="Q97" s="11">
        <f t="shared" si="15"/>
        <v>1.8732127883869034</v>
      </c>
      <c r="R97" s="11">
        <v>16200</v>
      </c>
      <c r="S97" s="11">
        <v>1991</v>
      </c>
      <c r="T97" s="11" t="str">
        <f t="shared" si="16"/>
        <v>No</v>
      </c>
      <c r="U97" s="11">
        <f t="shared" si="17"/>
        <v>0.54341053881873447</v>
      </c>
      <c r="V97" s="11">
        <v>17</v>
      </c>
      <c r="W97" s="11">
        <v>3147</v>
      </c>
      <c r="X97" s="11" t="s">
        <v>21</v>
      </c>
      <c r="Y97" s="11">
        <v>25.8449092</v>
      </c>
      <c r="Z97" s="11">
        <v>-80.124123499999996</v>
      </c>
      <c r="AA97" s="15">
        <v>1.2229190306969118</v>
      </c>
    </row>
    <row r="98" spans="1:27" x14ac:dyDescent="0.3">
      <c r="A98" s="12" t="s">
        <v>17</v>
      </c>
      <c r="B98" s="13" t="s">
        <v>805</v>
      </c>
      <c r="C98" s="13" t="s">
        <v>695</v>
      </c>
      <c r="D98" s="13" t="s">
        <v>689</v>
      </c>
      <c r="E98" s="13">
        <v>33141</v>
      </c>
      <c r="F98" s="13">
        <v>21900000</v>
      </c>
      <c r="G98" t="str" cm="1">
        <f t="array" ref="G98">IF(OR(VLOOKUP($C98,Price_LookUp_tbl,11,FALSE)&gt;$F98,VLOOKUP($C98,Price_LookUp_tbl,12,FALSE)&lt;$F98),"Yes","No")</f>
        <v>Yes</v>
      </c>
      <c r="H98" s="13">
        <f t="shared" si="9"/>
        <v>2.9773911516388099</v>
      </c>
      <c r="I98" s="13">
        <v>6</v>
      </c>
      <c r="J98" s="13" t="str">
        <f t="shared" si="10"/>
        <v>No</v>
      </c>
      <c r="K98" s="13">
        <f t="shared" si="11"/>
        <v>2.0781251796450131</v>
      </c>
      <c r="L98" s="13">
        <v>4</v>
      </c>
      <c r="M98" s="13" t="str">
        <f t="shared" si="12"/>
        <v>No</v>
      </c>
      <c r="N98" s="13">
        <f t="shared" si="13"/>
        <v>0.81046044156909602</v>
      </c>
      <c r="O98" s="13">
        <v>5570</v>
      </c>
      <c r="P98" s="13" t="str">
        <f t="shared" si="14"/>
        <v>Yes</v>
      </c>
      <c r="Q98" s="13">
        <f t="shared" si="15"/>
        <v>2.1607789208258863</v>
      </c>
      <c r="R98" s="13">
        <v>16200</v>
      </c>
      <c r="S98" s="13">
        <v>1940</v>
      </c>
      <c r="T98" s="13" t="str">
        <f t="shared" si="16"/>
        <v>No</v>
      </c>
      <c r="U98" s="13">
        <f t="shared" si="17"/>
        <v>-1.162616261883086</v>
      </c>
      <c r="V98" s="13">
        <v>7</v>
      </c>
      <c r="W98" s="13">
        <v>3932</v>
      </c>
      <c r="X98" s="13" t="s">
        <v>21</v>
      </c>
      <c r="Y98" s="13">
        <v>25.8488182</v>
      </c>
      <c r="Z98" s="13">
        <v>-80.123797300000007</v>
      </c>
      <c r="AA98" s="14">
        <v>0.96902668664463798</v>
      </c>
    </row>
    <row r="99" spans="1:27" x14ac:dyDescent="0.3">
      <c r="A99" s="10" t="s">
        <v>396</v>
      </c>
      <c r="B99" s="11" t="s">
        <v>1128</v>
      </c>
      <c r="C99" s="11" t="s">
        <v>688</v>
      </c>
      <c r="D99" s="11" t="s">
        <v>689</v>
      </c>
      <c r="E99" s="11">
        <v>33131</v>
      </c>
      <c r="F99" s="11">
        <v>3883900</v>
      </c>
      <c r="G99" t="str" cm="1">
        <f t="array" ref="G99">IF(OR(VLOOKUP($C99,Price_LookUp_tbl,11,FALSE)&gt;$F99,VLOOKUP($C99,Price_LookUp_tbl,12,FALSE)&lt;$F99),"Yes","No")</f>
        <v>Yes</v>
      </c>
      <c r="H99" s="11">
        <f t="shared" si="9"/>
        <v>0.97016543170069969</v>
      </c>
      <c r="I99" s="11">
        <v>3</v>
      </c>
      <c r="J99" s="11" t="str">
        <f t="shared" si="10"/>
        <v>No</v>
      </c>
      <c r="K99" s="11">
        <f t="shared" si="11"/>
        <v>1.172680249868705</v>
      </c>
      <c r="L99" s="11">
        <v>3.5</v>
      </c>
      <c r="M99" s="11" t="str">
        <f t="shared" si="12"/>
        <v>No</v>
      </c>
      <c r="N99" s="11">
        <f t="shared" si="13"/>
        <v>1.1373036839270927</v>
      </c>
      <c r="O99" s="11">
        <v>2790</v>
      </c>
      <c r="P99" s="11" t="str">
        <f t="shared" si="14"/>
        <v>Yes</v>
      </c>
      <c r="Q99" s="11">
        <f t="shared" si="15"/>
        <v>1.6864293808299189</v>
      </c>
      <c r="R99" s="11"/>
      <c r="S99" s="11">
        <v>2026</v>
      </c>
      <c r="T99" s="11" t="str">
        <f t="shared" si="16"/>
        <v>No</v>
      </c>
      <c r="U99" s="11">
        <f t="shared" si="17"/>
        <v>1.3499752075578546</v>
      </c>
      <c r="V99" s="11">
        <v>336</v>
      </c>
      <c r="W99" s="11">
        <v>1392</v>
      </c>
      <c r="X99" s="11" t="s">
        <v>834</v>
      </c>
      <c r="Y99" s="11">
        <v>25.759629100000002</v>
      </c>
      <c r="Z99" s="11">
        <v>-80.192688500000003</v>
      </c>
      <c r="AA99" s="15">
        <v>0.45824043060535247</v>
      </c>
    </row>
    <row r="100" spans="1:27" x14ac:dyDescent="0.3">
      <c r="A100" s="12" t="s">
        <v>396</v>
      </c>
      <c r="B100" s="13" t="s">
        <v>1136</v>
      </c>
      <c r="C100" s="13" t="s">
        <v>688</v>
      </c>
      <c r="D100" s="13" t="s">
        <v>689</v>
      </c>
      <c r="E100" s="13">
        <v>33131</v>
      </c>
      <c r="F100" s="13">
        <v>5900000</v>
      </c>
      <c r="G100" t="str" cm="1">
        <f t="array" ref="G100">IF(OR(VLOOKUP($C100,Price_LookUp_tbl,11,FALSE)&gt;$F100,VLOOKUP($C100,Price_LookUp_tbl,12,FALSE)&lt;$F100),"Yes","No")</f>
        <v>Yes</v>
      </c>
      <c r="H100" s="13">
        <f t="shared" si="9"/>
        <v>1.7644740229726612</v>
      </c>
      <c r="I100" s="13">
        <v>3</v>
      </c>
      <c r="J100" s="13" t="str">
        <f t="shared" si="10"/>
        <v>No</v>
      </c>
      <c r="K100" s="13">
        <f t="shared" si="11"/>
        <v>1.172680249868705</v>
      </c>
      <c r="L100" s="13">
        <v>3.5</v>
      </c>
      <c r="M100" s="13" t="str">
        <f t="shared" si="12"/>
        <v>No</v>
      </c>
      <c r="N100" s="13">
        <f t="shared" si="13"/>
        <v>1.1373036839270927</v>
      </c>
      <c r="O100" s="13">
        <v>3083</v>
      </c>
      <c r="P100" s="13" t="str">
        <f t="shared" si="14"/>
        <v>Yes</v>
      </c>
      <c r="Q100" s="13">
        <f t="shared" si="15"/>
        <v>2.0257458650802289</v>
      </c>
      <c r="R100" s="13"/>
      <c r="S100" s="13">
        <v>2017</v>
      </c>
      <c r="T100" s="13" t="str">
        <f t="shared" si="16"/>
        <v>No</v>
      </c>
      <c r="U100" s="13">
        <f t="shared" si="17"/>
        <v>0.61591494365256483</v>
      </c>
      <c r="V100" s="13">
        <v>44</v>
      </c>
      <c r="W100" s="13">
        <v>1914</v>
      </c>
      <c r="X100" s="13" t="s">
        <v>1137</v>
      </c>
      <c r="Y100" s="13">
        <v>25.7581414</v>
      </c>
      <c r="Z100" s="13">
        <v>-80.192430799999997</v>
      </c>
      <c r="AA100" s="14">
        <v>0.38080243724058205</v>
      </c>
    </row>
    <row r="101" spans="1:27" x14ac:dyDescent="0.3">
      <c r="A101" s="10" t="s">
        <v>396</v>
      </c>
      <c r="B101" s="11" t="s">
        <v>1354</v>
      </c>
      <c r="C101" s="11" t="s">
        <v>688</v>
      </c>
      <c r="D101" s="11" t="s">
        <v>689</v>
      </c>
      <c r="E101" s="11">
        <v>33132</v>
      </c>
      <c r="F101" s="11">
        <v>2695000</v>
      </c>
      <c r="G101" t="str" cm="1">
        <f t="array" ref="G101">IF(OR(VLOOKUP($C101,Price_LookUp_tbl,11,FALSE)&gt;$F101,VLOOKUP($C101,Price_LookUp_tbl,12,FALSE)&lt;$F101),"Yes","No")</f>
        <v>Yes</v>
      </c>
      <c r="H101" s="11">
        <f t="shared" si="9"/>
        <v>0.50175935850828113</v>
      </c>
      <c r="I101" s="11">
        <v>2</v>
      </c>
      <c r="J101" s="11" t="str">
        <f t="shared" si="10"/>
        <v>No</v>
      </c>
      <c r="K101" s="11">
        <f t="shared" si="11"/>
        <v>8.28088559132798E-2</v>
      </c>
      <c r="L101" s="11">
        <v>2</v>
      </c>
      <c r="M101" s="11" t="str">
        <f t="shared" si="12"/>
        <v>No</v>
      </c>
      <c r="N101" s="11">
        <f t="shared" si="13"/>
        <v>-0.19099756523966455</v>
      </c>
      <c r="O101" s="11">
        <v>3457</v>
      </c>
      <c r="P101" s="11" t="str">
        <f t="shared" si="14"/>
        <v>Yes</v>
      </c>
      <c r="Q101" s="11">
        <f t="shared" si="15"/>
        <v>2.4588665651130475</v>
      </c>
      <c r="R101" s="11"/>
      <c r="S101" s="11">
        <v>2005</v>
      </c>
      <c r="T101" s="11" t="str">
        <f t="shared" si="16"/>
        <v>No</v>
      </c>
      <c r="U101" s="11">
        <f t="shared" si="17"/>
        <v>-0.3628320748878216</v>
      </c>
      <c r="V101" s="11">
        <v>160</v>
      </c>
      <c r="W101" s="11">
        <v>780</v>
      </c>
      <c r="X101" s="11" t="s">
        <v>1355</v>
      </c>
      <c r="Y101" s="11">
        <v>25.792135200000001</v>
      </c>
      <c r="Z101" s="11">
        <v>-80.193521799999999</v>
      </c>
      <c r="AA101" s="15">
        <v>0.28155108330449008</v>
      </c>
    </row>
    <row r="102" spans="1:27" x14ac:dyDescent="0.3">
      <c r="A102" s="12" t="s">
        <v>396</v>
      </c>
      <c r="B102" s="13" t="s">
        <v>2099</v>
      </c>
      <c r="C102" s="13" t="s">
        <v>695</v>
      </c>
      <c r="D102" s="13" t="s">
        <v>689</v>
      </c>
      <c r="E102" s="13">
        <v>33140</v>
      </c>
      <c r="F102" s="13">
        <v>18395000</v>
      </c>
      <c r="G102" t="str" cm="1">
        <f t="array" ref="G102">IF(OR(VLOOKUP($C102,Price_LookUp_tbl,11,FALSE)&gt;$F102,VLOOKUP($C102,Price_LookUp_tbl,12,FALSE)&lt;$F102),"Yes","No")</f>
        <v>Yes</v>
      </c>
      <c r="H102" s="13">
        <f t="shared" si="9"/>
        <v>2.4129994734865088</v>
      </c>
      <c r="I102" s="13">
        <v>4</v>
      </c>
      <c r="J102" s="13" t="str">
        <f t="shared" si="10"/>
        <v>No</v>
      </c>
      <c r="K102" s="13">
        <f t="shared" si="11"/>
        <v>0.88559329689472721</v>
      </c>
      <c r="L102" s="13">
        <v>5</v>
      </c>
      <c r="M102" s="13" t="str">
        <f t="shared" si="12"/>
        <v>No</v>
      </c>
      <c r="N102" s="13">
        <f t="shared" si="13"/>
        <v>1.3983078008709344</v>
      </c>
      <c r="O102" s="13">
        <v>5685</v>
      </c>
      <c r="P102" s="13" t="str">
        <f t="shared" si="14"/>
        <v>Yes</v>
      </c>
      <c r="Q102" s="13">
        <f t="shared" si="15"/>
        <v>2.2285455299047454</v>
      </c>
      <c r="R102" s="13"/>
      <c r="S102" s="13">
        <v>2007</v>
      </c>
      <c r="T102" s="13" t="str">
        <f t="shared" si="16"/>
        <v>No</v>
      </c>
      <c r="U102" s="13">
        <f t="shared" si="17"/>
        <v>1.0786346331565604</v>
      </c>
      <c r="V102" s="13">
        <v>1</v>
      </c>
      <c r="W102" s="13">
        <v>3236</v>
      </c>
      <c r="X102" s="13" t="s">
        <v>2100</v>
      </c>
      <c r="Y102" s="13">
        <v>25.8418797</v>
      </c>
      <c r="Z102" s="13">
        <v>-80.120968899999994</v>
      </c>
      <c r="AA102" s="14">
        <v>1.4796022053690001</v>
      </c>
    </row>
    <row r="103" spans="1:27" x14ac:dyDescent="0.3">
      <c r="A103" s="10" t="s">
        <v>17</v>
      </c>
      <c r="B103" s="11" t="s">
        <v>65</v>
      </c>
      <c r="C103" s="11" t="s">
        <v>46</v>
      </c>
      <c r="D103" s="11" t="s">
        <v>20</v>
      </c>
      <c r="E103" s="11">
        <v>90045</v>
      </c>
      <c r="F103" s="11">
        <v>3495000</v>
      </c>
      <c r="G103" t="str" cm="1">
        <f t="array" ref="G103">IF(OR(VLOOKUP($C103,Price_LookUp_tbl,11,FALSE)&gt;$F103,VLOOKUP($C103,Price_LookUp_tbl,12,FALSE)&lt;$F103),"Yes","No")</f>
        <v>Yes</v>
      </c>
      <c r="H103" s="11">
        <f t="shared" si="9"/>
        <v>2.0683324305267914</v>
      </c>
      <c r="I103" s="11">
        <v>5</v>
      </c>
      <c r="J103" s="11" t="str">
        <f t="shared" si="10"/>
        <v>No</v>
      </c>
      <c r="K103" s="11">
        <f t="shared" si="11"/>
        <v>1.4487145475015126</v>
      </c>
      <c r="L103" s="11">
        <v>4.5</v>
      </c>
      <c r="M103" s="11" t="str">
        <f t="shared" si="12"/>
        <v>No</v>
      </c>
      <c r="N103" s="11">
        <f t="shared" si="13"/>
        <v>1.5026826861842004</v>
      </c>
      <c r="O103" s="11">
        <v>3534</v>
      </c>
      <c r="P103" s="11" t="str">
        <f t="shared" si="14"/>
        <v>No</v>
      </c>
      <c r="Q103" s="11">
        <f t="shared" si="15"/>
        <v>1.6569880004027222</v>
      </c>
      <c r="R103" s="11">
        <v>6111</v>
      </c>
      <c r="S103" s="11">
        <v>2023</v>
      </c>
      <c r="T103" s="11" t="str">
        <f t="shared" si="16"/>
        <v>Yes</v>
      </c>
      <c r="U103" s="11">
        <f t="shared" si="17"/>
        <v>2.241359743572076</v>
      </c>
      <c r="V103" s="11">
        <v>20</v>
      </c>
      <c r="W103" s="11">
        <v>989</v>
      </c>
      <c r="X103" s="11" t="s">
        <v>21</v>
      </c>
      <c r="Y103" s="11">
        <v>33.964448400000002</v>
      </c>
      <c r="Z103" s="11">
        <v>-118.39965890000001</v>
      </c>
      <c r="AA103" s="15">
        <v>2.7830125202832363</v>
      </c>
    </row>
    <row r="104" spans="1:27" x14ac:dyDescent="0.3">
      <c r="A104" s="12" t="s">
        <v>17</v>
      </c>
      <c r="B104" s="13" t="s">
        <v>114</v>
      </c>
      <c r="C104" s="13" t="s">
        <v>46</v>
      </c>
      <c r="D104" s="13" t="s">
        <v>20</v>
      </c>
      <c r="E104" s="13">
        <v>90045</v>
      </c>
      <c r="F104" s="13">
        <v>2995000</v>
      </c>
      <c r="G104" t="str" cm="1">
        <f t="array" ref="G104">IF(OR(VLOOKUP($C104,Price_LookUp_tbl,11,FALSE)&gt;$F104,VLOOKUP($C104,Price_LookUp_tbl,12,FALSE)&lt;$F104),"Yes","No")</f>
        <v>Yes</v>
      </c>
      <c r="H104" s="13">
        <f t="shared" si="9"/>
        <v>1.4745145087917551</v>
      </c>
      <c r="I104" s="13">
        <v>4</v>
      </c>
      <c r="J104" s="13" t="str">
        <f t="shared" si="10"/>
        <v>No</v>
      </c>
      <c r="K104" s="13">
        <f t="shared" si="11"/>
        <v>0.52558016141915342</v>
      </c>
      <c r="L104" s="13">
        <v>4</v>
      </c>
      <c r="M104" s="13" t="str">
        <f t="shared" si="12"/>
        <v>No</v>
      </c>
      <c r="N104" s="13">
        <f t="shared" si="13"/>
        <v>1.0790869495437982</v>
      </c>
      <c r="O104" s="13">
        <v>2979</v>
      </c>
      <c r="P104" s="13" t="str">
        <f t="shared" si="14"/>
        <v>No</v>
      </c>
      <c r="Q104" s="13">
        <f t="shared" si="15"/>
        <v>1.0528339248355787</v>
      </c>
      <c r="R104" s="13">
        <v>5713</v>
      </c>
      <c r="S104" s="13">
        <v>2023</v>
      </c>
      <c r="T104" s="13" t="str">
        <f t="shared" si="16"/>
        <v>Yes</v>
      </c>
      <c r="U104" s="13">
        <f t="shared" si="17"/>
        <v>2.241359743572076</v>
      </c>
      <c r="V104" s="13">
        <v>14</v>
      </c>
      <c r="W104" s="13">
        <v>1005</v>
      </c>
      <c r="X104" s="13" t="s">
        <v>21</v>
      </c>
      <c r="Y104" s="13">
        <v>33.966465399999997</v>
      </c>
      <c r="Z104" s="13">
        <v>-118.40787829999999</v>
      </c>
      <c r="AA104" s="14">
        <v>2.4174501002236393</v>
      </c>
    </row>
    <row r="105" spans="1:27" x14ac:dyDescent="0.3">
      <c r="A105" s="10" t="s">
        <v>17</v>
      </c>
      <c r="B105" s="11" t="s">
        <v>92</v>
      </c>
      <c r="C105" s="11" t="s">
        <v>46</v>
      </c>
      <c r="D105" s="11" t="s">
        <v>20</v>
      </c>
      <c r="E105" s="11">
        <v>90045</v>
      </c>
      <c r="F105" s="11">
        <v>2995000</v>
      </c>
      <c r="G105" t="str" cm="1">
        <f t="array" ref="G105">IF(OR(VLOOKUP($C105,Price_LookUp_tbl,11,FALSE)&gt;$F105,VLOOKUP($C105,Price_LookUp_tbl,12,FALSE)&lt;$F105),"Yes","No")</f>
        <v>Yes</v>
      </c>
      <c r="H105" s="11">
        <f t="shared" si="9"/>
        <v>1.4745145087917551</v>
      </c>
      <c r="I105" s="11">
        <v>5</v>
      </c>
      <c r="J105" s="11" t="str">
        <f t="shared" si="10"/>
        <v>No</v>
      </c>
      <c r="K105" s="11">
        <f t="shared" si="11"/>
        <v>1.4487145475015126</v>
      </c>
      <c r="L105" s="11">
        <v>4.5</v>
      </c>
      <c r="M105" s="11" t="str">
        <f t="shared" si="12"/>
        <v>No</v>
      </c>
      <c r="N105" s="11">
        <f t="shared" si="13"/>
        <v>1.5026826861842004</v>
      </c>
      <c r="O105" s="11">
        <v>3729</v>
      </c>
      <c r="P105" s="11" t="str">
        <f t="shared" si="14"/>
        <v>No</v>
      </c>
      <c r="Q105" s="11">
        <f t="shared" si="15"/>
        <v>1.8692583512776646</v>
      </c>
      <c r="R105" s="11">
        <v>5997</v>
      </c>
      <c r="S105" s="11">
        <v>1950</v>
      </c>
      <c r="T105" s="11" t="str">
        <f t="shared" si="16"/>
        <v>No</v>
      </c>
      <c r="U105" s="11">
        <f t="shared" si="17"/>
        <v>-0.50130987535173621</v>
      </c>
      <c r="V105" s="11">
        <v>26</v>
      </c>
      <c r="W105" s="11">
        <v>803</v>
      </c>
      <c r="X105" s="11" t="s">
        <v>21</v>
      </c>
      <c r="Y105" s="11">
        <v>33.972547200000001</v>
      </c>
      <c r="Z105" s="11">
        <v>-118.40816</v>
      </c>
      <c r="AA105" s="15">
        <v>2.6350594456985892</v>
      </c>
    </row>
    <row r="106" spans="1:27" x14ac:dyDescent="0.3">
      <c r="A106" s="12" t="s">
        <v>17</v>
      </c>
      <c r="B106" s="13" t="s">
        <v>94</v>
      </c>
      <c r="C106" s="13" t="s">
        <v>46</v>
      </c>
      <c r="D106" s="13" t="s">
        <v>20</v>
      </c>
      <c r="E106" s="13">
        <v>90045</v>
      </c>
      <c r="F106" s="13">
        <v>3695000</v>
      </c>
      <c r="G106" t="str" cm="1">
        <f t="array" ref="G106">IF(OR(VLOOKUP($C106,Price_LookUp_tbl,11,FALSE)&gt;$F106,VLOOKUP($C106,Price_LookUp_tbl,12,FALSE)&lt;$F106),"Yes","No")</f>
        <v>Yes</v>
      </c>
      <c r="H106" s="13">
        <f t="shared" si="9"/>
        <v>2.3058595992208057</v>
      </c>
      <c r="I106" s="13">
        <v>5</v>
      </c>
      <c r="J106" s="13" t="str">
        <f t="shared" si="10"/>
        <v>No</v>
      </c>
      <c r="K106" s="13">
        <f t="shared" si="11"/>
        <v>1.4487145475015126</v>
      </c>
      <c r="L106" s="13">
        <v>4</v>
      </c>
      <c r="M106" s="13" t="str">
        <f t="shared" si="12"/>
        <v>No</v>
      </c>
      <c r="N106" s="13">
        <f t="shared" si="13"/>
        <v>1.0790869495437982</v>
      </c>
      <c r="O106" s="13">
        <v>3593</v>
      </c>
      <c r="P106" s="13" t="str">
        <f t="shared" si="14"/>
        <v>No</v>
      </c>
      <c r="Q106" s="13">
        <f t="shared" si="15"/>
        <v>1.7212133886161662</v>
      </c>
      <c r="R106" s="13">
        <v>6723</v>
      </c>
      <c r="S106" s="13">
        <v>2019</v>
      </c>
      <c r="T106" s="13" t="str">
        <f t="shared" si="16"/>
        <v>No</v>
      </c>
      <c r="U106" s="13">
        <f t="shared" si="17"/>
        <v>2.0910764767817303</v>
      </c>
      <c r="V106" s="13">
        <v>24</v>
      </c>
      <c r="W106" s="13">
        <v>1028</v>
      </c>
      <c r="X106" s="13" t="s">
        <v>21</v>
      </c>
      <c r="Y106" s="13">
        <v>33.969371799999998</v>
      </c>
      <c r="Z106" s="13">
        <v>-118.38203</v>
      </c>
      <c r="AA106" s="14">
        <v>3.8477223218938001</v>
      </c>
    </row>
    <row r="107" spans="1:27" x14ac:dyDescent="0.3">
      <c r="A107" s="10" t="s">
        <v>17</v>
      </c>
      <c r="B107" s="11" t="s">
        <v>115</v>
      </c>
      <c r="C107" s="11" t="s">
        <v>46</v>
      </c>
      <c r="D107" s="11" t="s">
        <v>20</v>
      </c>
      <c r="E107" s="11">
        <v>90045</v>
      </c>
      <c r="F107" s="11">
        <v>3195000</v>
      </c>
      <c r="G107" t="str" cm="1">
        <f t="array" ref="G107">IF(OR(VLOOKUP($C107,Price_LookUp_tbl,11,FALSE)&gt;$F107,VLOOKUP($C107,Price_LookUp_tbl,12,FALSE)&lt;$F107),"Yes","No")</f>
        <v>Yes</v>
      </c>
      <c r="H107" s="11">
        <f t="shared" si="9"/>
        <v>1.7120416774857696</v>
      </c>
      <c r="I107" s="11">
        <v>5</v>
      </c>
      <c r="J107" s="11" t="str">
        <f t="shared" si="10"/>
        <v>No</v>
      </c>
      <c r="K107" s="11">
        <f t="shared" si="11"/>
        <v>1.4487145475015126</v>
      </c>
      <c r="L107" s="11">
        <v>4.5</v>
      </c>
      <c r="M107" s="11" t="str">
        <f t="shared" si="12"/>
        <v>No</v>
      </c>
      <c r="N107" s="11">
        <f t="shared" si="13"/>
        <v>1.5026826861842004</v>
      </c>
      <c r="O107" s="11">
        <v>4000</v>
      </c>
      <c r="P107" s="11" t="str">
        <f t="shared" si="14"/>
        <v>No</v>
      </c>
      <c r="Q107" s="11">
        <f t="shared" si="15"/>
        <v>2.1642597106987385</v>
      </c>
      <c r="R107" s="11">
        <v>6862</v>
      </c>
      <c r="S107" s="11">
        <v>2006</v>
      </c>
      <c r="T107" s="11" t="str">
        <f t="shared" si="16"/>
        <v>No</v>
      </c>
      <c r="U107" s="11">
        <f t="shared" si="17"/>
        <v>1.6026558597131062</v>
      </c>
      <c r="V107" s="11">
        <v>18</v>
      </c>
      <c r="W107" s="11">
        <v>799</v>
      </c>
      <c r="X107" s="11" t="s">
        <v>21</v>
      </c>
      <c r="Y107" s="11">
        <v>33.963757000000001</v>
      </c>
      <c r="Z107" s="11">
        <v>-118.4248673</v>
      </c>
      <c r="AA107" s="15">
        <v>1.508704061531454</v>
      </c>
    </row>
    <row r="108" spans="1:27" x14ac:dyDescent="0.3">
      <c r="A108" s="12" t="s">
        <v>17</v>
      </c>
      <c r="B108" s="13" t="s">
        <v>149</v>
      </c>
      <c r="C108" s="13" t="s">
        <v>46</v>
      </c>
      <c r="D108" s="13" t="s">
        <v>20</v>
      </c>
      <c r="E108" s="13">
        <v>90066</v>
      </c>
      <c r="F108" s="13">
        <v>3795000</v>
      </c>
      <c r="G108" t="str" cm="1">
        <f t="array" ref="G108">IF(OR(VLOOKUP($C108,Price_LookUp_tbl,11,FALSE)&gt;$F108,VLOOKUP($C108,Price_LookUp_tbl,12,FALSE)&lt;$F108),"Yes","No")</f>
        <v>Yes</v>
      </c>
      <c r="H108" s="13">
        <f t="shared" si="9"/>
        <v>2.4246231835678129</v>
      </c>
      <c r="I108" s="13">
        <v>5</v>
      </c>
      <c r="J108" s="13" t="str">
        <f t="shared" si="10"/>
        <v>No</v>
      </c>
      <c r="K108" s="13">
        <f t="shared" si="11"/>
        <v>1.4487145475015126</v>
      </c>
      <c r="L108" s="13">
        <v>4.5</v>
      </c>
      <c r="M108" s="13" t="str">
        <f t="shared" si="12"/>
        <v>No</v>
      </c>
      <c r="N108" s="13">
        <f t="shared" si="13"/>
        <v>1.5026826861842004</v>
      </c>
      <c r="O108" s="13">
        <v>3721</v>
      </c>
      <c r="P108" s="13" t="str">
        <f t="shared" si="14"/>
        <v>No</v>
      </c>
      <c r="Q108" s="13">
        <f t="shared" si="15"/>
        <v>1.8605498240622822</v>
      </c>
      <c r="R108" s="13">
        <v>5870</v>
      </c>
      <c r="S108" s="13">
        <v>1947</v>
      </c>
      <c r="T108" s="13" t="str">
        <f t="shared" si="16"/>
        <v>No</v>
      </c>
      <c r="U108" s="13">
        <f t="shared" si="17"/>
        <v>-0.61402232544449564</v>
      </c>
      <c r="V108" s="13">
        <v>25</v>
      </c>
      <c r="W108" s="13">
        <v>1020</v>
      </c>
      <c r="X108" s="13" t="s">
        <v>21</v>
      </c>
      <c r="Y108" s="13">
        <v>34.004780500000003</v>
      </c>
      <c r="Z108" s="13">
        <v>-118.4431574</v>
      </c>
      <c r="AA108" s="14">
        <v>2.3000733519794387</v>
      </c>
    </row>
    <row r="109" spans="1:27" x14ac:dyDescent="0.3">
      <c r="A109" s="10" t="s">
        <v>17</v>
      </c>
      <c r="B109" s="11" t="s">
        <v>150</v>
      </c>
      <c r="C109" s="11" t="s">
        <v>46</v>
      </c>
      <c r="D109" s="11" t="s">
        <v>20</v>
      </c>
      <c r="E109" s="11">
        <v>90066</v>
      </c>
      <c r="F109" s="11">
        <v>3099000</v>
      </c>
      <c r="G109" t="str" cm="1">
        <f t="array" ref="G109">IF(OR(VLOOKUP($C109,Price_LookUp_tbl,11,FALSE)&gt;$F109,VLOOKUP($C109,Price_LookUp_tbl,12,FALSE)&lt;$F109),"Yes","No")</f>
        <v>Yes</v>
      </c>
      <c r="H109" s="11">
        <f t="shared" si="9"/>
        <v>1.5980286365126426</v>
      </c>
      <c r="I109" s="11">
        <v>5</v>
      </c>
      <c r="J109" s="11" t="str">
        <f t="shared" si="10"/>
        <v>No</v>
      </c>
      <c r="K109" s="11">
        <f t="shared" si="11"/>
        <v>1.4487145475015126</v>
      </c>
      <c r="L109" s="11">
        <v>4</v>
      </c>
      <c r="M109" s="11" t="str">
        <f t="shared" si="12"/>
        <v>No</v>
      </c>
      <c r="N109" s="11">
        <f t="shared" si="13"/>
        <v>1.0790869495437982</v>
      </c>
      <c r="O109" s="11">
        <v>3048</v>
      </c>
      <c r="P109" s="11" t="str">
        <f t="shared" si="14"/>
        <v>No</v>
      </c>
      <c r="Q109" s="11">
        <f t="shared" si="15"/>
        <v>1.1279449720682506</v>
      </c>
      <c r="R109" s="11">
        <v>6255</v>
      </c>
      <c r="S109" s="11">
        <v>2019</v>
      </c>
      <c r="T109" s="11" t="str">
        <f t="shared" si="16"/>
        <v>No</v>
      </c>
      <c r="U109" s="11">
        <f t="shared" si="17"/>
        <v>2.0910764767817303</v>
      </c>
      <c r="V109" s="11">
        <v>5</v>
      </c>
      <c r="W109" s="11">
        <v>1017</v>
      </c>
      <c r="X109" s="11" t="s">
        <v>21</v>
      </c>
      <c r="Y109" s="11">
        <v>34.003760300000003</v>
      </c>
      <c r="Z109" s="11">
        <v>-118.43828379999999</v>
      </c>
      <c r="AA109" s="15">
        <v>2.5654915432145335</v>
      </c>
    </row>
    <row r="110" spans="1:27" x14ac:dyDescent="0.3">
      <c r="A110" s="12" t="s">
        <v>17</v>
      </c>
      <c r="B110" s="13" t="s">
        <v>200</v>
      </c>
      <c r="C110" s="13" t="s">
        <v>162</v>
      </c>
      <c r="D110" s="13" t="s">
        <v>20</v>
      </c>
      <c r="E110" s="13">
        <v>90266</v>
      </c>
      <c r="F110" s="13">
        <v>12500000</v>
      </c>
      <c r="G110" t="str" cm="1">
        <f t="array" ref="G110">IF(OR(VLOOKUP($C110,Price_LookUp_tbl,11,FALSE)&gt;$F110,VLOOKUP($C110,Price_LookUp_tbl,12,FALSE)&lt;$F110),"Yes","No")</f>
        <v>Yes</v>
      </c>
      <c r="H110" s="13">
        <f t="shared" si="9"/>
        <v>1.3986858315207182</v>
      </c>
      <c r="I110" s="13">
        <v>5</v>
      </c>
      <c r="J110" s="13" t="str">
        <f t="shared" si="10"/>
        <v>No</v>
      </c>
      <c r="K110" s="13">
        <f t="shared" si="11"/>
        <v>0.3714581428933344</v>
      </c>
      <c r="L110" s="13">
        <v>4.5</v>
      </c>
      <c r="M110" s="13" t="str">
        <f t="shared" si="12"/>
        <v>No</v>
      </c>
      <c r="N110" s="13">
        <f t="shared" si="13"/>
        <v>0.2823410040496066</v>
      </c>
      <c r="O110" s="13">
        <v>4354</v>
      </c>
      <c r="P110" s="13" t="str">
        <f t="shared" si="14"/>
        <v>No</v>
      </c>
      <c r="Q110" s="13">
        <f t="shared" si="15"/>
        <v>0.4343881050085629</v>
      </c>
      <c r="R110" s="13">
        <v>3494</v>
      </c>
      <c r="S110" s="13">
        <v>2000</v>
      </c>
      <c r="T110" s="13" t="str">
        <f t="shared" si="16"/>
        <v>No</v>
      </c>
      <c r="U110" s="13">
        <f t="shared" si="17"/>
        <v>0.35920392519699579</v>
      </c>
      <c r="V110" s="13">
        <v>5</v>
      </c>
      <c r="W110" s="13">
        <v>2871</v>
      </c>
      <c r="X110" s="13" t="s">
        <v>21</v>
      </c>
      <c r="Y110" s="13">
        <v>33.904418399999997</v>
      </c>
      <c r="Z110" s="13">
        <v>-118.4213989</v>
      </c>
      <c r="AA110" s="14">
        <v>0.21424103501478564</v>
      </c>
    </row>
    <row r="111" spans="1:27" x14ac:dyDescent="0.3">
      <c r="A111" s="10" t="s">
        <v>17</v>
      </c>
      <c r="B111" s="11" t="s">
        <v>212</v>
      </c>
      <c r="C111" s="11" t="s">
        <v>162</v>
      </c>
      <c r="D111" s="11" t="s">
        <v>20</v>
      </c>
      <c r="E111" s="11">
        <v>90266</v>
      </c>
      <c r="F111" s="11">
        <v>19900000</v>
      </c>
      <c r="G111" t="str" cm="1">
        <f t="array" ref="G111">IF(OR(VLOOKUP($C111,Price_LookUp_tbl,11,FALSE)&gt;$F111,VLOOKUP($C111,Price_LookUp_tbl,12,FALSE)&lt;$F111),"Yes","No")</f>
        <v>Yes</v>
      </c>
      <c r="H111" s="11">
        <f t="shared" si="9"/>
        <v>2.9027426542582457</v>
      </c>
      <c r="I111" s="11">
        <v>5</v>
      </c>
      <c r="J111" s="11" t="str">
        <f t="shared" si="10"/>
        <v>No</v>
      </c>
      <c r="K111" s="11">
        <f t="shared" si="11"/>
        <v>0.3714581428933344</v>
      </c>
      <c r="L111" s="11">
        <v>5</v>
      </c>
      <c r="M111" s="11" t="str">
        <f t="shared" si="12"/>
        <v>No</v>
      </c>
      <c r="N111" s="11">
        <f t="shared" si="13"/>
        <v>0.54422251505214025</v>
      </c>
      <c r="O111" s="11">
        <v>6604</v>
      </c>
      <c r="P111" s="11" t="str">
        <f t="shared" si="14"/>
        <v>No</v>
      </c>
      <c r="Q111" s="11">
        <f t="shared" si="15"/>
        <v>1.5514858301846155</v>
      </c>
      <c r="R111" s="11">
        <v>20168</v>
      </c>
      <c r="S111" s="11">
        <v>1998</v>
      </c>
      <c r="T111" s="11" t="str">
        <f t="shared" si="16"/>
        <v>No</v>
      </c>
      <c r="U111" s="11">
        <f t="shared" si="17"/>
        <v>0.29128944598692863</v>
      </c>
      <c r="V111" s="11">
        <v>7</v>
      </c>
      <c r="W111" s="11">
        <v>3013</v>
      </c>
      <c r="X111" s="11" t="s">
        <v>21</v>
      </c>
      <c r="Y111" s="11">
        <v>33.884156599999997</v>
      </c>
      <c r="Z111" s="11">
        <v>-118.4018555</v>
      </c>
      <c r="AA111" s="15">
        <v>0.87486769757084359</v>
      </c>
    </row>
    <row r="112" spans="1:27" x14ac:dyDescent="0.3">
      <c r="A112" s="12" t="s">
        <v>17</v>
      </c>
      <c r="B112" s="13" t="s">
        <v>252</v>
      </c>
      <c r="C112" s="13" t="s">
        <v>250</v>
      </c>
      <c r="D112" s="13" t="s">
        <v>20</v>
      </c>
      <c r="E112" s="13">
        <v>90094</v>
      </c>
      <c r="F112" s="13">
        <v>3000000</v>
      </c>
      <c r="G112" t="str" cm="1">
        <f t="array" ref="G112">IF(OR(VLOOKUP($C112,Price_LookUp_tbl,11,FALSE)&gt;$F112,VLOOKUP($C112,Price_LookUp_tbl,12,FALSE)&lt;$F112),"Yes","No")</f>
        <v>Yes</v>
      </c>
      <c r="H112" s="13">
        <f t="shared" si="9"/>
        <v>1.7990308868829146</v>
      </c>
      <c r="I112" s="13">
        <v>4</v>
      </c>
      <c r="J112" s="13" t="str">
        <f t="shared" si="10"/>
        <v>No</v>
      </c>
      <c r="K112" s="13">
        <f t="shared" si="11"/>
        <v>1.3514802416691605</v>
      </c>
      <c r="L112" s="13">
        <v>3.5</v>
      </c>
      <c r="M112" s="13" t="str">
        <f t="shared" si="12"/>
        <v>No</v>
      </c>
      <c r="N112" s="13">
        <f t="shared" si="13"/>
        <v>0.83761856244057731</v>
      </c>
      <c r="O112" s="13">
        <v>3458</v>
      </c>
      <c r="P112" s="13" t="str">
        <f t="shared" si="14"/>
        <v>No</v>
      </c>
      <c r="Q112" s="13">
        <f t="shared" si="15"/>
        <v>1.9203174217108003</v>
      </c>
      <c r="R112" s="13">
        <v>16808</v>
      </c>
      <c r="S112" s="13">
        <v>2006</v>
      </c>
      <c r="T112" s="13" t="str">
        <f t="shared" si="16"/>
        <v>No</v>
      </c>
      <c r="U112" s="13">
        <f t="shared" si="17"/>
        <v>0.13148380468310764</v>
      </c>
      <c r="V112" s="13">
        <v>54</v>
      </c>
      <c r="W112" s="13">
        <v>868</v>
      </c>
      <c r="X112" s="13" t="s">
        <v>21</v>
      </c>
      <c r="Y112" s="13">
        <v>33.970370600000003</v>
      </c>
      <c r="Z112" s="13">
        <v>-118.42482560000001</v>
      </c>
      <c r="AA112" s="14">
        <v>1.8431080358831231</v>
      </c>
    </row>
    <row r="113" spans="1:27" x14ac:dyDescent="0.3">
      <c r="A113" s="10" t="s">
        <v>17</v>
      </c>
      <c r="B113" s="11" t="s">
        <v>289</v>
      </c>
      <c r="C113" s="11" t="s">
        <v>256</v>
      </c>
      <c r="D113" s="11" t="s">
        <v>20</v>
      </c>
      <c r="E113" s="11">
        <v>90291</v>
      </c>
      <c r="F113" s="11">
        <v>8495000</v>
      </c>
      <c r="G113" t="str" cm="1">
        <f t="array" ref="G113">IF(OR(VLOOKUP($C113,Price_LookUp_tbl,11,FALSE)&gt;$F113,VLOOKUP($C113,Price_LookUp_tbl,12,FALSE)&lt;$F113),"Yes","No")</f>
        <v>Yes</v>
      </c>
      <c r="H113" s="11">
        <f t="shared" si="9"/>
        <v>1.6108988358777712</v>
      </c>
      <c r="I113" s="11">
        <v>4</v>
      </c>
      <c r="J113" s="11" t="str">
        <f t="shared" si="10"/>
        <v>No</v>
      </c>
      <c r="K113" s="11">
        <f t="shared" si="11"/>
        <v>0.38368480993273696</v>
      </c>
      <c r="L113" s="11">
        <v>3.5</v>
      </c>
      <c r="M113" s="11" t="str">
        <f t="shared" si="12"/>
        <v>No</v>
      </c>
      <c r="N113" s="11">
        <f t="shared" si="13"/>
        <v>0.11099317289210857</v>
      </c>
      <c r="O113" s="11">
        <v>3848</v>
      </c>
      <c r="P113" s="11" t="str">
        <f t="shared" si="14"/>
        <v>No</v>
      </c>
      <c r="Q113" s="11">
        <f t="shared" si="15"/>
        <v>0.57102089502678299</v>
      </c>
      <c r="R113" s="11">
        <v>2244</v>
      </c>
      <c r="S113" s="11">
        <v>2002</v>
      </c>
      <c r="T113" s="11" t="str">
        <f t="shared" si="16"/>
        <v>No</v>
      </c>
      <c r="U113" s="11">
        <f t="shared" si="17"/>
        <v>0.69495892153606154</v>
      </c>
      <c r="V113" s="11">
        <v>62</v>
      </c>
      <c r="W113" s="11">
        <v>2208</v>
      </c>
      <c r="X113" s="11" t="s">
        <v>21</v>
      </c>
      <c r="Y113" s="11">
        <v>33.9836946</v>
      </c>
      <c r="Z113" s="11">
        <v>-118.47065019999999</v>
      </c>
      <c r="AA113" s="15">
        <v>1.2629376047633025</v>
      </c>
    </row>
    <row r="114" spans="1:27" x14ac:dyDescent="0.3">
      <c r="A114" s="12" t="s">
        <v>17</v>
      </c>
      <c r="B114" s="13" t="s">
        <v>306</v>
      </c>
      <c r="C114" s="13" t="s">
        <v>256</v>
      </c>
      <c r="D114" s="13" t="s">
        <v>20</v>
      </c>
      <c r="E114" s="13">
        <v>90291</v>
      </c>
      <c r="F114" s="13">
        <v>9799000</v>
      </c>
      <c r="G114" t="str" cm="1">
        <f t="array" ref="G114">IF(OR(VLOOKUP($C114,Price_LookUp_tbl,11,FALSE)&gt;$F114,VLOOKUP($C114,Price_LookUp_tbl,12,FALSE)&lt;$F114),"Yes","No")</f>
        <v>Yes</v>
      </c>
      <c r="H114" s="13">
        <f t="shared" si="9"/>
        <v>2.0299310874930852</v>
      </c>
      <c r="I114" s="13">
        <v>3</v>
      </c>
      <c r="J114" s="13" t="str">
        <f t="shared" si="10"/>
        <v>No</v>
      </c>
      <c r="K114" s="13">
        <f t="shared" si="11"/>
        <v>-0.4069384347771452</v>
      </c>
      <c r="L114" s="13">
        <v>3.5</v>
      </c>
      <c r="M114" s="13" t="str">
        <f t="shared" si="12"/>
        <v>No</v>
      </c>
      <c r="N114" s="13">
        <f t="shared" si="13"/>
        <v>0.11099317289210857</v>
      </c>
      <c r="O114" s="13">
        <v>3849</v>
      </c>
      <c r="P114" s="13" t="str">
        <f t="shared" si="14"/>
        <v>No</v>
      </c>
      <c r="Q114" s="13">
        <f t="shared" si="15"/>
        <v>0.57155642892551994</v>
      </c>
      <c r="R114" s="13">
        <v>2520</v>
      </c>
      <c r="S114" s="13">
        <v>2014</v>
      </c>
      <c r="T114" s="13" t="str">
        <f t="shared" si="16"/>
        <v>No</v>
      </c>
      <c r="U114" s="13">
        <f t="shared" si="17"/>
        <v>1.0071452578825675</v>
      </c>
      <c r="V114" s="13">
        <v>139</v>
      </c>
      <c r="W114" s="13">
        <v>2546</v>
      </c>
      <c r="X114" s="13" t="s">
        <v>21</v>
      </c>
      <c r="Y114" s="13">
        <v>33.9811385</v>
      </c>
      <c r="Z114" s="13">
        <v>-118.46830730000001</v>
      </c>
      <c r="AA114" s="14">
        <v>1.484297858913787</v>
      </c>
    </row>
    <row r="115" spans="1:27" x14ac:dyDescent="0.3">
      <c r="A115" s="10" t="s">
        <v>17</v>
      </c>
      <c r="B115" s="11" t="s">
        <v>690</v>
      </c>
      <c r="C115" s="11" t="s">
        <v>688</v>
      </c>
      <c r="D115" s="11" t="s">
        <v>689</v>
      </c>
      <c r="E115" s="11">
        <v>33136</v>
      </c>
      <c r="F115" s="11">
        <v>2590000</v>
      </c>
      <c r="G115" t="str" cm="1">
        <f t="array" ref="G115">IF(OR(VLOOKUP($C115,Price_LookUp_tbl,11,FALSE)&gt;$F115,VLOOKUP($C115,Price_LookUp_tbl,12,FALSE)&lt;$F115),"Yes","No")</f>
        <v>Yes</v>
      </c>
      <c r="H115" s="11">
        <f t="shared" si="9"/>
        <v>0.46039117137294261</v>
      </c>
      <c r="I115" s="11">
        <v>3</v>
      </c>
      <c r="J115" s="11" t="str">
        <f t="shared" si="10"/>
        <v>No</v>
      </c>
      <c r="K115" s="11">
        <f t="shared" si="11"/>
        <v>1.172680249868705</v>
      </c>
      <c r="L115" s="11">
        <v>3</v>
      </c>
      <c r="M115" s="11" t="str">
        <f t="shared" si="12"/>
        <v>No</v>
      </c>
      <c r="N115" s="11">
        <f t="shared" si="13"/>
        <v>0.69453660087150693</v>
      </c>
      <c r="O115" s="11">
        <v>2070</v>
      </c>
      <c r="P115" s="11" t="str">
        <f t="shared" si="14"/>
        <v>No</v>
      </c>
      <c r="Q115" s="11">
        <f t="shared" si="15"/>
        <v>0.85261412942984016</v>
      </c>
      <c r="R115" s="11">
        <v>10500</v>
      </c>
      <c r="S115" s="11">
        <v>2026</v>
      </c>
      <c r="T115" s="11" t="str">
        <f t="shared" si="16"/>
        <v>No</v>
      </c>
      <c r="U115" s="11">
        <f t="shared" si="17"/>
        <v>1.3499752075578546</v>
      </c>
      <c r="V115" s="11">
        <v>153</v>
      </c>
      <c r="W115" s="11">
        <v>1251</v>
      </c>
      <c r="X115" s="11" t="s">
        <v>21</v>
      </c>
      <c r="Y115" s="11">
        <v>25.779832200000001</v>
      </c>
      <c r="Z115" s="11">
        <v>-80.193693300000007</v>
      </c>
      <c r="AA115" s="15">
        <v>1.1090475115785026</v>
      </c>
    </row>
    <row r="116" spans="1:27" x14ac:dyDescent="0.3">
      <c r="A116" s="12" t="s">
        <v>17</v>
      </c>
      <c r="B116" s="13" t="s">
        <v>700</v>
      </c>
      <c r="C116" s="13" t="s">
        <v>695</v>
      </c>
      <c r="D116" s="13" t="s">
        <v>689</v>
      </c>
      <c r="E116" s="13">
        <v>33139</v>
      </c>
      <c r="F116" s="13">
        <v>8895000</v>
      </c>
      <c r="G116" t="str" cm="1">
        <f t="array" ref="G116">IF(OR(VLOOKUP($C116,Price_LookUp_tbl,11,FALSE)&gt;$F116,VLOOKUP($C116,Price_LookUp_tbl,12,FALSE)&lt;$F116),"Yes","No")</f>
        <v>Yes</v>
      </c>
      <c r="H116" s="13">
        <f t="shared" si="9"/>
        <v>0.88326453983547915</v>
      </c>
      <c r="I116" s="13">
        <v>4</v>
      </c>
      <c r="J116" s="13" t="str">
        <f t="shared" si="10"/>
        <v>No</v>
      </c>
      <c r="K116" s="13">
        <f t="shared" si="11"/>
        <v>0.88559329689472721</v>
      </c>
      <c r="L116" s="13">
        <v>2.5</v>
      </c>
      <c r="M116" s="13" t="str">
        <f t="shared" si="12"/>
        <v>No</v>
      </c>
      <c r="N116" s="13">
        <f t="shared" si="13"/>
        <v>-7.1310597383661786E-2</v>
      </c>
      <c r="O116" s="13">
        <v>3086</v>
      </c>
      <c r="P116" s="13" t="str">
        <f t="shared" si="14"/>
        <v>No</v>
      </c>
      <c r="Q116" s="13">
        <f t="shared" si="15"/>
        <v>0.69702016472253825</v>
      </c>
      <c r="R116" s="13">
        <v>8400</v>
      </c>
      <c r="S116" s="13">
        <v>1963</v>
      </c>
      <c r="T116" s="13" t="str">
        <f t="shared" si="16"/>
        <v>No</v>
      </c>
      <c r="U116" s="13">
        <f t="shared" si="17"/>
        <v>-0.39323162627246105</v>
      </c>
      <c r="V116" s="13">
        <v>6</v>
      </c>
      <c r="W116" s="13">
        <v>2882</v>
      </c>
      <c r="X116" s="13" t="s">
        <v>21</v>
      </c>
      <c r="Y116" s="13">
        <v>25.780536000000001</v>
      </c>
      <c r="Z116" s="13">
        <v>-80.165824299999997</v>
      </c>
      <c r="AA116" s="14">
        <v>1.9150847972362188</v>
      </c>
    </row>
    <row r="117" spans="1:27" x14ac:dyDescent="0.3">
      <c r="A117" s="10" t="s">
        <v>17</v>
      </c>
      <c r="B117" s="11" t="s">
        <v>701</v>
      </c>
      <c r="C117" s="11" t="s">
        <v>695</v>
      </c>
      <c r="D117" s="11" t="s">
        <v>689</v>
      </c>
      <c r="E117" s="11">
        <v>33139</v>
      </c>
      <c r="F117" s="11">
        <v>13950000</v>
      </c>
      <c r="G117" t="str" cm="1">
        <f t="array" ref="G117">IF(OR(VLOOKUP($C117,Price_LookUp_tbl,11,FALSE)&gt;$F117,VLOOKUP($C117,Price_LookUp_tbl,12,FALSE)&lt;$F117),"Yes","No")</f>
        <v>Yes</v>
      </c>
      <c r="H117" s="11">
        <f t="shared" si="9"/>
        <v>1.6972445492676849</v>
      </c>
      <c r="I117" s="11">
        <v>4</v>
      </c>
      <c r="J117" s="11" t="str">
        <f t="shared" si="10"/>
        <v>No</v>
      </c>
      <c r="K117" s="11">
        <f t="shared" si="11"/>
        <v>0.88559329689472721</v>
      </c>
      <c r="L117" s="11">
        <v>4</v>
      </c>
      <c r="M117" s="11" t="str">
        <f t="shared" si="12"/>
        <v>No</v>
      </c>
      <c r="N117" s="11">
        <f t="shared" si="13"/>
        <v>0.81046044156909602</v>
      </c>
      <c r="O117" s="11">
        <v>3702</v>
      </c>
      <c r="P117" s="11" t="str">
        <f t="shared" si="14"/>
        <v>No</v>
      </c>
      <c r="Q117" s="11">
        <f t="shared" si="15"/>
        <v>1.0600134794405989</v>
      </c>
      <c r="R117" s="11">
        <v>10500</v>
      </c>
      <c r="S117" s="11">
        <v>1941</v>
      </c>
      <c r="T117" s="11" t="str">
        <f t="shared" si="16"/>
        <v>No</v>
      </c>
      <c r="U117" s="11">
        <f t="shared" si="17"/>
        <v>-1.1291647559869717</v>
      </c>
      <c r="V117" s="11">
        <v>9</v>
      </c>
      <c r="W117" s="11">
        <v>3768</v>
      </c>
      <c r="X117" s="11" t="s">
        <v>21</v>
      </c>
      <c r="Y117" s="11">
        <v>25.791195299999998</v>
      </c>
      <c r="Z117" s="11">
        <v>-80.163811899999999</v>
      </c>
      <c r="AA117" s="15">
        <v>1.996930634935715</v>
      </c>
    </row>
    <row r="118" spans="1:27" x14ac:dyDescent="0.3">
      <c r="A118" s="12" t="s">
        <v>17</v>
      </c>
      <c r="B118" s="13" t="s">
        <v>703</v>
      </c>
      <c r="C118" s="13" t="s">
        <v>695</v>
      </c>
      <c r="D118" s="13" t="s">
        <v>689</v>
      </c>
      <c r="E118" s="13">
        <v>33139</v>
      </c>
      <c r="F118" s="13">
        <v>13950000</v>
      </c>
      <c r="G118" t="str" cm="1">
        <f t="array" ref="G118">IF(OR(VLOOKUP($C118,Price_LookUp_tbl,11,FALSE)&gt;$F118,VLOOKUP($C118,Price_LookUp_tbl,12,FALSE)&lt;$F118),"Yes","No")</f>
        <v>Yes</v>
      </c>
      <c r="H118" s="13">
        <f t="shared" si="9"/>
        <v>1.6972445492676849</v>
      </c>
      <c r="I118" s="13">
        <v>4</v>
      </c>
      <c r="J118" s="13" t="str">
        <f t="shared" si="10"/>
        <v>No</v>
      </c>
      <c r="K118" s="13">
        <f t="shared" si="11"/>
        <v>0.88559329689472721</v>
      </c>
      <c r="L118" s="13">
        <v>4</v>
      </c>
      <c r="M118" s="13" t="str">
        <f t="shared" si="12"/>
        <v>No</v>
      </c>
      <c r="N118" s="13">
        <f t="shared" si="13"/>
        <v>0.81046044156909602</v>
      </c>
      <c r="O118" s="13">
        <v>3629</v>
      </c>
      <c r="P118" s="13" t="str">
        <f t="shared" si="14"/>
        <v>No</v>
      </c>
      <c r="Q118" s="13">
        <f t="shared" si="15"/>
        <v>1.0169964145470625</v>
      </c>
      <c r="R118" s="13">
        <v>10500</v>
      </c>
      <c r="S118" s="13">
        <v>1938</v>
      </c>
      <c r="T118" s="13" t="str">
        <f t="shared" si="16"/>
        <v>No</v>
      </c>
      <c r="U118" s="13">
        <f t="shared" si="17"/>
        <v>-1.2295192736753142</v>
      </c>
      <c r="V118" s="13">
        <v>35</v>
      </c>
      <c r="W118" s="13">
        <v>3844</v>
      </c>
      <c r="X118" s="13" t="s">
        <v>21</v>
      </c>
      <c r="Y118" s="13">
        <v>25.782800399999999</v>
      </c>
      <c r="Z118" s="13">
        <v>-80.161551900000006</v>
      </c>
      <c r="AA118" s="14">
        <v>1.6958796313787612</v>
      </c>
    </row>
    <row r="119" spans="1:27" x14ac:dyDescent="0.3">
      <c r="A119" s="10" t="s">
        <v>17</v>
      </c>
      <c r="B119" s="11" t="s">
        <v>705</v>
      </c>
      <c r="C119" s="11" t="s">
        <v>695</v>
      </c>
      <c r="D119" s="11" t="s">
        <v>689</v>
      </c>
      <c r="E119" s="11">
        <v>33139</v>
      </c>
      <c r="F119" s="11">
        <v>15900000</v>
      </c>
      <c r="G119" t="str" cm="1">
        <f t="array" ref="G119">IF(OR(VLOOKUP($C119,Price_LookUp_tbl,11,FALSE)&gt;$F119,VLOOKUP($C119,Price_LookUp_tbl,12,FALSE)&lt;$F119),"Yes","No")</f>
        <v>Yes</v>
      </c>
      <c r="H119" s="11">
        <f t="shared" si="9"/>
        <v>2.0112427724907911</v>
      </c>
      <c r="I119" s="11">
        <v>5</v>
      </c>
      <c r="J119" s="11" t="str">
        <f t="shared" si="10"/>
        <v>No</v>
      </c>
      <c r="K119" s="11">
        <f t="shared" si="11"/>
        <v>1.4818592382698701</v>
      </c>
      <c r="L119" s="11">
        <v>5.5</v>
      </c>
      <c r="M119" s="11" t="str">
        <f t="shared" si="12"/>
        <v>No</v>
      </c>
      <c r="N119" s="11">
        <f t="shared" si="13"/>
        <v>1.6922314805218537</v>
      </c>
      <c r="O119" s="11">
        <v>1853</v>
      </c>
      <c r="P119" s="11" t="str">
        <f t="shared" si="14"/>
        <v>No</v>
      </c>
      <c r="Q119" s="11">
        <f t="shared" si="15"/>
        <v>-2.9555739575138282E-2</v>
      </c>
      <c r="R119" s="11">
        <v>10500</v>
      </c>
      <c r="S119" s="11">
        <v>1978</v>
      </c>
      <c r="T119" s="11" t="str">
        <f t="shared" si="16"/>
        <v>No</v>
      </c>
      <c r="U119" s="11">
        <f t="shared" si="17"/>
        <v>0.1085409621692508</v>
      </c>
      <c r="V119" s="11">
        <v>14</v>
      </c>
      <c r="W119" s="11">
        <v>8581</v>
      </c>
      <c r="X119" s="11" t="s">
        <v>21</v>
      </c>
      <c r="Y119" s="11">
        <v>25.784410699999999</v>
      </c>
      <c r="Z119" s="11">
        <v>-80.161549100000002</v>
      </c>
      <c r="AA119" s="15">
        <v>1.7329516718187019</v>
      </c>
    </row>
    <row r="120" spans="1:27" x14ac:dyDescent="0.3">
      <c r="A120" s="12" t="s">
        <v>17</v>
      </c>
      <c r="B120" s="13" t="s">
        <v>710</v>
      </c>
      <c r="C120" s="13" t="s">
        <v>695</v>
      </c>
      <c r="D120" s="13" t="s">
        <v>689</v>
      </c>
      <c r="E120" s="13">
        <v>33139</v>
      </c>
      <c r="F120" s="13">
        <v>9500000</v>
      </c>
      <c r="G120" t="str" cm="1">
        <f t="array" ref="G120">IF(OR(VLOOKUP($C120,Price_LookUp_tbl,11,FALSE)&gt;$F120,VLOOKUP($C120,Price_LookUp_tbl,12,FALSE)&lt;$F120),"Yes","No")</f>
        <v>Yes</v>
      </c>
      <c r="H120" s="13">
        <f t="shared" si="9"/>
        <v>0.98068450139957108</v>
      </c>
      <c r="I120" s="13">
        <v>4</v>
      </c>
      <c r="J120" s="13" t="str">
        <f t="shared" si="10"/>
        <v>No</v>
      </c>
      <c r="K120" s="13">
        <f t="shared" si="11"/>
        <v>0.88559329689472721</v>
      </c>
      <c r="L120" s="13">
        <v>4</v>
      </c>
      <c r="M120" s="13" t="str">
        <f t="shared" si="12"/>
        <v>No</v>
      </c>
      <c r="N120" s="13">
        <f t="shared" si="13"/>
        <v>0.81046044156909602</v>
      </c>
      <c r="O120" s="13">
        <v>3008</v>
      </c>
      <c r="P120" s="13" t="str">
        <f t="shared" si="14"/>
        <v>No</v>
      </c>
      <c r="Q120" s="13">
        <f t="shared" si="15"/>
        <v>0.6510567255212254</v>
      </c>
      <c r="R120" s="13">
        <v>10500</v>
      </c>
      <c r="S120" s="13">
        <v>1932</v>
      </c>
      <c r="T120" s="13" t="str">
        <f t="shared" si="16"/>
        <v>No</v>
      </c>
      <c r="U120" s="13">
        <f t="shared" si="17"/>
        <v>-1.4302283090519989</v>
      </c>
      <c r="V120" s="13">
        <v>8</v>
      </c>
      <c r="W120" s="13">
        <v>3158</v>
      </c>
      <c r="X120" s="13" t="s">
        <v>21</v>
      </c>
      <c r="Y120" s="13">
        <v>25.791145700000001</v>
      </c>
      <c r="Z120" s="13">
        <v>-80.158408199999997</v>
      </c>
      <c r="AA120" s="14">
        <v>1.7923831374823025</v>
      </c>
    </row>
    <row r="121" spans="1:27" x14ac:dyDescent="0.3">
      <c r="A121" s="10" t="s">
        <v>17</v>
      </c>
      <c r="B121" s="11" t="s">
        <v>717</v>
      </c>
      <c r="C121" s="11" t="s">
        <v>695</v>
      </c>
      <c r="D121" s="11" t="s">
        <v>689</v>
      </c>
      <c r="E121" s="11">
        <v>33140</v>
      </c>
      <c r="F121" s="11">
        <v>12949000</v>
      </c>
      <c r="G121" t="str" cm="1">
        <f t="array" ref="G121">IF(OR(VLOOKUP($C121,Price_LookUp_tbl,11,FALSE)&gt;$F121,VLOOKUP($C121,Price_LookUp_tbl,12,FALSE)&lt;$F121),"Yes","No")</f>
        <v>Yes</v>
      </c>
      <c r="H121" s="11">
        <f t="shared" si="9"/>
        <v>1.5360587946798239</v>
      </c>
      <c r="I121" s="11">
        <v>4</v>
      </c>
      <c r="J121" s="11" t="str">
        <f t="shared" si="10"/>
        <v>No</v>
      </c>
      <c r="K121" s="11">
        <f t="shared" si="11"/>
        <v>0.88559329689472721</v>
      </c>
      <c r="L121" s="11">
        <v>4.5</v>
      </c>
      <c r="M121" s="11" t="str">
        <f t="shared" si="12"/>
        <v>No</v>
      </c>
      <c r="N121" s="11">
        <f t="shared" si="13"/>
        <v>1.1043841212200152</v>
      </c>
      <c r="O121" s="11">
        <v>4257</v>
      </c>
      <c r="P121" s="11" t="str">
        <f t="shared" si="14"/>
        <v>No</v>
      </c>
      <c r="Q121" s="11">
        <f t="shared" si="15"/>
        <v>1.3870610276037865</v>
      </c>
      <c r="R121" s="11">
        <v>6322</v>
      </c>
      <c r="S121" s="11">
        <v>2022</v>
      </c>
      <c r="T121" s="11" t="str">
        <f t="shared" si="16"/>
        <v>No</v>
      </c>
      <c r="U121" s="11">
        <f t="shared" si="17"/>
        <v>1.5804072215982723</v>
      </c>
      <c r="V121" s="11">
        <v>9</v>
      </c>
      <c r="W121" s="11">
        <v>3042</v>
      </c>
      <c r="X121" s="11" t="s">
        <v>21</v>
      </c>
      <c r="Y121" s="11">
        <v>25.8246784</v>
      </c>
      <c r="Z121" s="11">
        <v>-80.133077599999993</v>
      </c>
      <c r="AA121" s="15">
        <v>0.56653555807918621</v>
      </c>
    </row>
    <row r="122" spans="1:27" x14ac:dyDescent="0.3">
      <c r="A122" s="12" t="s">
        <v>17</v>
      </c>
      <c r="B122" s="13" t="s">
        <v>726</v>
      </c>
      <c r="C122" s="13" t="s">
        <v>695</v>
      </c>
      <c r="D122" s="13" t="s">
        <v>689</v>
      </c>
      <c r="E122" s="13">
        <v>33140</v>
      </c>
      <c r="F122" s="13">
        <v>11999999</v>
      </c>
      <c r="G122" t="str" cm="1">
        <f t="array" ref="G122">IF(OR(VLOOKUP($C122,Price_LookUp_tbl,11,FALSE)&gt;$F122,VLOOKUP($C122,Price_LookUp_tbl,12,FALSE)&lt;$F122),"Yes","No")</f>
        <v>Yes</v>
      </c>
      <c r="H122" s="13">
        <f t="shared" si="9"/>
        <v>1.3832461650198491</v>
      </c>
      <c r="I122" s="13">
        <v>6</v>
      </c>
      <c r="J122" s="13" t="str">
        <f t="shared" si="10"/>
        <v>No</v>
      </c>
      <c r="K122" s="13">
        <f t="shared" si="11"/>
        <v>2.0781251796450131</v>
      </c>
      <c r="L122" s="13">
        <v>6.5</v>
      </c>
      <c r="M122" s="13" t="str">
        <f t="shared" si="12"/>
        <v>No</v>
      </c>
      <c r="N122" s="13">
        <f t="shared" si="13"/>
        <v>2.2800788398236924</v>
      </c>
      <c r="O122" s="13">
        <v>4441</v>
      </c>
      <c r="P122" s="13" t="str">
        <f t="shared" si="14"/>
        <v>No</v>
      </c>
      <c r="Q122" s="13">
        <f t="shared" si="15"/>
        <v>1.4954876021299606</v>
      </c>
      <c r="R122" s="13">
        <v>10800</v>
      </c>
      <c r="S122" s="13">
        <v>2016</v>
      </c>
      <c r="T122" s="13" t="str">
        <f t="shared" si="16"/>
        <v>No</v>
      </c>
      <c r="U122" s="13">
        <f t="shared" si="17"/>
        <v>1.3796981862215876</v>
      </c>
      <c r="V122" s="13">
        <v>12</v>
      </c>
      <c r="W122" s="13">
        <v>2702</v>
      </c>
      <c r="X122" s="13" t="s">
        <v>21</v>
      </c>
      <c r="Y122" s="13">
        <v>25.804915999999999</v>
      </c>
      <c r="Z122" s="13">
        <v>-80.143948699999996</v>
      </c>
      <c r="AA122" s="14">
        <v>0.97159348799887568</v>
      </c>
    </row>
    <row r="123" spans="1:27" x14ac:dyDescent="0.3">
      <c r="A123" s="10" t="s">
        <v>17</v>
      </c>
      <c r="B123" s="11" t="s">
        <v>727</v>
      </c>
      <c r="C123" s="11" t="s">
        <v>695</v>
      </c>
      <c r="D123" s="11" t="s">
        <v>689</v>
      </c>
      <c r="E123" s="11">
        <v>33140</v>
      </c>
      <c r="F123" s="11">
        <v>10850000</v>
      </c>
      <c r="G123" t="str" cm="1">
        <f t="array" ref="G123">IF(OR(VLOOKUP($C123,Price_LookUp_tbl,11,FALSE)&gt;$F123,VLOOKUP($C123,Price_LookUp_tbl,12,FALSE)&lt;$F123),"Yes","No")</f>
        <v>Yes</v>
      </c>
      <c r="H123" s="11">
        <f t="shared" si="9"/>
        <v>1.1980678867078753</v>
      </c>
      <c r="I123" s="11">
        <v>5</v>
      </c>
      <c r="J123" s="11" t="str">
        <f t="shared" si="10"/>
        <v>No</v>
      </c>
      <c r="K123" s="11">
        <f t="shared" si="11"/>
        <v>1.4818592382698701</v>
      </c>
      <c r="L123" s="11">
        <v>6.5</v>
      </c>
      <c r="M123" s="11" t="str">
        <f t="shared" si="12"/>
        <v>No</v>
      </c>
      <c r="N123" s="11">
        <f t="shared" si="13"/>
        <v>2.2800788398236924</v>
      </c>
      <c r="O123" s="11">
        <v>4625</v>
      </c>
      <c r="P123" s="11" t="str">
        <f t="shared" si="14"/>
        <v>No</v>
      </c>
      <c r="Q123" s="11">
        <f t="shared" si="15"/>
        <v>1.6039141766561344</v>
      </c>
      <c r="R123" s="11">
        <v>18225</v>
      </c>
      <c r="S123" s="11">
        <v>1938</v>
      </c>
      <c r="T123" s="11" t="str">
        <f t="shared" si="16"/>
        <v>No</v>
      </c>
      <c r="U123" s="11">
        <f t="shared" si="17"/>
        <v>-1.2295192736753142</v>
      </c>
      <c r="V123" s="11">
        <v>3</v>
      </c>
      <c r="W123" s="11">
        <v>2346</v>
      </c>
      <c r="X123" s="11" t="s">
        <v>21</v>
      </c>
      <c r="Y123" s="11">
        <v>25.8051821</v>
      </c>
      <c r="Z123" s="11">
        <v>-80.143490700000001</v>
      </c>
      <c r="AA123" s="15">
        <v>0.94093335495132346</v>
      </c>
    </row>
    <row r="124" spans="1:27" x14ac:dyDescent="0.3">
      <c r="A124" s="12" t="s">
        <v>17</v>
      </c>
      <c r="B124" s="13" t="s">
        <v>741</v>
      </c>
      <c r="C124" s="13" t="s">
        <v>695</v>
      </c>
      <c r="D124" s="13" t="s">
        <v>689</v>
      </c>
      <c r="E124" s="13">
        <v>33140</v>
      </c>
      <c r="F124" s="13">
        <v>8900000</v>
      </c>
      <c r="G124" t="str" cm="1">
        <f t="array" ref="G124">IF(OR(VLOOKUP($C124,Price_LookUp_tbl,11,FALSE)&gt;$F124,VLOOKUP($C124,Price_LookUp_tbl,12,FALSE)&lt;$F124),"Yes","No")</f>
        <v>Yes</v>
      </c>
      <c r="H124" s="13">
        <f t="shared" si="9"/>
        <v>0.88406966348476912</v>
      </c>
      <c r="I124" s="13">
        <v>5</v>
      </c>
      <c r="J124" s="13" t="str">
        <f t="shared" si="10"/>
        <v>No</v>
      </c>
      <c r="K124" s="13">
        <f t="shared" si="11"/>
        <v>1.4818592382698701</v>
      </c>
      <c r="L124" s="13">
        <v>5.5</v>
      </c>
      <c r="M124" s="13" t="str">
        <f t="shared" si="12"/>
        <v>No</v>
      </c>
      <c r="N124" s="13">
        <f t="shared" si="13"/>
        <v>1.6922314805218537</v>
      </c>
      <c r="O124" s="13">
        <v>1853</v>
      </c>
      <c r="P124" s="13" t="str">
        <f t="shared" si="14"/>
        <v>No</v>
      </c>
      <c r="Q124" s="13">
        <f t="shared" si="15"/>
        <v>-2.9555739575138282E-2</v>
      </c>
      <c r="R124" s="13">
        <v>8250</v>
      </c>
      <c r="S124" s="13">
        <v>2022</v>
      </c>
      <c r="T124" s="13" t="str">
        <f t="shared" si="16"/>
        <v>No</v>
      </c>
      <c r="U124" s="13">
        <f t="shared" si="17"/>
        <v>1.5804072215982723</v>
      </c>
      <c r="V124" s="13">
        <v>114</v>
      </c>
      <c r="W124" s="13">
        <v>4803</v>
      </c>
      <c r="X124" s="13" t="s">
        <v>21</v>
      </c>
      <c r="Y124" s="13">
        <v>25.815040100000001</v>
      </c>
      <c r="Z124" s="13">
        <v>-80.127745099999999</v>
      </c>
      <c r="AA124" s="14">
        <v>0.50349232869987959</v>
      </c>
    </row>
    <row r="125" spans="1:27" x14ac:dyDescent="0.3">
      <c r="A125" s="10" t="s">
        <v>17</v>
      </c>
      <c r="B125" s="11" t="s">
        <v>781</v>
      </c>
      <c r="C125" s="11" t="s">
        <v>695</v>
      </c>
      <c r="D125" s="11" t="s">
        <v>689</v>
      </c>
      <c r="E125" s="11">
        <v>33140</v>
      </c>
      <c r="F125" s="11">
        <v>8750000</v>
      </c>
      <c r="G125" t="str" cm="1">
        <f t="array" ref="G125">IF(OR(VLOOKUP($C125,Price_LookUp_tbl,11,FALSE)&gt;$F125,VLOOKUP($C125,Price_LookUp_tbl,12,FALSE)&lt;$F125),"Yes","No")</f>
        <v>Yes</v>
      </c>
      <c r="H125" s="11">
        <f t="shared" si="9"/>
        <v>0.85991595400606868</v>
      </c>
      <c r="I125" s="11">
        <v>5</v>
      </c>
      <c r="J125" s="11" t="str">
        <f t="shared" si="10"/>
        <v>No</v>
      </c>
      <c r="K125" s="11">
        <f t="shared" si="11"/>
        <v>1.4818592382698701</v>
      </c>
      <c r="L125" s="11">
        <v>6</v>
      </c>
      <c r="M125" s="11" t="str">
        <f t="shared" si="12"/>
        <v>No</v>
      </c>
      <c r="N125" s="11">
        <f t="shared" si="13"/>
        <v>1.9861551601727729</v>
      </c>
      <c r="O125" s="11">
        <v>4524</v>
      </c>
      <c r="P125" s="11" t="str">
        <f t="shared" si="14"/>
        <v>No</v>
      </c>
      <c r="Q125" s="11">
        <f t="shared" si="15"/>
        <v>1.5443974156390499</v>
      </c>
      <c r="R125" s="11">
        <v>7738</v>
      </c>
      <c r="S125" s="11">
        <v>2016</v>
      </c>
      <c r="T125" s="11" t="str">
        <f t="shared" si="16"/>
        <v>No</v>
      </c>
      <c r="U125" s="11">
        <f t="shared" si="17"/>
        <v>1.3796981862215876</v>
      </c>
      <c r="V125" s="11">
        <v>96</v>
      </c>
      <c r="W125" s="11">
        <v>1934</v>
      </c>
      <c r="X125" s="11" t="s">
        <v>21</v>
      </c>
      <c r="Y125" s="11">
        <v>25.8317178</v>
      </c>
      <c r="Z125" s="11">
        <v>-80.129533499999994</v>
      </c>
      <c r="AA125" s="15">
        <v>1.0976725515969956</v>
      </c>
    </row>
    <row r="126" spans="1:27" x14ac:dyDescent="0.3">
      <c r="A126" s="12" t="s">
        <v>17</v>
      </c>
      <c r="B126" s="13" t="s">
        <v>802</v>
      </c>
      <c r="C126" s="13" t="s">
        <v>695</v>
      </c>
      <c r="D126" s="13" t="s">
        <v>689</v>
      </c>
      <c r="E126" s="13">
        <v>33141</v>
      </c>
      <c r="F126" s="13">
        <v>10100000</v>
      </c>
      <c r="G126" t="str" cm="1">
        <f t="array" ref="G126">IF(OR(VLOOKUP($C126,Price_LookUp_tbl,11,FALSE)&gt;$F126,VLOOKUP($C126,Price_LookUp_tbl,12,FALSE)&lt;$F126),"Yes","No")</f>
        <v>Yes</v>
      </c>
      <c r="H126" s="13">
        <f t="shared" si="9"/>
        <v>1.0772993393143728</v>
      </c>
      <c r="I126" s="13">
        <v>6</v>
      </c>
      <c r="J126" s="13" t="str">
        <f t="shared" si="10"/>
        <v>No</v>
      </c>
      <c r="K126" s="13">
        <f t="shared" si="11"/>
        <v>2.0781251796450131</v>
      </c>
      <c r="L126" s="13">
        <v>4</v>
      </c>
      <c r="M126" s="13" t="str">
        <f t="shared" si="12"/>
        <v>No</v>
      </c>
      <c r="N126" s="13">
        <f t="shared" si="13"/>
        <v>0.81046044156909602</v>
      </c>
      <c r="O126" s="13">
        <v>3546</v>
      </c>
      <c r="P126" s="13" t="str">
        <f t="shared" si="14"/>
        <v>No</v>
      </c>
      <c r="Q126" s="13">
        <f t="shared" si="15"/>
        <v>0.96808660103797306</v>
      </c>
      <c r="R126" s="13">
        <v>20520</v>
      </c>
      <c r="S126" s="13">
        <v>1934</v>
      </c>
      <c r="T126" s="13" t="str">
        <f t="shared" si="16"/>
        <v>No</v>
      </c>
      <c r="U126" s="13">
        <f t="shared" si="17"/>
        <v>-1.3633252972597707</v>
      </c>
      <c r="V126" s="13">
        <v>26</v>
      </c>
      <c r="W126" s="13">
        <v>2848</v>
      </c>
      <c r="X126" s="13" t="s">
        <v>21</v>
      </c>
      <c r="Y126" s="13">
        <v>25.846309399999999</v>
      </c>
      <c r="Z126" s="13">
        <v>-80.123474700000003</v>
      </c>
      <c r="AA126" s="14">
        <v>1.1402335295497605</v>
      </c>
    </row>
    <row r="127" spans="1:27" x14ac:dyDescent="0.3">
      <c r="A127" s="10" t="s">
        <v>396</v>
      </c>
      <c r="B127" s="11" t="s">
        <v>859</v>
      </c>
      <c r="C127" s="11" t="s">
        <v>688</v>
      </c>
      <c r="D127" s="11" t="s">
        <v>689</v>
      </c>
      <c r="E127" s="11">
        <v>33130</v>
      </c>
      <c r="F127" s="11">
        <v>5900000</v>
      </c>
      <c r="G127" t="str" cm="1">
        <f t="array" ref="G127">IF(OR(VLOOKUP($C127,Price_LookUp_tbl,11,FALSE)&gt;$F127,VLOOKUP($C127,Price_LookUp_tbl,12,FALSE)&lt;$F127),"Yes","No")</f>
        <v>Yes</v>
      </c>
      <c r="H127" s="11">
        <f t="shared" si="9"/>
        <v>1.7644740229726612</v>
      </c>
      <c r="I127" s="11">
        <v>3</v>
      </c>
      <c r="J127" s="11" t="str">
        <f t="shared" si="10"/>
        <v>No</v>
      </c>
      <c r="K127" s="11">
        <f t="shared" si="11"/>
        <v>1.172680249868705</v>
      </c>
      <c r="L127" s="11">
        <v>4</v>
      </c>
      <c r="M127" s="11" t="str">
        <f t="shared" si="12"/>
        <v>No</v>
      </c>
      <c r="N127" s="11">
        <f t="shared" si="13"/>
        <v>1.5800707669826786</v>
      </c>
      <c r="O127" s="11">
        <v>2195</v>
      </c>
      <c r="P127" s="11" t="str">
        <f t="shared" si="14"/>
        <v>No</v>
      </c>
      <c r="Q127" s="11">
        <f t="shared" si="15"/>
        <v>0.99737372168679828</v>
      </c>
      <c r="R127" s="11"/>
      <c r="S127" s="11">
        <v>2016</v>
      </c>
      <c r="T127" s="11" t="str">
        <f t="shared" si="16"/>
        <v>No</v>
      </c>
      <c r="U127" s="11">
        <f t="shared" si="17"/>
        <v>0.53435269210753256</v>
      </c>
      <c r="V127" s="11">
        <v>146</v>
      </c>
      <c r="W127" s="11">
        <v>2688</v>
      </c>
      <c r="X127" s="11" t="s">
        <v>860</v>
      </c>
      <c r="Y127" s="11">
        <v>25.7612047</v>
      </c>
      <c r="Z127" s="11">
        <v>-80.193596600000006</v>
      </c>
      <c r="AA127" s="15">
        <v>0.53668561739022858</v>
      </c>
    </row>
    <row r="128" spans="1:27" x14ac:dyDescent="0.3">
      <c r="A128" s="12" t="s">
        <v>396</v>
      </c>
      <c r="B128" s="13" t="s">
        <v>961</v>
      </c>
      <c r="C128" s="13" t="s">
        <v>688</v>
      </c>
      <c r="D128" s="13" t="s">
        <v>689</v>
      </c>
      <c r="E128" s="13">
        <v>33130</v>
      </c>
      <c r="F128" s="13">
        <v>2750000</v>
      </c>
      <c r="G128" t="str" cm="1">
        <f t="array" ref="G128">IF(OR(VLOOKUP($C128,Price_LookUp_tbl,11,FALSE)&gt;$F128,VLOOKUP($C128,Price_LookUp_tbl,12,FALSE)&lt;$F128),"Yes","No")</f>
        <v>Yes</v>
      </c>
      <c r="H128" s="13">
        <f t="shared" si="9"/>
        <v>0.52342840891250608</v>
      </c>
      <c r="I128" s="13">
        <v>3</v>
      </c>
      <c r="J128" s="13" t="str">
        <f t="shared" si="10"/>
        <v>No</v>
      </c>
      <c r="K128" s="13">
        <f t="shared" si="11"/>
        <v>1.172680249868705</v>
      </c>
      <c r="L128" s="13">
        <v>3.5</v>
      </c>
      <c r="M128" s="13" t="str">
        <f t="shared" si="12"/>
        <v>No</v>
      </c>
      <c r="N128" s="13">
        <f t="shared" si="13"/>
        <v>1.1373036839270927</v>
      </c>
      <c r="O128" s="13">
        <v>1782</v>
      </c>
      <c r="P128" s="13" t="str">
        <f t="shared" si="14"/>
        <v>No</v>
      </c>
      <c r="Q128" s="13">
        <f t="shared" si="15"/>
        <v>0.51908802886980865</v>
      </c>
      <c r="R128" s="13"/>
      <c r="S128" s="13">
        <v>2018</v>
      </c>
      <c r="T128" s="13" t="str">
        <f t="shared" si="16"/>
        <v>No</v>
      </c>
      <c r="U128" s="13">
        <f t="shared" si="17"/>
        <v>0.69747719519759699</v>
      </c>
      <c r="V128" s="13">
        <v>57</v>
      </c>
      <c r="W128" s="13">
        <v>1543</v>
      </c>
      <c r="X128" s="13" t="s">
        <v>834</v>
      </c>
      <c r="Y128" s="13">
        <v>25.765951999999999</v>
      </c>
      <c r="Z128" s="13">
        <v>-80.193033700000001</v>
      </c>
      <c r="AA128" s="14">
        <v>0.86248339947600727</v>
      </c>
    </row>
    <row r="129" spans="1:27" x14ac:dyDescent="0.3">
      <c r="A129" s="10" t="s">
        <v>396</v>
      </c>
      <c r="B129" s="11" t="s">
        <v>1102</v>
      </c>
      <c r="C129" s="11" t="s">
        <v>688</v>
      </c>
      <c r="D129" s="11" t="s">
        <v>689</v>
      </c>
      <c r="E129" s="11">
        <v>33131</v>
      </c>
      <c r="F129" s="11">
        <v>2995000</v>
      </c>
      <c r="G129" t="str" cm="1">
        <f t="array" ref="G129">IF(OR(VLOOKUP($C129,Price_LookUp_tbl,11,FALSE)&gt;$F129,VLOOKUP($C129,Price_LookUp_tbl,12,FALSE)&lt;$F129),"Yes","No")</f>
        <v>Yes</v>
      </c>
      <c r="H129" s="11">
        <f t="shared" ref="H129:H192" si="18">STANDARDIZE($F129,VLOOKUP($C129,Price_LookUp_tbl,2,FALSE),VLOOKUP($C129,Price_LookUp_tbl,3,FALSE))</f>
        <v>0.61995417889496252</v>
      </c>
      <c r="I129" s="11">
        <v>3</v>
      </c>
      <c r="J129" s="11" t="str">
        <f t="shared" ref="J129:J192" si="19">IF(OR(VLOOKUP($C129,Beds_LookUp_tbl,11,FALSE)&gt;$I129,VLOOKUP($C129,Beds_LookUp_tbl,12,FALSE)&lt;$I129),"Yes","No")</f>
        <v>No</v>
      </c>
      <c r="K129" s="11">
        <f t="shared" ref="K129:K192" si="20">STANDARDIZE($I129,VLOOKUP($C129,Beds_LookUp_tbl,2,FALSE),VLOOKUP($C129,Beds_LookUp_tbl,3,FALSE))</f>
        <v>1.172680249868705</v>
      </c>
      <c r="L129" s="11">
        <v>3</v>
      </c>
      <c r="M129" s="11" t="str">
        <f t="shared" ref="M129:M192" si="21">IF(OR(VLOOKUP($C129,Baths_LookUp_tbl,11,FALSE)&gt;$L129,VLOOKUP($C129,Baths_LookUp_tbl,12,FALSE)&lt;$L129),"Yes","No")</f>
        <v>No</v>
      </c>
      <c r="N129" s="11">
        <f t="shared" ref="N129:N192" si="22">STANDARDIZE($L129,VLOOKUP($C129,Baths_LookUp_tbl,2,FALSE),VLOOKUP($C129,Baths_LookUp_tbl,3,FALSE))</f>
        <v>0.69453660087150693</v>
      </c>
      <c r="O129" s="11">
        <v>2130</v>
      </c>
      <c r="P129" s="11" t="str">
        <f t="shared" ref="P129:P192" si="23">IF(OR(VLOOKUP($C129,Square_Feet_LookUp_tbl,11,FALSE)&gt;$O129,VLOOKUP($C129,Square_Feet_LookUp_tbl,12,FALSE)&lt;$O129),"Yes","No")</f>
        <v>No</v>
      </c>
      <c r="Q129" s="11">
        <f t="shared" ref="Q129:Q192" si="24">STANDARDIZE($O129,VLOOKUP($C129,Square_Feet_LookUp_tbl,2,FALSE),VLOOKUP($C129,Square_Feet_LookUp_tbl,3,FALSE))</f>
        <v>0.92209873371318007</v>
      </c>
      <c r="R129" s="11"/>
      <c r="S129" s="11">
        <v>2004</v>
      </c>
      <c r="T129" s="11" t="str">
        <f t="shared" ref="T129:T192" si="25">IF(OR(VLOOKUP($C129,Year_Built_LookUp_tbl,11,FALSE)&gt;$S129,VLOOKUP($C129,Year_Built_LookUp_tbl,12,FALSE)&lt;$S129),"Yes","No")</f>
        <v>No</v>
      </c>
      <c r="U129" s="11">
        <f t="shared" ref="U129:U192" si="26">STANDARDIZE($S129,VLOOKUP($C129,Year_Built_LookUp_tbl,2,FALSE),VLOOKUP($C129,Year_Built_LookUp_tbl,3,FALSE))</f>
        <v>-0.44439432643285381</v>
      </c>
      <c r="V129" s="11">
        <v>19</v>
      </c>
      <c r="W129" s="11">
        <v>1406</v>
      </c>
      <c r="X129" s="11" t="s">
        <v>1103</v>
      </c>
      <c r="Y129" s="11">
        <v>25.7599996</v>
      </c>
      <c r="Z129" s="11">
        <v>-80.189162899999999</v>
      </c>
      <c r="AA129" s="15">
        <v>0.61261337866842336</v>
      </c>
    </row>
    <row r="130" spans="1:27" x14ac:dyDescent="0.3">
      <c r="A130" s="12" t="s">
        <v>396</v>
      </c>
      <c r="B130" s="13" t="s">
        <v>1124</v>
      </c>
      <c r="C130" s="13" t="s">
        <v>688</v>
      </c>
      <c r="D130" s="13" t="s">
        <v>689</v>
      </c>
      <c r="E130" s="13">
        <v>33131</v>
      </c>
      <c r="F130" s="13">
        <v>2950000</v>
      </c>
      <c r="G130" t="str" cm="1">
        <f t="array" ref="G130">IF(OR(VLOOKUP($C130,Price_LookUp_tbl,11,FALSE)&gt;$F130,VLOOKUP($C130,Price_LookUp_tbl,12,FALSE)&lt;$F130),"Yes","No")</f>
        <v>Yes</v>
      </c>
      <c r="H130" s="13">
        <f t="shared" si="18"/>
        <v>0.60222495583696034</v>
      </c>
      <c r="I130" s="13">
        <v>2</v>
      </c>
      <c r="J130" s="13" t="str">
        <f t="shared" si="19"/>
        <v>No</v>
      </c>
      <c r="K130" s="13">
        <f t="shared" si="20"/>
        <v>8.28088559132798E-2</v>
      </c>
      <c r="L130" s="13">
        <v>2.5</v>
      </c>
      <c r="M130" s="13" t="str">
        <f t="shared" si="21"/>
        <v>No</v>
      </c>
      <c r="N130" s="13">
        <f t="shared" si="22"/>
        <v>0.25176951781592122</v>
      </c>
      <c r="O130" s="13">
        <v>2139</v>
      </c>
      <c r="P130" s="13" t="str">
        <f t="shared" si="23"/>
        <v>No</v>
      </c>
      <c r="Q130" s="13">
        <f t="shared" si="24"/>
        <v>0.93252142435568097</v>
      </c>
      <c r="R130" s="13"/>
      <c r="S130" s="13">
        <v>2003</v>
      </c>
      <c r="T130" s="13" t="str">
        <f t="shared" si="25"/>
        <v>No</v>
      </c>
      <c r="U130" s="13">
        <f t="shared" si="26"/>
        <v>-0.52595657797788598</v>
      </c>
      <c r="V130" s="13">
        <v>17</v>
      </c>
      <c r="W130" s="13">
        <v>1379</v>
      </c>
      <c r="X130" s="13" t="s">
        <v>1125</v>
      </c>
      <c r="Y130" s="13">
        <v>25.759132300000001</v>
      </c>
      <c r="Z130" s="13">
        <v>-80.191829499999997</v>
      </c>
      <c r="AA130" s="14">
        <v>0.45796522539535611</v>
      </c>
    </row>
    <row r="131" spans="1:27" x14ac:dyDescent="0.3">
      <c r="A131" s="10" t="s">
        <v>396</v>
      </c>
      <c r="B131" s="11" t="s">
        <v>1307</v>
      </c>
      <c r="C131" s="11" t="s">
        <v>688</v>
      </c>
      <c r="D131" s="11" t="s">
        <v>689</v>
      </c>
      <c r="E131" s="11">
        <v>33131</v>
      </c>
      <c r="F131" s="11">
        <v>3400900</v>
      </c>
      <c r="G131" t="str" cm="1">
        <f t="array" ref="G131">IF(OR(VLOOKUP($C131,Price_LookUp_tbl,11,FALSE)&gt;$F131,VLOOKUP($C131,Price_LookUp_tbl,12,FALSE)&lt;$F131),"Yes","No")</f>
        <v>Yes</v>
      </c>
      <c r="H131" s="11">
        <f t="shared" si="18"/>
        <v>0.77987177087814252</v>
      </c>
      <c r="I131" s="11">
        <v>2</v>
      </c>
      <c r="J131" s="11" t="str">
        <f t="shared" si="19"/>
        <v>No</v>
      </c>
      <c r="K131" s="11">
        <f t="shared" si="20"/>
        <v>8.28088559132798E-2</v>
      </c>
      <c r="L131" s="11">
        <v>2.5</v>
      </c>
      <c r="M131" s="11" t="str">
        <f t="shared" si="21"/>
        <v>No</v>
      </c>
      <c r="N131" s="11">
        <f t="shared" si="22"/>
        <v>0.25176951781592122</v>
      </c>
      <c r="O131" s="11">
        <v>1906</v>
      </c>
      <c r="P131" s="11" t="str">
        <f t="shared" si="23"/>
        <v>No</v>
      </c>
      <c r="Q131" s="11">
        <f t="shared" si="24"/>
        <v>0.66268954438871108</v>
      </c>
      <c r="R131" s="11"/>
      <c r="S131" s="11">
        <v>2024</v>
      </c>
      <c r="T131" s="11" t="str">
        <f t="shared" si="25"/>
        <v>No</v>
      </c>
      <c r="U131" s="11">
        <f t="shared" si="26"/>
        <v>1.1868507044677903</v>
      </c>
      <c r="V131" s="11">
        <v>36</v>
      </c>
      <c r="W131" s="11">
        <v>1784</v>
      </c>
      <c r="X131" s="11" t="s">
        <v>1099</v>
      </c>
      <c r="Y131" s="11">
        <v>25.769626200000001</v>
      </c>
      <c r="Z131" s="11">
        <v>-80.190989999999999</v>
      </c>
      <c r="AA131" s="15">
        <v>1.1406023412005215</v>
      </c>
    </row>
    <row r="132" spans="1:27" x14ac:dyDescent="0.3">
      <c r="A132" s="12" t="s">
        <v>396</v>
      </c>
      <c r="B132" s="13" t="s">
        <v>1314</v>
      </c>
      <c r="C132" s="13" t="s">
        <v>688</v>
      </c>
      <c r="D132" s="13" t="s">
        <v>689</v>
      </c>
      <c r="E132" s="13">
        <v>33131</v>
      </c>
      <c r="F132" s="13">
        <v>2495900</v>
      </c>
      <c r="G132" t="str" cm="1">
        <f t="array" ref="G132">IF(OR(VLOOKUP($C132,Price_LookUp_tbl,11,FALSE)&gt;$F132,VLOOKUP($C132,Price_LookUp_tbl,12,FALSE)&lt;$F132),"Yes","No")</f>
        <v>Yes</v>
      </c>
      <c r="H132" s="13">
        <f t="shared" si="18"/>
        <v>0.42331739604498686</v>
      </c>
      <c r="I132" s="13">
        <v>1</v>
      </c>
      <c r="J132" s="13" t="str">
        <f t="shared" si="19"/>
        <v>No</v>
      </c>
      <c r="K132" s="13">
        <f t="shared" si="20"/>
        <v>-1.0070625380421454</v>
      </c>
      <c r="L132" s="13">
        <v>2</v>
      </c>
      <c r="M132" s="13" t="str">
        <f t="shared" si="21"/>
        <v>No</v>
      </c>
      <c r="N132" s="13">
        <f t="shared" si="22"/>
        <v>-0.19099756523966455</v>
      </c>
      <c r="O132" s="13">
        <v>1386</v>
      </c>
      <c r="P132" s="13" t="str">
        <f t="shared" si="23"/>
        <v>No</v>
      </c>
      <c r="Q132" s="13">
        <f t="shared" si="24"/>
        <v>6.0489640599765269E-2</v>
      </c>
      <c r="R132" s="13"/>
      <c r="S132" s="13">
        <v>2026</v>
      </c>
      <c r="T132" s="13" t="str">
        <f t="shared" si="25"/>
        <v>No</v>
      </c>
      <c r="U132" s="13">
        <f t="shared" si="26"/>
        <v>1.3499752075578546</v>
      </c>
      <c r="V132" s="13">
        <v>56</v>
      </c>
      <c r="W132" s="13">
        <v>1801</v>
      </c>
      <c r="X132" s="13" t="s">
        <v>1315</v>
      </c>
      <c r="Y132" s="13">
        <v>25.769626200000001</v>
      </c>
      <c r="Z132" s="13">
        <v>-80.190989999999999</v>
      </c>
      <c r="AA132" s="14">
        <v>1.1406023412005215</v>
      </c>
    </row>
    <row r="133" spans="1:27" x14ac:dyDescent="0.3">
      <c r="A133" s="10" t="s">
        <v>396</v>
      </c>
      <c r="B133" s="11" t="s">
        <v>1408</v>
      </c>
      <c r="C133" s="11" t="s">
        <v>688</v>
      </c>
      <c r="D133" s="11" t="s">
        <v>689</v>
      </c>
      <c r="E133" s="11">
        <v>33132</v>
      </c>
      <c r="F133" s="11">
        <v>2547000</v>
      </c>
      <c r="G133" t="str" cm="1">
        <f t="array" ref="G133">IF(OR(VLOOKUP($C133,Price_LookUp_tbl,11,FALSE)&gt;$F133,VLOOKUP($C133,Price_LookUp_tbl,12,FALSE)&lt;$F133),"Yes","No")</f>
        <v>Yes</v>
      </c>
      <c r="H133" s="11">
        <f t="shared" si="18"/>
        <v>0.44344991378418491</v>
      </c>
      <c r="I133" s="11">
        <v>3</v>
      </c>
      <c r="J133" s="11" t="str">
        <f t="shared" si="19"/>
        <v>No</v>
      </c>
      <c r="K133" s="11">
        <f t="shared" si="20"/>
        <v>1.172680249868705</v>
      </c>
      <c r="L133" s="11">
        <v>4</v>
      </c>
      <c r="M133" s="11" t="str">
        <f t="shared" si="21"/>
        <v>No</v>
      </c>
      <c r="N133" s="11">
        <f t="shared" si="22"/>
        <v>1.5800707669826786</v>
      </c>
      <c r="O133" s="11">
        <v>2018</v>
      </c>
      <c r="P133" s="11" t="str">
        <f t="shared" si="23"/>
        <v>No</v>
      </c>
      <c r="Q133" s="11">
        <f t="shared" si="24"/>
        <v>0.79239413905094558</v>
      </c>
      <c r="R133" s="11"/>
      <c r="S133" s="11">
        <v>2018</v>
      </c>
      <c r="T133" s="11" t="str">
        <f t="shared" si="25"/>
        <v>No</v>
      </c>
      <c r="U133" s="11">
        <f t="shared" si="26"/>
        <v>0.69747719519759699</v>
      </c>
      <c r="V133" s="11">
        <v>183</v>
      </c>
      <c r="W133" s="11">
        <v>1262</v>
      </c>
      <c r="X133" s="11" t="s">
        <v>1409</v>
      </c>
      <c r="Y133" s="11">
        <v>25.793508200000002</v>
      </c>
      <c r="Z133" s="11">
        <v>-80.186688099999998</v>
      </c>
      <c r="AA133" s="15">
        <v>0.57062536092586025</v>
      </c>
    </row>
    <row r="134" spans="1:27" x14ac:dyDescent="0.3">
      <c r="A134" s="12" t="s">
        <v>396</v>
      </c>
      <c r="B134" s="13" t="s">
        <v>1424</v>
      </c>
      <c r="C134" s="13" t="s">
        <v>688</v>
      </c>
      <c r="D134" s="13" t="s">
        <v>689</v>
      </c>
      <c r="E134" s="13">
        <v>33132</v>
      </c>
      <c r="F134" s="13">
        <v>2500000</v>
      </c>
      <c r="G134" t="str" cm="1">
        <f t="array" ref="G134">IF(OR(VLOOKUP($C134,Price_LookUp_tbl,11,FALSE)&gt;$F134,VLOOKUP($C134,Price_LookUp_tbl,12,FALSE)&lt;$F134),"Yes","No")</f>
        <v>Yes</v>
      </c>
      <c r="H134" s="13">
        <f t="shared" si="18"/>
        <v>0.42493272525693815</v>
      </c>
      <c r="I134" s="13">
        <v>3</v>
      </c>
      <c r="J134" s="13" t="str">
        <f t="shared" si="19"/>
        <v>No</v>
      </c>
      <c r="K134" s="13">
        <f t="shared" si="20"/>
        <v>1.172680249868705</v>
      </c>
      <c r="L134" s="13">
        <v>4</v>
      </c>
      <c r="M134" s="13" t="str">
        <f t="shared" si="21"/>
        <v>No</v>
      </c>
      <c r="N134" s="13">
        <f t="shared" si="22"/>
        <v>1.5800707669826786</v>
      </c>
      <c r="O134" s="13">
        <v>2018</v>
      </c>
      <c r="P134" s="13" t="str">
        <f t="shared" si="23"/>
        <v>No</v>
      </c>
      <c r="Q134" s="13">
        <f t="shared" si="24"/>
        <v>0.79239413905094558</v>
      </c>
      <c r="R134" s="13"/>
      <c r="S134" s="13">
        <v>2018</v>
      </c>
      <c r="T134" s="13" t="str">
        <f t="shared" si="25"/>
        <v>No</v>
      </c>
      <c r="U134" s="13">
        <f t="shared" si="26"/>
        <v>0.69747719519759699</v>
      </c>
      <c r="V134" s="13">
        <v>183</v>
      </c>
      <c r="W134" s="13">
        <v>1239</v>
      </c>
      <c r="X134" s="13" t="s">
        <v>1425</v>
      </c>
      <c r="Y134" s="13">
        <v>25.793508200000002</v>
      </c>
      <c r="Z134" s="13">
        <v>-80.186688099999998</v>
      </c>
      <c r="AA134" s="14">
        <v>0.57062536092586025</v>
      </c>
    </row>
    <row r="135" spans="1:27" x14ac:dyDescent="0.3">
      <c r="A135" s="10" t="s">
        <v>396</v>
      </c>
      <c r="B135" s="11" t="s">
        <v>1432</v>
      </c>
      <c r="C135" s="11" t="s">
        <v>688</v>
      </c>
      <c r="D135" s="11" t="s">
        <v>689</v>
      </c>
      <c r="E135" s="11">
        <v>33132</v>
      </c>
      <c r="F135" s="11">
        <v>2500000</v>
      </c>
      <c r="G135" t="str" cm="1">
        <f t="array" ref="G135">IF(OR(VLOOKUP($C135,Price_LookUp_tbl,11,FALSE)&gt;$F135,VLOOKUP($C135,Price_LookUp_tbl,12,FALSE)&lt;$F135),"Yes","No")</f>
        <v>Yes</v>
      </c>
      <c r="H135" s="11">
        <f t="shared" si="18"/>
        <v>0.42493272525693815</v>
      </c>
      <c r="I135" s="11">
        <v>3</v>
      </c>
      <c r="J135" s="11" t="str">
        <f t="shared" si="19"/>
        <v>No</v>
      </c>
      <c r="K135" s="11">
        <f t="shared" si="20"/>
        <v>1.172680249868705</v>
      </c>
      <c r="L135" s="11">
        <v>4</v>
      </c>
      <c r="M135" s="11" t="str">
        <f t="shared" si="21"/>
        <v>No</v>
      </c>
      <c r="N135" s="11">
        <f t="shared" si="22"/>
        <v>1.5800707669826786</v>
      </c>
      <c r="O135" s="11">
        <v>2018</v>
      </c>
      <c r="P135" s="11" t="str">
        <f t="shared" si="23"/>
        <v>No</v>
      </c>
      <c r="Q135" s="11">
        <f t="shared" si="24"/>
        <v>0.79239413905094558</v>
      </c>
      <c r="R135" s="11"/>
      <c r="S135" s="11">
        <v>2018</v>
      </c>
      <c r="T135" s="11" t="str">
        <f t="shared" si="25"/>
        <v>No</v>
      </c>
      <c r="U135" s="11">
        <f t="shared" si="26"/>
        <v>0.69747719519759699</v>
      </c>
      <c r="V135" s="11">
        <v>204</v>
      </c>
      <c r="W135" s="11">
        <v>1239</v>
      </c>
      <c r="X135" s="11" t="s">
        <v>1425</v>
      </c>
      <c r="Y135" s="11">
        <v>25.793508200000002</v>
      </c>
      <c r="Z135" s="11">
        <v>-80.186688099999998</v>
      </c>
      <c r="AA135" s="15">
        <v>0.57062536092586025</v>
      </c>
    </row>
    <row r="136" spans="1:27" x14ac:dyDescent="0.3">
      <c r="A136" s="12" t="s">
        <v>396</v>
      </c>
      <c r="B136" s="13" t="s">
        <v>1514</v>
      </c>
      <c r="C136" s="13" t="s">
        <v>695</v>
      </c>
      <c r="D136" s="13" t="s">
        <v>689</v>
      </c>
      <c r="E136" s="13">
        <v>33139</v>
      </c>
      <c r="F136" s="13">
        <v>11900000</v>
      </c>
      <c r="G136" t="str" cm="1">
        <f t="array" ref="G136">IF(OR(VLOOKUP($C136,Price_LookUp_tbl,11,FALSE)&gt;$F136,VLOOKUP($C136,Price_LookUp_tbl,12,FALSE)&lt;$F136),"Yes","No")</f>
        <v>Yes</v>
      </c>
      <c r="H136" s="13">
        <f t="shared" si="18"/>
        <v>1.3671438530587785</v>
      </c>
      <c r="I136" s="13">
        <v>4</v>
      </c>
      <c r="J136" s="13" t="str">
        <f t="shared" si="19"/>
        <v>No</v>
      </c>
      <c r="K136" s="13">
        <f t="shared" si="20"/>
        <v>0.88559329689472721</v>
      </c>
      <c r="L136" s="13">
        <v>5.5</v>
      </c>
      <c r="M136" s="13" t="str">
        <f t="shared" si="21"/>
        <v>No</v>
      </c>
      <c r="N136" s="13">
        <f t="shared" si="22"/>
        <v>1.6922314805218537</v>
      </c>
      <c r="O136" s="13">
        <v>3339</v>
      </c>
      <c r="P136" s="13" t="str">
        <f t="shared" si="23"/>
        <v>No</v>
      </c>
      <c r="Q136" s="13">
        <f t="shared" si="24"/>
        <v>0.84610670469602745</v>
      </c>
      <c r="R136" s="13"/>
      <c r="S136" s="13">
        <v>2016</v>
      </c>
      <c r="T136" s="13" t="str">
        <f t="shared" si="25"/>
        <v>No</v>
      </c>
      <c r="U136" s="13">
        <f t="shared" si="26"/>
        <v>1.3796981862215876</v>
      </c>
      <c r="V136" s="13">
        <v>13</v>
      </c>
      <c r="W136" s="13">
        <v>3564</v>
      </c>
      <c r="X136" s="13" t="s">
        <v>1515</v>
      </c>
      <c r="Y136" s="13">
        <v>25.769375</v>
      </c>
      <c r="Z136" s="13">
        <v>-80.133358000000001</v>
      </c>
      <c r="AA136" s="14">
        <v>0.43251957612578762</v>
      </c>
    </row>
    <row r="137" spans="1:27" x14ac:dyDescent="0.3">
      <c r="A137" s="10" t="s">
        <v>396</v>
      </c>
      <c r="B137" s="11" t="s">
        <v>1535</v>
      </c>
      <c r="C137" s="11" t="s">
        <v>695</v>
      </c>
      <c r="D137" s="11" t="s">
        <v>689</v>
      </c>
      <c r="E137" s="11">
        <v>33139</v>
      </c>
      <c r="F137" s="11">
        <v>8350000</v>
      </c>
      <c r="G137" t="str" cm="1">
        <f t="array" ref="G137">IF(OR(VLOOKUP($C137,Price_LookUp_tbl,11,FALSE)&gt;$F137,VLOOKUP($C137,Price_LookUp_tbl,12,FALSE)&lt;$F137),"Yes","No")</f>
        <v>Yes</v>
      </c>
      <c r="H137" s="11">
        <f t="shared" si="18"/>
        <v>0.79550606206286745</v>
      </c>
      <c r="I137" s="11">
        <v>3</v>
      </c>
      <c r="J137" s="11" t="str">
        <f t="shared" si="19"/>
        <v>No</v>
      </c>
      <c r="K137" s="11">
        <f t="shared" si="20"/>
        <v>0.28932735551958422</v>
      </c>
      <c r="L137" s="11">
        <v>4.5</v>
      </c>
      <c r="M137" s="11" t="str">
        <f t="shared" si="21"/>
        <v>No</v>
      </c>
      <c r="N137" s="11">
        <f t="shared" si="22"/>
        <v>1.1043841212200152</v>
      </c>
      <c r="O137" s="11">
        <v>3365</v>
      </c>
      <c r="P137" s="11" t="str">
        <f t="shared" si="23"/>
        <v>No</v>
      </c>
      <c r="Q137" s="11">
        <f t="shared" si="24"/>
        <v>0.86142785109646502</v>
      </c>
      <c r="R137" s="11"/>
      <c r="S137" s="11">
        <v>2002</v>
      </c>
      <c r="T137" s="11" t="str">
        <f t="shared" si="25"/>
        <v>No</v>
      </c>
      <c r="U137" s="11">
        <f t="shared" si="26"/>
        <v>0.91137710367598979</v>
      </c>
      <c r="V137" s="11">
        <v>34</v>
      </c>
      <c r="W137" s="11">
        <v>2481</v>
      </c>
      <c r="X137" s="11" t="s">
        <v>1536</v>
      </c>
      <c r="Y137" s="11">
        <v>25.768712000000001</v>
      </c>
      <c r="Z137" s="11">
        <v>-80.13767</v>
      </c>
      <c r="AA137" s="15">
        <v>0.47308696241676462</v>
      </c>
    </row>
    <row r="138" spans="1:27" x14ac:dyDescent="0.3">
      <c r="A138" s="12" t="s">
        <v>396</v>
      </c>
      <c r="B138" s="13" t="s">
        <v>1615</v>
      </c>
      <c r="C138" s="13" t="s">
        <v>695</v>
      </c>
      <c r="D138" s="13" t="s">
        <v>689</v>
      </c>
      <c r="E138" s="13">
        <v>33139</v>
      </c>
      <c r="F138" s="13">
        <v>7950000</v>
      </c>
      <c r="G138" t="str" cm="1">
        <f t="array" ref="G138">IF(OR(VLOOKUP($C138,Price_LookUp_tbl,11,FALSE)&gt;$F138,VLOOKUP($C138,Price_LookUp_tbl,12,FALSE)&lt;$F138),"Yes","No")</f>
        <v>Yes</v>
      </c>
      <c r="H138" s="13">
        <f t="shared" si="18"/>
        <v>0.73109617011966621</v>
      </c>
      <c r="I138" s="13">
        <v>3</v>
      </c>
      <c r="J138" s="13" t="str">
        <f t="shared" si="19"/>
        <v>No</v>
      </c>
      <c r="K138" s="13">
        <f t="shared" si="20"/>
        <v>0.28932735551958422</v>
      </c>
      <c r="L138" s="13">
        <v>3.5</v>
      </c>
      <c r="M138" s="13" t="str">
        <f t="shared" si="21"/>
        <v>No</v>
      </c>
      <c r="N138" s="13">
        <f t="shared" si="22"/>
        <v>0.51653676191817677</v>
      </c>
      <c r="O138" s="13">
        <v>2658</v>
      </c>
      <c r="P138" s="13" t="str">
        <f t="shared" si="23"/>
        <v>No</v>
      </c>
      <c r="Q138" s="13">
        <f t="shared" si="24"/>
        <v>0.44481052397687271</v>
      </c>
      <c r="R138" s="13"/>
      <c r="S138" s="13">
        <v>2021</v>
      </c>
      <c r="T138" s="13" t="str">
        <f t="shared" si="25"/>
        <v>No</v>
      </c>
      <c r="U138" s="13">
        <f t="shared" si="26"/>
        <v>1.5469557157021581</v>
      </c>
      <c r="V138" s="13">
        <v>43</v>
      </c>
      <c r="W138" s="13">
        <v>2991</v>
      </c>
      <c r="X138" s="13" t="s">
        <v>1616</v>
      </c>
      <c r="Y138" s="13">
        <v>25.784167799999999</v>
      </c>
      <c r="Z138" s="13">
        <v>-80.142514300000002</v>
      </c>
      <c r="AA138" s="14">
        <v>0.74868970447598415</v>
      </c>
    </row>
    <row r="139" spans="1:27" x14ac:dyDescent="0.3">
      <c r="A139" s="10" t="s">
        <v>396</v>
      </c>
      <c r="B139" s="11" t="s">
        <v>1767</v>
      </c>
      <c r="C139" s="11" t="s">
        <v>695</v>
      </c>
      <c r="D139" s="11" t="s">
        <v>689</v>
      </c>
      <c r="E139" s="11">
        <v>33139</v>
      </c>
      <c r="F139" s="11">
        <v>13900000</v>
      </c>
      <c r="G139" t="str" cm="1">
        <f t="array" ref="G139">IF(OR(VLOOKUP($C139,Price_LookUp_tbl,11,FALSE)&gt;$F139,VLOOKUP($C139,Price_LookUp_tbl,12,FALSE)&lt;$F139),"Yes","No")</f>
        <v>Yes</v>
      </c>
      <c r="H139" s="11">
        <f t="shared" si="18"/>
        <v>1.6891933127747849</v>
      </c>
      <c r="I139" s="11">
        <v>5</v>
      </c>
      <c r="J139" s="11" t="str">
        <f t="shared" si="19"/>
        <v>No</v>
      </c>
      <c r="K139" s="11">
        <f t="shared" si="20"/>
        <v>1.4818592382698701</v>
      </c>
      <c r="L139" s="11">
        <v>5.5</v>
      </c>
      <c r="M139" s="11" t="str">
        <f t="shared" si="21"/>
        <v>No</v>
      </c>
      <c r="N139" s="11">
        <f t="shared" si="22"/>
        <v>1.6922314805218537</v>
      </c>
      <c r="O139" s="11">
        <v>4431</v>
      </c>
      <c r="P139" s="11" t="str">
        <f t="shared" si="23"/>
        <v>No</v>
      </c>
      <c r="Q139" s="11">
        <f t="shared" si="24"/>
        <v>1.4895948535144075</v>
      </c>
      <c r="R139" s="11"/>
      <c r="S139" s="11">
        <v>2015</v>
      </c>
      <c r="T139" s="11" t="str">
        <f t="shared" si="25"/>
        <v>No</v>
      </c>
      <c r="U139" s="11">
        <f t="shared" si="26"/>
        <v>1.3462466803254733</v>
      </c>
      <c r="V139" s="11">
        <v>8</v>
      </c>
      <c r="W139" s="11">
        <v>3137</v>
      </c>
      <c r="X139" s="11" t="s">
        <v>1768</v>
      </c>
      <c r="Y139" s="11">
        <v>25.772258999999998</v>
      </c>
      <c r="Z139" s="11">
        <v>-80.131726999999998</v>
      </c>
      <c r="AA139" s="15">
        <v>0.27807126448465946</v>
      </c>
    </row>
    <row r="140" spans="1:27" x14ac:dyDescent="0.3">
      <c r="A140" s="12" t="s">
        <v>396</v>
      </c>
      <c r="B140" s="13" t="s">
        <v>1842</v>
      </c>
      <c r="C140" s="13" t="s">
        <v>695</v>
      </c>
      <c r="D140" s="13" t="s">
        <v>689</v>
      </c>
      <c r="E140" s="13">
        <v>33139</v>
      </c>
      <c r="F140" s="13">
        <v>14500000</v>
      </c>
      <c r="G140" t="str" cm="1">
        <f t="array" ref="G140">IF(OR(VLOOKUP($C140,Price_LookUp_tbl,11,FALSE)&gt;$F140,VLOOKUP($C140,Price_LookUp_tbl,12,FALSE)&lt;$F140),"Yes","No")</f>
        <v>Yes</v>
      </c>
      <c r="H140" s="13">
        <f t="shared" si="18"/>
        <v>1.7858081506895866</v>
      </c>
      <c r="I140" s="13">
        <v>4</v>
      </c>
      <c r="J140" s="13" t="str">
        <f t="shared" si="19"/>
        <v>No</v>
      </c>
      <c r="K140" s="13">
        <f t="shared" si="20"/>
        <v>0.88559329689472721</v>
      </c>
      <c r="L140" s="13">
        <v>3.5</v>
      </c>
      <c r="M140" s="13" t="str">
        <f t="shared" si="21"/>
        <v>No</v>
      </c>
      <c r="N140" s="13">
        <f t="shared" si="22"/>
        <v>0.51653676191817677</v>
      </c>
      <c r="O140" s="13">
        <v>3731</v>
      </c>
      <c r="P140" s="13" t="str">
        <f t="shared" si="23"/>
        <v>No</v>
      </c>
      <c r="Q140" s="13">
        <f t="shared" si="24"/>
        <v>1.0771024504257023</v>
      </c>
      <c r="R140" s="13"/>
      <c r="S140" s="13">
        <v>2008</v>
      </c>
      <c r="T140" s="13" t="str">
        <f t="shared" si="25"/>
        <v>No</v>
      </c>
      <c r="U140" s="13">
        <f t="shared" si="26"/>
        <v>1.1120861390526746</v>
      </c>
      <c r="V140" s="13">
        <v>16</v>
      </c>
      <c r="W140" s="13">
        <v>3886</v>
      </c>
      <c r="X140" s="13" t="s">
        <v>1843</v>
      </c>
      <c r="Y140" s="13">
        <v>25.7680133</v>
      </c>
      <c r="Z140" s="13">
        <v>-80.136310399999999</v>
      </c>
      <c r="AA140" s="14">
        <v>0.50543012499103623</v>
      </c>
    </row>
    <row r="141" spans="1:27" x14ac:dyDescent="0.3">
      <c r="A141" s="10" t="s">
        <v>396</v>
      </c>
      <c r="B141" s="11" t="s">
        <v>1915</v>
      </c>
      <c r="C141" s="11" t="s">
        <v>695</v>
      </c>
      <c r="D141" s="11" t="s">
        <v>689</v>
      </c>
      <c r="E141" s="11">
        <v>33140</v>
      </c>
      <c r="F141" s="11">
        <v>7600000</v>
      </c>
      <c r="G141" t="str" cm="1">
        <f t="array" ref="G141">IF(OR(VLOOKUP($C141,Price_LookUp_tbl,11,FALSE)&gt;$F141,VLOOKUP($C141,Price_LookUp_tbl,12,FALSE)&lt;$F141),"Yes","No")</f>
        <v>Yes</v>
      </c>
      <c r="H141" s="11">
        <f t="shared" si="18"/>
        <v>0.67473751466936505</v>
      </c>
      <c r="I141" s="11">
        <v>2</v>
      </c>
      <c r="J141" s="11" t="str">
        <f t="shared" si="19"/>
        <v>No</v>
      </c>
      <c r="K141" s="11">
        <f t="shared" si="20"/>
        <v>-0.30693858585555878</v>
      </c>
      <c r="L141" s="11">
        <v>2.5</v>
      </c>
      <c r="M141" s="11" t="str">
        <f t="shared" si="21"/>
        <v>No</v>
      </c>
      <c r="N141" s="11">
        <f t="shared" si="22"/>
        <v>-7.1310597383661786E-2</v>
      </c>
      <c r="O141" s="11">
        <v>2238</v>
      </c>
      <c r="P141" s="11" t="str">
        <f t="shared" si="23"/>
        <v>No</v>
      </c>
      <c r="Q141" s="11">
        <f t="shared" si="24"/>
        <v>0.19731508212364959</v>
      </c>
      <c r="R141" s="11"/>
      <c r="S141" s="11">
        <v>2015</v>
      </c>
      <c r="T141" s="11" t="str">
        <f t="shared" si="25"/>
        <v>No</v>
      </c>
      <c r="U141" s="11">
        <f t="shared" si="26"/>
        <v>1.3462466803254733</v>
      </c>
      <c r="V141" s="11">
        <v>29</v>
      </c>
      <c r="W141" s="11">
        <v>3396</v>
      </c>
      <c r="X141" s="11" t="s">
        <v>1916</v>
      </c>
      <c r="Y141" s="11">
        <v>25.807846900000001</v>
      </c>
      <c r="Z141" s="11">
        <v>-80.123231099999998</v>
      </c>
      <c r="AA141" s="15">
        <v>0.9872535018690678</v>
      </c>
    </row>
    <row r="142" spans="1:27" x14ac:dyDescent="0.3">
      <c r="A142" s="12" t="s">
        <v>396</v>
      </c>
      <c r="B142" s="13" t="s">
        <v>1941</v>
      </c>
      <c r="C142" s="13" t="s">
        <v>695</v>
      </c>
      <c r="D142" s="13" t="s">
        <v>689</v>
      </c>
      <c r="E142" s="13">
        <v>33140</v>
      </c>
      <c r="F142" s="13">
        <v>22000000</v>
      </c>
      <c r="G142" t="str" cm="1">
        <f t="array" ref="G142">IF(OR(VLOOKUP($C142,Price_LookUp_tbl,11,FALSE)&gt;$F142,VLOOKUP($C142,Price_LookUp_tbl,12,FALSE)&lt;$F142),"Yes","No")</f>
        <v>Yes</v>
      </c>
      <c r="H142" s="13">
        <f t="shared" si="18"/>
        <v>2.9934936246246102</v>
      </c>
      <c r="I142" s="13">
        <v>5</v>
      </c>
      <c r="J142" s="13" t="str">
        <f t="shared" si="19"/>
        <v>No</v>
      </c>
      <c r="K142" s="13">
        <f t="shared" si="20"/>
        <v>1.4818592382698701</v>
      </c>
      <c r="L142" s="13">
        <v>6</v>
      </c>
      <c r="M142" s="13" t="str">
        <f t="shared" si="21"/>
        <v>No</v>
      </c>
      <c r="N142" s="13">
        <f t="shared" si="22"/>
        <v>1.9861551601727729</v>
      </c>
      <c r="O142" s="13">
        <v>4500</v>
      </c>
      <c r="P142" s="13" t="str">
        <f t="shared" si="23"/>
        <v>No</v>
      </c>
      <c r="Q142" s="13">
        <f t="shared" si="24"/>
        <v>1.5302548189617229</v>
      </c>
      <c r="R142" s="13"/>
      <c r="S142" s="13">
        <v>2005</v>
      </c>
      <c r="T142" s="13" t="str">
        <f t="shared" si="25"/>
        <v>No</v>
      </c>
      <c r="U142" s="13">
        <f t="shared" si="26"/>
        <v>1.0117316213643321</v>
      </c>
      <c r="V142" s="13">
        <v>58</v>
      </c>
      <c r="W142" s="13">
        <v>4889</v>
      </c>
      <c r="X142" s="13" t="s">
        <v>1942</v>
      </c>
      <c r="Y142" s="13">
        <v>25.816663999999999</v>
      </c>
      <c r="Z142" s="13">
        <v>-80.122726</v>
      </c>
      <c r="AA142" s="14">
        <v>0.80083168969833229</v>
      </c>
    </row>
    <row r="143" spans="1:27" x14ac:dyDescent="0.3">
      <c r="A143" s="10" t="s">
        <v>396</v>
      </c>
      <c r="B143" s="11" t="s">
        <v>1946</v>
      </c>
      <c r="C143" s="11" t="s">
        <v>695</v>
      </c>
      <c r="D143" s="11" t="s">
        <v>689</v>
      </c>
      <c r="E143" s="11">
        <v>33140</v>
      </c>
      <c r="F143" s="11">
        <v>7999900</v>
      </c>
      <c r="G143" t="str" cm="1">
        <f t="array" ref="G143">IF(OR(VLOOKUP($C143,Price_LookUp_tbl,11,FALSE)&gt;$F143,VLOOKUP($C143,Price_LookUp_tbl,12,FALSE)&lt;$F143),"Yes","No")</f>
        <v>Yes</v>
      </c>
      <c r="H143" s="11">
        <f t="shared" si="18"/>
        <v>0.7391313041395805</v>
      </c>
      <c r="I143" s="11">
        <v>3</v>
      </c>
      <c r="J143" s="11" t="str">
        <f t="shared" si="19"/>
        <v>No</v>
      </c>
      <c r="K143" s="11">
        <f t="shared" si="20"/>
        <v>0.28932735551958422</v>
      </c>
      <c r="L143" s="11">
        <v>3.5</v>
      </c>
      <c r="M143" s="11" t="str">
        <f t="shared" si="21"/>
        <v>No</v>
      </c>
      <c r="N143" s="11">
        <f t="shared" si="22"/>
        <v>0.51653676191817677</v>
      </c>
      <c r="O143" s="11">
        <v>3183</v>
      </c>
      <c r="P143" s="11" t="str">
        <f t="shared" si="23"/>
        <v>No</v>
      </c>
      <c r="Q143" s="11">
        <f t="shared" si="24"/>
        <v>0.75417982629340163</v>
      </c>
      <c r="R143" s="11"/>
      <c r="S143" s="11">
        <v>2019</v>
      </c>
      <c r="T143" s="11" t="str">
        <f t="shared" si="25"/>
        <v>No</v>
      </c>
      <c r="U143" s="11">
        <f t="shared" si="26"/>
        <v>1.4800527039099298</v>
      </c>
      <c r="V143" s="11">
        <v>114</v>
      </c>
      <c r="W143" s="11">
        <v>2513</v>
      </c>
      <c r="X143" s="11" t="s">
        <v>1947</v>
      </c>
      <c r="Y143" s="11">
        <v>25.822761799999999</v>
      </c>
      <c r="Z143" s="11">
        <v>-80.132161600000003</v>
      </c>
      <c r="AA143" s="15">
        <v>0.46415346445700867</v>
      </c>
    </row>
    <row r="144" spans="1:27" x14ac:dyDescent="0.3">
      <c r="A144" s="12" t="s">
        <v>396</v>
      </c>
      <c r="B144" s="13" t="s">
        <v>1948</v>
      </c>
      <c r="C144" s="13" t="s">
        <v>695</v>
      </c>
      <c r="D144" s="13" t="s">
        <v>689</v>
      </c>
      <c r="E144" s="13">
        <v>33140</v>
      </c>
      <c r="F144" s="13">
        <v>8499999</v>
      </c>
      <c r="G144" t="str" cm="1">
        <f t="array" ref="G144">IF(OR(VLOOKUP($C144,Price_LookUp_tbl,11,FALSE)&gt;$F144,VLOOKUP($C144,Price_LookUp_tbl,12,FALSE)&lt;$F144),"Yes","No")</f>
        <v>Yes</v>
      </c>
      <c r="H144" s="13">
        <f t="shared" si="18"/>
        <v>0.81965961051683811</v>
      </c>
      <c r="I144" s="13">
        <v>4</v>
      </c>
      <c r="J144" s="13" t="str">
        <f t="shared" si="19"/>
        <v>No</v>
      </c>
      <c r="K144" s="13">
        <f t="shared" si="20"/>
        <v>0.88559329689472721</v>
      </c>
      <c r="L144" s="13">
        <v>4.5</v>
      </c>
      <c r="M144" s="13" t="str">
        <f t="shared" si="21"/>
        <v>No</v>
      </c>
      <c r="N144" s="13">
        <f t="shared" si="22"/>
        <v>1.1043841212200152</v>
      </c>
      <c r="O144" s="13">
        <v>4535</v>
      </c>
      <c r="P144" s="13" t="str">
        <f t="shared" si="23"/>
        <v>No</v>
      </c>
      <c r="Q144" s="13">
        <f t="shared" si="24"/>
        <v>1.550879439116158</v>
      </c>
      <c r="R144" s="13"/>
      <c r="S144" s="13">
        <v>2019</v>
      </c>
      <c r="T144" s="13" t="str">
        <f t="shared" si="25"/>
        <v>No</v>
      </c>
      <c r="U144" s="13">
        <f t="shared" si="26"/>
        <v>1.4800527039099298</v>
      </c>
      <c r="V144" s="13">
        <v>98</v>
      </c>
      <c r="W144" s="13">
        <v>1874</v>
      </c>
      <c r="X144" s="13" t="s">
        <v>1949</v>
      </c>
      <c r="Y144" s="13">
        <v>25.822761799999999</v>
      </c>
      <c r="Z144" s="13">
        <v>-80.132161600000003</v>
      </c>
      <c r="AA144" s="14">
        <v>0.46415346445700867</v>
      </c>
    </row>
    <row r="145" spans="1:27" x14ac:dyDescent="0.3">
      <c r="A145" s="10" t="s">
        <v>396</v>
      </c>
      <c r="B145" s="11" t="s">
        <v>2015</v>
      </c>
      <c r="C145" s="11" t="s">
        <v>695</v>
      </c>
      <c r="D145" s="11" t="s">
        <v>689</v>
      </c>
      <c r="E145" s="11">
        <v>33140</v>
      </c>
      <c r="F145" s="11">
        <v>7550000</v>
      </c>
      <c r="G145" t="str" cm="1">
        <f t="array" ref="G145">IF(OR(VLOOKUP($C145,Price_LookUp_tbl,11,FALSE)&gt;$F145,VLOOKUP($C145,Price_LookUp_tbl,12,FALSE)&lt;$F145),"Yes","No")</f>
        <v>Yes</v>
      </c>
      <c r="H145" s="11">
        <f t="shared" si="18"/>
        <v>0.66668627817646486</v>
      </c>
      <c r="I145" s="11">
        <v>3</v>
      </c>
      <c r="J145" s="11" t="str">
        <f t="shared" si="19"/>
        <v>No</v>
      </c>
      <c r="K145" s="11">
        <f t="shared" si="20"/>
        <v>0.28932735551958422</v>
      </c>
      <c r="L145" s="11">
        <v>3.5</v>
      </c>
      <c r="M145" s="11" t="str">
        <f t="shared" si="21"/>
        <v>No</v>
      </c>
      <c r="N145" s="11">
        <f t="shared" si="22"/>
        <v>0.51653676191817677</v>
      </c>
      <c r="O145" s="11">
        <v>3350</v>
      </c>
      <c r="P145" s="11" t="str">
        <f t="shared" si="23"/>
        <v>No</v>
      </c>
      <c r="Q145" s="11">
        <f t="shared" si="24"/>
        <v>0.85258872817313558</v>
      </c>
      <c r="R145" s="11"/>
      <c r="S145" s="11">
        <v>2026</v>
      </c>
      <c r="T145" s="11" t="str">
        <f t="shared" si="25"/>
        <v>No</v>
      </c>
      <c r="U145" s="11">
        <f t="shared" si="26"/>
        <v>1.7142132451827288</v>
      </c>
      <c r="V145" s="11">
        <v>118</v>
      </c>
      <c r="W145" s="11">
        <v>2254</v>
      </c>
      <c r="X145" s="11" t="s">
        <v>2016</v>
      </c>
      <c r="Y145" s="11">
        <v>25.831976699999998</v>
      </c>
      <c r="Z145" s="11">
        <v>-80.120263800000004</v>
      </c>
      <c r="AA145" s="15">
        <v>1.4175954020797654</v>
      </c>
    </row>
    <row r="146" spans="1:27" x14ac:dyDescent="0.3">
      <c r="A146" s="12" t="s">
        <v>396</v>
      </c>
      <c r="B146" s="13" t="s">
        <v>2019</v>
      </c>
      <c r="C146" s="13" t="s">
        <v>695</v>
      </c>
      <c r="D146" s="13" t="s">
        <v>689</v>
      </c>
      <c r="E146" s="13">
        <v>33140</v>
      </c>
      <c r="F146" s="13">
        <v>13750000</v>
      </c>
      <c r="G146" t="str" cm="1">
        <f t="array" ref="G146">IF(OR(VLOOKUP($C146,Price_LookUp_tbl,11,FALSE)&gt;$F146,VLOOKUP($C146,Price_LookUp_tbl,12,FALSE)&lt;$F146),"Yes","No")</f>
        <v>Yes</v>
      </c>
      <c r="H146" s="13">
        <f t="shared" si="18"/>
        <v>1.6650396032960844</v>
      </c>
      <c r="I146" s="13">
        <v>4</v>
      </c>
      <c r="J146" s="13" t="str">
        <f t="shared" si="19"/>
        <v>No</v>
      </c>
      <c r="K146" s="13">
        <f t="shared" si="20"/>
        <v>0.88559329689472721</v>
      </c>
      <c r="L146" s="13">
        <v>5.5</v>
      </c>
      <c r="M146" s="13" t="str">
        <f t="shared" si="21"/>
        <v>No</v>
      </c>
      <c r="N146" s="13">
        <f t="shared" si="22"/>
        <v>1.6922314805218537</v>
      </c>
      <c r="O146" s="13">
        <v>3808</v>
      </c>
      <c r="P146" s="13" t="str">
        <f t="shared" si="23"/>
        <v>No</v>
      </c>
      <c r="Q146" s="13">
        <f t="shared" si="24"/>
        <v>1.1224766147654599</v>
      </c>
      <c r="R146" s="13"/>
      <c r="S146" s="13">
        <v>2026</v>
      </c>
      <c r="T146" s="13" t="str">
        <f t="shared" si="25"/>
        <v>No</v>
      </c>
      <c r="U146" s="13">
        <f t="shared" si="26"/>
        <v>1.7142132451827288</v>
      </c>
      <c r="V146" s="13">
        <v>118</v>
      </c>
      <c r="W146" s="13">
        <v>3611</v>
      </c>
      <c r="X146" s="13" t="s">
        <v>2020</v>
      </c>
      <c r="Y146" s="13">
        <v>25.831976699999998</v>
      </c>
      <c r="Z146" s="13">
        <v>-80.120263800000004</v>
      </c>
      <c r="AA146" s="14">
        <v>1.4175954020797654</v>
      </c>
    </row>
    <row r="147" spans="1:27" x14ac:dyDescent="0.3">
      <c r="A147" s="10" t="s">
        <v>396</v>
      </c>
      <c r="B147" s="11" t="s">
        <v>2074</v>
      </c>
      <c r="C147" s="11" t="s">
        <v>695</v>
      </c>
      <c r="D147" s="11" t="s">
        <v>689</v>
      </c>
      <c r="E147" s="11">
        <v>33140</v>
      </c>
      <c r="F147" s="11">
        <v>9500000</v>
      </c>
      <c r="G147" t="str" cm="1">
        <f t="array" ref="G147">IF(OR(VLOOKUP($C147,Price_LookUp_tbl,11,FALSE)&gt;$F147,VLOOKUP($C147,Price_LookUp_tbl,12,FALSE)&lt;$F147),"Yes","No")</f>
        <v>Yes</v>
      </c>
      <c r="H147" s="11">
        <f t="shared" si="18"/>
        <v>0.98068450139957108</v>
      </c>
      <c r="I147" s="11">
        <v>4</v>
      </c>
      <c r="J147" s="11" t="str">
        <f t="shared" si="19"/>
        <v>No</v>
      </c>
      <c r="K147" s="11">
        <f t="shared" si="20"/>
        <v>0.88559329689472721</v>
      </c>
      <c r="L147" s="11">
        <v>2.5</v>
      </c>
      <c r="M147" s="11" t="str">
        <f t="shared" si="21"/>
        <v>No</v>
      </c>
      <c r="N147" s="11">
        <f t="shared" si="22"/>
        <v>-7.1310597383661786E-2</v>
      </c>
      <c r="O147" s="11">
        <v>2903</v>
      </c>
      <c r="P147" s="11" t="str">
        <f t="shared" si="23"/>
        <v>No</v>
      </c>
      <c r="Q147" s="11">
        <f t="shared" si="24"/>
        <v>0.58918286505791961</v>
      </c>
      <c r="R147" s="11"/>
      <c r="S147" s="11">
        <v>2021</v>
      </c>
      <c r="T147" s="11" t="str">
        <f t="shared" si="25"/>
        <v>No</v>
      </c>
      <c r="U147" s="11">
        <f t="shared" si="26"/>
        <v>1.5469557157021581</v>
      </c>
      <c r="V147" s="11">
        <v>2</v>
      </c>
      <c r="W147" s="11">
        <v>3272</v>
      </c>
      <c r="X147" s="11" t="s">
        <v>2075</v>
      </c>
      <c r="Y147" s="11">
        <v>25.839256800000001</v>
      </c>
      <c r="Z147" s="11">
        <v>-80.120394700000006</v>
      </c>
      <c r="AA147" s="15">
        <v>1.6626967677702422</v>
      </c>
    </row>
    <row r="148" spans="1:27" x14ac:dyDescent="0.3">
      <c r="A148" s="12" t="s">
        <v>396</v>
      </c>
      <c r="B148" s="13" t="s">
        <v>2101</v>
      </c>
      <c r="C148" s="13" t="s">
        <v>695</v>
      </c>
      <c r="D148" s="13" t="s">
        <v>689</v>
      </c>
      <c r="E148" s="13">
        <v>33140</v>
      </c>
      <c r="F148" s="13">
        <v>8875000</v>
      </c>
      <c r="G148" t="str" cm="1">
        <f t="array" ref="G148">IF(OR(VLOOKUP($C148,Price_LookUp_tbl,11,FALSE)&gt;$F148,VLOOKUP($C148,Price_LookUp_tbl,12,FALSE)&lt;$F148),"Yes","No")</f>
        <v>Yes</v>
      </c>
      <c r="H148" s="13">
        <f t="shared" si="18"/>
        <v>0.88004404523831914</v>
      </c>
      <c r="I148" s="13">
        <v>3</v>
      </c>
      <c r="J148" s="13" t="str">
        <f t="shared" si="19"/>
        <v>No</v>
      </c>
      <c r="K148" s="13">
        <f t="shared" si="20"/>
        <v>0.28932735551958422</v>
      </c>
      <c r="L148" s="13">
        <v>3.5</v>
      </c>
      <c r="M148" s="13" t="str">
        <f t="shared" si="21"/>
        <v>No</v>
      </c>
      <c r="N148" s="13">
        <f t="shared" si="22"/>
        <v>0.51653676191817677</v>
      </c>
      <c r="O148" s="13">
        <v>3982</v>
      </c>
      <c r="P148" s="13" t="str">
        <f t="shared" si="23"/>
        <v>No</v>
      </c>
      <c r="Q148" s="13">
        <f t="shared" si="24"/>
        <v>1.2250104406760809</v>
      </c>
      <c r="R148" s="13"/>
      <c r="S148" s="13">
        <v>2005</v>
      </c>
      <c r="T148" s="13" t="str">
        <f t="shared" si="25"/>
        <v>No</v>
      </c>
      <c r="U148" s="13">
        <f t="shared" si="26"/>
        <v>1.0117316213643321</v>
      </c>
      <c r="V148" s="13">
        <v>1</v>
      </c>
      <c r="W148" s="13">
        <v>2229</v>
      </c>
      <c r="X148" s="13" t="s">
        <v>2102</v>
      </c>
      <c r="Y148" s="13">
        <v>25.8418797</v>
      </c>
      <c r="Z148" s="13">
        <v>-80.120968899999994</v>
      </c>
      <c r="AA148" s="14">
        <v>1.4796022053690001</v>
      </c>
    </row>
    <row r="149" spans="1:27" x14ac:dyDescent="0.3">
      <c r="A149" s="10" t="s">
        <v>17</v>
      </c>
      <c r="B149" s="11" t="s">
        <v>387</v>
      </c>
      <c r="C149" s="11" t="s">
        <v>379</v>
      </c>
      <c r="D149" s="11" t="s">
        <v>20</v>
      </c>
      <c r="E149" s="11">
        <v>90045</v>
      </c>
      <c r="F149" s="11">
        <v>1649000</v>
      </c>
      <c r="G149" t="str" cm="1">
        <f t="array" ref="G149">IF(OR(VLOOKUP($C149,Price_LookUp_tbl,11,FALSE)&gt;$F149,VLOOKUP($C149,Price_LookUp_tbl,12,FALSE)&lt;$F149),"Yes","No")</f>
        <v>No</v>
      </c>
      <c r="H149" s="11">
        <f t="shared" si="18"/>
        <v>0.37802886166302169</v>
      </c>
      <c r="I149" s="11">
        <v>6</v>
      </c>
      <c r="J149" s="11" t="str">
        <f t="shared" si="19"/>
        <v>Yes</v>
      </c>
      <c r="K149" s="11">
        <f t="shared" si="20"/>
        <v>1.9756547789417951</v>
      </c>
      <c r="L149" s="11">
        <v>5.5</v>
      </c>
      <c r="M149" s="11" t="str">
        <f t="shared" si="21"/>
        <v>Yes</v>
      </c>
      <c r="N149" s="11">
        <f t="shared" si="22"/>
        <v>2.7653544496423415</v>
      </c>
      <c r="O149" s="11">
        <v>4800</v>
      </c>
      <c r="P149" s="11" t="str">
        <f t="shared" si="23"/>
        <v>Yes</v>
      </c>
      <c r="Q149" s="11">
        <f t="shared" si="24"/>
        <v>2.9729748379190979</v>
      </c>
      <c r="R149" s="11">
        <v>15077</v>
      </c>
      <c r="S149" s="11">
        <v>1954</v>
      </c>
      <c r="T149" s="11" t="str">
        <f t="shared" si="25"/>
        <v>No</v>
      </c>
      <c r="U149" s="11">
        <f t="shared" si="26"/>
        <v>0.79417746892912444</v>
      </c>
      <c r="V149" s="11">
        <v>21</v>
      </c>
      <c r="W149" s="11">
        <v>344</v>
      </c>
      <c r="X149" s="11" t="s">
        <v>21</v>
      </c>
      <c r="Y149" s="11">
        <v>33.9738738</v>
      </c>
      <c r="Z149" s="11">
        <v>-118.4131</v>
      </c>
      <c r="AA149" s="15">
        <v>2.4778014243912949</v>
      </c>
    </row>
    <row r="150" spans="1:27" x14ac:dyDescent="0.3">
      <c r="A150" s="12" t="s">
        <v>17</v>
      </c>
      <c r="B150" s="13" t="s">
        <v>28</v>
      </c>
      <c r="C150" s="13" t="s">
        <v>19</v>
      </c>
      <c r="D150" s="13" t="s">
        <v>20</v>
      </c>
      <c r="E150" s="13">
        <v>90230</v>
      </c>
      <c r="F150" s="13">
        <v>1495000</v>
      </c>
      <c r="G150" t="str" cm="1">
        <f t="array" ref="G150">IF(OR(VLOOKUP($C150,Price_LookUp_tbl,11,FALSE)&gt;$F150,VLOOKUP($C150,Price_LookUp_tbl,12,FALSE)&lt;$F150),"Yes","No")</f>
        <v>No</v>
      </c>
      <c r="H150" s="13">
        <f t="shared" si="18"/>
        <v>0.7536956882597643</v>
      </c>
      <c r="I150" s="13">
        <v>5</v>
      </c>
      <c r="J150" s="13" t="str">
        <f t="shared" si="19"/>
        <v>Yes</v>
      </c>
      <c r="K150" s="13">
        <f t="shared" si="20"/>
        <v>2.4161078322560967</v>
      </c>
      <c r="L150" s="13">
        <v>2</v>
      </c>
      <c r="M150" s="13" t="str">
        <f t="shared" si="21"/>
        <v>No</v>
      </c>
      <c r="N150" s="13">
        <f t="shared" si="22"/>
        <v>-0.10304652765194991</v>
      </c>
      <c r="O150" s="13">
        <v>2054</v>
      </c>
      <c r="P150" s="13" t="str">
        <f t="shared" si="23"/>
        <v>No</v>
      </c>
      <c r="Q150" s="13">
        <f t="shared" si="24"/>
        <v>1.2128637457246936</v>
      </c>
      <c r="R150" s="13">
        <v>4587</v>
      </c>
      <c r="S150" s="13">
        <v>1951</v>
      </c>
      <c r="T150" s="13" t="str">
        <f t="shared" si="25"/>
        <v>No</v>
      </c>
      <c r="U150" s="13">
        <f t="shared" si="26"/>
        <v>-0.9234816624122234</v>
      </c>
      <c r="V150" s="13">
        <v>7</v>
      </c>
      <c r="W150" s="13">
        <v>728</v>
      </c>
      <c r="X150" s="13" t="s">
        <v>21</v>
      </c>
      <c r="Y150" s="13">
        <v>33.990815900000001</v>
      </c>
      <c r="Z150" s="13">
        <v>-118.4135035</v>
      </c>
      <c r="AA150" s="14">
        <v>3.3742309855010291</v>
      </c>
    </row>
    <row r="151" spans="1:27" x14ac:dyDescent="0.3">
      <c r="A151" s="10" t="s">
        <v>17</v>
      </c>
      <c r="B151" s="11" t="s">
        <v>40</v>
      </c>
      <c r="C151" s="11" t="s">
        <v>36</v>
      </c>
      <c r="D151" s="11" t="s">
        <v>20</v>
      </c>
      <c r="E151" s="11">
        <v>90245</v>
      </c>
      <c r="F151" s="11">
        <v>2995000</v>
      </c>
      <c r="G151" t="str" cm="1">
        <f t="array" ref="G151">IF(OR(VLOOKUP($C151,Price_LookUp_tbl,11,FALSE)&gt;$F151,VLOOKUP($C151,Price_LookUp_tbl,12,FALSE)&lt;$F151),"Yes","No")</f>
        <v>No</v>
      </c>
      <c r="H151" s="11">
        <f t="shared" si="18"/>
        <v>2.0422951078717038</v>
      </c>
      <c r="I151" s="11">
        <v>5</v>
      </c>
      <c r="J151" s="11" t="str">
        <f t="shared" si="19"/>
        <v>Yes</v>
      </c>
      <c r="K151" s="11">
        <f t="shared" si="20"/>
        <v>1.9836105322874382</v>
      </c>
      <c r="L151" s="11">
        <v>3.5</v>
      </c>
      <c r="M151" s="11" t="str">
        <f t="shared" si="21"/>
        <v>No</v>
      </c>
      <c r="N151" s="11">
        <f t="shared" si="22"/>
        <v>1.7291126361444984</v>
      </c>
      <c r="O151" s="11">
        <v>3257</v>
      </c>
      <c r="P151" s="11" t="str">
        <f t="shared" si="23"/>
        <v>No</v>
      </c>
      <c r="Q151" s="11">
        <f t="shared" si="24"/>
        <v>0.20655518714918147</v>
      </c>
      <c r="R151" s="11">
        <v>10057</v>
      </c>
      <c r="S151" s="11">
        <v>1998</v>
      </c>
      <c r="T151" s="11" t="str">
        <f t="shared" si="25"/>
        <v>No</v>
      </c>
      <c r="U151" s="11">
        <f t="shared" si="26"/>
        <v>0.85027002716725542</v>
      </c>
      <c r="V151" s="11">
        <v>44</v>
      </c>
      <c r="W151" s="11">
        <v>920</v>
      </c>
      <c r="X151" s="11" t="s">
        <v>21</v>
      </c>
      <c r="Y151" s="11">
        <v>33.927152499999998</v>
      </c>
      <c r="Z151" s="11">
        <v>-118.4231103</v>
      </c>
      <c r="AA151" s="15">
        <v>1.4996508887866553</v>
      </c>
    </row>
    <row r="152" spans="1:27" x14ac:dyDescent="0.3">
      <c r="A152" s="12" t="s">
        <v>17</v>
      </c>
      <c r="B152" s="13" t="s">
        <v>288</v>
      </c>
      <c r="C152" s="13" t="s">
        <v>256</v>
      </c>
      <c r="D152" s="13" t="s">
        <v>20</v>
      </c>
      <c r="E152" s="13">
        <v>90291</v>
      </c>
      <c r="F152" s="13">
        <v>3899000</v>
      </c>
      <c r="G152" t="str" cm="1">
        <f t="array" ref="G152">IF(OR(VLOOKUP($C152,Price_LookUp_tbl,11,FALSE)&gt;$F152,VLOOKUP($C152,Price_LookUp_tbl,12,FALSE)&lt;$F152),"Yes","No")</f>
        <v>No</v>
      </c>
      <c r="H152" s="13">
        <f t="shared" si="18"/>
        <v>0.13400295518453245</v>
      </c>
      <c r="I152" s="13">
        <v>6</v>
      </c>
      <c r="J152" s="13" t="str">
        <f t="shared" si="19"/>
        <v>Yes</v>
      </c>
      <c r="K152" s="13">
        <f t="shared" si="20"/>
        <v>1.9649312993525012</v>
      </c>
      <c r="L152" s="13">
        <v>4</v>
      </c>
      <c r="M152" s="13" t="str">
        <f t="shared" si="21"/>
        <v>No</v>
      </c>
      <c r="N152" s="13">
        <f t="shared" si="22"/>
        <v>0.43216490721820988</v>
      </c>
      <c r="O152" s="13">
        <v>4048</v>
      </c>
      <c r="P152" s="13" t="str">
        <f t="shared" si="23"/>
        <v>No</v>
      </c>
      <c r="Q152" s="13">
        <f t="shared" si="24"/>
        <v>0.6781276747741728</v>
      </c>
      <c r="R152" s="13">
        <v>11496</v>
      </c>
      <c r="S152" s="13">
        <v>1905</v>
      </c>
      <c r="T152" s="13" t="str">
        <f t="shared" si="25"/>
        <v>No</v>
      </c>
      <c r="U152" s="13">
        <f t="shared" si="26"/>
        <v>-1.8285472972648611</v>
      </c>
      <c r="V152" s="13">
        <v>4</v>
      </c>
      <c r="W152" s="13">
        <v>963</v>
      </c>
      <c r="X152" s="13" t="s">
        <v>21</v>
      </c>
      <c r="Y152" s="13">
        <v>33.993573900000001</v>
      </c>
      <c r="Z152" s="13">
        <v>-118.4557459</v>
      </c>
      <c r="AA152" s="14">
        <v>1.5889863898363179</v>
      </c>
    </row>
    <row r="153" spans="1:27" x14ac:dyDescent="0.3">
      <c r="A153" s="10" t="s">
        <v>17</v>
      </c>
      <c r="B153" s="11" t="s">
        <v>317</v>
      </c>
      <c r="C153" s="11" t="s">
        <v>256</v>
      </c>
      <c r="D153" s="11" t="s">
        <v>20</v>
      </c>
      <c r="E153" s="11">
        <v>90291</v>
      </c>
      <c r="F153" s="11">
        <v>4395000</v>
      </c>
      <c r="G153" t="str" cm="1">
        <f t="array" ref="G153">IF(OR(VLOOKUP($C153,Price_LookUp_tbl,11,FALSE)&gt;$F153,VLOOKUP($C153,Price_LookUp_tbl,12,FALSE)&lt;$F153),"Yes","No")</f>
        <v>No</v>
      </c>
      <c r="H153" s="11">
        <f t="shared" si="18"/>
        <v>0.29338945579894637</v>
      </c>
      <c r="I153" s="11">
        <v>6</v>
      </c>
      <c r="J153" s="11" t="str">
        <f t="shared" si="19"/>
        <v>Yes</v>
      </c>
      <c r="K153" s="11">
        <f t="shared" si="20"/>
        <v>1.9649312993525012</v>
      </c>
      <c r="L153" s="11">
        <v>3</v>
      </c>
      <c r="M153" s="11" t="str">
        <f t="shared" si="21"/>
        <v>No</v>
      </c>
      <c r="N153" s="11">
        <f t="shared" si="22"/>
        <v>-0.21017856143399274</v>
      </c>
      <c r="O153" s="11">
        <v>4000</v>
      </c>
      <c r="P153" s="11" t="str">
        <f t="shared" si="23"/>
        <v>No</v>
      </c>
      <c r="Q153" s="11">
        <f t="shared" si="24"/>
        <v>0.65242204763479927</v>
      </c>
      <c r="R153" s="11">
        <v>5269</v>
      </c>
      <c r="S153" s="11">
        <v>1921</v>
      </c>
      <c r="T153" s="11" t="str">
        <f t="shared" si="25"/>
        <v>No</v>
      </c>
      <c r="U153" s="11">
        <f t="shared" si="26"/>
        <v>-1.4122988488028532</v>
      </c>
      <c r="V153" s="11">
        <v>18</v>
      </c>
      <c r="W153" s="11">
        <v>1099</v>
      </c>
      <c r="X153" s="11" t="s">
        <v>21</v>
      </c>
      <c r="Y153" s="11">
        <v>33.996955900000003</v>
      </c>
      <c r="Z153" s="11">
        <v>-118.47341590000001</v>
      </c>
      <c r="AA153" s="15">
        <v>0.55028293674322093</v>
      </c>
    </row>
    <row r="154" spans="1:27" x14ac:dyDescent="0.3">
      <c r="A154" s="12" t="s">
        <v>17</v>
      </c>
      <c r="B154" s="13" t="s">
        <v>318</v>
      </c>
      <c r="C154" s="13" t="s">
        <v>256</v>
      </c>
      <c r="D154" s="13" t="s">
        <v>20</v>
      </c>
      <c r="E154" s="13">
        <v>90291</v>
      </c>
      <c r="F154" s="13">
        <v>2999900</v>
      </c>
      <c r="G154" t="str" cm="1">
        <f t="array" ref="G154">IF(OR(VLOOKUP($C154,Price_LookUp_tbl,11,FALSE)&gt;$F154,VLOOKUP($C154,Price_LookUp_tbl,12,FALSE)&lt;$F154),"Yes","No")</f>
        <v>No</v>
      </c>
      <c r="H154" s="13">
        <f t="shared" si="18"/>
        <v>-0.15491721155421667</v>
      </c>
      <c r="I154" s="13">
        <v>7</v>
      </c>
      <c r="J154" s="13" t="str">
        <f t="shared" si="19"/>
        <v>Yes</v>
      </c>
      <c r="K154" s="13">
        <f t="shared" si="20"/>
        <v>2.7555545440623832</v>
      </c>
      <c r="L154" s="13">
        <v>3.5</v>
      </c>
      <c r="M154" s="13" t="str">
        <f t="shared" si="21"/>
        <v>No</v>
      </c>
      <c r="N154" s="13">
        <f t="shared" si="22"/>
        <v>0.11099317289210857</v>
      </c>
      <c r="O154" s="13">
        <v>2938</v>
      </c>
      <c r="P154" s="13" t="str">
        <f t="shared" si="23"/>
        <v>No</v>
      </c>
      <c r="Q154" s="13">
        <f t="shared" si="24"/>
        <v>8.3685047176159252E-2</v>
      </c>
      <c r="R154" s="13">
        <v>3177</v>
      </c>
      <c r="S154" s="13">
        <v>1908</v>
      </c>
      <c r="T154" s="13" t="str">
        <f t="shared" si="25"/>
        <v>No</v>
      </c>
      <c r="U154" s="13">
        <f t="shared" si="26"/>
        <v>-1.7505007131782346</v>
      </c>
      <c r="V154" s="13">
        <v>373</v>
      </c>
      <c r="W154" s="13">
        <v>1021</v>
      </c>
      <c r="X154" s="13" t="s">
        <v>21</v>
      </c>
      <c r="Y154" s="13">
        <v>33.994796700000002</v>
      </c>
      <c r="Z154" s="13">
        <v>-118.4789232</v>
      </c>
      <c r="AA154" s="14">
        <v>0.36216820250908133</v>
      </c>
    </row>
    <row r="155" spans="1:27" x14ac:dyDescent="0.3">
      <c r="A155" s="10" t="s">
        <v>17</v>
      </c>
      <c r="B155" s="11" t="s">
        <v>338</v>
      </c>
      <c r="C155" s="11" t="s">
        <v>256</v>
      </c>
      <c r="D155" s="11" t="s">
        <v>20</v>
      </c>
      <c r="E155" s="11">
        <v>90291</v>
      </c>
      <c r="F155" s="11">
        <v>5495000</v>
      </c>
      <c r="G155" t="str" cm="1">
        <f t="array" ref="G155">IF(OR(VLOOKUP($C155,Price_LookUp_tbl,11,FALSE)&gt;$F155,VLOOKUP($C155,Price_LookUp_tbl,12,FALSE)&lt;$F155),"Yes","No")</f>
        <v>No</v>
      </c>
      <c r="H155" s="11">
        <f t="shared" si="18"/>
        <v>0.64686758216155793</v>
      </c>
      <c r="I155" s="11">
        <v>7</v>
      </c>
      <c r="J155" s="11" t="str">
        <f t="shared" si="19"/>
        <v>Yes</v>
      </c>
      <c r="K155" s="11">
        <f t="shared" si="20"/>
        <v>2.7555545440623832</v>
      </c>
      <c r="L155" s="11">
        <v>7</v>
      </c>
      <c r="M155" s="11" t="str">
        <f t="shared" si="21"/>
        <v>No</v>
      </c>
      <c r="N155" s="11">
        <f t="shared" si="22"/>
        <v>2.3591953131748178</v>
      </c>
      <c r="O155" s="11">
        <v>6134</v>
      </c>
      <c r="P155" s="11" t="str">
        <f t="shared" si="23"/>
        <v>No</v>
      </c>
      <c r="Q155" s="11">
        <f t="shared" si="24"/>
        <v>1.7952513875394487</v>
      </c>
      <c r="R155" s="11">
        <v>5199</v>
      </c>
      <c r="S155" s="11">
        <v>2021</v>
      </c>
      <c r="T155" s="11" t="str">
        <f t="shared" si="25"/>
        <v>No</v>
      </c>
      <c r="U155" s="11">
        <f t="shared" si="26"/>
        <v>1.1892539540846958</v>
      </c>
      <c r="V155" s="11">
        <v>96</v>
      </c>
      <c r="W155" s="11">
        <v>896</v>
      </c>
      <c r="X155" s="11" t="s">
        <v>21</v>
      </c>
      <c r="Y155" s="11">
        <v>33.995023699999997</v>
      </c>
      <c r="Z155" s="11">
        <v>-118.4681988</v>
      </c>
      <c r="AA155" s="15">
        <v>0.8749799843914976</v>
      </c>
    </row>
    <row r="156" spans="1:27" x14ac:dyDescent="0.3">
      <c r="A156" s="12" t="s">
        <v>17</v>
      </c>
      <c r="B156" s="13" t="s">
        <v>346</v>
      </c>
      <c r="C156" s="13" t="s">
        <v>256</v>
      </c>
      <c r="D156" s="13" t="s">
        <v>20</v>
      </c>
      <c r="E156" s="13">
        <v>90291</v>
      </c>
      <c r="F156" s="13">
        <v>1999999</v>
      </c>
      <c r="G156" t="str" cm="1">
        <f t="array" ref="G156">IF(OR(VLOOKUP($C156,Price_LookUp_tbl,11,FALSE)&gt;$F156,VLOOKUP($C156,Price_LookUp_tbl,12,FALSE)&lt;$F156),"Yes","No")</f>
        <v>No</v>
      </c>
      <c r="H156" s="13">
        <f t="shared" si="18"/>
        <v>-0.47622914976158176</v>
      </c>
      <c r="I156" s="13">
        <v>1</v>
      </c>
      <c r="J156" s="13" t="str">
        <f t="shared" si="19"/>
        <v>Yes</v>
      </c>
      <c r="K156" s="13">
        <f t="shared" si="20"/>
        <v>-1.9881849241969094</v>
      </c>
      <c r="L156" s="13">
        <v>2</v>
      </c>
      <c r="M156" s="13" t="str">
        <f t="shared" si="21"/>
        <v>No</v>
      </c>
      <c r="N156" s="13">
        <f t="shared" si="22"/>
        <v>-0.85252203008619531</v>
      </c>
      <c r="O156" s="13">
        <v>1368</v>
      </c>
      <c r="P156" s="13" t="str">
        <f t="shared" si="23"/>
        <v>No</v>
      </c>
      <c r="Q156" s="13">
        <f t="shared" si="24"/>
        <v>-0.75710317384085091</v>
      </c>
      <c r="R156" s="13">
        <v>4802</v>
      </c>
      <c r="S156" s="13">
        <v>1923</v>
      </c>
      <c r="T156" s="13" t="str">
        <f t="shared" si="25"/>
        <v>No</v>
      </c>
      <c r="U156" s="13">
        <f t="shared" si="26"/>
        <v>-1.3602677927451021</v>
      </c>
      <c r="V156" s="13">
        <v>27</v>
      </c>
      <c r="W156" s="13">
        <v>1462</v>
      </c>
      <c r="X156" s="13" t="s">
        <v>21</v>
      </c>
      <c r="Y156" s="13">
        <v>33.997740299999997</v>
      </c>
      <c r="Z156" s="13">
        <v>-118.4687208</v>
      </c>
      <c r="AA156" s="14">
        <v>0.8055233210162307</v>
      </c>
    </row>
    <row r="157" spans="1:27" x14ac:dyDescent="0.3">
      <c r="A157" s="10" t="s">
        <v>17</v>
      </c>
      <c r="B157" s="11" t="s">
        <v>358</v>
      </c>
      <c r="C157" s="11" t="s">
        <v>256</v>
      </c>
      <c r="D157" s="11" t="s">
        <v>20</v>
      </c>
      <c r="E157" s="11">
        <v>90291</v>
      </c>
      <c r="F157" s="11">
        <v>4688000</v>
      </c>
      <c r="G157" t="str" cm="1">
        <f t="array" ref="G157">IF(OR(VLOOKUP($C157,Price_LookUp_tbl,11,FALSE)&gt;$F157,VLOOKUP($C157,Price_LookUp_tbl,12,FALSE)&lt;$F157),"Yes","No")</f>
        <v>No</v>
      </c>
      <c r="H157" s="11">
        <f t="shared" si="18"/>
        <v>0.38754317491189655</v>
      </c>
      <c r="I157" s="11">
        <v>6</v>
      </c>
      <c r="J157" s="11" t="str">
        <f t="shared" si="19"/>
        <v>Yes</v>
      </c>
      <c r="K157" s="11">
        <f t="shared" si="20"/>
        <v>1.9649312993525012</v>
      </c>
      <c r="L157" s="11">
        <v>7</v>
      </c>
      <c r="M157" s="11" t="str">
        <f t="shared" si="21"/>
        <v>No</v>
      </c>
      <c r="N157" s="11">
        <f t="shared" si="22"/>
        <v>2.3591953131748178</v>
      </c>
      <c r="O157" s="11">
        <v>5190</v>
      </c>
      <c r="P157" s="11" t="str">
        <f t="shared" si="23"/>
        <v>No</v>
      </c>
      <c r="Q157" s="11">
        <f t="shared" si="24"/>
        <v>1.2897073871317688</v>
      </c>
      <c r="R157" s="11">
        <v>5081</v>
      </c>
      <c r="S157" s="11">
        <v>2014</v>
      </c>
      <c r="T157" s="11" t="str">
        <f t="shared" si="25"/>
        <v>No</v>
      </c>
      <c r="U157" s="11">
        <f t="shared" si="26"/>
        <v>1.0071452578825675</v>
      </c>
      <c r="V157" s="11">
        <v>43</v>
      </c>
      <c r="W157" s="11">
        <v>903</v>
      </c>
      <c r="X157" s="11" t="s">
        <v>21</v>
      </c>
      <c r="Y157" s="11">
        <v>33.998070499999997</v>
      </c>
      <c r="Z157" s="11">
        <v>-118.46434429999999</v>
      </c>
      <c r="AA157" s="15">
        <v>1.053474753299283</v>
      </c>
    </row>
    <row r="158" spans="1:27" x14ac:dyDescent="0.3">
      <c r="A158" s="12" t="s">
        <v>17</v>
      </c>
      <c r="B158" s="13" t="s">
        <v>368</v>
      </c>
      <c r="C158" s="13" t="s">
        <v>256</v>
      </c>
      <c r="D158" s="13" t="s">
        <v>20</v>
      </c>
      <c r="E158" s="13">
        <v>90291</v>
      </c>
      <c r="F158" s="13">
        <v>5649000</v>
      </c>
      <c r="G158" t="str" cm="1">
        <f t="array" ref="G158">IF(OR(VLOOKUP($C158,Price_LookUp_tbl,11,FALSE)&gt;$F158,VLOOKUP($C158,Price_LookUp_tbl,12,FALSE)&lt;$F158),"Yes","No")</f>
        <v>No</v>
      </c>
      <c r="H158" s="13">
        <f t="shared" si="18"/>
        <v>0.69635451985232355</v>
      </c>
      <c r="I158" s="13">
        <v>6</v>
      </c>
      <c r="J158" s="13" t="str">
        <f t="shared" si="19"/>
        <v>Yes</v>
      </c>
      <c r="K158" s="13">
        <f t="shared" si="20"/>
        <v>1.9649312993525012</v>
      </c>
      <c r="L158" s="13">
        <v>6.5</v>
      </c>
      <c r="M158" s="13" t="str">
        <f t="shared" si="21"/>
        <v>No</v>
      </c>
      <c r="N158" s="13">
        <f t="shared" si="22"/>
        <v>2.0380235788487164</v>
      </c>
      <c r="O158" s="13">
        <v>5009</v>
      </c>
      <c r="P158" s="13" t="str">
        <f t="shared" si="23"/>
        <v>No</v>
      </c>
      <c r="Q158" s="13">
        <f t="shared" si="24"/>
        <v>1.192775751460381</v>
      </c>
      <c r="R158" s="13">
        <v>7213</v>
      </c>
      <c r="S158" s="13">
        <v>2023</v>
      </c>
      <c r="T158" s="13" t="str">
        <f t="shared" si="25"/>
        <v>No</v>
      </c>
      <c r="U158" s="13">
        <f t="shared" si="26"/>
        <v>1.2412850101424469</v>
      </c>
      <c r="V158" s="13">
        <v>44</v>
      </c>
      <c r="W158" s="13">
        <v>1128</v>
      </c>
      <c r="X158" s="13" t="s">
        <v>21</v>
      </c>
      <c r="Y158" s="13">
        <v>34.000698</v>
      </c>
      <c r="Z158" s="13">
        <v>-118.4622581</v>
      </c>
      <c r="AA158" s="14">
        <v>1.1768690676570817</v>
      </c>
    </row>
    <row r="159" spans="1:27" x14ac:dyDescent="0.3">
      <c r="A159" s="10" t="s">
        <v>396</v>
      </c>
      <c r="B159" s="11" t="s">
        <v>460</v>
      </c>
      <c r="C159" s="11" t="s">
        <v>43</v>
      </c>
      <c r="D159" s="11" t="s">
        <v>20</v>
      </c>
      <c r="E159" s="11">
        <v>90301</v>
      </c>
      <c r="F159" s="11">
        <v>849000</v>
      </c>
      <c r="G159" t="str" cm="1">
        <f t="array" ref="G159">IF(OR(VLOOKUP($C159,Price_LookUp_tbl,11,FALSE)&gt;$F159,VLOOKUP($C159,Price_LookUp_tbl,12,FALSE)&lt;$F159),"Yes","No")</f>
        <v>No</v>
      </c>
      <c r="H159" s="11">
        <f t="shared" si="18"/>
        <v>1.2173880950469205</v>
      </c>
      <c r="I159" s="11">
        <v>8</v>
      </c>
      <c r="J159" s="11" t="str">
        <f t="shared" si="19"/>
        <v>Yes</v>
      </c>
      <c r="K159" s="11">
        <f t="shared" si="20"/>
        <v>2.8063213425496061</v>
      </c>
      <c r="L159" s="11">
        <v>2</v>
      </c>
      <c r="M159" s="11" t="str">
        <f t="shared" si="21"/>
        <v>No</v>
      </c>
      <c r="N159" s="11">
        <f t="shared" si="22"/>
        <v>-0.32465650237178256</v>
      </c>
      <c r="O159" s="11">
        <v>1265</v>
      </c>
      <c r="P159" s="11" t="str">
        <f t="shared" si="23"/>
        <v>No</v>
      </c>
      <c r="Q159" s="11">
        <f t="shared" si="24"/>
        <v>0.53743507013696823</v>
      </c>
      <c r="R159" s="11"/>
      <c r="S159" s="11">
        <v>1931</v>
      </c>
      <c r="T159" s="11" t="str">
        <f t="shared" si="25"/>
        <v>No</v>
      </c>
      <c r="U159" s="11">
        <f t="shared" si="26"/>
        <v>-1.5654099065860549</v>
      </c>
      <c r="V159" s="11">
        <v>2</v>
      </c>
      <c r="W159" s="11">
        <v>671</v>
      </c>
      <c r="X159" s="11" t="s">
        <v>407</v>
      </c>
      <c r="Y159" s="11">
        <v>33.947478400000001</v>
      </c>
      <c r="Z159" s="11">
        <v>-118.3632357</v>
      </c>
      <c r="AA159" s="15">
        <v>4.5730741628140992</v>
      </c>
    </row>
    <row r="160" spans="1:27" x14ac:dyDescent="0.3">
      <c r="A160" s="12" t="s">
        <v>396</v>
      </c>
      <c r="B160" s="13" t="s">
        <v>487</v>
      </c>
      <c r="C160" s="13" t="s">
        <v>46</v>
      </c>
      <c r="D160" s="13" t="s">
        <v>20</v>
      </c>
      <c r="E160" s="13">
        <v>90045</v>
      </c>
      <c r="F160" s="13">
        <v>444900</v>
      </c>
      <c r="G160" t="str" cm="1">
        <f t="array" ref="G160">IF(OR(VLOOKUP($C160,Price_LookUp_tbl,11,FALSE)&gt;$F160,VLOOKUP($C160,Price_LookUp_tbl,12,FALSE)&lt;$F160),"Yes","No")</f>
        <v>No</v>
      </c>
      <c r="H160" s="13">
        <f t="shared" si="18"/>
        <v>-1.5540756556412771</v>
      </c>
      <c r="I160" s="13">
        <v>1</v>
      </c>
      <c r="J160" s="13" t="str">
        <f t="shared" si="19"/>
        <v>Yes</v>
      </c>
      <c r="K160" s="13">
        <f t="shared" si="20"/>
        <v>-2.2438229968279244</v>
      </c>
      <c r="L160" s="13">
        <v>1</v>
      </c>
      <c r="M160" s="13" t="str">
        <f t="shared" si="21"/>
        <v>No</v>
      </c>
      <c r="N160" s="13">
        <f t="shared" si="22"/>
        <v>-1.4624874702986146</v>
      </c>
      <c r="O160" s="13">
        <v>613</v>
      </c>
      <c r="P160" s="13" t="str">
        <f t="shared" si="23"/>
        <v>No</v>
      </c>
      <c r="Q160" s="13">
        <f t="shared" si="24"/>
        <v>-1.5227129991137218</v>
      </c>
      <c r="R160" s="13"/>
      <c r="S160" s="13">
        <v>1968</v>
      </c>
      <c r="T160" s="13" t="str">
        <f t="shared" si="25"/>
        <v>No</v>
      </c>
      <c r="U160" s="13">
        <f t="shared" si="26"/>
        <v>0.17496482520482026</v>
      </c>
      <c r="V160" s="13">
        <v>47</v>
      </c>
      <c r="W160" s="13">
        <v>726</v>
      </c>
      <c r="X160" s="13" t="s">
        <v>488</v>
      </c>
      <c r="Y160" s="13">
        <v>33.957957399999998</v>
      </c>
      <c r="Z160" s="13">
        <v>-118.38382</v>
      </c>
      <c r="AA160" s="14">
        <v>3.5391252273425282</v>
      </c>
    </row>
    <row r="161" spans="1:27" x14ac:dyDescent="0.3">
      <c r="A161" s="10" t="s">
        <v>396</v>
      </c>
      <c r="B161" s="11" t="s">
        <v>503</v>
      </c>
      <c r="C161" s="11" t="s">
        <v>46</v>
      </c>
      <c r="D161" s="11" t="s">
        <v>20</v>
      </c>
      <c r="E161" s="11">
        <v>90293</v>
      </c>
      <c r="F161" s="11">
        <v>599000</v>
      </c>
      <c r="G161" t="str" cm="1">
        <f t="array" ref="G161">IF(OR(VLOOKUP($C161,Price_LookUp_tbl,11,FALSE)&gt;$F161,VLOOKUP($C161,Price_LookUp_tbl,12,FALSE)&lt;$F161),"Yes","No")</f>
        <v>No</v>
      </c>
      <c r="H161" s="11">
        <f t="shared" si="18"/>
        <v>-1.3710609721625391</v>
      </c>
      <c r="I161" s="11">
        <v>1</v>
      </c>
      <c r="J161" s="11" t="str">
        <f t="shared" si="19"/>
        <v>Yes</v>
      </c>
      <c r="K161" s="11">
        <f t="shared" si="20"/>
        <v>-2.2438229968279244</v>
      </c>
      <c r="L161" s="11">
        <v>1</v>
      </c>
      <c r="M161" s="11" t="str">
        <f t="shared" si="21"/>
        <v>No</v>
      </c>
      <c r="N161" s="11">
        <f t="shared" si="22"/>
        <v>-1.4624874702986146</v>
      </c>
      <c r="O161" s="11">
        <v>727</v>
      </c>
      <c r="P161" s="11" t="str">
        <f t="shared" si="23"/>
        <v>No</v>
      </c>
      <c r="Q161" s="11">
        <f t="shared" si="24"/>
        <v>-1.3986164862945247</v>
      </c>
      <c r="R161" s="11"/>
      <c r="S161" s="11">
        <v>1986</v>
      </c>
      <c r="T161" s="11" t="str">
        <f t="shared" si="25"/>
        <v>No</v>
      </c>
      <c r="U161" s="11">
        <f t="shared" si="26"/>
        <v>0.85123952576137674</v>
      </c>
      <c r="V161" s="11">
        <v>28</v>
      </c>
      <c r="W161" s="11">
        <v>824</v>
      </c>
      <c r="X161" s="11" t="s">
        <v>504</v>
      </c>
      <c r="Y161" s="11">
        <v>33.958332900000002</v>
      </c>
      <c r="Z161" s="11">
        <v>-118.435427</v>
      </c>
      <c r="AA161" s="15">
        <v>0.81453444032790667</v>
      </c>
    </row>
    <row r="162" spans="1:27" x14ac:dyDescent="0.3">
      <c r="A162" s="12" t="s">
        <v>396</v>
      </c>
      <c r="B162" s="13" t="s">
        <v>680</v>
      </c>
      <c r="C162" s="13" t="s">
        <v>256</v>
      </c>
      <c r="D162" s="13" t="s">
        <v>20</v>
      </c>
      <c r="E162" s="13">
        <v>90291</v>
      </c>
      <c r="F162" s="13">
        <v>1435000</v>
      </c>
      <c r="G162" t="str" cm="1">
        <f t="array" ref="G162">IF(OR(VLOOKUP($C162,Price_LookUp_tbl,11,FALSE)&gt;$F162,VLOOKUP($C162,Price_LookUp_tbl,12,FALSE)&lt;$F162),"Yes","No")</f>
        <v>No</v>
      </c>
      <c r="H162" s="13">
        <f t="shared" si="18"/>
        <v>-0.65778804786771738</v>
      </c>
      <c r="I162" s="13">
        <v>1</v>
      </c>
      <c r="J162" s="13" t="str">
        <f t="shared" si="19"/>
        <v>Yes</v>
      </c>
      <c r="K162" s="13">
        <f t="shared" si="20"/>
        <v>-1.9881849241969094</v>
      </c>
      <c r="L162" s="13">
        <v>2</v>
      </c>
      <c r="M162" s="13" t="str">
        <f t="shared" si="21"/>
        <v>No</v>
      </c>
      <c r="N162" s="13">
        <f t="shared" si="22"/>
        <v>-0.85252203008619531</v>
      </c>
      <c r="O162" s="13">
        <v>1430</v>
      </c>
      <c r="P162" s="13" t="str">
        <f t="shared" si="23"/>
        <v>No</v>
      </c>
      <c r="Q162" s="13">
        <f t="shared" si="24"/>
        <v>-0.72390007211916008</v>
      </c>
      <c r="R162" s="13"/>
      <c r="S162" s="13">
        <v>2008</v>
      </c>
      <c r="T162" s="13" t="str">
        <f t="shared" si="25"/>
        <v>No</v>
      </c>
      <c r="U162" s="13">
        <f t="shared" si="26"/>
        <v>0.85105208970931445</v>
      </c>
      <c r="V162" s="13">
        <v>6</v>
      </c>
      <c r="W162" s="13">
        <v>1003</v>
      </c>
      <c r="X162" s="13" t="s">
        <v>681</v>
      </c>
      <c r="Y162" s="13">
        <v>33.993696200000002</v>
      </c>
      <c r="Z162" s="13">
        <v>-118.475054</v>
      </c>
      <c r="AA162" s="14">
        <v>0.57110901267733616</v>
      </c>
    </row>
    <row r="163" spans="1:27" x14ac:dyDescent="0.3">
      <c r="A163" s="10" t="s">
        <v>396</v>
      </c>
      <c r="B163" s="11" t="s">
        <v>683</v>
      </c>
      <c r="C163" s="11" t="s">
        <v>256</v>
      </c>
      <c r="D163" s="11" t="s">
        <v>20</v>
      </c>
      <c r="E163" s="11">
        <v>90291</v>
      </c>
      <c r="F163" s="11">
        <v>1945000</v>
      </c>
      <c r="G163" t="str" cm="1">
        <f t="array" ref="G163">IF(OR(VLOOKUP($C163,Price_LookUp_tbl,11,FALSE)&gt;$F163,VLOOKUP($C163,Price_LookUp_tbl,12,FALSE)&lt;$F163),"Yes","No")</f>
        <v>No</v>
      </c>
      <c r="H163" s="11">
        <f t="shared" si="18"/>
        <v>-0.49390273473596114</v>
      </c>
      <c r="I163" s="11">
        <v>1</v>
      </c>
      <c r="J163" s="11" t="str">
        <f t="shared" si="19"/>
        <v>Yes</v>
      </c>
      <c r="K163" s="11">
        <f t="shared" si="20"/>
        <v>-1.9881849241969094</v>
      </c>
      <c r="L163" s="11">
        <v>2</v>
      </c>
      <c r="M163" s="11" t="str">
        <f t="shared" si="21"/>
        <v>No</v>
      </c>
      <c r="N163" s="11">
        <f t="shared" si="22"/>
        <v>-0.85252203008619531</v>
      </c>
      <c r="O163" s="11">
        <v>1720</v>
      </c>
      <c r="P163" s="11" t="str">
        <f t="shared" si="23"/>
        <v>No</v>
      </c>
      <c r="Q163" s="11">
        <f t="shared" si="24"/>
        <v>-0.56859524148544482</v>
      </c>
      <c r="R163" s="11"/>
      <c r="S163" s="11">
        <v>2008</v>
      </c>
      <c r="T163" s="11" t="str">
        <f t="shared" si="25"/>
        <v>No</v>
      </c>
      <c r="U163" s="11">
        <f t="shared" si="26"/>
        <v>0.85105208970931445</v>
      </c>
      <c r="V163" s="11">
        <v>60</v>
      </c>
      <c r="W163" s="11">
        <v>1131</v>
      </c>
      <c r="X163" s="11" t="s">
        <v>684</v>
      </c>
      <c r="Y163" s="11">
        <v>33.993115099999997</v>
      </c>
      <c r="Z163" s="11">
        <v>-118.47405759999999</v>
      </c>
      <c r="AA163" s="15">
        <v>0.64068120759031655</v>
      </c>
    </row>
    <row r="164" spans="1:27" x14ac:dyDescent="0.3">
      <c r="A164" s="12" t="s">
        <v>17</v>
      </c>
      <c r="B164" s="13" t="s">
        <v>239</v>
      </c>
      <c r="C164" s="13" t="s">
        <v>229</v>
      </c>
      <c r="D164" s="13" t="s">
        <v>20</v>
      </c>
      <c r="E164" s="13">
        <v>90293</v>
      </c>
      <c r="F164" s="13">
        <v>2999000</v>
      </c>
      <c r="G164" t="str" cm="1">
        <f t="array" ref="G164">IF(OR(VLOOKUP($C164,Price_LookUp_tbl,11,FALSE)&gt;$F164,VLOOKUP($C164,Price_LookUp_tbl,12,FALSE)&lt;$F164),"Yes","No")</f>
        <v>No</v>
      </c>
      <c r="H164" s="13">
        <f t="shared" si="18"/>
        <v>1.3009690512682128</v>
      </c>
      <c r="I164" s="13">
        <v>4</v>
      </c>
      <c r="J164" s="13" t="str">
        <f t="shared" si="19"/>
        <v>No</v>
      </c>
      <c r="K164" s="13">
        <f t="shared" si="20"/>
        <v>1.2907662277127832</v>
      </c>
      <c r="L164" s="13">
        <v>4.5</v>
      </c>
      <c r="M164" s="13" t="str">
        <f t="shared" si="21"/>
        <v>Yes</v>
      </c>
      <c r="N164" s="13">
        <f t="shared" si="22"/>
        <v>2.175368790525519</v>
      </c>
      <c r="O164" s="13">
        <v>4950</v>
      </c>
      <c r="P164" s="13" t="str">
        <f t="shared" si="23"/>
        <v>Yes</v>
      </c>
      <c r="Q164" s="13">
        <f t="shared" si="24"/>
        <v>2.2182476058667686</v>
      </c>
      <c r="R164" s="13">
        <v>5050</v>
      </c>
      <c r="S164" s="13">
        <v>1991</v>
      </c>
      <c r="T164" s="13" t="str">
        <f t="shared" si="25"/>
        <v>No</v>
      </c>
      <c r="U164" s="13">
        <f t="shared" si="26"/>
        <v>1.0821996500079394</v>
      </c>
      <c r="V164" s="13">
        <v>24</v>
      </c>
      <c r="W164" s="13">
        <v>606</v>
      </c>
      <c r="X164" s="13" t="s">
        <v>21</v>
      </c>
      <c r="Y164" s="13">
        <v>33.964241000000001</v>
      </c>
      <c r="Z164" s="13">
        <v>-118.4317126</v>
      </c>
      <c r="AA164" s="14">
        <v>1.2671493172127282</v>
      </c>
    </row>
    <row r="165" spans="1:27" x14ac:dyDescent="0.3">
      <c r="A165" s="10" t="s">
        <v>396</v>
      </c>
      <c r="B165" s="11" t="s">
        <v>1391</v>
      </c>
      <c r="C165" s="11" t="s">
        <v>688</v>
      </c>
      <c r="D165" s="11" t="s">
        <v>689</v>
      </c>
      <c r="E165" s="11">
        <v>33132</v>
      </c>
      <c r="F165" s="11">
        <v>2350000</v>
      </c>
      <c r="G165" t="str" cm="1">
        <f t="array" ref="G165">IF(OR(VLOOKUP($C165,Price_LookUp_tbl,11,FALSE)&gt;$F165,VLOOKUP($C165,Price_LookUp_tbl,12,FALSE)&lt;$F165),"Yes","No")</f>
        <v>No</v>
      </c>
      <c r="H165" s="11">
        <f t="shared" si="18"/>
        <v>0.36583531506359745</v>
      </c>
      <c r="I165" s="11">
        <v>3</v>
      </c>
      <c r="J165" s="11" t="str">
        <f t="shared" si="19"/>
        <v>No</v>
      </c>
      <c r="K165" s="11">
        <f t="shared" si="20"/>
        <v>1.172680249868705</v>
      </c>
      <c r="L165" s="11">
        <v>5.5</v>
      </c>
      <c r="M165" s="11" t="str">
        <f t="shared" si="21"/>
        <v>Yes</v>
      </c>
      <c r="N165" s="11">
        <f t="shared" si="22"/>
        <v>2.9083720161494355</v>
      </c>
      <c r="O165" s="11">
        <v>3004</v>
      </c>
      <c r="P165" s="11" t="str">
        <f t="shared" si="23"/>
        <v>Yes</v>
      </c>
      <c r="Q165" s="11">
        <f t="shared" si="24"/>
        <v>1.9342578027738313</v>
      </c>
      <c r="R165" s="11"/>
      <c r="S165" s="11">
        <v>2011</v>
      </c>
      <c r="T165" s="11" t="str">
        <f t="shared" si="25"/>
        <v>No</v>
      </c>
      <c r="U165" s="11">
        <f t="shared" si="26"/>
        <v>0.12654143438237159</v>
      </c>
      <c r="V165" s="11">
        <v>79</v>
      </c>
      <c r="W165" s="11">
        <v>782</v>
      </c>
      <c r="X165" s="11" t="s">
        <v>1392</v>
      </c>
      <c r="Y165" s="11">
        <v>25.776297599999999</v>
      </c>
      <c r="Z165" s="11">
        <v>-80.189491500000003</v>
      </c>
      <c r="AA165" s="15">
        <v>1.3984605093309457</v>
      </c>
    </row>
    <row r="166" spans="1:27" x14ac:dyDescent="0.3">
      <c r="A166" s="12" t="s">
        <v>17</v>
      </c>
      <c r="B166" s="13" t="s">
        <v>231</v>
      </c>
      <c r="C166" s="13" t="s">
        <v>229</v>
      </c>
      <c r="D166" s="13" t="s">
        <v>20</v>
      </c>
      <c r="E166" s="13">
        <v>90293</v>
      </c>
      <c r="F166" s="13">
        <v>2899000</v>
      </c>
      <c r="G166" t="str" cm="1">
        <f t="array" ref="G166">IF(OR(VLOOKUP($C166,Price_LookUp_tbl,11,FALSE)&gt;$F166,VLOOKUP($C166,Price_LookUp_tbl,12,FALSE)&lt;$F166),"Yes","No")</f>
        <v>No</v>
      </c>
      <c r="H166" s="13">
        <f t="shared" si="18"/>
        <v>1.2155144851899926</v>
      </c>
      <c r="I166" s="13">
        <v>4</v>
      </c>
      <c r="J166" s="13" t="str">
        <f t="shared" si="19"/>
        <v>No</v>
      </c>
      <c r="K166" s="13">
        <f t="shared" si="20"/>
        <v>1.2907662277127832</v>
      </c>
      <c r="L166" s="13">
        <v>4</v>
      </c>
      <c r="M166" s="13" t="str">
        <f t="shared" si="21"/>
        <v>Yes</v>
      </c>
      <c r="N166" s="13">
        <f t="shared" si="22"/>
        <v>1.6952198232473639</v>
      </c>
      <c r="O166" s="13">
        <v>3082</v>
      </c>
      <c r="P166" s="13" t="str">
        <f t="shared" si="23"/>
        <v>No</v>
      </c>
      <c r="Q166" s="13">
        <f t="shared" si="24"/>
        <v>0.89347913387252931</v>
      </c>
      <c r="R166" s="13">
        <v>6000</v>
      </c>
      <c r="S166" s="13">
        <v>2019</v>
      </c>
      <c r="T166" s="13" t="str">
        <f t="shared" si="25"/>
        <v>Yes</v>
      </c>
      <c r="U166" s="13">
        <f t="shared" si="26"/>
        <v>2.9736364905313701</v>
      </c>
      <c r="V166" s="13">
        <v>45</v>
      </c>
      <c r="W166" s="13">
        <v>941</v>
      </c>
      <c r="X166" s="13" t="s">
        <v>21</v>
      </c>
      <c r="Y166" s="13">
        <v>33.952852399999998</v>
      </c>
      <c r="Z166" s="13">
        <v>-118.44106619999999</v>
      </c>
      <c r="AA166" s="14">
        <v>0.31668263382983386</v>
      </c>
    </row>
    <row r="167" spans="1:27" x14ac:dyDescent="0.3">
      <c r="A167" s="10" t="s">
        <v>17</v>
      </c>
      <c r="B167" s="11" t="s">
        <v>25</v>
      </c>
      <c r="C167" s="11" t="s">
        <v>19</v>
      </c>
      <c r="D167" s="11" t="s">
        <v>20</v>
      </c>
      <c r="E167" s="11">
        <v>90230</v>
      </c>
      <c r="F167" s="11">
        <v>1259000</v>
      </c>
      <c r="G167" t="str" cm="1">
        <f t="array" ref="G167">IF(OR(VLOOKUP($C167,Price_LookUp_tbl,11,FALSE)&gt;$F167,VLOOKUP($C167,Price_LookUp_tbl,12,FALSE)&lt;$F167),"Yes","No")</f>
        <v>No</v>
      </c>
      <c r="H167" s="11">
        <f t="shared" si="18"/>
        <v>0.32068029717504065</v>
      </c>
      <c r="I167" s="11">
        <v>3</v>
      </c>
      <c r="J167" s="11" t="str">
        <f t="shared" si="19"/>
        <v>No</v>
      </c>
      <c r="K167" s="11">
        <f t="shared" si="20"/>
        <v>0.4148872035187236</v>
      </c>
      <c r="L167" s="11">
        <v>1</v>
      </c>
      <c r="M167" s="11" t="str">
        <f t="shared" si="21"/>
        <v>Yes</v>
      </c>
      <c r="N167" s="11">
        <f t="shared" si="22"/>
        <v>-1.3101629944319335</v>
      </c>
      <c r="O167" s="11">
        <v>1066</v>
      </c>
      <c r="P167" s="11" t="str">
        <f t="shared" si="23"/>
        <v>No</v>
      </c>
      <c r="Q167" s="11">
        <f t="shared" si="24"/>
        <v>-0.62469037821650752</v>
      </c>
      <c r="R167" s="11">
        <v>5446</v>
      </c>
      <c r="S167" s="11">
        <v>1950</v>
      </c>
      <c r="T167" s="11" t="str">
        <f t="shared" si="25"/>
        <v>No</v>
      </c>
      <c r="U167" s="11">
        <f t="shared" si="26"/>
        <v>-0.97563420808564083</v>
      </c>
      <c r="V167" s="11">
        <v>39</v>
      </c>
      <c r="W167" s="11">
        <v>1181</v>
      </c>
      <c r="X167" s="11" t="s">
        <v>21</v>
      </c>
      <c r="Y167" s="11">
        <v>33.994877799999998</v>
      </c>
      <c r="Z167" s="11">
        <v>-118.3973007</v>
      </c>
      <c r="AA167" s="15">
        <v>4.1535654238442099</v>
      </c>
    </row>
    <row r="168" spans="1:27" x14ac:dyDescent="0.3">
      <c r="A168" s="12" t="s">
        <v>17</v>
      </c>
      <c r="B168" s="13" t="s">
        <v>34</v>
      </c>
      <c r="C168" s="13" t="s">
        <v>19</v>
      </c>
      <c r="D168" s="13" t="s">
        <v>20</v>
      </c>
      <c r="E168" s="13">
        <v>90232</v>
      </c>
      <c r="F168" s="13">
        <v>1650000</v>
      </c>
      <c r="G168" t="str" cm="1">
        <f t="array" ref="G168">IF(OR(VLOOKUP($C168,Price_LookUp_tbl,11,FALSE)&gt;$F168,VLOOKUP($C168,Price_LookUp_tbl,12,FALSE)&lt;$F168),"Yes","No")</f>
        <v>No</v>
      </c>
      <c r="H168" s="13">
        <f t="shared" si="18"/>
        <v>1.0380913900315107</v>
      </c>
      <c r="I168" s="13">
        <v>2</v>
      </c>
      <c r="J168" s="13" t="str">
        <f t="shared" si="19"/>
        <v>No</v>
      </c>
      <c r="K168" s="13">
        <f t="shared" si="20"/>
        <v>-0.58572311084996287</v>
      </c>
      <c r="L168" s="13">
        <v>1</v>
      </c>
      <c r="M168" s="13" t="str">
        <f t="shared" si="21"/>
        <v>Yes</v>
      </c>
      <c r="N168" s="13">
        <f t="shared" si="22"/>
        <v>-1.3101629944319335</v>
      </c>
      <c r="O168" s="13">
        <v>973</v>
      </c>
      <c r="P168" s="13" t="str">
        <f t="shared" si="23"/>
        <v>No</v>
      </c>
      <c r="Q168" s="13">
        <f t="shared" si="24"/>
        <v>-0.79765852955915095</v>
      </c>
      <c r="R168" s="13">
        <v>6114</v>
      </c>
      <c r="S168" s="13">
        <v>1942</v>
      </c>
      <c r="T168" s="13" t="str">
        <f t="shared" si="25"/>
        <v>No</v>
      </c>
      <c r="U168" s="13">
        <f t="shared" si="26"/>
        <v>-1.3928545734729805</v>
      </c>
      <c r="V168" s="13">
        <v>58</v>
      </c>
      <c r="W168" s="13">
        <v>1696</v>
      </c>
      <c r="X168" s="13" t="s">
        <v>21</v>
      </c>
      <c r="Y168" s="13">
        <v>34.010672800000002</v>
      </c>
      <c r="Z168" s="13">
        <v>-118.4122969</v>
      </c>
      <c r="AA168" s="14">
        <v>4.1126423308414344</v>
      </c>
    </row>
    <row r="169" spans="1:27" x14ac:dyDescent="0.3">
      <c r="A169" s="10" t="s">
        <v>17</v>
      </c>
      <c r="B169" s="11" t="s">
        <v>44</v>
      </c>
      <c r="C169" s="11" t="s">
        <v>43</v>
      </c>
      <c r="D169" s="11" t="s">
        <v>20</v>
      </c>
      <c r="E169" s="11">
        <v>90302</v>
      </c>
      <c r="F169" s="11">
        <v>899000</v>
      </c>
      <c r="G169" t="str" cm="1">
        <f t="array" ref="G169">IF(OR(VLOOKUP($C169,Price_LookUp_tbl,11,FALSE)&gt;$F169,VLOOKUP($C169,Price_LookUp_tbl,12,FALSE)&lt;$F169),"Yes","No")</f>
        <v>No</v>
      </c>
      <c r="H169" s="11">
        <f t="shared" si="18"/>
        <v>1.5000592520548359</v>
      </c>
      <c r="I169" s="11">
        <v>3</v>
      </c>
      <c r="J169" s="11" t="str">
        <f t="shared" si="19"/>
        <v>No</v>
      </c>
      <c r="K169" s="11">
        <f t="shared" si="20"/>
        <v>5.0112881116957206E-2</v>
      </c>
      <c r="L169" s="11">
        <v>1</v>
      </c>
      <c r="M169" s="11" t="str">
        <f t="shared" si="21"/>
        <v>Yes</v>
      </c>
      <c r="N169" s="11">
        <f t="shared" si="22"/>
        <v>-2.1102672654165882</v>
      </c>
      <c r="O169" s="11">
        <v>1022</v>
      </c>
      <c r="P169" s="11" t="str">
        <f t="shared" si="23"/>
        <v>No</v>
      </c>
      <c r="Q169" s="11">
        <f t="shared" si="24"/>
        <v>-0.64882747526032092</v>
      </c>
      <c r="R169" s="11">
        <v>6994</v>
      </c>
      <c r="S169" s="11">
        <v>1944</v>
      </c>
      <c r="T169" s="11" t="str">
        <f t="shared" si="25"/>
        <v>No</v>
      </c>
      <c r="U169" s="11">
        <f t="shared" si="26"/>
        <v>-1.0180905504936211</v>
      </c>
      <c r="V169" s="11">
        <v>3</v>
      </c>
      <c r="W169" s="11">
        <v>880</v>
      </c>
      <c r="X169" s="11" t="s">
        <v>21</v>
      </c>
      <c r="Y169" s="11">
        <v>33.9791946</v>
      </c>
      <c r="Z169" s="11">
        <v>-118.3696384</v>
      </c>
      <c r="AA169" s="15">
        <v>4.7689381904285231</v>
      </c>
    </row>
    <row r="170" spans="1:27" x14ac:dyDescent="0.3">
      <c r="A170" s="12" t="s">
        <v>17</v>
      </c>
      <c r="B170" s="13" t="s">
        <v>76</v>
      </c>
      <c r="C170" s="13" t="s">
        <v>46</v>
      </c>
      <c r="D170" s="13" t="s">
        <v>20</v>
      </c>
      <c r="E170" s="13">
        <v>90045</v>
      </c>
      <c r="F170" s="13">
        <v>2495000</v>
      </c>
      <c r="G170" t="str" cm="1">
        <f t="array" ref="G170">IF(OR(VLOOKUP($C170,Price_LookUp_tbl,11,FALSE)&gt;$F170,VLOOKUP($C170,Price_LookUp_tbl,12,FALSE)&lt;$F170),"Yes","No")</f>
        <v>No</v>
      </c>
      <c r="H170" s="13">
        <f t="shared" si="18"/>
        <v>0.88069658705671872</v>
      </c>
      <c r="I170" s="13">
        <v>5</v>
      </c>
      <c r="J170" s="13" t="str">
        <f t="shared" si="19"/>
        <v>No</v>
      </c>
      <c r="K170" s="13">
        <f t="shared" si="20"/>
        <v>1.4487145475015126</v>
      </c>
      <c r="L170" s="13">
        <v>5</v>
      </c>
      <c r="M170" s="13" t="str">
        <f t="shared" si="21"/>
        <v>Yes</v>
      </c>
      <c r="N170" s="13">
        <f t="shared" si="22"/>
        <v>1.9262784228246026</v>
      </c>
      <c r="O170" s="13">
        <v>3459</v>
      </c>
      <c r="P170" s="13" t="str">
        <f t="shared" si="23"/>
        <v>No</v>
      </c>
      <c r="Q170" s="13">
        <f t="shared" si="24"/>
        <v>1.5753455577585136</v>
      </c>
      <c r="R170" s="13">
        <v>5500</v>
      </c>
      <c r="S170" s="13">
        <v>1997</v>
      </c>
      <c r="T170" s="13" t="str">
        <f t="shared" si="25"/>
        <v>No</v>
      </c>
      <c r="U170" s="13">
        <f t="shared" si="26"/>
        <v>1.2645185094348279</v>
      </c>
      <c r="V170" s="13">
        <v>116</v>
      </c>
      <c r="W170" s="13">
        <v>721</v>
      </c>
      <c r="X170" s="13" t="s">
        <v>21</v>
      </c>
      <c r="Y170" s="13">
        <v>33.974305100000002</v>
      </c>
      <c r="Z170" s="13">
        <v>-118.40905359999999</v>
      </c>
      <c r="AA170" s="14">
        <v>2.6711208311925612</v>
      </c>
    </row>
    <row r="171" spans="1:27" x14ac:dyDescent="0.3">
      <c r="A171" s="10" t="s">
        <v>17</v>
      </c>
      <c r="B171" s="11" t="s">
        <v>91</v>
      </c>
      <c r="C171" s="11" t="s">
        <v>46</v>
      </c>
      <c r="D171" s="11" t="s">
        <v>20</v>
      </c>
      <c r="E171" s="11">
        <v>90045</v>
      </c>
      <c r="F171" s="11">
        <v>2345000</v>
      </c>
      <c r="G171" t="str" cm="1">
        <f t="array" ref="G171">IF(OR(VLOOKUP($C171,Price_LookUp_tbl,11,FALSE)&gt;$F171,VLOOKUP($C171,Price_LookUp_tbl,12,FALSE)&lt;$F171),"Yes","No")</f>
        <v>No</v>
      </c>
      <c r="H171" s="11">
        <f t="shared" si="18"/>
        <v>0.70255121053620784</v>
      </c>
      <c r="I171" s="11">
        <v>5</v>
      </c>
      <c r="J171" s="11" t="str">
        <f t="shared" si="19"/>
        <v>No</v>
      </c>
      <c r="K171" s="11">
        <f t="shared" si="20"/>
        <v>1.4487145475015126</v>
      </c>
      <c r="L171" s="11">
        <v>5</v>
      </c>
      <c r="M171" s="11" t="str">
        <f t="shared" si="21"/>
        <v>Yes</v>
      </c>
      <c r="N171" s="11">
        <f t="shared" si="22"/>
        <v>1.9262784228246026</v>
      </c>
      <c r="O171" s="11">
        <v>2767</v>
      </c>
      <c r="P171" s="11" t="str">
        <f t="shared" si="23"/>
        <v>No</v>
      </c>
      <c r="Q171" s="11">
        <f t="shared" si="24"/>
        <v>0.82205795362794898</v>
      </c>
      <c r="R171" s="11">
        <v>6226</v>
      </c>
      <c r="S171" s="11">
        <v>1958</v>
      </c>
      <c r="T171" s="11" t="str">
        <f t="shared" si="25"/>
        <v>No</v>
      </c>
      <c r="U171" s="11">
        <f t="shared" si="26"/>
        <v>-0.20074334177104447</v>
      </c>
      <c r="V171" s="11">
        <v>11</v>
      </c>
      <c r="W171" s="11">
        <v>847</v>
      </c>
      <c r="X171" s="11" t="s">
        <v>21</v>
      </c>
      <c r="Y171" s="11">
        <v>33.957707999999997</v>
      </c>
      <c r="Z171" s="11">
        <v>-118.42568869999999</v>
      </c>
      <c r="AA171" s="15">
        <v>1.2316169832344044</v>
      </c>
    </row>
    <row r="172" spans="1:27" x14ac:dyDescent="0.3">
      <c r="A172" s="12" t="s">
        <v>396</v>
      </c>
      <c r="B172" s="13" t="s">
        <v>402</v>
      </c>
      <c r="C172" s="13" t="s">
        <v>19</v>
      </c>
      <c r="D172" s="13" t="s">
        <v>20</v>
      </c>
      <c r="E172" s="13">
        <v>90230</v>
      </c>
      <c r="F172" s="13">
        <v>485000</v>
      </c>
      <c r="G172" t="str" cm="1">
        <f t="array" ref="G172">IF(OR(VLOOKUP($C172,Price_LookUp_tbl,11,FALSE)&gt;$F172,VLOOKUP($C172,Price_LookUp_tbl,12,FALSE)&lt;$F172),"Yes","No")</f>
        <v>No</v>
      </c>
      <c r="H172" s="13">
        <f t="shared" si="18"/>
        <v>-1.0994634007045192</v>
      </c>
      <c r="I172" s="13">
        <v>1</v>
      </c>
      <c r="J172" s="13" t="str">
        <f t="shared" si="19"/>
        <v>No</v>
      </c>
      <c r="K172" s="13">
        <f t="shared" si="20"/>
        <v>-1.5863334252186494</v>
      </c>
      <c r="L172" s="13">
        <v>1</v>
      </c>
      <c r="M172" s="13" t="str">
        <f t="shared" si="21"/>
        <v>Yes</v>
      </c>
      <c r="N172" s="13">
        <f t="shared" si="22"/>
        <v>-1.3101629944319335</v>
      </c>
      <c r="O172" s="13">
        <v>674</v>
      </c>
      <c r="P172" s="13" t="str">
        <f t="shared" si="23"/>
        <v>No</v>
      </c>
      <c r="Q172" s="13">
        <f t="shared" si="24"/>
        <v>-1.3537604354887249</v>
      </c>
      <c r="R172" s="13"/>
      <c r="S172" s="13">
        <v>1973</v>
      </c>
      <c r="T172" s="13" t="str">
        <f t="shared" si="25"/>
        <v>No</v>
      </c>
      <c r="U172" s="13">
        <f t="shared" si="26"/>
        <v>0.22387434240296072</v>
      </c>
      <c r="V172" s="13">
        <v>4</v>
      </c>
      <c r="W172" s="13">
        <v>720</v>
      </c>
      <c r="X172" s="13" t="s">
        <v>403</v>
      </c>
      <c r="Y172" s="13">
        <v>34.004416399999997</v>
      </c>
      <c r="Z172" s="13">
        <v>-118.3898555</v>
      </c>
      <c r="AA172" s="14">
        <v>4.9322708247101925</v>
      </c>
    </row>
    <row r="173" spans="1:27" x14ac:dyDescent="0.3">
      <c r="A173" s="10" t="s">
        <v>396</v>
      </c>
      <c r="B173" s="11" t="s">
        <v>406</v>
      </c>
      <c r="C173" s="11" t="s">
        <v>19</v>
      </c>
      <c r="D173" s="11" t="s">
        <v>20</v>
      </c>
      <c r="E173" s="11">
        <v>90230</v>
      </c>
      <c r="F173" s="11">
        <v>549900</v>
      </c>
      <c r="G173" t="str" cm="1">
        <f t="array" ref="G173">IF(OR(VLOOKUP($C173,Price_LookUp_tbl,11,FALSE)&gt;$F173,VLOOKUP($C173,Price_LookUp_tbl,12,FALSE)&lt;$F173),"Yes","No")</f>
        <v>No</v>
      </c>
      <c r="H173" s="11">
        <f t="shared" si="18"/>
        <v>-0.98038416815622009</v>
      </c>
      <c r="I173" s="11">
        <v>2</v>
      </c>
      <c r="J173" s="11" t="str">
        <f t="shared" si="19"/>
        <v>No</v>
      </c>
      <c r="K173" s="11">
        <f t="shared" si="20"/>
        <v>-0.58572311084996287</v>
      </c>
      <c r="L173" s="11">
        <v>1</v>
      </c>
      <c r="M173" s="11" t="str">
        <f t="shared" si="21"/>
        <v>Yes</v>
      </c>
      <c r="N173" s="11">
        <f t="shared" si="22"/>
        <v>-1.3101629944319335</v>
      </c>
      <c r="O173" s="11">
        <v>852</v>
      </c>
      <c r="P173" s="11" t="str">
        <f t="shared" si="23"/>
        <v>No</v>
      </c>
      <c r="Q173" s="11">
        <f t="shared" si="24"/>
        <v>-1.0227031135640956</v>
      </c>
      <c r="R173" s="11"/>
      <c r="S173" s="11">
        <v>1973</v>
      </c>
      <c r="T173" s="11" t="str">
        <f t="shared" si="25"/>
        <v>No</v>
      </c>
      <c r="U173" s="11">
        <f t="shared" si="26"/>
        <v>0.22387434240296072</v>
      </c>
      <c r="V173" s="11">
        <v>37</v>
      </c>
      <c r="W173" s="11">
        <v>645</v>
      </c>
      <c r="X173" s="11" t="s">
        <v>407</v>
      </c>
      <c r="Y173" s="11">
        <v>34.007430900000003</v>
      </c>
      <c r="Z173" s="11">
        <v>-118.39088700000001</v>
      </c>
      <c r="AA173" s="15">
        <v>5.0582622334196596</v>
      </c>
    </row>
    <row r="174" spans="1:27" x14ac:dyDescent="0.3">
      <c r="A174" s="12" t="s">
        <v>396</v>
      </c>
      <c r="B174" s="13" t="s">
        <v>408</v>
      </c>
      <c r="C174" s="13" t="s">
        <v>19</v>
      </c>
      <c r="D174" s="13" t="s">
        <v>20</v>
      </c>
      <c r="E174" s="13">
        <v>90230</v>
      </c>
      <c r="F174" s="13">
        <v>1199000</v>
      </c>
      <c r="G174" t="str" cm="1">
        <f t="array" ref="G174">IF(OR(VLOOKUP($C174,Price_LookUp_tbl,11,FALSE)&gt;$F174,VLOOKUP($C174,Price_LookUp_tbl,12,FALSE)&lt;$F174),"Yes","No")</f>
        <v>No</v>
      </c>
      <c r="H174" s="13">
        <f t="shared" si="18"/>
        <v>0.2105916384246872</v>
      </c>
      <c r="I174" s="13">
        <v>4</v>
      </c>
      <c r="J174" s="13" t="str">
        <f t="shared" si="19"/>
        <v>No</v>
      </c>
      <c r="K174" s="13">
        <f t="shared" si="20"/>
        <v>1.4154975178874101</v>
      </c>
      <c r="L174" s="13">
        <v>3.5</v>
      </c>
      <c r="M174" s="13" t="str">
        <f t="shared" si="21"/>
        <v>Yes</v>
      </c>
      <c r="N174" s="13">
        <f t="shared" si="22"/>
        <v>1.7076281725180256</v>
      </c>
      <c r="O174" s="13">
        <v>1900</v>
      </c>
      <c r="P174" s="13" t="str">
        <f t="shared" si="23"/>
        <v>No</v>
      </c>
      <c r="Q174" s="13">
        <f t="shared" si="24"/>
        <v>0.9264433660820367</v>
      </c>
      <c r="R174" s="13"/>
      <c r="S174" s="13">
        <v>1972</v>
      </c>
      <c r="T174" s="13" t="str">
        <f t="shared" si="25"/>
        <v>No</v>
      </c>
      <c r="U174" s="13">
        <f t="shared" si="26"/>
        <v>0.17172179672954327</v>
      </c>
      <c r="V174" s="13">
        <v>42</v>
      </c>
      <c r="W174" s="13">
        <v>631</v>
      </c>
      <c r="X174" s="13" t="s">
        <v>409</v>
      </c>
      <c r="Y174" s="13">
        <v>34.010778000000002</v>
      </c>
      <c r="Z174" s="13">
        <v>-118.38972579999999</v>
      </c>
      <c r="AA174" s="14">
        <v>5.282859180572137</v>
      </c>
    </row>
    <row r="175" spans="1:27" x14ac:dyDescent="0.3">
      <c r="A175" s="10" t="s">
        <v>396</v>
      </c>
      <c r="B175" s="11" t="s">
        <v>410</v>
      </c>
      <c r="C175" s="11" t="s">
        <v>19</v>
      </c>
      <c r="D175" s="11" t="s">
        <v>20</v>
      </c>
      <c r="E175" s="11">
        <v>90230</v>
      </c>
      <c r="F175" s="11">
        <v>605000</v>
      </c>
      <c r="G175" t="str" cm="1">
        <f t="array" ref="G175">IF(OR(VLOOKUP($C175,Price_LookUp_tbl,11,FALSE)&gt;$F175,VLOOKUP($C175,Price_LookUp_tbl,12,FALSE)&lt;$F175),"Yes","No")</f>
        <v>No</v>
      </c>
      <c r="H175" s="11">
        <f t="shared" si="18"/>
        <v>-0.87928608320381219</v>
      </c>
      <c r="I175" s="11">
        <v>2</v>
      </c>
      <c r="J175" s="11" t="str">
        <f t="shared" si="19"/>
        <v>No</v>
      </c>
      <c r="K175" s="11">
        <f t="shared" si="20"/>
        <v>-0.58572311084996287</v>
      </c>
      <c r="L175" s="11">
        <v>1</v>
      </c>
      <c r="M175" s="11" t="str">
        <f t="shared" si="21"/>
        <v>Yes</v>
      </c>
      <c r="N175" s="11">
        <f t="shared" si="22"/>
        <v>-1.3101629944319335</v>
      </c>
      <c r="O175" s="11">
        <v>920</v>
      </c>
      <c r="P175" s="11" t="str">
        <f t="shared" si="23"/>
        <v>No</v>
      </c>
      <c r="Q175" s="11">
        <f t="shared" si="24"/>
        <v>-0.89623177709850688</v>
      </c>
      <c r="R175" s="11"/>
      <c r="S175" s="11">
        <v>1973</v>
      </c>
      <c r="T175" s="11" t="str">
        <f t="shared" si="25"/>
        <v>No</v>
      </c>
      <c r="U175" s="11">
        <f t="shared" si="26"/>
        <v>0.22387434240296072</v>
      </c>
      <c r="V175" s="11">
        <v>21</v>
      </c>
      <c r="W175" s="11">
        <v>658</v>
      </c>
      <c r="X175" s="11" t="s">
        <v>411</v>
      </c>
      <c r="Y175" s="11">
        <v>34.008967300000002</v>
      </c>
      <c r="Z175" s="11">
        <v>-118.39647909999999</v>
      </c>
      <c r="AA175" s="15">
        <v>4.957337170138616</v>
      </c>
    </row>
    <row r="176" spans="1:27" x14ac:dyDescent="0.3">
      <c r="A176" s="12" t="s">
        <v>396</v>
      </c>
      <c r="B176" s="13" t="s">
        <v>412</v>
      </c>
      <c r="C176" s="13" t="s">
        <v>19</v>
      </c>
      <c r="D176" s="13" t="s">
        <v>20</v>
      </c>
      <c r="E176" s="13">
        <v>90230</v>
      </c>
      <c r="F176" s="13">
        <v>530000</v>
      </c>
      <c r="G176" t="str" cm="1">
        <f t="array" ref="G176">IF(OR(VLOOKUP($C176,Price_LookUp_tbl,11,FALSE)&gt;$F176,VLOOKUP($C176,Price_LookUp_tbl,12,FALSE)&lt;$F176),"Yes","No")</f>
        <v>No</v>
      </c>
      <c r="H176" s="13">
        <f t="shared" si="18"/>
        <v>-1.0168969066417541</v>
      </c>
      <c r="I176" s="13">
        <v>2</v>
      </c>
      <c r="J176" s="13" t="str">
        <f t="shared" si="19"/>
        <v>No</v>
      </c>
      <c r="K176" s="13">
        <f t="shared" si="20"/>
        <v>-0.58572311084996287</v>
      </c>
      <c r="L176" s="13">
        <v>1</v>
      </c>
      <c r="M176" s="13" t="str">
        <f t="shared" si="21"/>
        <v>Yes</v>
      </c>
      <c r="N176" s="13">
        <f t="shared" si="22"/>
        <v>-1.3101629944319335</v>
      </c>
      <c r="O176" s="13">
        <v>852</v>
      </c>
      <c r="P176" s="13" t="str">
        <f t="shared" si="23"/>
        <v>No</v>
      </c>
      <c r="Q176" s="13">
        <f t="shared" si="24"/>
        <v>-1.0227031135640956</v>
      </c>
      <c r="R176" s="13"/>
      <c r="S176" s="13">
        <v>1973</v>
      </c>
      <c r="T176" s="13" t="str">
        <f t="shared" si="25"/>
        <v>No</v>
      </c>
      <c r="U176" s="13">
        <f t="shared" si="26"/>
        <v>0.22387434240296072</v>
      </c>
      <c r="V176" s="13">
        <v>32</v>
      </c>
      <c r="W176" s="13">
        <v>622</v>
      </c>
      <c r="X176" s="13" t="s">
        <v>413</v>
      </c>
      <c r="Y176" s="13">
        <v>34.005597999999999</v>
      </c>
      <c r="Z176" s="13">
        <v>-118.389968</v>
      </c>
      <c r="AA176" s="14">
        <v>4.9914028826017143</v>
      </c>
    </row>
    <row r="177" spans="1:27" x14ac:dyDescent="0.3">
      <c r="A177" s="10" t="s">
        <v>396</v>
      </c>
      <c r="B177" s="11" t="s">
        <v>419</v>
      </c>
      <c r="C177" s="11" t="s">
        <v>19</v>
      </c>
      <c r="D177" s="11" t="s">
        <v>20</v>
      </c>
      <c r="E177" s="11">
        <v>90230</v>
      </c>
      <c r="F177" s="11">
        <v>470000</v>
      </c>
      <c r="G177" t="str" cm="1">
        <f t="array" ref="G177">IF(OR(VLOOKUP($C177,Price_LookUp_tbl,11,FALSE)&gt;$F177,VLOOKUP($C177,Price_LookUp_tbl,12,FALSE)&lt;$F177),"Yes","No")</f>
        <v>No</v>
      </c>
      <c r="H177" s="11">
        <f t="shared" si="18"/>
        <v>-1.1269855653921075</v>
      </c>
      <c r="I177" s="11">
        <v>1</v>
      </c>
      <c r="J177" s="11" t="str">
        <f t="shared" si="19"/>
        <v>No</v>
      </c>
      <c r="K177" s="11">
        <f t="shared" si="20"/>
        <v>-1.5863334252186494</v>
      </c>
      <c r="L177" s="11">
        <v>1</v>
      </c>
      <c r="M177" s="11" t="str">
        <f t="shared" si="21"/>
        <v>Yes</v>
      </c>
      <c r="N177" s="11">
        <f t="shared" si="22"/>
        <v>-1.3101629944319335</v>
      </c>
      <c r="O177" s="11">
        <v>846</v>
      </c>
      <c r="P177" s="11" t="str">
        <f t="shared" si="23"/>
        <v>No</v>
      </c>
      <c r="Q177" s="11">
        <f t="shared" si="24"/>
        <v>-1.0338623491345889</v>
      </c>
      <c r="R177" s="11"/>
      <c r="S177" s="11">
        <v>1968</v>
      </c>
      <c r="T177" s="11" t="str">
        <f t="shared" si="25"/>
        <v>No</v>
      </c>
      <c r="U177" s="11">
        <f t="shared" si="26"/>
        <v>-3.6888385964126566E-2</v>
      </c>
      <c r="V177" s="11">
        <v>1</v>
      </c>
      <c r="W177" s="11">
        <v>556</v>
      </c>
      <c r="X177" s="11" t="s">
        <v>420</v>
      </c>
      <c r="Y177" s="11">
        <v>33.984578499999998</v>
      </c>
      <c r="Z177" s="11">
        <v>-118.38296939999999</v>
      </c>
      <c r="AA177" s="15">
        <v>4.2922036793856035</v>
      </c>
    </row>
    <row r="178" spans="1:27" x14ac:dyDescent="0.3">
      <c r="A178" s="12" t="s">
        <v>396</v>
      </c>
      <c r="B178" s="13" t="s">
        <v>427</v>
      </c>
      <c r="C178" s="13" t="s">
        <v>19</v>
      </c>
      <c r="D178" s="13" t="s">
        <v>20</v>
      </c>
      <c r="E178" s="13">
        <v>90230</v>
      </c>
      <c r="F178" s="13">
        <v>459000</v>
      </c>
      <c r="G178" t="str" cm="1">
        <f t="array" ref="G178">IF(OR(VLOOKUP($C178,Price_LookUp_tbl,11,FALSE)&gt;$F178,VLOOKUP($C178,Price_LookUp_tbl,12,FALSE)&lt;$F178),"Yes","No")</f>
        <v>No</v>
      </c>
      <c r="H178" s="13">
        <f t="shared" si="18"/>
        <v>-1.1471684861630056</v>
      </c>
      <c r="I178" s="13">
        <v>1</v>
      </c>
      <c r="J178" s="13" t="str">
        <f t="shared" si="19"/>
        <v>No</v>
      </c>
      <c r="K178" s="13">
        <f t="shared" si="20"/>
        <v>-1.5863334252186494</v>
      </c>
      <c r="L178" s="13">
        <v>1</v>
      </c>
      <c r="M178" s="13" t="str">
        <f t="shared" si="21"/>
        <v>Yes</v>
      </c>
      <c r="N178" s="13">
        <f t="shared" si="22"/>
        <v>-1.3101629944319335</v>
      </c>
      <c r="O178" s="13">
        <v>764</v>
      </c>
      <c r="P178" s="13" t="str">
        <f t="shared" si="23"/>
        <v>No</v>
      </c>
      <c r="Q178" s="13">
        <f t="shared" si="24"/>
        <v>-1.1863719019313281</v>
      </c>
      <c r="R178" s="13"/>
      <c r="S178" s="13">
        <v>1971</v>
      </c>
      <c r="T178" s="13" t="str">
        <f t="shared" si="25"/>
        <v>No</v>
      </c>
      <c r="U178" s="13">
        <f t="shared" si="26"/>
        <v>0.11956925105612581</v>
      </c>
      <c r="V178" s="13">
        <v>3</v>
      </c>
      <c r="W178" s="13">
        <v>601</v>
      </c>
      <c r="X178" s="13" t="s">
        <v>428</v>
      </c>
      <c r="Y178" s="13">
        <v>33.983028099999999</v>
      </c>
      <c r="Z178" s="13">
        <v>-118.3827436</v>
      </c>
      <c r="AA178" s="14">
        <v>4.2433042467881341</v>
      </c>
    </row>
    <row r="179" spans="1:27" x14ac:dyDescent="0.3">
      <c r="A179" s="10" t="s">
        <v>396</v>
      </c>
      <c r="B179" s="11" t="s">
        <v>435</v>
      </c>
      <c r="C179" s="11" t="s">
        <v>19</v>
      </c>
      <c r="D179" s="11" t="s">
        <v>20</v>
      </c>
      <c r="E179" s="11">
        <v>90230</v>
      </c>
      <c r="F179" s="11">
        <v>499000</v>
      </c>
      <c r="G179" t="str" cm="1">
        <f t="array" ref="G179">IF(OR(VLOOKUP($C179,Price_LookUp_tbl,11,FALSE)&gt;$F179,VLOOKUP($C179,Price_LookUp_tbl,12,FALSE)&lt;$F179),"Yes","No")</f>
        <v>No</v>
      </c>
      <c r="H179" s="11">
        <f t="shared" si="18"/>
        <v>-1.0737760469961033</v>
      </c>
      <c r="I179" s="11">
        <v>1</v>
      </c>
      <c r="J179" s="11" t="str">
        <f t="shared" si="19"/>
        <v>No</v>
      </c>
      <c r="K179" s="11">
        <f t="shared" si="20"/>
        <v>-1.5863334252186494</v>
      </c>
      <c r="L179" s="11">
        <v>1</v>
      </c>
      <c r="M179" s="11" t="str">
        <f t="shared" si="21"/>
        <v>Yes</v>
      </c>
      <c r="N179" s="11">
        <f t="shared" si="22"/>
        <v>-1.3101629944319335</v>
      </c>
      <c r="O179" s="11">
        <v>674</v>
      </c>
      <c r="P179" s="11" t="str">
        <f t="shared" si="23"/>
        <v>No</v>
      </c>
      <c r="Q179" s="11">
        <f t="shared" si="24"/>
        <v>-1.3537604354887249</v>
      </c>
      <c r="R179" s="11"/>
      <c r="S179" s="11">
        <v>1973</v>
      </c>
      <c r="T179" s="11" t="str">
        <f t="shared" si="25"/>
        <v>No</v>
      </c>
      <c r="U179" s="11">
        <f t="shared" si="26"/>
        <v>0.22387434240296072</v>
      </c>
      <c r="V179" s="11">
        <v>12</v>
      </c>
      <c r="W179" s="11">
        <v>740</v>
      </c>
      <c r="X179" s="11" t="s">
        <v>401</v>
      </c>
      <c r="Y179" s="11">
        <v>34.0055361</v>
      </c>
      <c r="Z179" s="11">
        <v>-118.39116540000001</v>
      </c>
      <c r="AA179" s="15">
        <v>4.9452274878465694</v>
      </c>
    </row>
    <row r="180" spans="1:27" x14ac:dyDescent="0.3">
      <c r="A180" s="12" t="s">
        <v>396</v>
      </c>
      <c r="B180" s="13" t="s">
        <v>446</v>
      </c>
      <c r="C180" s="13" t="s">
        <v>19</v>
      </c>
      <c r="D180" s="13" t="s">
        <v>20</v>
      </c>
      <c r="E180" s="13">
        <v>90232</v>
      </c>
      <c r="F180" s="13">
        <v>1050000</v>
      </c>
      <c r="G180" t="str" cm="1">
        <f t="array" ref="G180">IF(OR(VLOOKUP($C180,Price_LookUp_tbl,11,FALSE)&gt;$F180,VLOOKUP($C180,Price_LookUp_tbl,12,FALSE)&lt;$F180),"Yes","No")</f>
        <v>No</v>
      </c>
      <c r="H180" s="13">
        <f t="shared" si="18"/>
        <v>-6.2795197472023931E-2</v>
      </c>
      <c r="I180" s="13">
        <v>3</v>
      </c>
      <c r="J180" s="13" t="str">
        <f t="shared" si="19"/>
        <v>No</v>
      </c>
      <c r="K180" s="13">
        <f t="shared" si="20"/>
        <v>0.4148872035187236</v>
      </c>
      <c r="L180" s="13">
        <v>4</v>
      </c>
      <c r="M180" s="13" t="str">
        <f t="shared" si="21"/>
        <v>Yes</v>
      </c>
      <c r="N180" s="13">
        <f t="shared" si="22"/>
        <v>2.3111864059080172</v>
      </c>
      <c r="O180" s="13">
        <v>1746</v>
      </c>
      <c r="P180" s="13" t="str">
        <f t="shared" si="23"/>
        <v>No</v>
      </c>
      <c r="Q180" s="13">
        <f t="shared" si="24"/>
        <v>0.64002298643937983</v>
      </c>
      <c r="R180" s="13"/>
      <c r="S180" s="13">
        <v>1988</v>
      </c>
      <c r="T180" s="13" t="str">
        <f t="shared" si="25"/>
        <v>No</v>
      </c>
      <c r="U180" s="13">
        <f t="shared" si="26"/>
        <v>1.0061625275042225</v>
      </c>
      <c r="V180" s="13">
        <v>31</v>
      </c>
      <c r="W180" s="13">
        <v>601</v>
      </c>
      <c r="X180" s="13" t="s">
        <v>447</v>
      </c>
      <c r="Y180" s="13">
        <v>34.010805300000001</v>
      </c>
      <c r="Z180" s="13">
        <v>-118.4131629</v>
      </c>
      <c r="AA180" s="14">
        <v>4.065835638952251</v>
      </c>
    </row>
    <row r="181" spans="1:27" x14ac:dyDescent="0.3">
      <c r="A181" s="10" t="s">
        <v>396</v>
      </c>
      <c r="B181" s="11" t="s">
        <v>578</v>
      </c>
      <c r="C181" s="11" t="s">
        <v>229</v>
      </c>
      <c r="D181" s="11" t="s">
        <v>20</v>
      </c>
      <c r="E181" s="11">
        <v>90293</v>
      </c>
      <c r="F181" s="11">
        <v>555000</v>
      </c>
      <c r="G181" t="str" cm="1">
        <f t="array" ref="G181">IF(OR(VLOOKUP($C181,Price_LookUp_tbl,11,FALSE)&gt;$F181,VLOOKUP($C181,Price_LookUp_tbl,12,FALSE)&lt;$F181),"Yes","No")</f>
        <v>No</v>
      </c>
      <c r="H181" s="11">
        <f t="shared" si="18"/>
        <v>-0.78754054368348825</v>
      </c>
      <c r="I181" s="11">
        <v>1</v>
      </c>
      <c r="J181" s="11" t="str">
        <f t="shared" si="19"/>
        <v>No</v>
      </c>
      <c r="K181" s="11">
        <f t="shared" si="20"/>
        <v>-1.3445481538674828</v>
      </c>
      <c r="L181" s="11">
        <v>1</v>
      </c>
      <c r="M181" s="11" t="str">
        <f t="shared" si="21"/>
        <v>Yes</v>
      </c>
      <c r="N181" s="11">
        <f t="shared" si="22"/>
        <v>-1.1856739804215664</v>
      </c>
      <c r="O181" s="11">
        <v>722</v>
      </c>
      <c r="P181" s="11" t="str">
        <f t="shared" si="23"/>
        <v>No</v>
      </c>
      <c r="Q181" s="11">
        <f t="shared" si="24"/>
        <v>-0.78021122689107025</v>
      </c>
      <c r="R181" s="11"/>
      <c r="S181" s="11">
        <v>1971</v>
      </c>
      <c r="T181" s="11" t="str">
        <f t="shared" si="25"/>
        <v>No</v>
      </c>
      <c r="U181" s="11">
        <f t="shared" si="26"/>
        <v>-0.26882666465165411</v>
      </c>
      <c r="V181" s="11">
        <v>35</v>
      </c>
      <c r="W181" s="11">
        <v>769</v>
      </c>
      <c r="X181" s="11" t="s">
        <v>576</v>
      </c>
      <c r="Y181" s="11">
        <v>33.957007300000001</v>
      </c>
      <c r="Z181" s="11">
        <v>-118.4317757</v>
      </c>
      <c r="AA181" s="15">
        <v>0.90831899155927864</v>
      </c>
    </row>
    <row r="182" spans="1:27" x14ac:dyDescent="0.3">
      <c r="A182" s="12" t="s">
        <v>396</v>
      </c>
      <c r="B182" s="13" t="s">
        <v>584</v>
      </c>
      <c r="C182" s="13" t="s">
        <v>229</v>
      </c>
      <c r="D182" s="13" t="s">
        <v>20</v>
      </c>
      <c r="E182" s="13">
        <v>90293</v>
      </c>
      <c r="F182" s="13">
        <v>539000</v>
      </c>
      <c r="G182" t="str" cm="1">
        <f t="array" ref="G182">IF(OR(VLOOKUP($C182,Price_LookUp_tbl,11,FALSE)&gt;$F182,VLOOKUP($C182,Price_LookUp_tbl,12,FALSE)&lt;$F182),"Yes","No")</f>
        <v>No</v>
      </c>
      <c r="H182" s="13">
        <f t="shared" si="18"/>
        <v>-0.80121327425600342</v>
      </c>
      <c r="I182" s="13">
        <v>1</v>
      </c>
      <c r="J182" s="13" t="str">
        <f t="shared" si="19"/>
        <v>No</v>
      </c>
      <c r="K182" s="13">
        <f t="shared" si="20"/>
        <v>-1.3445481538674828</v>
      </c>
      <c r="L182" s="13">
        <v>1</v>
      </c>
      <c r="M182" s="13" t="str">
        <f t="shared" si="21"/>
        <v>Yes</v>
      </c>
      <c r="N182" s="13">
        <f t="shared" si="22"/>
        <v>-1.1856739804215664</v>
      </c>
      <c r="O182" s="13">
        <v>718</v>
      </c>
      <c r="P182" s="13" t="str">
        <f t="shared" si="23"/>
        <v>No</v>
      </c>
      <c r="Q182" s="13">
        <f t="shared" si="24"/>
        <v>-0.7830479902143983</v>
      </c>
      <c r="R182" s="13"/>
      <c r="S182" s="13">
        <v>1983</v>
      </c>
      <c r="T182" s="13" t="str">
        <f t="shared" si="25"/>
        <v>No</v>
      </c>
      <c r="U182" s="13">
        <f t="shared" si="26"/>
        <v>0.54178912414410196</v>
      </c>
      <c r="V182" s="13">
        <v>17</v>
      </c>
      <c r="W182" s="13">
        <v>751</v>
      </c>
      <c r="X182" s="13" t="s">
        <v>585</v>
      </c>
      <c r="Y182" s="13">
        <v>33.955732900000001</v>
      </c>
      <c r="Z182" s="13">
        <v>-118.43563709999999</v>
      </c>
      <c r="AA182" s="14">
        <v>0.67920184314786058</v>
      </c>
    </row>
    <row r="183" spans="1:27" x14ac:dyDescent="0.3">
      <c r="A183" s="10" t="s">
        <v>396</v>
      </c>
      <c r="B183" s="11" t="s">
        <v>586</v>
      </c>
      <c r="C183" s="11" t="s">
        <v>229</v>
      </c>
      <c r="D183" s="11" t="s">
        <v>20</v>
      </c>
      <c r="E183" s="11">
        <v>90293</v>
      </c>
      <c r="F183" s="11">
        <v>499000</v>
      </c>
      <c r="G183" t="str" cm="1">
        <f t="array" ref="G183">IF(OR(VLOOKUP($C183,Price_LookUp_tbl,11,FALSE)&gt;$F183,VLOOKUP($C183,Price_LookUp_tbl,12,FALSE)&lt;$F183),"Yes","No")</f>
        <v>No</v>
      </c>
      <c r="H183" s="11">
        <f t="shared" si="18"/>
        <v>-0.8353951006872915</v>
      </c>
      <c r="I183" s="11">
        <v>1</v>
      </c>
      <c r="J183" s="11" t="str">
        <f t="shared" si="19"/>
        <v>No</v>
      </c>
      <c r="K183" s="11">
        <f t="shared" si="20"/>
        <v>-1.3445481538674828</v>
      </c>
      <c r="L183" s="11">
        <v>1</v>
      </c>
      <c r="M183" s="11" t="str">
        <f t="shared" si="21"/>
        <v>Yes</v>
      </c>
      <c r="N183" s="11">
        <f t="shared" si="22"/>
        <v>-1.1856739804215664</v>
      </c>
      <c r="O183" s="11">
        <v>703</v>
      </c>
      <c r="P183" s="11" t="str">
        <f t="shared" si="23"/>
        <v>No</v>
      </c>
      <c r="Q183" s="11">
        <f t="shared" si="24"/>
        <v>-0.79368585267687886</v>
      </c>
      <c r="R183" s="11"/>
      <c r="S183" s="11">
        <v>1973</v>
      </c>
      <c r="T183" s="11" t="str">
        <f t="shared" si="25"/>
        <v>No</v>
      </c>
      <c r="U183" s="11">
        <f t="shared" si="26"/>
        <v>-0.13372403318569476</v>
      </c>
      <c r="V183" s="11">
        <v>4</v>
      </c>
      <c r="W183" s="11">
        <v>710</v>
      </c>
      <c r="X183" s="11" t="s">
        <v>416</v>
      </c>
      <c r="Y183" s="11">
        <v>33.9564953</v>
      </c>
      <c r="Z183" s="11">
        <v>-118.438261</v>
      </c>
      <c r="AA183" s="15">
        <v>0.61365087040084476</v>
      </c>
    </row>
    <row r="184" spans="1:27" x14ac:dyDescent="0.3">
      <c r="A184" s="12" t="s">
        <v>396</v>
      </c>
      <c r="B184" s="13" t="s">
        <v>587</v>
      </c>
      <c r="C184" s="13" t="s">
        <v>229</v>
      </c>
      <c r="D184" s="13" t="s">
        <v>20</v>
      </c>
      <c r="E184" s="13">
        <v>90293</v>
      </c>
      <c r="F184" s="13">
        <v>495000</v>
      </c>
      <c r="G184" t="str" cm="1">
        <f t="array" ref="G184">IF(OR(VLOOKUP($C184,Price_LookUp_tbl,11,FALSE)&gt;$F184,VLOOKUP($C184,Price_LookUp_tbl,12,FALSE)&lt;$F184),"Yes","No")</f>
        <v>No</v>
      </c>
      <c r="H184" s="13">
        <f t="shared" si="18"/>
        <v>-0.83881328333042038</v>
      </c>
      <c r="I184" s="13">
        <v>1</v>
      </c>
      <c r="J184" s="13" t="str">
        <f t="shared" si="19"/>
        <v>No</v>
      </c>
      <c r="K184" s="13">
        <f t="shared" si="20"/>
        <v>-1.3445481538674828</v>
      </c>
      <c r="L184" s="13">
        <v>1</v>
      </c>
      <c r="M184" s="13" t="str">
        <f t="shared" si="21"/>
        <v>Yes</v>
      </c>
      <c r="N184" s="13">
        <f t="shared" si="22"/>
        <v>-1.1856739804215664</v>
      </c>
      <c r="O184" s="13">
        <v>706</v>
      </c>
      <c r="P184" s="13" t="str">
        <f t="shared" si="23"/>
        <v>No</v>
      </c>
      <c r="Q184" s="13">
        <f t="shared" si="24"/>
        <v>-0.79155828018438279</v>
      </c>
      <c r="R184" s="13"/>
      <c r="S184" s="13">
        <v>1973</v>
      </c>
      <c r="T184" s="13" t="str">
        <f t="shared" si="25"/>
        <v>No</v>
      </c>
      <c r="U184" s="13">
        <f t="shared" si="26"/>
        <v>-0.13372403318569476</v>
      </c>
      <c r="V184" s="13">
        <v>68</v>
      </c>
      <c r="W184" s="13">
        <v>701</v>
      </c>
      <c r="X184" s="13" t="s">
        <v>588</v>
      </c>
      <c r="Y184" s="13">
        <v>33.956498099999997</v>
      </c>
      <c r="Z184" s="13">
        <v>-118.43826079999999</v>
      </c>
      <c r="AA184" s="14">
        <v>0.6138123392867314</v>
      </c>
    </row>
    <row r="185" spans="1:27" x14ac:dyDescent="0.3">
      <c r="A185" s="10" t="s">
        <v>396</v>
      </c>
      <c r="B185" s="11" t="s">
        <v>589</v>
      </c>
      <c r="C185" s="11" t="s">
        <v>229</v>
      </c>
      <c r="D185" s="11" t="s">
        <v>20</v>
      </c>
      <c r="E185" s="11">
        <v>90293</v>
      </c>
      <c r="F185" s="11">
        <v>499000</v>
      </c>
      <c r="G185" t="str" cm="1">
        <f t="array" ref="G185">IF(OR(VLOOKUP($C185,Price_LookUp_tbl,11,FALSE)&gt;$F185,VLOOKUP($C185,Price_LookUp_tbl,12,FALSE)&lt;$F185),"Yes","No")</f>
        <v>No</v>
      </c>
      <c r="H185" s="11">
        <f t="shared" si="18"/>
        <v>-0.8353951006872915</v>
      </c>
      <c r="I185" s="11">
        <v>1</v>
      </c>
      <c r="J185" s="11" t="str">
        <f t="shared" si="19"/>
        <v>No</v>
      </c>
      <c r="K185" s="11">
        <f t="shared" si="20"/>
        <v>-1.3445481538674828</v>
      </c>
      <c r="L185" s="11">
        <v>1</v>
      </c>
      <c r="M185" s="11" t="str">
        <f t="shared" si="21"/>
        <v>Yes</v>
      </c>
      <c r="N185" s="11">
        <f t="shared" si="22"/>
        <v>-1.1856739804215664</v>
      </c>
      <c r="O185" s="11">
        <v>685</v>
      </c>
      <c r="P185" s="11" t="str">
        <f t="shared" si="23"/>
        <v>No</v>
      </c>
      <c r="Q185" s="11">
        <f t="shared" si="24"/>
        <v>-0.80645128763185547</v>
      </c>
      <c r="R185" s="11"/>
      <c r="S185" s="11">
        <v>1973</v>
      </c>
      <c r="T185" s="11" t="str">
        <f t="shared" si="25"/>
        <v>No</v>
      </c>
      <c r="U185" s="11">
        <f t="shared" si="26"/>
        <v>-0.13372403318569476</v>
      </c>
      <c r="V185" s="11">
        <v>21</v>
      </c>
      <c r="W185" s="11">
        <v>728</v>
      </c>
      <c r="X185" s="11" t="s">
        <v>416</v>
      </c>
      <c r="Y185" s="11">
        <v>33.9564953</v>
      </c>
      <c r="Z185" s="11">
        <v>-118.438261</v>
      </c>
      <c r="AA185" s="15">
        <v>0.61365087040084476</v>
      </c>
    </row>
    <row r="186" spans="1:27" x14ac:dyDescent="0.3">
      <c r="A186" s="12" t="s">
        <v>396</v>
      </c>
      <c r="B186" s="13" t="s">
        <v>596</v>
      </c>
      <c r="C186" s="13" t="s">
        <v>229</v>
      </c>
      <c r="D186" s="13" t="s">
        <v>20</v>
      </c>
      <c r="E186" s="13">
        <v>90293</v>
      </c>
      <c r="F186" s="13">
        <v>589000</v>
      </c>
      <c r="G186" t="str" cm="1">
        <f t="array" ref="G186">IF(OR(VLOOKUP($C186,Price_LookUp_tbl,11,FALSE)&gt;$F186,VLOOKUP($C186,Price_LookUp_tbl,12,FALSE)&lt;$F186),"Yes","No")</f>
        <v>No</v>
      </c>
      <c r="H186" s="13">
        <f t="shared" si="18"/>
        <v>-0.75848599121689342</v>
      </c>
      <c r="I186" s="13">
        <v>1</v>
      </c>
      <c r="J186" s="13" t="str">
        <f t="shared" si="19"/>
        <v>No</v>
      </c>
      <c r="K186" s="13">
        <f t="shared" si="20"/>
        <v>-1.3445481538674828</v>
      </c>
      <c r="L186" s="13">
        <v>1</v>
      </c>
      <c r="M186" s="13" t="str">
        <f t="shared" si="21"/>
        <v>Yes</v>
      </c>
      <c r="N186" s="13">
        <f t="shared" si="22"/>
        <v>-1.1856739804215664</v>
      </c>
      <c r="O186" s="13">
        <v>727</v>
      </c>
      <c r="P186" s="13" t="str">
        <f t="shared" si="23"/>
        <v>No</v>
      </c>
      <c r="Q186" s="13">
        <f t="shared" si="24"/>
        <v>-0.77666527273691</v>
      </c>
      <c r="R186" s="13"/>
      <c r="S186" s="13">
        <v>1986</v>
      </c>
      <c r="T186" s="13" t="str">
        <f t="shared" si="25"/>
        <v>No</v>
      </c>
      <c r="U186" s="13">
        <f t="shared" si="26"/>
        <v>0.744443071343041</v>
      </c>
      <c r="V186" s="13">
        <v>45</v>
      </c>
      <c r="W186" s="13">
        <v>810</v>
      </c>
      <c r="X186" s="13" t="s">
        <v>597</v>
      </c>
      <c r="Y186" s="13">
        <v>33.958182000000001</v>
      </c>
      <c r="Z186" s="13">
        <v>-118.43608500000001</v>
      </c>
      <c r="AA186" s="14">
        <v>0.78232820252091861</v>
      </c>
    </row>
    <row r="187" spans="1:27" x14ac:dyDescent="0.3">
      <c r="A187" s="10" t="s">
        <v>396</v>
      </c>
      <c r="B187" s="11" t="s">
        <v>603</v>
      </c>
      <c r="C187" s="11" t="s">
        <v>229</v>
      </c>
      <c r="D187" s="11" t="s">
        <v>20</v>
      </c>
      <c r="E187" s="11">
        <v>90293</v>
      </c>
      <c r="F187" s="11">
        <v>550000</v>
      </c>
      <c r="G187" t="str" cm="1">
        <f t="array" ref="G187">IF(OR(VLOOKUP($C187,Price_LookUp_tbl,11,FALSE)&gt;$F187,VLOOKUP($C187,Price_LookUp_tbl,12,FALSE)&lt;$F187),"Yes","No")</f>
        <v>No</v>
      </c>
      <c r="H187" s="11">
        <f t="shared" si="18"/>
        <v>-0.79181327198739926</v>
      </c>
      <c r="I187" s="11">
        <v>1</v>
      </c>
      <c r="J187" s="11" t="str">
        <f t="shared" si="19"/>
        <v>No</v>
      </c>
      <c r="K187" s="11">
        <f t="shared" si="20"/>
        <v>-1.3445481538674828</v>
      </c>
      <c r="L187" s="11">
        <v>1</v>
      </c>
      <c r="M187" s="11" t="str">
        <f t="shared" si="21"/>
        <v>Yes</v>
      </c>
      <c r="N187" s="11">
        <f t="shared" si="22"/>
        <v>-1.1856739804215664</v>
      </c>
      <c r="O187" s="11">
        <v>686</v>
      </c>
      <c r="P187" s="11" t="str">
        <f t="shared" si="23"/>
        <v>No</v>
      </c>
      <c r="Q187" s="11">
        <f t="shared" si="24"/>
        <v>-0.80574209680102338</v>
      </c>
      <c r="R187" s="11"/>
      <c r="S187" s="11">
        <v>1983</v>
      </c>
      <c r="T187" s="11" t="str">
        <f t="shared" si="25"/>
        <v>No</v>
      </c>
      <c r="U187" s="11">
        <f t="shared" si="26"/>
        <v>0.54178912414410196</v>
      </c>
      <c r="V187" s="11">
        <v>5</v>
      </c>
      <c r="W187" s="11">
        <v>802</v>
      </c>
      <c r="X187" s="11" t="s">
        <v>585</v>
      </c>
      <c r="Y187" s="11">
        <v>33.955380300000002</v>
      </c>
      <c r="Z187" s="11">
        <v>-118.4352868</v>
      </c>
      <c r="AA187" s="15">
        <v>0.67959515293722816</v>
      </c>
    </row>
    <row r="188" spans="1:27" x14ac:dyDescent="0.3">
      <c r="A188" s="12" t="s">
        <v>396</v>
      </c>
      <c r="B188" s="13" t="s">
        <v>604</v>
      </c>
      <c r="C188" s="13" t="s">
        <v>229</v>
      </c>
      <c r="D188" s="13" t="s">
        <v>20</v>
      </c>
      <c r="E188" s="13">
        <v>90293</v>
      </c>
      <c r="F188" s="13">
        <v>629900</v>
      </c>
      <c r="G188" t="str" cm="1">
        <f t="array" ref="G188">IF(OR(VLOOKUP($C188,Price_LookUp_tbl,11,FALSE)&gt;$F188,VLOOKUP($C188,Price_LookUp_tbl,12,FALSE)&lt;$F188),"Yes","No")</f>
        <v>No</v>
      </c>
      <c r="H188" s="13">
        <f t="shared" si="18"/>
        <v>-0.72353507369090131</v>
      </c>
      <c r="I188" s="13">
        <v>1</v>
      </c>
      <c r="J188" s="13" t="str">
        <f t="shared" si="19"/>
        <v>No</v>
      </c>
      <c r="K188" s="13">
        <f t="shared" si="20"/>
        <v>-1.3445481538674828</v>
      </c>
      <c r="L188" s="13">
        <v>1</v>
      </c>
      <c r="M188" s="13" t="str">
        <f t="shared" si="21"/>
        <v>Yes</v>
      </c>
      <c r="N188" s="13">
        <f t="shared" si="22"/>
        <v>-1.1856739804215664</v>
      </c>
      <c r="O188" s="13">
        <v>686</v>
      </c>
      <c r="P188" s="13" t="str">
        <f t="shared" si="23"/>
        <v>No</v>
      </c>
      <c r="Q188" s="13">
        <f t="shared" si="24"/>
        <v>-0.80574209680102338</v>
      </c>
      <c r="R188" s="13"/>
      <c r="S188" s="13">
        <v>1983</v>
      </c>
      <c r="T188" s="13" t="str">
        <f t="shared" si="25"/>
        <v>No</v>
      </c>
      <c r="U188" s="13">
        <f t="shared" si="26"/>
        <v>0.54178912414410196</v>
      </c>
      <c r="V188" s="13">
        <v>192</v>
      </c>
      <c r="W188" s="13">
        <v>918</v>
      </c>
      <c r="X188" s="13" t="s">
        <v>597</v>
      </c>
      <c r="Y188" s="13">
        <v>33.955339899999998</v>
      </c>
      <c r="Z188" s="13">
        <v>-118.4353004</v>
      </c>
      <c r="AA188" s="14">
        <v>0.6772812565087607</v>
      </c>
    </row>
    <row r="189" spans="1:27" x14ac:dyDescent="0.3">
      <c r="A189" s="10" t="s">
        <v>396</v>
      </c>
      <c r="B189" s="11" t="s">
        <v>605</v>
      </c>
      <c r="C189" s="11" t="s">
        <v>229</v>
      </c>
      <c r="D189" s="11" t="s">
        <v>20</v>
      </c>
      <c r="E189" s="11">
        <v>90293</v>
      </c>
      <c r="F189" s="11">
        <v>695000</v>
      </c>
      <c r="G189" t="str" cm="1">
        <f t="array" ref="G189">IF(OR(VLOOKUP($C189,Price_LookUp_tbl,11,FALSE)&gt;$F189,VLOOKUP($C189,Price_LookUp_tbl,12,FALSE)&lt;$F189),"Yes","No")</f>
        <v>No</v>
      </c>
      <c r="H189" s="11">
        <f t="shared" si="18"/>
        <v>-0.66790415117397994</v>
      </c>
      <c r="I189" s="11">
        <v>1</v>
      </c>
      <c r="J189" s="11" t="str">
        <f t="shared" si="19"/>
        <v>No</v>
      </c>
      <c r="K189" s="11">
        <f t="shared" si="20"/>
        <v>-1.3445481538674828</v>
      </c>
      <c r="L189" s="11">
        <v>1</v>
      </c>
      <c r="M189" s="11" t="str">
        <f t="shared" si="21"/>
        <v>Yes</v>
      </c>
      <c r="N189" s="11">
        <f t="shared" si="22"/>
        <v>-1.1856739804215664</v>
      </c>
      <c r="O189" s="11">
        <v>842</v>
      </c>
      <c r="P189" s="11" t="str">
        <f t="shared" si="23"/>
        <v>No</v>
      </c>
      <c r="Q189" s="11">
        <f t="shared" si="24"/>
        <v>-0.69510832719122617</v>
      </c>
      <c r="R189" s="11"/>
      <c r="S189" s="11">
        <v>1983</v>
      </c>
      <c r="T189" s="11" t="str">
        <f t="shared" si="25"/>
        <v>No</v>
      </c>
      <c r="U189" s="11">
        <f t="shared" si="26"/>
        <v>0.54178912414410196</v>
      </c>
      <c r="V189" s="11">
        <v>12</v>
      </c>
      <c r="W189" s="11">
        <v>825</v>
      </c>
      <c r="X189" s="11" t="s">
        <v>606</v>
      </c>
      <c r="Y189" s="11">
        <v>33.955339899999998</v>
      </c>
      <c r="Z189" s="11">
        <v>-118.4353004</v>
      </c>
      <c r="AA189" s="15">
        <v>0.6772812565087607</v>
      </c>
    </row>
    <row r="190" spans="1:27" x14ac:dyDescent="0.3">
      <c r="A190" s="12" t="s">
        <v>396</v>
      </c>
      <c r="B190" s="13" t="s">
        <v>609</v>
      </c>
      <c r="C190" s="13" t="s">
        <v>229</v>
      </c>
      <c r="D190" s="13" t="s">
        <v>20</v>
      </c>
      <c r="E190" s="13">
        <v>90293</v>
      </c>
      <c r="F190" s="13">
        <v>569000</v>
      </c>
      <c r="G190" t="str" cm="1">
        <f t="array" ref="G190">IF(OR(VLOOKUP($C190,Price_LookUp_tbl,11,FALSE)&gt;$F190,VLOOKUP($C190,Price_LookUp_tbl,12,FALSE)&lt;$F190),"Yes","No")</f>
        <v>No</v>
      </c>
      <c r="H190" s="13">
        <f t="shared" si="18"/>
        <v>-0.77557690443253746</v>
      </c>
      <c r="I190" s="13">
        <v>1</v>
      </c>
      <c r="J190" s="13" t="str">
        <f t="shared" si="19"/>
        <v>No</v>
      </c>
      <c r="K190" s="13">
        <f t="shared" si="20"/>
        <v>-1.3445481538674828</v>
      </c>
      <c r="L190" s="13">
        <v>1</v>
      </c>
      <c r="M190" s="13" t="str">
        <f t="shared" si="21"/>
        <v>Yes</v>
      </c>
      <c r="N190" s="13">
        <f t="shared" si="22"/>
        <v>-1.1856739804215664</v>
      </c>
      <c r="O190" s="13">
        <v>686</v>
      </c>
      <c r="P190" s="13" t="str">
        <f t="shared" si="23"/>
        <v>No</v>
      </c>
      <c r="Q190" s="13">
        <f t="shared" si="24"/>
        <v>-0.80574209680102338</v>
      </c>
      <c r="R190" s="13"/>
      <c r="S190" s="13">
        <v>1983</v>
      </c>
      <c r="T190" s="13" t="str">
        <f t="shared" si="25"/>
        <v>No</v>
      </c>
      <c r="U190" s="13">
        <f t="shared" si="26"/>
        <v>0.54178912414410196</v>
      </c>
      <c r="V190" s="13">
        <v>75</v>
      </c>
      <c r="W190" s="13">
        <v>829</v>
      </c>
      <c r="X190" s="13" t="s">
        <v>597</v>
      </c>
      <c r="Y190" s="13">
        <v>33.954651300000002</v>
      </c>
      <c r="Z190" s="13">
        <v>-118.4348856</v>
      </c>
      <c r="AA190" s="14">
        <v>0.66940419904630444</v>
      </c>
    </row>
    <row r="191" spans="1:27" x14ac:dyDescent="0.3">
      <c r="A191" s="10" t="s">
        <v>396</v>
      </c>
      <c r="B191" s="11" t="s">
        <v>610</v>
      </c>
      <c r="C191" s="11" t="s">
        <v>229</v>
      </c>
      <c r="D191" s="11" t="s">
        <v>20</v>
      </c>
      <c r="E191" s="11">
        <v>90293</v>
      </c>
      <c r="F191" s="11">
        <v>685000</v>
      </c>
      <c r="G191" t="str" cm="1">
        <f t="array" ref="G191">IF(OR(VLOOKUP($C191,Price_LookUp_tbl,11,FALSE)&gt;$F191,VLOOKUP($C191,Price_LookUp_tbl,12,FALSE)&lt;$F191),"Yes","No")</f>
        <v>No</v>
      </c>
      <c r="H191" s="11">
        <f t="shared" si="18"/>
        <v>-0.67644960778180196</v>
      </c>
      <c r="I191" s="11">
        <v>1</v>
      </c>
      <c r="J191" s="11" t="str">
        <f t="shared" si="19"/>
        <v>No</v>
      </c>
      <c r="K191" s="11">
        <f t="shared" si="20"/>
        <v>-1.3445481538674828</v>
      </c>
      <c r="L191" s="11">
        <v>1</v>
      </c>
      <c r="M191" s="11" t="str">
        <f t="shared" si="21"/>
        <v>Yes</v>
      </c>
      <c r="N191" s="11">
        <f t="shared" si="22"/>
        <v>-1.1856739804215664</v>
      </c>
      <c r="O191" s="11">
        <v>879</v>
      </c>
      <c r="P191" s="11" t="str">
        <f t="shared" si="23"/>
        <v>No</v>
      </c>
      <c r="Q191" s="11">
        <f t="shared" si="24"/>
        <v>-0.66886826645044095</v>
      </c>
      <c r="R191" s="11"/>
      <c r="S191" s="11">
        <v>1982</v>
      </c>
      <c r="T191" s="11" t="str">
        <f t="shared" si="25"/>
        <v>No</v>
      </c>
      <c r="U191" s="11">
        <f t="shared" si="26"/>
        <v>0.47423780841112229</v>
      </c>
      <c r="V191" s="11">
        <v>13</v>
      </c>
      <c r="W191" s="11">
        <v>779</v>
      </c>
      <c r="X191" s="11" t="s">
        <v>606</v>
      </c>
      <c r="Y191" s="11">
        <v>33.954651300000002</v>
      </c>
      <c r="Z191" s="11">
        <v>-118.4348856</v>
      </c>
      <c r="AA191" s="15">
        <v>0.66940419904630444</v>
      </c>
    </row>
    <row r="192" spans="1:27" x14ac:dyDescent="0.3">
      <c r="A192" s="12" t="s">
        <v>17</v>
      </c>
      <c r="B192" s="13" t="s">
        <v>37</v>
      </c>
      <c r="C192" s="13" t="s">
        <v>36</v>
      </c>
      <c r="D192" s="13" t="s">
        <v>20</v>
      </c>
      <c r="E192" s="13">
        <v>90245</v>
      </c>
      <c r="F192" s="13">
        <v>1875000</v>
      </c>
      <c r="G192" t="str" cm="1">
        <f t="array" ref="G192">IF(OR(VLOOKUP($C192,Price_LookUp_tbl,11,FALSE)&gt;$F192,VLOOKUP($C192,Price_LookUp_tbl,12,FALSE)&lt;$F192),"Yes","No")</f>
        <v>No</v>
      </c>
      <c r="H192" s="13">
        <f t="shared" si="18"/>
        <v>0.51554933239692857</v>
      </c>
      <c r="I192" s="13">
        <v>1</v>
      </c>
      <c r="J192" s="13" t="str">
        <f t="shared" si="19"/>
        <v>No</v>
      </c>
      <c r="K192" s="13">
        <f t="shared" si="20"/>
        <v>-1.4661469151689763</v>
      </c>
      <c r="L192" s="13">
        <v>1</v>
      </c>
      <c r="M192" s="13" t="str">
        <f t="shared" si="21"/>
        <v>No</v>
      </c>
      <c r="N192" s="13">
        <f t="shared" si="22"/>
        <v>-1.3585884998278204</v>
      </c>
      <c r="O192" s="13">
        <v>11188</v>
      </c>
      <c r="P192" s="13" t="str">
        <f t="shared" si="23"/>
        <v>Yes</v>
      </c>
      <c r="Q192" s="13">
        <f t="shared" si="24"/>
        <v>2.7702315397002897</v>
      </c>
      <c r="R192" s="13">
        <v>11188</v>
      </c>
      <c r="S192" s="13">
        <v>2021</v>
      </c>
      <c r="T192" s="13" t="str">
        <f t="shared" si="25"/>
        <v>No</v>
      </c>
      <c r="U192" s="13">
        <f t="shared" si="26"/>
        <v>1.6685215177466195</v>
      </c>
      <c r="V192" s="13">
        <v>28</v>
      </c>
      <c r="W192" s="13">
        <v>168</v>
      </c>
      <c r="X192" s="13" t="s">
        <v>21</v>
      </c>
      <c r="Y192" s="13">
        <v>33.927731199999997</v>
      </c>
      <c r="Z192" s="13">
        <v>-118.40062709999999</v>
      </c>
      <c r="AA192" s="14">
        <v>2.0728835443903764</v>
      </c>
    </row>
    <row r="193" spans="1:27" x14ac:dyDescent="0.3">
      <c r="A193" s="10" t="s">
        <v>17</v>
      </c>
      <c r="B193" s="11" t="s">
        <v>223</v>
      </c>
      <c r="C193" s="11" t="s">
        <v>221</v>
      </c>
      <c r="D193" s="11" t="s">
        <v>20</v>
      </c>
      <c r="E193" s="11">
        <v>90292</v>
      </c>
      <c r="F193" s="11">
        <v>2495000</v>
      </c>
      <c r="G193" t="str" cm="1">
        <f t="array" ref="G193">IF(OR(VLOOKUP($C193,Price_LookUp_tbl,11,FALSE)&gt;$F193,VLOOKUP($C193,Price_LookUp_tbl,12,FALSE)&lt;$F193),"Yes","No")</f>
        <v>No</v>
      </c>
      <c r="H193" s="11">
        <f t="shared" ref="H193:H221" si="27">STANDARDIZE($F193,VLOOKUP($C193,Price_LookUp_tbl,2,FALSE),VLOOKUP($C193,Price_LookUp_tbl,3,FALSE))</f>
        <v>0.92218966799818092</v>
      </c>
      <c r="I193" s="11">
        <v>3</v>
      </c>
      <c r="J193" s="11" t="str">
        <f t="shared" ref="J193:J221" si="28">IF(OR(VLOOKUP($C193,Beds_LookUp_tbl,11,FALSE)&gt;$I193,VLOOKUP($C193,Beds_LookUp_tbl,12,FALSE)&lt;$I193),"Yes","No")</f>
        <v>No</v>
      </c>
      <c r="K193" s="11">
        <f t="shared" ref="K193:K221" si="29">STANDARDIZE($I193,VLOOKUP($C193,Beds_LookUp_tbl,2,FALSE),VLOOKUP($C193,Beds_LookUp_tbl,3,FALSE))</f>
        <v>0.58028845747399715</v>
      </c>
      <c r="L193" s="11">
        <v>3</v>
      </c>
      <c r="M193" s="11" t="str">
        <f t="shared" ref="M193:M221" si="30">IF(OR(VLOOKUP($C193,Baths_LookUp_tbl,11,FALSE)&gt;$L193,VLOOKUP($C193,Baths_LookUp_tbl,12,FALSE)&lt;$L193),"Yes","No")</f>
        <v>No</v>
      </c>
      <c r="N193" s="11">
        <f t="shared" ref="N193:N221" si="31">STANDARDIZE($L193,VLOOKUP($C193,Baths_LookUp_tbl,2,FALSE),VLOOKUP($C193,Baths_LookUp_tbl,3,FALSE))</f>
        <v>0.20704908027252902</v>
      </c>
      <c r="O193" s="11">
        <v>2602</v>
      </c>
      <c r="P193" s="11" t="str">
        <f t="shared" ref="P193:P221" si="32">IF(OR(VLOOKUP($C193,Square_Feet_LookUp_tbl,11,FALSE)&gt;$O193,VLOOKUP($C193,Square_Feet_LookUp_tbl,12,FALSE)&lt;$O193),"Yes","No")</f>
        <v>Yes</v>
      </c>
      <c r="Q193" s="11">
        <f t="shared" ref="Q193:Q221" si="33">STANDARDIZE($O193,VLOOKUP($C193,Square_Feet_LookUp_tbl,2,FALSE),VLOOKUP($C193,Square_Feet_LookUp_tbl,3,FALSE))</f>
        <v>0.47137225666427168</v>
      </c>
      <c r="R193" s="11">
        <v>2397</v>
      </c>
      <c r="S193" s="11">
        <v>1985</v>
      </c>
      <c r="T193" s="11" t="str">
        <f t="shared" ref="T193:T221" si="34">IF(OR(VLOOKUP($C193,Year_Built_LookUp_tbl,11,FALSE)&gt;$S193,VLOOKUP($C193,Year_Built_LookUp_tbl,12,FALSE)&lt;$S193),"Yes","No")</f>
        <v>No</v>
      </c>
      <c r="U193" s="11">
        <f t="shared" ref="U193:U221" si="35">STANDARDIZE($S193,VLOOKUP($C193,Year_Built_LookUp_tbl,2,FALSE),VLOOKUP($C193,Year_Built_LookUp_tbl,3,FALSE))</f>
        <v>-0.25949615720210528</v>
      </c>
      <c r="V193" s="11">
        <v>42</v>
      </c>
      <c r="W193" s="11">
        <v>959</v>
      </c>
      <c r="X193" s="11" t="s">
        <v>21</v>
      </c>
      <c r="Y193" s="11">
        <v>33.969316800000001</v>
      </c>
      <c r="Z193" s="11">
        <v>-118.4558689</v>
      </c>
      <c r="AA193" s="15">
        <v>1.5177864976575688</v>
      </c>
    </row>
    <row r="194" spans="1:27" x14ac:dyDescent="0.3">
      <c r="A194" s="12" t="s">
        <v>17</v>
      </c>
      <c r="B194" s="13" t="s">
        <v>227</v>
      </c>
      <c r="C194" s="13" t="s">
        <v>221</v>
      </c>
      <c r="D194" s="13" t="s">
        <v>20</v>
      </c>
      <c r="E194" s="13">
        <v>90292</v>
      </c>
      <c r="F194" s="13">
        <v>2085000</v>
      </c>
      <c r="G194" t="str" cm="1">
        <f t="array" ref="G194">IF(OR(VLOOKUP($C194,Price_LookUp_tbl,11,FALSE)&gt;$F194,VLOOKUP($C194,Price_LookUp_tbl,12,FALSE)&lt;$F194),"Yes","No")</f>
        <v>No</v>
      </c>
      <c r="H194" s="13">
        <f t="shared" si="27"/>
        <v>0.48539431711324188</v>
      </c>
      <c r="I194" s="13">
        <v>3</v>
      </c>
      <c r="J194" s="13" t="str">
        <f t="shared" si="28"/>
        <v>No</v>
      </c>
      <c r="K194" s="13">
        <f t="shared" si="29"/>
        <v>0.58028845747399715</v>
      </c>
      <c r="L194" s="13">
        <v>2.5</v>
      </c>
      <c r="M194" s="13" t="str">
        <f t="shared" si="30"/>
        <v>No</v>
      </c>
      <c r="N194" s="13">
        <f t="shared" si="31"/>
        <v>-0.23293021530659505</v>
      </c>
      <c r="O194" s="13">
        <v>2562</v>
      </c>
      <c r="P194" s="13" t="str">
        <f t="shared" si="32"/>
        <v>Yes</v>
      </c>
      <c r="Q194" s="13">
        <f t="shared" si="33"/>
        <v>0.4327677601531667</v>
      </c>
      <c r="R194" s="13">
        <v>2996</v>
      </c>
      <c r="S194" s="13">
        <v>1997</v>
      </c>
      <c r="T194" s="13" t="str">
        <f t="shared" si="34"/>
        <v>No</v>
      </c>
      <c r="U194" s="13">
        <f t="shared" si="35"/>
        <v>0.45587162751722737</v>
      </c>
      <c r="V194" s="13">
        <v>10</v>
      </c>
      <c r="W194" s="13">
        <v>814</v>
      </c>
      <c r="X194" s="13" t="s">
        <v>21</v>
      </c>
      <c r="Y194" s="13">
        <v>33.986271600000002</v>
      </c>
      <c r="Z194" s="13">
        <v>-118.4541273</v>
      </c>
      <c r="AA194" s="14">
        <v>1.8582283110659013</v>
      </c>
    </row>
    <row r="195" spans="1:27" x14ac:dyDescent="0.3">
      <c r="A195" s="10" t="s">
        <v>17</v>
      </c>
      <c r="B195" s="11" t="s">
        <v>269</v>
      </c>
      <c r="C195" s="11" t="s">
        <v>256</v>
      </c>
      <c r="D195" s="11" t="s">
        <v>20</v>
      </c>
      <c r="E195" s="11">
        <v>90291</v>
      </c>
      <c r="F195" s="11">
        <v>4750000</v>
      </c>
      <c r="G195" t="str" cm="1">
        <f t="array" ref="G195">IF(OR(VLOOKUP($C195,Price_LookUp_tbl,11,FALSE)&gt;$F195,VLOOKUP($C195,Price_LookUp_tbl,12,FALSE)&lt;$F195),"Yes","No")</f>
        <v>No</v>
      </c>
      <c r="H195" s="11">
        <f t="shared" si="27"/>
        <v>0.40746648748869829</v>
      </c>
      <c r="I195" s="11">
        <v>4</v>
      </c>
      <c r="J195" s="11" t="str">
        <f t="shared" si="28"/>
        <v>No</v>
      </c>
      <c r="K195" s="11">
        <f t="shared" si="29"/>
        <v>0.38368480993273696</v>
      </c>
      <c r="L195" s="11">
        <v>4</v>
      </c>
      <c r="M195" s="11" t="str">
        <f t="shared" si="30"/>
        <v>No</v>
      </c>
      <c r="N195" s="11">
        <f t="shared" si="31"/>
        <v>0.43216490721820988</v>
      </c>
      <c r="O195" s="11">
        <v>8002</v>
      </c>
      <c r="P195" s="11" t="str">
        <f t="shared" si="32"/>
        <v>Yes</v>
      </c>
      <c r="Q195" s="11">
        <f t="shared" si="33"/>
        <v>2.7956287103800697</v>
      </c>
      <c r="R195" s="11">
        <v>10893</v>
      </c>
      <c r="S195" s="11">
        <v>2014</v>
      </c>
      <c r="T195" s="11" t="str">
        <f t="shared" si="34"/>
        <v>No</v>
      </c>
      <c r="U195" s="11">
        <f t="shared" si="35"/>
        <v>1.0071452578825675</v>
      </c>
      <c r="V195" s="11">
        <v>16</v>
      </c>
      <c r="W195" s="11">
        <v>594</v>
      </c>
      <c r="X195" s="11" t="s">
        <v>21</v>
      </c>
      <c r="Y195" s="11">
        <v>34.000691500000002</v>
      </c>
      <c r="Z195" s="11">
        <v>-118.4541787</v>
      </c>
      <c r="AA195" s="15">
        <v>1.6380064142158195</v>
      </c>
    </row>
    <row r="196" spans="1:27" x14ac:dyDescent="0.3">
      <c r="A196" s="12" t="s">
        <v>17</v>
      </c>
      <c r="B196" s="13" t="s">
        <v>270</v>
      </c>
      <c r="C196" s="13" t="s">
        <v>256</v>
      </c>
      <c r="D196" s="13" t="s">
        <v>20</v>
      </c>
      <c r="E196" s="13">
        <v>90291</v>
      </c>
      <c r="F196" s="13">
        <v>3195000</v>
      </c>
      <c r="G196" t="str" cm="1">
        <f t="array" ref="G196">IF(OR(VLOOKUP($C196,Price_LookUp_tbl,11,FALSE)&gt;$F196,VLOOKUP($C196,Price_LookUp_tbl,12,FALSE)&lt;$F196),"Yes","No")</f>
        <v>No</v>
      </c>
      <c r="H196" s="13">
        <f t="shared" si="27"/>
        <v>-9.2223045687538918E-2</v>
      </c>
      <c r="I196" s="13">
        <v>5</v>
      </c>
      <c r="J196" s="13" t="str">
        <f t="shared" si="28"/>
        <v>No</v>
      </c>
      <c r="K196" s="13">
        <f t="shared" si="29"/>
        <v>1.174308054642619</v>
      </c>
      <c r="L196" s="13">
        <v>6</v>
      </c>
      <c r="M196" s="13" t="str">
        <f t="shared" si="30"/>
        <v>No</v>
      </c>
      <c r="N196" s="13">
        <f t="shared" si="31"/>
        <v>1.7168518445226151</v>
      </c>
      <c r="O196" s="13">
        <v>7680</v>
      </c>
      <c r="P196" s="13" t="str">
        <f t="shared" si="32"/>
        <v>Yes</v>
      </c>
      <c r="Q196" s="13">
        <f t="shared" si="33"/>
        <v>2.623186794986772</v>
      </c>
      <c r="R196" s="13">
        <v>10890</v>
      </c>
      <c r="S196" s="13">
        <v>1952</v>
      </c>
      <c r="T196" s="13" t="str">
        <f t="shared" si="34"/>
        <v>No</v>
      </c>
      <c r="U196" s="13">
        <f t="shared" si="35"/>
        <v>-0.60581747990771295</v>
      </c>
      <c r="V196" s="13">
        <v>69</v>
      </c>
      <c r="W196" s="13">
        <v>416</v>
      </c>
      <c r="X196" s="13" t="s">
        <v>21</v>
      </c>
      <c r="Y196" s="13">
        <v>34.002405600000003</v>
      </c>
      <c r="Z196" s="13">
        <v>-118.4549844</v>
      </c>
      <c r="AA196" s="14">
        <v>1.6050053952914956</v>
      </c>
    </row>
    <row r="197" spans="1:27" x14ac:dyDescent="0.3">
      <c r="A197" s="10" t="s">
        <v>396</v>
      </c>
      <c r="B197" s="11" t="s">
        <v>534</v>
      </c>
      <c r="C197" s="11" t="s">
        <v>221</v>
      </c>
      <c r="D197" s="11" t="s">
        <v>20</v>
      </c>
      <c r="E197" s="11">
        <v>90292</v>
      </c>
      <c r="F197" s="11">
        <v>1299000</v>
      </c>
      <c r="G197" t="str" cm="1">
        <f t="array" ref="G197">IF(OR(VLOOKUP($C197,Price_LookUp_tbl,11,FALSE)&gt;$F197,VLOOKUP($C197,Price_LookUp_tbl,12,FALSE)&lt;$F197),"Yes","No")</f>
        <v>No</v>
      </c>
      <c r="H197" s="11">
        <f t="shared" si="27"/>
        <v>-0.35197433116861687</v>
      </c>
      <c r="I197" s="11">
        <v>2</v>
      </c>
      <c r="J197" s="11" t="str">
        <f t="shared" si="28"/>
        <v>No</v>
      </c>
      <c r="K197" s="11">
        <f t="shared" si="29"/>
        <v>-0.58028845747399715</v>
      </c>
      <c r="L197" s="11">
        <v>2</v>
      </c>
      <c r="M197" s="11" t="str">
        <f t="shared" si="30"/>
        <v>No</v>
      </c>
      <c r="N197" s="11">
        <f t="shared" si="31"/>
        <v>-0.67290951088571915</v>
      </c>
      <c r="O197" s="11">
        <v>1051</v>
      </c>
      <c r="P197" s="11" t="str">
        <f t="shared" si="32"/>
        <v>Yes</v>
      </c>
      <c r="Q197" s="11">
        <f t="shared" si="33"/>
        <v>-1.0255170955538242</v>
      </c>
      <c r="R197" s="11"/>
      <c r="S197" s="11">
        <v>1972</v>
      </c>
      <c r="T197" s="11" t="str">
        <f t="shared" si="34"/>
        <v>No</v>
      </c>
      <c r="U197" s="11">
        <f t="shared" si="35"/>
        <v>-1.0344779239813824</v>
      </c>
      <c r="V197" s="11">
        <v>67</v>
      </c>
      <c r="W197" s="11">
        <v>1236</v>
      </c>
      <c r="X197" s="11" t="s">
        <v>535</v>
      </c>
      <c r="Y197" s="11">
        <v>33.970041600000002</v>
      </c>
      <c r="Z197" s="11">
        <v>-118.4588548</v>
      </c>
      <c r="AA197" s="15">
        <v>1.6408504035486167</v>
      </c>
    </row>
    <row r="198" spans="1:27" x14ac:dyDescent="0.3">
      <c r="A198" s="12" t="s">
        <v>17</v>
      </c>
      <c r="B198" s="13" t="s">
        <v>27</v>
      </c>
      <c r="C198" s="13" t="s">
        <v>19</v>
      </c>
      <c r="D198" s="13" t="s">
        <v>20</v>
      </c>
      <c r="E198" s="13">
        <v>90230</v>
      </c>
      <c r="F198" s="13">
        <v>1500000</v>
      </c>
      <c r="G198" t="str" cm="1">
        <f t="array" ref="G198">IF(OR(VLOOKUP($C198,Price_LookUp_tbl,11,FALSE)&gt;$F198,VLOOKUP($C198,Price_LookUp_tbl,12,FALSE)&lt;$F198),"Yes","No")</f>
        <v>No</v>
      </c>
      <c r="H198" s="13">
        <f t="shared" si="27"/>
        <v>0.76286974315562717</v>
      </c>
      <c r="I198" s="13">
        <v>3</v>
      </c>
      <c r="J198" s="13" t="str">
        <f t="shared" si="28"/>
        <v>No</v>
      </c>
      <c r="K198" s="13">
        <f t="shared" si="29"/>
        <v>0.4148872035187236</v>
      </c>
      <c r="L198" s="13">
        <v>2.5</v>
      </c>
      <c r="M198" s="13" t="str">
        <f t="shared" si="30"/>
        <v>No</v>
      </c>
      <c r="N198" s="13">
        <f t="shared" si="31"/>
        <v>0.50051170573804193</v>
      </c>
      <c r="O198" s="13">
        <v>1914</v>
      </c>
      <c r="P198" s="13" t="str">
        <f t="shared" si="32"/>
        <v>No</v>
      </c>
      <c r="Q198" s="13">
        <f t="shared" si="33"/>
        <v>0.95248158241318726</v>
      </c>
      <c r="R198" s="13">
        <v>1044</v>
      </c>
      <c r="S198" s="13">
        <v>2017</v>
      </c>
      <c r="T198" s="13" t="str">
        <f t="shared" si="34"/>
        <v>Yes</v>
      </c>
      <c r="U198" s="13">
        <f t="shared" si="35"/>
        <v>2.5185863520333291</v>
      </c>
      <c r="V198" s="13">
        <v>11</v>
      </c>
      <c r="W198" s="13">
        <v>784</v>
      </c>
      <c r="X198" s="13" t="s">
        <v>21</v>
      </c>
      <c r="Y198" s="13">
        <v>33.989259500000003</v>
      </c>
      <c r="Z198" s="13">
        <v>-118.4108002</v>
      </c>
      <c r="AA198" s="14">
        <v>3.3703733856029476</v>
      </c>
    </row>
    <row r="199" spans="1:27" x14ac:dyDescent="0.3">
      <c r="A199" s="10" t="s">
        <v>17</v>
      </c>
      <c r="B199" s="11" t="s">
        <v>64</v>
      </c>
      <c r="C199" s="11" t="s">
        <v>46</v>
      </c>
      <c r="D199" s="11" t="s">
        <v>20</v>
      </c>
      <c r="E199" s="11">
        <v>90045</v>
      </c>
      <c r="F199" s="11">
        <v>2345000</v>
      </c>
      <c r="G199" t="str" cm="1">
        <f t="array" ref="G199">IF(OR(VLOOKUP($C199,Price_LookUp_tbl,11,FALSE)&gt;$F199,VLOOKUP($C199,Price_LookUp_tbl,12,FALSE)&lt;$F199),"Yes","No")</f>
        <v>No</v>
      </c>
      <c r="H199" s="11">
        <f t="shared" si="27"/>
        <v>0.70255121053620784</v>
      </c>
      <c r="I199" s="11">
        <v>4</v>
      </c>
      <c r="J199" s="11" t="str">
        <f t="shared" si="28"/>
        <v>No</v>
      </c>
      <c r="K199" s="11">
        <f t="shared" si="29"/>
        <v>0.52558016141915342</v>
      </c>
      <c r="L199" s="11">
        <v>4</v>
      </c>
      <c r="M199" s="11" t="str">
        <f t="shared" si="30"/>
        <v>No</v>
      </c>
      <c r="N199" s="11">
        <f t="shared" si="31"/>
        <v>1.0790869495437982</v>
      </c>
      <c r="O199" s="11">
        <v>2742</v>
      </c>
      <c r="P199" s="11" t="str">
        <f t="shared" si="32"/>
        <v>No</v>
      </c>
      <c r="Q199" s="11">
        <f t="shared" si="33"/>
        <v>0.79484380607987948</v>
      </c>
      <c r="R199" s="11">
        <v>6091</v>
      </c>
      <c r="S199" s="11">
        <v>2023</v>
      </c>
      <c r="T199" s="11" t="str">
        <f t="shared" si="34"/>
        <v>Yes</v>
      </c>
      <c r="U199" s="11">
        <f t="shared" si="35"/>
        <v>2.241359743572076</v>
      </c>
      <c r="V199" s="11">
        <v>12</v>
      </c>
      <c r="W199" s="11">
        <v>855</v>
      </c>
      <c r="X199" s="11" t="s">
        <v>21</v>
      </c>
      <c r="Y199" s="11">
        <v>33.962764999999997</v>
      </c>
      <c r="Z199" s="11">
        <v>-118.3993273</v>
      </c>
      <c r="AA199" s="15">
        <v>2.759602776390258</v>
      </c>
    </row>
    <row r="200" spans="1:27" x14ac:dyDescent="0.3">
      <c r="A200" s="12" t="s">
        <v>17</v>
      </c>
      <c r="B200" s="13" t="s">
        <v>97</v>
      </c>
      <c r="C200" s="13" t="s">
        <v>46</v>
      </c>
      <c r="D200" s="13" t="s">
        <v>20</v>
      </c>
      <c r="E200" s="13">
        <v>90045</v>
      </c>
      <c r="F200" s="13">
        <v>2249995</v>
      </c>
      <c r="G200" t="str" cm="1">
        <f t="array" ref="G200">IF(OR(VLOOKUP($C200,Price_LookUp_tbl,11,FALSE)&gt;$F200,VLOOKUP($C200,Price_LookUp_tbl,12,FALSE)&lt;$F200),"Yes","No")</f>
        <v>No</v>
      </c>
      <c r="H200" s="13">
        <f t="shared" si="27"/>
        <v>0.58971986722733349</v>
      </c>
      <c r="I200" s="13">
        <v>4</v>
      </c>
      <c r="J200" s="13" t="str">
        <f t="shared" si="28"/>
        <v>No</v>
      </c>
      <c r="K200" s="13">
        <f t="shared" si="29"/>
        <v>0.52558016141915342</v>
      </c>
      <c r="L200" s="13">
        <v>4.5</v>
      </c>
      <c r="M200" s="13" t="str">
        <f t="shared" si="30"/>
        <v>No</v>
      </c>
      <c r="N200" s="13">
        <f t="shared" si="31"/>
        <v>1.5026826861842004</v>
      </c>
      <c r="O200" s="13">
        <v>2685</v>
      </c>
      <c r="P200" s="13" t="str">
        <f t="shared" si="32"/>
        <v>No</v>
      </c>
      <c r="Q200" s="13">
        <f t="shared" si="33"/>
        <v>0.73279554967028093</v>
      </c>
      <c r="R200" s="13">
        <v>5801</v>
      </c>
      <c r="S200" s="13">
        <v>2023</v>
      </c>
      <c r="T200" s="13" t="str">
        <f t="shared" si="34"/>
        <v>Yes</v>
      </c>
      <c r="U200" s="13">
        <f t="shared" si="35"/>
        <v>2.241359743572076</v>
      </c>
      <c r="V200" s="13">
        <v>14</v>
      </c>
      <c r="W200" s="13">
        <v>838</v>
      </c>
      <c r="X200" s="13" t="s">
        <v>21</v>
      </c>
      <c r="Y200" s="13">
        <v>33.966464000000002</v>
      </c>
      <c r="Z200" s="13">
        <v>-118.3759501</v>
      </c>
      <c r="AA200" s="14">
        <v>4.1128848906820412</v>
      </c>
    </row>
    <row r="201" spans="1:27" x14ac:dyDescent="0.3">
      <c r="A201" s="10" t="s">
        <v>396</v>
      </c>
      <c r="B201" s="11" t="s">
        <v>448</v>
      </c>
      <c r="C201" s="11" t="s">
        <v>19</v>
      </c>
      <c r="D201" s="11" t="s">
        <v>20</v>
      </c>
      <c r="E201" s="11">
        <v>90232</v>
      </c>
      <c r="F201" s="11">
        <v>1775000</v>
      </c>
      <c r="G201" t="str" cm="1">
        <f t="array" ref="G201">IF(OR(VLOOKUP($C201,Price_LookUp_tbl,11,FALSE)&gt;$F201,VLOOKUP($C201,Price_LookUp_tbl,12,FALSE)&lt;$F201),"Yes","No")</f>
        <v>No</v>
      </c>
      <c r="H201" s="11">
        <f t="shared" si="27"/>
        <v>1.2674427624280806</v>
      </c>
      <c r="I201" s="11">
        <v>3</v>
      </c>
      <c r="J201" s="11" t="str">
        <f t="shared" si="28"/>
        <v>No</v>
      </c>
      <c r="K201" s="11">
        <f t="shared" si="29"/>
        <v>0.4148872035187236</v>
      </c>
      <c r="L201" s="11">
        <v>2.5</v>
      </c>
      <c r="M201" s="11" t="str">
        <f t="shared" si="30"/>
        <v>No</v>
      </c>
      <c r="N201" s="11">
        <f t="shared" si="31"/>
        <v>0.50051170573804193</v>
      </c>
      <c r="O201" s="11">
        <v>1629</v>
      </c>
      <c r="P201" s="11" t="str">
        <f t="shared" si="32"/>
        <v>No</v>
      </c>
      <c r="Q201" s="11">
        <f t="shared" si="33"/>
        <v>0.42241789281476388</v>
      </c>
      <c r="R201" s="11"/>
      <c r="S201" s="11">
        <v>2021</v>
      </c>
      <c r="T201" s="11" t="str">
        <f t="shared" si="34"/>
        <v>Yes</v>
      </c>
      <c r="U201" s="11">
        <f t="shared" si="35"/>
        <v>2.7271965347269989</v>
      </c>
      <c r="V201" s="11">
        <v>19</v>
      </c>
      <c r="W201" s="11">
        <v>1090</v>
      </c>
      <c r="X201" s="11" t="s">
        <v>449</v>
      </c>
      <c r="Y201" s="11">
        <v>34.018975599999997</v>
      </c>
      <c r="Z201" s="11">
        <v>-118.39182340000001</v>
      </c>
      <c r="AA201" s="15">
        <v>5.3851609380314978</v>
      </c>
    </row>
    <row r="202" spans="1:27" x14ac:dyDescent="0.3">
      <c r="A202" s="12" t="s">
        <v>396</v>
      </c>
      <c r="B202" s="13" t="s">
        <v>614</v>
      </c>
      <c r="C202" s="13" t="s">
        <v>250</v>
      </c>
      <c r="D202" s="13" t="s">
        <v>20</v>
      </c>
      <c r="E202" s="13">
        <v>90094</v>
      </c>
      <c r="F202" s="13">
        <v>2660000</v>
      </c>
      <c r="G202" t="str" cm="1">
        <f t="array" ref="G202">IF(OR(VLOOKUP($C202,Price_LookUp_tbl,11,FALSE)&gt;$F202,VLOOKUP($C202,Price_LookUp_tbl,12,FALSE)&lt;$F202),"Yes","No")</f>
        <v>No</v>
      </c>
      <c r="H202" s="13">
        <f t="shared" si="27"/>
        <v>1.3878958965693236</v>
      </c>
      <c r="I202" s="13">
        <v>4</v>
      </c>
      <c r="J202" s="13" t="str">
        <f t="shared" si="28"/>
        <v>No</v>
      </c>
      <c r="K202" s="13">
        <f t="shared" si="29"/>
        <v>1.3514802416691605</v>
      </c>
      <c r="L202" s="13">
        <v>4</v>
      </c>
      <c r="M202" s="13" t="str">
        <f t="shared" si="30"/>
        <v>No</v>
      </c>
      <c r="N202" s="13">
        <f t="shared" si="31"/>
        <v>1.3066849574073007</v>
      </c>
      <c r="O202" s="13">
        <v>2224</v>
      </c>
      <c r="P202" s="13" t="str">
        <f t="shared" si="32"/>
        <v>No</v>
      </c>
      <c r="Q202" s="13">
        <f t="shared" si="33"/>
        <v>0.49286577257884456</v>
      </c>
      <c r="R202" s="13"/>
      <c r="S202" s="13">
        <v>2014</v>
      </c>
      <c r="T202" s="13" t="str">
        <f t="shared" si="34"/>
        <v>Yes</v>
      </c>
      <c r="U202" s="13">
        <f t="shared" si="35"/>
        <v>2.5858481587683415</v>
      </c>
      <c r="V202" s="13">
        <v>85</v>
      </c>
      <c r="W202" s="13">
        <v>1196</v>
      </c>
      <c r="X202" s="13" t="s">
        <v>615</v>
      </c>
      <c r="Y202" s="13">
        <v>33.975326799999998</v>
      </c>
      <c r="Z202" s="13">
        <v>-118.4200606</v>
      </c>
      <c r="AA202" s="14">
        <v>2.2810895675095226</v>
      </c>
    </row>
    <row r="203" spans="1:27" x14ac:dyDescent="0.3">
      <c r="A203" s="10" t="s">
        <v>396</v>
      </c>
      <c r="B203" s="11" t="s">
        <v>806</v>
      </c>
      <c r="C203" s="11" t="s">
        <v>688</v>
      </c>
      <c r="D203" s="11" t="s">
        <v>689</v>
      </c>
      <c r="E203" s="11">
        <v>33129</v>
      </c>
      <c r="F203" s="11">
        <v>699000</v>
      </c>
      <c r="G203" t="str" cm="1">
        <f t="array" ref="G203">IF(OR(VLOOKUP($C203,Price_LookUp_tbl,11,FALSE)&gt;$F203,VLOOKUP($C203,Price_LookUp_tbl,12,FALSE)&lt;$F203),"Yes","No")</f>
        <v>No</v>
      </c>
      <c r="H203" s="11">
        <f t="shared" si="27"/>
        <v>-0.28463017979777278</v>
      </c>
      <c r="I203" s="11">
        <v>2</v>
      </c>
      <c r="J203" s="11" t="str">
        <f t="shared" si="28"/>
        <v>No</v>
      </c>
      <c r="K203" s="11">
        <f t="shared" si="29"/>
        <v>8.28088559132798E-2</v>
      </c>
      <c r="L203" s="11">
        <v>2</v>
      </c>
      <c r="M203" s="11" t="str">
        <f t="shared" si="30"/>
        <v>No</v>
      </c>
      <c r="N203" s="11">
        <f t="shared" si="31"/>
        <v>-0.19099756523966455</v>
      </c>
      <c r="O203" s="11">
        <v>1404</v>
      </c>
      <c r="P203" s="11" t="str">
        <f t="shared" si="32"/>
        <v>No</v>
      </c>
      <c r="Q203" s="11">
        <f t="shared" si="33"/>
        <v>8.1335021884767239E-2</v>
      </c>
      <c r="R203" s="11"/>
      <c r="S203" s="11">
        <v>1983</v>
      </c>
      <c r="T203" s="11" t="str">
        <f t="shared" si="34"/>
        <v>Yes</v>
      </c>
      <c r="U203" s="11">
        <f t="shared" si="35"/>
        <v>-2.15720160887853</v>
      </c>
      <c r="V203" s="11">
        <v>43</v>
      </c>
      <c r="W203" s="11">
        <v>498</v>
      </c>
      <c r="X203" s="11" t="s">
        <v>807</v>
      </c>
      <c r="Y203" s="11">
        <v>25.757884600000001</v>
      </c>
      <c r="Z203" s="11">
        <v>-80.191980900000004</v>
      </c>
      <c r="AA203" s="15">
        <v>0.38548508188091035</v>
      </c>
    </row>
    <row r="204" spans="1:27" x14ac:dyDescent="0.3">
      <c r="A204" s="12" t="s">
        <v>396</v>
      </c>
      <c r="B204" s="13" t="s">
        <v>875</v>
      </c>
      <c r="C204" s="13" t="s">
        <v>688</v>
      </c>
      <c r="D204" s="13" t="s">
        <v>689</v>
      </c>
      <c r="E204" s="13">
        <v>33130</v>
      </c>
      <c r="F204" s="13">
        <v>240000</v>
      </c>
      <c r="G204" t="str" cm="1">
        <f t="array" ref="G204">IF(OR(VLOOKUP($C204,Price_LookUp_tbl,11,FALSE)&gt;$F204,VLOOKUP($C204,Price_LookUp_tbl,12,FALSE)&lt;$F204),"Yes","No")</f>
        <v>No</v>
      </c>
      <c r="H204" s="13">
        <f t="shared" si="27"/>
        <v>-0.46546825498939537</v>
      </c>
      <c r="I204" s="13">
        <v>2</v>
      </c>
      <c r="J204" s="13" t="str">
        <f t="shared" si="28"/>
        <v>No</v>
      </c>
      <c r="K204" s="13">
        <f t="shared" si="29"/>
        <v>8.28088559132798E-2</v>
      </c>
      <c r="L204" s="13">
        <v>1</v>
      </c>
      <c r="M204" s="13" t="str">
        <f t="shared" si="30"/>
        <v>No</v>
      </c>
      <c r="N204" s="13">
        <f t="shared" si="31"/>
        <v>-1.076531731350836</v>
      </c>
      <c r="O204" s="13">
        <v>800</v>
      </c>
      <c r="P204" s="13" t="str">
        <f t="shared" si="32"/>
        <v>No</v>
      </c>
      <c r="Q204" s="13">
        <f t="shared" si="33"/>
        <v>-0.61814332790085447</v>
      </c>
      <c r="R204" s="13"/>
      <c r="S204" s="13">
        <v>1973</v>
      </c>
      <c r="T204" s="13" t="str">
        <f t="shared" si="34"/>
        <v>Yes</v>
      </c>
      <c r="U204" s="13">
        <f t="shared" si="35"/>
        <v>-2.9728241243288522</v>
      </c>
      <c r="V204" s="13">
        <v>161</v>
      </c>
      <c r="W204" s="13">
        <v>300</v>
      </c>
      <c r="X204" s="13" t="s">
        <v>876</v>
      </c>
      <c r="Y204" s="13">
        <v>25.7668936</v>
      </c>
      <c r="Z204" s="13">
        <v>-80.201438600000003</v>
      </c>
      <c r="AA204" s="14">
        <v>0.96167793757915709</v>
      </c>
    </row>
    <row r="205" spans="1:27" x14ac:dyDescent="0.3">
      <c r="A205" s="10" t="s">
        <v>396</v>
      </c>
      <c r="B205" s="11" t="s">
        <v>1120</v>
      </c>
      <c r="C205" s="11" t="s">
        <v>688</v>
      </c>
      <c r="D205" s="11" t="s">
        <v>689</v>
      </c>
      <c r="E205" s="11">
        <v>33131</v>
      </c>
      <c r="F205" s="11">
        <v>1195000</v>
      </c>
      <c r="G205" t="str" cm="1">
        <f t="array" ref="G205">IF(OR(VLOOKUP($C205,Price_LookUp_tbl,11,FALSE)&gt;$F205,VLOOKUP($C205,Price_LookUp_tbl,12,FALSE)&lt;$F205),"Yes","No")</f>
        <v>No</v>
      </c>
      <c r="H205" s="11">
        <f t="shared" si="27"/>
        <v>-8.9214743425126114E-2</v>
      </c>
      <c r="I205" s="11">
        <v>3</v>
      </c>
      <c r="J205" s="11" t="str">
        <f t="shared" si="28"/>
        <v>No</v>
      </c>
      <c r="K205" s="11">
        <f t="shared" si="29"/>
        <v>1.172680249868705</v>
      </c>
      <c r="L205" s="11">
        <v>2</v>
      </c>
      <c r="M205" s="11" t="str">
        <f t="shared" si="30"/>
        <v>No</v>
      </c>
      <c r="N205" s="11">
        <f t="shared" si="31"/>
        <v>-0.19099756523966455</v>
      </c>
      <c r="O205" s="11">
        <v>1433</v>
      </c>
      <c r="P205" s="11" t="str">
        <f t="shared" si="32"/>
        <v>No</v>
      </c>
      <c r="Q205" s="11">
        <f t="shared" si="33"/>
        <v>0.11491924728838153</v>
      </c>
      <c r="R205" s="11"/>
      <c r="S205" s="11">
        <v>1973</v>
      </c>
      <c r="T205" s="11" t="str">
        <f t="shared" si="34"/>
        <v>Yes</v>
      </c>
      <c r="U205" s="11">
        <f t="shared" si="35"/>
        <v>-2.9728241243288522</v>
      </c>
      <c r="V205" s="11">
        <v>13</v>
      </c>
      <c r="W205" s="11">
        <v>834</v>
      </c>
      <c r="X205" s="11" t="s">
        <v>1121</v>
      </c>
      <c r="Y205" s="11">
        <v>25.758324399999999</v>
      </c>
      <c r="Z205" s="11">
        <v>-80.189388300000005</v>
      </c>
      <c r="AA205" s="15">
        <v>0.52672165012564354</v>
      </c>
    </row>
    <row r="206" spans="1:27" x14ac:dyDescent="0.3">
      <c r="A206" s="12" t="s">
        <v>396</v>
      </c>
      <c r="B206" s="13" t="s">
        <v>1235</v>
      </c>
      <c r="C206" s="13" t="s">
        <v>688</v>
      </c>
      <c r="D206" s="13" t="s">
        <v>689</v>
      </c>
      <c r="E206" s="13">
        <v>33131</v>
      </c>
      <c r="F206" s="13">
        <v>825000</v>
      </c>
      <c r="G206" t="str" cm="1">
        <f t="array" ref="G206">IF(OR(VLOOKUP($C206,Price_LookUp_tbl,11,FALSE)&gt;$F206,VLOOKUP($C206,Price_LookUp_tbl,12,FALSE)&lt;$F206),"Yes","No")</f>
        <v>No</v>
      </c>
      <c r="H206" s="13">
        <f t="shared" si="27"/>
        <v>-0.23498835523536654</v>
      </c>
      <c r="I206" s="13">
        <v>2</v>
      </c>
      <c r="J206" s="13" t="str">
        <f t="shared" si="28"/>
        <v>No</v>
      </c>
      <c r="K206" s="13">
        <f t="shared" si="29"/>
        <v>8.28088559132798E-2</v>
      </c>
      <c r="L206" s="13">
        <v>2</v>
      </c>
      <c r="M206" s="13" t="str">
        <f t="shared" si="30"/>
        <v>No</v>
      </c>
      <c r="N206" s="13">
        <f t="shared" si="31"/>
        <v>-0.19099756523966455</v>
      </c>
      <c r="O206" s="13">
        <v>1214</v>
      </c>
      <c r="P206" s="13" t="str">
        <f t="shared" si="32"/>
        <v>No</v>
      </c>
      <c r="Q206" s="13">
        <f t="shared" si="33"/>
        <v>-0.1386995583458091</v>
      </c>
      <c r="R206" s="13"/>
      <c r="S206" s="13">
        <v>1982</v>
      </c>
      <c r="T206" s="13" t="str">
        <f t="shared" si="34"/>
        <v>Yes</v>
      </c>
      <c r="U206" s="13">
        <f t="shared" si="35"/>
        <v>-2.2387638604235622</v>
      </c>
      <c r="V206" s="13">
        <v>8</v>
      </c>
      <c r="W206" s="13">
        <v>680</v>
      </c>
      <c r="X206" s="13" t="s">
        <v>1236</v>
      </c>
      <c r="Y206" s="13">
        <v>25.767190299999999</v>
      </c>
      <c r="Z206" s="13">
        <v>-80.184933299999997</v>
      </c>
      <c r="AA206" s="14">
        <v>1.1608841452696563</v>
      </c>
    </row>
    <row r="207" spans="1:27" x14ac:dyDescent="0.3">
      <c r="A207" s="10" t="s">
        <v>396</v>
      </c>
      <c r="B207" s="11" t="s">
        <v>1337</v>
      </c>
      <c r="C207" s="11" t="s">
        <v>688</v>
      </c>
      <c r="D207" s="11" t="s">
        <v>689</v>
      </c>
      <c r="E207" s="11">
        <v>33132</v>
      </c>
      <c r="F207" s="11">
        <v>474900</v>
      </c>
      <c r="G207" t="str" cm="1">
        <f t="array" ref="G207">IF(OR(VLOOKUP($C207,Price_LookUp_tbl,11,FALSE)&gt;$F207,VLOOKUP($C207,Price_LookUp_tbl,12,FALSE)&lt;$F207),"Yes","No")</f>
        <v>No</v>
      </c>
      <c r="H207" s="11">
        <f t="shared" si="27"/>
        <v>-0.37292171062662377</v>
      </c>
      <c r="I207" s="11">
        <v>1</v>
      </c>
      <c r="J207" s="11" t="str">
        <f t="shared" si="28"/>
        <v>No</v>
      </c>
      <c r="K207" s="11">
        <f t="shared" si="29"/>
        <v>-1.0070625380421454</v>
      </c>
      <c r="L207" s="11">
        <v>1.5</v>
      </c>
      <c r="M207" s="11" t="str">
        <f t="shared" si="30"/>
        <v>No</v>
      </c>
      <c r="N207" s="11">
        <f t="shared" si="31"/>
        <v>-0.63376464829525025</v>
      </c>
      <c r="O207" s="11">
        <v>1148</v>
      </c>
      <c r="P207" s="11" t="str">
        <f t="shared" si="32"/>
        <v>No</v>
      </c>
      <c r="Q207" s="11">
        <f t="shared" si="33"/>
        <v>-0.21513262305748299</v>
      </c>
      <c r="R207" s="11"/>
      <c r="S207" s="11">
        <v>1986</v>
      </c>
      <c r="T207" s="11" t="str">
        <f t="shared" si="34"/>
        <v>Yes</v>
      </c>
      <c r="U207" s="11">
        <f t="shared" si="35"/>
        <v>-1.9125148542434334</v>
      </c>
      <c r="V207" s="11">
        <v>261</v>
      </c>
      <c r="W207" s="11">
        <v>414</v>
      </c>
      <c r="X207" s="11" t="s">
        <v>1338</v>
      </c>
      <c r="Y207" s="11">
        <v>25.791315999999998</v>
      </c>
      <c r="Z207" s="11">
        <v>-80.186155200000002</v>
      </c>
      <c r="AA207" s="15">
        <v>0.65877779374852286</v>
      </c>
    </row>
    <row r="208" spans="1:27" x14ac:dyDescent="0.3">
      <c r="A208" s="12" t="s">
        <v>396</v>
      </c>
      <c r="B208" s="13" t="s">
        <v>1339</v>
      </c>
      <c r="C208" s="13" t="s">
        <v>688</v>
      </c>
      <c r="D208" s="13" t="s">
        <v>689</v>
      </c>
      <c r="E208" s="13">
        <v>33132</v>
      </c>
      <c r="F208" s="13">
        <v>829000</v>
      </c>
      <c r="G208" t="str" cm="1">
        <f t="array" ref="G208">IF(OR(VLOOKUP($C208,Price_LookUp_tbl,11,FALSE)&gt;$F208,VLOOKUP($C208,Price_LookUp_tbl,12,FALSE)&lt;$F208),"Yes","No")</f>
        <v>No</v>
      </c>
      <c r="H208" s="13">
        <f t="shared" si="27"/>
        <v>-0.23341242429687747</v>
      </c>
      <c r="I208" s="13">
        <v>2</v>
      </c>
      <c r="J208" s="13" t="str">
        <f t="shared" si="28"/>
        <v>No</v>
      </c>
      <c r="K208" s="13">
        <f t="shared" si="29"/>
        <v>8.28088559132798E-2</v>
      </c>
      <c r="L208" s="13">
        <v>2</v>
      </c>
      <c r="M208" s="13" t="str">
        <f t="shared" si="30"/>
        <v>No</v>
      </c>
      <c r="N208" s="13">
        <f t="shared" si="31"/>
        <v>-0.19099756523966455</v>
      </c>
      <c r="O208" s="13">
        <v>1382</v>
      </c>
      <c r="P208" s="13" t="str">
        <f t="shared" si="32"/>
        <v>No</v>
      </c>
      <c r="Q208" s="13">
        <f t="shared" si="33"/>
        <v>5.5857333647542612E-2</v>
      </c>
      <c r="R208" s="13"/>
      <c r="S208" s="13">
        <v>1986</v>
      </c>
      <c r="T208" s="13" t="str">
        <f t="shared" si="34"/>
        <v>Yes</v>
      </c>
      <c r="U208" s="13">
        <f t="shared" si="35"/>
        <v>-1.9125148542434334</v>
      </c>
      <c r="V208" s="13">
        <v>4</v>
      </c>
      <c r="W208" s="13">
        <v>600</v>
      </c>
      <c r="X208" s="13" t="s">
        <v>1340</v>
      </c>
      <c r="Y208" s="13">
        <v>25.791315999999998</v>
      </c>
      <c r="Z208" s="13">
        <v>-80.186155200000002</v>
      </c>
      <c r="AA208" s="14">
        <v>0.65877779374852286</v>
      </c>
    </row>
    <row r="209" spans="1:27" x14ac:dyDescent="0.3">
      <c r="A209" s="10" t="s">
        <v>396</v>
      </c>
      <c r="B209" s="11" t="s">
        <v>1341</v>
      </c>
      <c r="C209" s="11" t="s">
        <v>688</v>
      </c>
      <c r="D209" s="11" t="s">
        <v>689</v>
      </c>
      <c r="E209" s="11">
        <v>33132</v>
      </c>
      <c r="F209" s="11">
        <v>550000</v>
      </c>
      <c r="G209" t="str" cm="1">
        <f t="array" ref="G209">IF(OR(VLOOKUP($C209,Price_LookUp_tbl,11,FALSE)&gt;$F209,VLOOKUP($C209,Price_LookUp_tbl,12,FALSE)&lt;$F209),"Yes","No")</f>
        <v>No</v>
      </c>
      <c r="H209" s="11">
        <f t="shared" si="27"/>
        <v>-0.3433336072564912</v>
      </c>
      <c r="I209" s="11">
        <v>1</v>
      </c>
      <c r="J209" s="11" t="str">
        <f t="shared" si="28"/>
        <v>No</v>
      </c>
      <c r="K209" s="11">
        <f t="shared" si="29"/>
        <v>-1.0070625380421454</v>
      </c>
      <c r="L209" s="11">
        <v>1.5</v>
      </c>
      <c r="M209" s="11" t="str">
        <f t="shared" si="30"/>
        <v>No</v>
      </c>
      <c r="N209" s="11">
        <f t="shared" si="31"/>
        <v>-0.63376464829525025</v>
      </c>
      <c r="O209" s="11">
        <v>1066</v>
      </c>
      <c r="P209" s="11" t="str">
        <f t="shared" si="32"/>
        <v>No</v>
      </c>
      <c r="Q209" s="11">
        <f t="shared" si="33"/>
        <v>-0.31009491557804753</v>
      </c>
      <c r="R209" s="11"/>
      <c r="S209" s="11">
        <v>1986</v>
      </c>
      <c r="T209" s="11" t="str">
        <f t="shared" si="34"/>
        <v>Yes</v>
      </c>
      <c r="U209" s="11">
        <f t="shared" si="35"/>
        <v>-1.9125148542434334</v>
      </c>
      <c r="V209" s="11">
        <v>35</v>
      </c>
      <c r="W209" s="11">
        <v>516</v>
      </c>
      <c r="X209" s="11" t="s">
        <v>1342</v>
      </c>
      <c r="Y209" s="11">
        <v>25.791315999999998</v>
      </c>
      <c r="Z209" s="11">
        <v>-80.186155200000002</v>
      </c>
      <c r="AA209" s="15">
        <v>0.65877779374852286</v>
      </c>
    </row>
    <row r="210" spans="1:27" x14ac:dyDescent="0.3">
      <c r="A210" s="12" t="s">
        <v>396</v>
      </c>
      <c r="B210" s="13" t="s">
        <v>1343</v>
      </c>
      <c r="C210" s="13" t="s">
        <v>688</v>
      </c>
      <c r="D210" s="13" t="s">
        <v>689</v>
      </c>
      <c r="E210" s="13">
        <v>33132</v>
      </c>
      <c r="F210" s="13">
        <v>699000</v>
      </c>
      <c r="G210" t="str" cm="1">
        <f t="array" ref="G210">IF(OR(VLOOKUP($C210,Price_LookUp_tbl,11,FALSE)&gt;$F210,VLOOKUP($C210,Price_LookUp_tbl,12,FALSE)&lt;$F210),"Yes","No")</f>
        <v>No</v>
      </c>
      <c r="H210" s="13">
        <f t="shared" si="27"/>
        <v>-0.28463017979777278</v>
      </c>
      <c r="I210" s="13">
        <v>2</v>
      </c>
      <c r="J210" s="13" t="str">
        <f t="shared" si="28"/>
        <v>No</v>
      </c>
      <c r="K210" s="13">
        <f t="shared" si="29"/>
        <v>8.28088559132798E-2</v>
      </c>
      <c r="L210" s="13">
        <v>2</v>
      </c>
      <c r="M210" s="13" t="str">
        <f t="shared" si="30"/>
        <v>No</v>
      </c>
      <c r="N210" s="13">
        <f t="shared" si="31"/>
        <v>-0.19099756523966455</v>
      </c>
      <c r="O210" s="13">
        <v>1390</v>
      </c>
      <c r="P210" s="13" t="str">
        <f t="shared" si="32"/>
        <v>No</v>
      </c>
      <c r="Q210" s="13">
        <f t="shared" si="33"/>
        <v>6.5121947551987927E-2</v>
      </c>
      <c r="R210" s="13"/>
      <c r="S210" s="13">
        <v>1986</v>
      </c>
      <c r="T210" s="13" t="str">
        <f t="shared" si="34"/>
        <v>Yes</v>
      </c>
      <c r="U210" s="13">
        <f t="shared" si="35"/>
        <v>-1.9125148542434334</v>
      </c>
      <c r="V210" s="13">
        <v>307</v>
      </c>
      <c r="W210" s="13">
        <v>503</v>
      </c>
      <c r="X210" s="13" t="s">
        <v>1344</v>
      </c>
      <c r="Y210" s="13">
        <v>25.791315999999998</v>
      </c>
      <c r="Z210" s="13">
        <v>-80.186155200000002</v>
      </c>
      <c r="AA210" s="14">
        <v>0.65877779374852286</v>
      </c>
    </row>
    <row r="211" spans="1:27" x14ac:dyDescent="0.3">
      <c r="A211" s="10" t="s">
        <v>396</v>
      </c>
      <c r="B211" s="11" t="s">
        <v>1345</v>
      </c>
      <c r="C211" s="11" t="s">
        <v>688</v>
      </c>
      <c r="D211" s="11" t="s">
        <v>689</v>
      </c>
      <c r="E211" s="11">
        <v>33132</v>
      </c>
      <c r="F211" s="11">
        <v>1100000</v>
      </c>
      <c r="G211" t="str" cm="1">
        <f t="array" ref="G211">IF(OR(VLOOKUP($C211,Price_LookUp_tbl,11,FALSE)&gt;$F211,VLOOKUP($C211,Price_LookUp_tbl,12,FALSE)&lt;$F211),"Yes","No")</f>
        <v>No</v>
      </c>
      <c r="H211" s="11">
        <f t="shared" si="27"/>
        <v>-0.12664310321424191</v>
      </c>
      <c r="I211" s="11">
        <v>2</v>
      </c>
      <c r="J211" s="11" t="str">
        <f t="shared" si="28"/>
        <v>No</v>
      </c>
      <c r="K211" s="11">
        <f t="shared" si="29"/>
        <v>8.28088559132798E-2</v>
      </c>
      <c r="L211" s="11">
        <v>2</v>
      </c>
      <c r="M211" s="11" t="str">
        <f t="shared" si="30"/>
        <v>No</v>
      </c>
      <c r="N211" s="11">
        <f t="shared" si="31"/>
        <v>-0.19099756523966455</v>
      </c>
      <c r="O211" s="11">
        <v>1717</v>
      </c>
      <c r="P211" s="11" t="str">
        <f t="shared" si="32"/>
        <v>No</v>
      </c>
      <c r="Q211" s="11">
        <f t="shared" si="33"/>
        <v>0.44381304089619039</v>
      </c>
      <c r="R211" s="11"/>
      <c r="S211" s="11">
        <v>1986</v>
      </c>
      <c r="T211" s="11" t="str">
        <f t="shared" si="34"/>
        <v>Yes</v>
      </c>
      <c r="U211" s="11">
        <f t="shared" si="35"/>
        <v>-1.9125148542434334</v>
      </c>
      <c r="V211" s="11">
        <v>50</v>
      </c>
      <c r="W211" s="11">
        <v>641</v>
      </c>
      <c r="X211" s="11" t="s">
        <v>1346</v>
      </c>
      <c r="Y211" s="11">
        <v>25.791315999999998</v>
      </c>
      <c r="Z211" s="11">
        <v>-80.186155200000002</v>
      </c>
      <c r="AA211" s="15">
        <v>0.65877779374852286</v>
      </c>
    </row>
    <row r="212" spans="1:27" x14ac:dyDescent="0.3">
      <c r="A212" s="12" t="s">
        <v>396</v>
      </c>
      <c r="B212" s="13" t="s">
        <v>1347</v>
      </c>
      <c r="C212" s="13" t="s">
        <v>688</v>
      </c>
      <c r="D212" s="13" t="s">
        <v>689</v>
      </c>
      <c r="E212" s="13">
        <v>33132</v>
      </c>
      <c r="F212" s="13">
        <v>725000</v>
      </c>
      <c r="G212" t="str" cm="1">
        <f t="array" ref="G212">IF(OR(VLOOKUP($C212,Price_LookUp_tbl,11,FALSE)&gt;$F212,VLOOKUP($C212,Price_LookUp_tbl,12,FALSE)&lt;$F212),"Yes","No")</f>
        <v>No</v>
      </c>
      <c r="H212" s="13">
        <f t="shared" si="27"/>
        <v>-0.27438662869759373</v>
      </c>
      <c r="I212" s="13">
        <v>3</v>
      </c>
      <c r="J212" s="13" t="str">
        <f t="shared" si="28"/>
        <v>No</v>
      </c>
      <c r="K212" s="13">
        <f t="shared" si="29"/>
        <v>1.172680249868705</v>
      </c>
      <c r="L212" s="13">
        <v>2</v>
      </c>
      <c r="M212" s="13" t="str">
        <f t="shared" si="30"/>
        <v>No</v>
      </c>
      <c r="N212" s="13">
        <f t="shared" si="31"/>
        <v>-0.19099756523966455</v>
      </c>
      <c r="O212" s="13">
        <v>1602</v>
      </c>
      <c r="P212" s="13" t="str">
        <f t="shared" si="32"/>
        <v>No</v>
      </c>
      <c r="Q212" s="13">
        <f t="shared" si="33"/>
        <v>0.31063421601978891</v>
      </c>
      <c r="R212" s="13"/>
      <c r="S212" s="13">
        <v>1986</v>
      </c>
      <c r="T212" s="13" t="str">
        <f t="shared" si="34"/>
        <v>Yes</v>
      </c>
      <c r="U212" s="13">
        <f t="shared" si="35"/>
        <v>-1.9125148542434334</v>
      </c>
      <c r="V212" s="13">
        <v>3</v>
      </c>
      <c r="W212" s="13">
        <v>453</v>
      </c>
      <c r="X212" s="13" t="s">
        <v>1348</v>
      </c>
      <c r="Y212" s="13">
        <v>25.791315999999998</v>
      </c>
      <c r="Z212" s="13">
        <v>-80.186155200000002</v>
      </c>
      <c r="AA212" s="14">
        <v>0.65877779374852286</v>
      </c>
    </row>
    <row r="213" spans="1:27" x14ac:dyDescent="0.3">
      <c r="A213" s="10" t="s">
        <v>396</v>
      </c>
      <c r="B213" s="11" t="s">
        <v>1349</v>
      </c>
      <c r="C213" s="11" t="s">
        <v>688</v>
      </c>
      <c r="D213" s="11" t="s">
        <v>689</v>
      </c>
      <c r="E213" s="11">
        <v>33132</v>
      </c>
      <c r="F213" s="11">
        <v>949000</v>
      </c>
      <c r="G213" t="str" cm="1">
        <f t="array" ref="G213">IF(OR(VLOOKUP($C213,Price_LookUp_tbl,11,FALSE)&gt;$F213,VLOOKUP($C213,Price_LookUp_tbl,12,FALSE)&lt;$F213),"Yes","No")</f>
        <v>No</v>
      </c>
      <c r="H213" s="11">
        <f t="shared" si="27"/>
        <v>-0.1861344961422049</v>
      </c>
      <c r="I213" s="11">
        <v>2</v>
      </c>
      <c r="J213" s="11" t="str">
        <f t="shared" si="28"/>
        <v>No</v>
      </c>
      <c r="K213" s="11">
        <f t="shared" si="29"/>
        <v>8.28088559132798E-2</v>
      </c>
      <c r="L213" s="11">
        <v>2</v>
      </c>
      <c r="M213" s="11" t="str">
        <f t="shared" si="30"/>
        <v>No</v>
      </c>
      <c r="N213" s="11">
        <f t="shared" si="31"/>
        <v>-0.19099756523966455</v>
      </c>
      <c r="O213" s="11">
        <v>1464</v>
      </c>
      <c r="P213" s="11" t="str">
        <f t="shared" si="32"/>
        <v>No</v>
      </c>
      <c r="Q213" s="11">
        <f t="shared" si="33"/>
        <v>0.15081962616810715</v>
      </c>
      <c r="R213" s="11"/>
      <c r="S213" s="11">
        <v>1986</v>
      </c>
      <c r="T213" s="11" t="str">
        <f t="shared" si="34"/>
        <v>Yes</v>
      </c>
      <c r="U213" s="11">
        <f t="shared" si="35"/>
        <v>-1.9125148542434334</v>
      </c>
      <c r="V213" s="11">
        <v>87</v>
      </c>
      <c r="W213" s="11">
        <v>648</v>
      </c>
      <c r="X213" s="11" t="s">
        <v>1350</v>
      </c>
      <c r="Y213" s="11">
        <v>25.791315999999998</v>
      </c>
      <c r="Z213" s="11">
        <v>-80.186155200000002</v>
      </c>
      <c r="AA213" s="15">
        <v>0.65877779374852286</v>
      </c>
    </row>
    <row r="214" spans="1:27" x14ac:dyDescent="0.3">
      <c r="A214" s="12" t="s">
        <v>396</v>
      </c>
      <c r="B214" s="13" t="s">
        <v>1441</v>
      </c>
      <c r="C214" s="13" t="s">
        <v>688</v>
      </c>
      <c r="D214" s="13" t="s">
        <v>689</v>
      </c>
      <c r="E214" s="13">
        <v>33132</v>
      </c>
      <c r="F214" s="13">
        <v>359995</v>
      </c>
      <c r="G214" t="str" cm="1">
        <f t="array" ref="G214">IF(OR(VLOOKUP($C214,Price_LookUp_tbl,11,FALSE)&gt;$F214,VLOOKUP($C214,Price_LookUp_tbl,12,FALSE)&lt;$F214),"Yes","No")</f>
        <v>No</v>
      </c>
      <c r="H214" s="13">
        <f t="shared" si="27"/>
        <v>-0.41819229674839592</v>
      </c>
      <c r="I214" s="13">
        <v>1</v>
      </c>
      <c r="J214" s="13" t="str">
        <f t="shared" si="28"/>
        <v>No</v>
      </c>
      <c r="K214" s="13">
        <f t="shared" si="29"/>
        <v>-1.0070625380421454</v>
      </c>
      <c r="L214" s="13">
        <v>1.5</v>
      </c>
      <c r="M214" s="13" t="str">
        <f t="shared" si="30"/>
        <v>No</v>
      </c>
      <c r="N214" s="13">
        <f t="shared" si="31"/>
        <v>-0.63376464829525025</v>
      </c>
      <c r="O214" s="13">
        <v>800</v>
      </c>
      <c r="P214" s="13" t="str">
        <f t="shared" si="32"/>
        <v>No</v>
      </c>
      <c r="Q214" s="13">
        <f t="shared" si="33"/>
        <v>-0.61814332790085447</v>
      </c>
      <c r="R214" s="13"/>
      <c r="S214" s="13">
        <v>1980</v>
      </c>
      <c r="T214" s="13" t="str">
        <f t="shared" si="34"/>
        <v>Yes</v>
      </c>
      <c r="U214" s="13">
        <f t="shared" si="35"/>
        <v>-2.4018883635136268</v>
      </c>
      <c r="V214" s="13">
        <v>1</v>
      </c>
      <c r="W214" s="13">
        <v>450</v>
      </c>
      <c r="X214" s="13" t="s">
        <v>1361</v>
      </c>
      <c r="Y214" s="13">
        <v>25.7901247</v>
      </c>
      <c r="Z214" s="13">
        <v>-80.185687900000005</v>
      </c>
      <c r="AA214" s="14">
        <v>0.72555151958235808</v>
      </c>
    </row>
    <row r="215" spans="1:27" x14ac:dyDescent="0.3">
      <c r="A215" s="10" t="s">
        <v>396</v>
      </c>
      <c r="B215" s="11" t="s">
        <v>1442</v>
      </c>
      <c r="C215" s="11" t="s">
        <v>688</v>
      </c>
      <c r="D215" s="11" t="s">
        <v>689</v>
      </c>
      <c r="E215" s="11">
        <v>33132</v>
      </c>
      <c r="F215" s="11">
        <v>345000</v>
      </c>
      <c r="G215" t="str" cm="1">
        <f t="array" ref="G215">IF(OR(VLOOKUP($C215,Price_LookUp_tbl,11,FALSE)&gt;$F215,VLOOKUP($C215,Price_LookUp_tbl,12,FALSE)&lt;$F215),"Yes","No")</f>
        <v>No</v>
      </c>
      <c r="H215" s="11">
        <f t="shared" si="27"/>
        <v>-0.42410006785405685</v>
      </c>
      <c r="I215" s="11">
        <v>1</v>
      </c>
      <c r="J215" s="11" t="str">
        <f t="shared" si="28"/>
        <v>No</v>
      </c>
      <c r="K215" s="11">
        <f t="shared" si="29"/>
        <v>-1.0070625380421454</v>
      </c>
      <c r="L215" s="11">
        <v>1.5</v>
      </c>
      <c r="M215" s="11" t="str">
        <f t="shared" si="30"/>
        <v>No</v>
      </c>
      <c r="N215" s="11">
        <f t="shared" si="31"/>
        <v>-0.63376464829525025</v>
      </c>
      <c r="O215" s="11">
        <v>890</v>
      </c>
      <c r="P215" s="11" t="str">
        <f t="shared" si="32"/>
        <v>No</v>
      </c>
      <c r="Q215" s="11">
        <f t="shared" si="33"/>
        <v>-0.5139164214758446</v>
      </c>
      <c r="R215" s="11"/>
      <c r="S215" s="11">
        <v>1980</v>
      </c>
      <c r="T215" s="11" t="str">
        <f t="shared" si="34"/>
        <v>Yes</v>
      </c>
      <c r="U215" s="11">
        <f t="shared" si="35"/>
        <v>-2.4018883635136268</v>
      </c>
      <c r="V215" s="11">
        <v>3</v>
      </c>
      <c r="W215" s="11">
        <v>388</v>
      </c>
      <c r="X215" s="11" t="s">
        <v>1361</v>
      </c>
      <c r="Y215" s="11">
        <v>25.7901247</v>
      </c>
      <c r="Z215" s="11">
        <v>-80.185687900000005</v>
      </c>
      <c r="AA215" s="15">
        <v>0.72555151958235808</v>
      </c>
    </row>
    <row r="216" spans="1:27" x14ac:dyDescent="0.3">
      <c r="A216" s="12" t="s">
        <v>396</v>
      </c>
      <c r="B216" s="13" t="s">
        <v>1443</v>
      </c>
      <c r="C216" s="13" t="s">
        <v>688</v>
      </c>
      <c r="D216" s="13" t="s">
        <v>689</v>
      </c>
      <c r="E216" s="13">
        <v>33132</v>
      </c>
      <c r="F216" s="13">
        <v>470000</v>
      </c>
      <c r="G216" t="str" cm="1">
        <f t="array" ref="G216">IF(OR(VLOOKUP($C216,Price_LookUp_tbl,11,FALSE)&gt;$F216,VLOOKUP($C216,Price_LookUp_tbl,12,FALSE)&lt;$F216),"Yes","No")</f>
        <v>No</v>
      </c>
      <c r="H216" s="13">
        <f t="shared" si="27"/>
        <v>-0.37485222602627294</v>
      </c>
      <c r="I216" s="13">
        <v>1</v>
      </c>
      <c r="J216" s="13" t="str">
        <f t="shared" si="28"/>
        <v>No</v>
      </c>
      <c r="K216" s="13">
        <f t="shared" si="29"/>
        <v>-1.0070625380421454</v>
      </c>
      <c r="L216" s="13">
        <v>1.5</v>
      </c>
      <c r="M216" s="13" t="str">
        <f t="shared" si="30"/>
        <v>No</v>
      </c>
      <c r="N216" s="13">
        <f t="shared" si="31"/>
        <v>-0.63376464829525025</v>
      </c>
      <c r="O216" s="13">
        <v>800</v>
      </c>
      <c r="P216" s="13" t="str">
        <f t="shared" si="32"/>
        <v>No</v>
      </c>
      <c r="Q216" s="13">
        <f t="shared" si="33"/>
        <v>-0.61814332790085447</v>
      </c>
      <c r="R216" s="13"/>
      <c r="S216" s="13">
        <v>1980</v>
      </c>
      <c r="T216" s="13" t="str">
        <f t="shared" si="34"/>
        <v>Yes</v>
      </c>
      <c r="U216" s="13">
        <f t="shared" si="35"/>
        <v>-2.4018883635136268</v>
      </c>
      <c r="V216" s="13">
        <v>136</v>
      </c>
      <c r="W216" s="13">
        <v>588</v>
      </c>
      <c r="X216" s="13" t="s">
        <v>1444</v>
      </c>
      <c r="Y216" s="13">
        <v>25.7901247</v>
      </c>
      <c r="Z216" s="13">
        <v>-80.185687900000005</v>
      </c>
      <c r="AA216" s="14">
        <v>0.72555151958235808</v>
      </c>
    </row>
    <row r="217" spans="1:27" x14ac:dyDescent="0.3">
      <c r="A217" s="10" t="s">
        <v>396</v>
      </c>
      <c r="B217" s="11" t="s">
        <v>1445</v>
      </c>
      <c r="C217" s="11" t="s">
        <v>688</v>
      </c>
      <c r="D217" s="11" t="s">
        <v>689</v>
      </c>
      <c r="E217" s="11">
        <v>33132</v>
      </c>
      <c r="F217" s="11">
        <v>399000</v>
      </c>
      <c r="G217" t="str" cm="1">
        <f t="array" ref="G217">IF(OR(VLOOKUP($C217,Price_LookUp_tbl,11,FALSE)&gt;$F217,VLOOKUP($C217,Price_LookUp_tbl,12,FALSE)&lt;$F217),"Yes","No")</f>
        <v>No</v>
      </c>
      <c r="H217" s="11">
        <f t="shared" si="27"/>
        <v>-0.40282500018445422</v>
      </c>
      <c r="I217" s="11">
        <v>1</v>
      </c>
      <c r="J217" s="11" t="str">
        <f t="shared" si="28"/>
        <v>No</v>
      </c>
      <c r="K217" s="11">
        <f t="shared" si="29"/>
        <v>-1.0070625380421454</v>
      </c>
      <c r="L217" s="11">
        <v>1.5</v>
      </c>
      <c r="M217" s="11" t="str">
        <f t="shared" si="30"/>
        <v>No</v>
      </c>
      <c r="N217" s="11">
        <f t="shared" si="31"/>
        <v>-0.63376464829525025</v>
      </c>
      <c r="O217" s="11">
        <v>800</v>
      </c>
      <c r="P217" s="11" t="str">
        <f t="shared" si="32"/>
        <v>No</v>
      </c>
      <c r="Q217" s="11">
        <f t="shared" si="33"/>
        <v>-0.61814332790085447</v>
      </c>
      <c r="R217" s="11"/>
      <c r="S217" s="11">
        <v>1980</v>
      </c>
      <c r="T217" s="11" t="str">
        <f t="shared" si="34"/>
        <v>Yes</v>
      </c>
      <c r="U217" s="11">
        <f t="shared" si="35"/>
        <v>-2.4018883635136268</v>
      </c>
      <c r="V217" s="11">
        <v>169</v>
      </c>
      <c r="W217" s="11">
        <v>499</v>
      </c>
      <c r="X217" s="11" t="s">
        <v>1342</v>
      </c>
      <c r="Y217" s="11">
        <v>25.7901247</v>
      </c>
      <c r="Z217" s="11">
        <v>-80.185687900000005</v>
      </c>
      <c r="AA217" s="15">
        <v>0.72555151958235808</v>
      </c>
    </row>
    <row r="218" spans="1:27" x14ac:dyDescent="0.3">
      <c r="A218" s="12" t="s">
        <v>396</v>
      </c>
      <c r="B218" s="13" t="s">
        <v>1446</v>
      </c>
      <c r="C218" s="13" t="s">
        <v>688</v>
      </c>
      <c r="D218" s="13" t="s">
        <v>689</v>
      </c>
      <c r="E218" s="13">
        <v>33132</v>
      </c>
      <c r="F218" s="13">
        <v>339000</v>
      </c>
      <c r="G218" t="str" cm="1">
        <f t="array" ref="G218">IF(OR(VLOOKUP($C218,Price_LookUp_tbl,11,FALSE)&gt;$F218,VLOOKUP($C218,Price_LookUp_tbl,12,FALSE)&lt;$F218),"Yes","No")</f>
        <v>No</v>
      </c>
      <c r="H218" s="13">
        <f t="shared" si="27"/>
        <v>-0.42646396426179051</v>
      </c>
      <c r="I218" s="13">
        <v>1</v>
      </c>
      <c r="J218" s="13" t="str">
        <f t="shared" si="28"/>
        <v>No</v>
      </c>
      <c r="K218" s="13">
        <f t="shared" si="29"/>
        <v>-1.0070625380421454</v>
      </c>
      <c r="L218" s="13">
        <v>1.5</v>
      </c>
      <c r="M218" s="13" t="str">
        <f t="shared" si="30"/>
        <v>No</v>
      </c>
      <c r="N218" s="13">
        <f t="shared" si="31"/>
        <v>-0.63376464829525025</v>
      </c>
      <c r="O218" s="13">
        <v>860</v>
      </c>
      <c r="P218" s="13" t="str">
        <f t="shared" si="32"/>
        <v>No</v>
      </c>
      <c r="Q218" s="13">
        <f t="shared" si="33"/>
        <v>-0.54865872361751455</v>
      </c>
      <c r="R218" s="13"/>
      <c r="S218" s="13">
        <v>1980</v>
      </c>
      <c r="T218" s="13" t="str">
        <f t="shared" si="34"/>
        <v>Yes</v>
      </c>
      <c r="U218" s="13">
        <f t="shared" si="35"/>
        <v>-2.4018883635136268</v>
      </c>
      <c r="V218" s="13">
        <v>156</v>
      </c>
      <c r="W218" s="13">
        <v>394</v>
      </c>
      <c r="X218" s="13" t="s">
        <v>1447</v>
      </c>
      <c r="Y218" s="13">
        <v>25.7901247</v>
      </c>
      <c r="Z218" s="13">
        <v>-80.185687900000005</v>
      </c>
      <c r="AA218" s="14">
        <v>0.72555151958235808</v>
      </c>
    </row>
    <row r="219" spans="1:27" x14ac:dyDescent="0.3">
      <c r="A219" s="10" t="s">
        <v>396</v>
      </c>
      <c r="B219" s="11" t="s">
        <v>1448</v>
      </c>
      <c r="C219" s="11" t="s">
        <v>688</v>
      </c>
      <c r="D219" s="11" t="s">
        <v>689</v>
      </c>
      <c r="E219" s="11">
        <v>33132</v>
      </c>
      <c r="F219" s="11">
        <v>330000</v>
      </c>
      <c r="G219" t="str" cm="1">
        <f t="array" ref="G219">IF(OR(VLOOKUP($C219,Price_LookUp_tbl,11,FALSE)&gt;$F219,VLOOKUP($C219,Price_LookUp_tbl,12,FALSE)&lt;$F219),"Yes","No")</f>
        <v>No</v>
      </c>
      <c r="H219" s="11">
        <f t="shared" si="27"/>
        <v>-0.43000980887339091</v>
      </c>
      <c r="I219" s="11">
        <v>1</v>
      </c>
      <c r="J219" s="11" t="str">
        <f t="shared" si="28"/>
        <v>No</v>
      </c>
      <c r="K219" s="11">
        <f t="shared" si="29"/>
        <v>-1.0070625380421454</v>
      </c>
      <c r="L219" s="11">
        <v>1.5</v>
      </c>
      <c r="M219" s="11" t="str">
        <f t="shared" si="30"/>
        <v>No</v>
      </c>
      <c r="N219" s="11">
        <f t="shared" si="31"/>
        <v>-0.63376464829525025</v>
      </c>
      <c r="O219" s="11">
        <v>800</v>
      </c>
      <c r="P219" s="11" t="str">
        <f t="shared" si="32"/>
        <v>No</v>
      </c>
      <c r="Q219" s="11">
        <f t="shared" si="33"/>
        <v>-0.61814332790085447</v>
      </c>
      <c r="R219" s="11"/>
      <c r="S219" s="11">
        <v>1980</v>
      </c>
      <c r="T219" s="11" t="str">
        <f t="shared" si="34"/>
        <v>Yes</v>
      </c>
      <c r="U219" s="11">
        <f t="shared" si="35"/>
        <v>-2.4018883635136268</v>
      </c>
      <c r="V219" s="11">
        <v>118</v>
      </c>
      <c r="W219" s="11">
        <v>413</v>
      </c>
      <c r="X219" s="11" t="s">
        <v>1361</v>
      </c>
      <c r="Y219" s="11">
        <v>25.7901247</v>
      </c>
      <c r="Z219" s="11">
        <v>-80.185687900000005</v>
      </c>
      <c r="AA219" s="15">
        <v>0.72555151958235808</v>
      </c>
    </row>
    <row r="220" spans="1:27" x14ac:dyDescent="0.3">
      <c r="A220" s="12" t="s">
        <v>396</v>
      </c>
      <c r="B220" s="13" t="s">
        <v>1449</v>
      </c>
      <c r="C220" s="13" t="s">
        <v>688</v>
      </c>
      <c r="D220" s="13" t="s">
        <v>689</v>
      </c>
      <c r="E220" s="13">
        <v>33132</v>
      </c>
      <c r="F220" s="13">
        <v>420000</v>
      </c>
      <c r="G220" t="str" cm="1">
        <f t="array" ref="G220">IF(OR(VLOOKUP($C220,Price_LookUp_tbl,11,FALSE)&gt;$F220,VLOOKUP($C220,Price_LookUp_tbl,12,FALSE)&lt;$F220),"Yes","No")</f>
        <v>No</v>
      </c>
      <c r="H220" s="13">
        <f t="shared" si="27"/>
        <v>-0.3945513627573865</v>
      </c>
      <c r="I220" s="13">
        <v>1</v>
      </c>
      <c r="J220" s="13" t="str">
        <f t="shared" si="28"/>
        <v>No</v>
      </c>
      <c r="K220" s="13">
        <f t="shared" si="29"/>
        <v>-1.0070625380421454</v>
      </c>
      <c r="L220" s="13">
        <v>1.5</v>
      </c>
      <c r="M220" s="13" t="str">
        <f t="shared" si="30"/>
        <v>No</v>
      </c>
      <c r="N220" s="13">
        <f t="shared" si="31"/>
        <v>-0.63376464829525025</v>
      </c>
      <c r="O220" s="13">
        <v>860</v>
      </c>
      <c r="P220" s="13" t="str">
        <f t="shared" si="32"/>
        <v>No</v>
      </c>
      <c r="Q220" s="13">
        <f t="shared" si="33"/>
        <v>-0.54865872361751455</v>
      </c>
      <c r="R220" s="13"/>
      <c r="S220" s="13">
        <v>1980</v>
      </c>
      <c r="T220" s="13" t="str">
        <f t="shared" si="34"/>
        <v>Yes</v>
      </c>
      <c r="U220" s="13">
        <f t="shared" si="35"/>
        <v>-2.4018883635136268</v>
      </c>
      <c r="V220" s="13">
        <v>37</v>
      </c>
      <c r="W220" s="13">
        <v>488</v>
      </c>
      <c r="X220" s="13" t="s">
        <v>1447</v>
      </c>
      <c r="Y220" s="13">
        <v>25.7901247</v>
      </c>
      <c r="Z220" s="13">
        <v>-80.185687900000005</v>
      </c>
      <c r="AA220" s="14">
        <v>0.72555151958235808</v>
      </c>
    </row>
    <row r="221" spans="1:27" x14ac:dyDescent="0.3">
      <c r="A221" s="10" t="s">
        <v>396</v>
      </c>
      <c r="B221" s="11" t="s">
        <v>1504</v>
      </c>
      <c r="C221" s="11" t="s">
        <v>688</v>
      </c>
      <c r="D221" s="11" t="s">
        <v>689</v>
      </c>
      <c r="E221" s="11">
        <v>33139</v>
      </c>
      <c r="F221" s="11">
        <v>1490000</v>
      </c>
      <c r="G221" t="str" cm="1">
        <f t="array" ref="G221">IF(OR(VLOOKUP($C221,Price_LookUp_tbl,11,FALSE)&gt;$F221,VLOOKUP($C221,Price_LookUp_tbl,12,FALSE)&lt;$F221),"Yes","No")</f>
        <v>No</v>
      </c>
      <c r="H221" s="11">
        <f t="shared" si="27"/>
        <v>2.7010163288443977E-2</v>
      </c>
      <c r="I221" s="11">
        <v>2</v>
      </c>
      <c r="J221" s="11" t="str">
        <f t="shared" si="28"/>
        <v>No</v>
      </c>
      <c r="K221" s="11">
        <f t="shared" si="29"/>
        <v>8.28088559132798E-2</v>
      </c>
      <c r="L221" s="11">
        <v>2</v>
      </c>
      <c r="M221" s="11" t="str">
        <f t="shared" si="30"/>
        <v>No</v>
      </c>
      <c r="N221" s="11">
        <f t="shared" si="31"/>
        <v>-0.19099756523966455</v>
      </c>
      <c r="O221" s="11">
        <v>1370</v>
      </c>
      <c r="P221" s="11" t="str">
        <f t="shared" si="32"/>
        <v>No</v>
      </c>
      <c r="Q221" s="11">
        <f t="shared" si="33"/>
        <v>4.1960412790874632E-2</v>
      </c>
      <c r="R221" s="11"/>
      <c r="S221" s="11">
        <v>1983</v>
      </c>
      <c r="T221" s="11" t="str">
        <f t="shared" si="34"/>
        <v>Yes</v>
      </c>
      <c r="U221" s="11">
        <f t="shared" si="35"/>
        <v>-2.15720160887853</v>
      </c>
      <c r="V221" s="11">
        <v>64</v>
      </c>
      <c r="W221" s="11">
        <v>1088</v>
      </c>
      <c r="X221" s="11" t="s">
        <v>1505</v>
      </c>
      <c r="Y221" s="11">
        <v>25.789761500000001</v>
      </c>
      <c r="Z221" s="11">
        <v>-80.173952200000002</v>
      </c>
      <c r="AA221" s="15">
        <v>1.4039993561384021</v>
      </c>
    </row>
  </sheetData>
  <conditionalFormatting sqref="A1:AA221">
    <cfRule type="containsErrors" dxfId="3" priority="3">
      <formula>ISERROR(A1)</formula>
    </cfRule>
  </conditionalFormatting>
  <conditionalFormatting sqref="G1:G221 J1:J221 M1:M221 P1:P221 T1:T221">
    <cfRule type="cellIs" dxfId="2" priority="1" operator="equal">
      <formula>"Yes"</formula>
    </cfRule>
  </conditionalFormatting>
  <conditionalFormatting sqref="H1:H221 K1:K221 N1:N221 Q1:Q221 U1:U221">
    <cfRule type="cellIs" dxfId="1" priority="2" operator="notBetween">
      <formula>3</formula>
      <formula>-3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8546-565F-4CFF-A3A4-36125CCC526E}">
  <dimension ref="A1:Q1194"/>
  <sheetViews>
    <sheetView zoomScale="94" zoomScaleNormal="94" workbookViewId="0">
      <selection activeCell="B144" sqref="B144"/>
    </sheetView>
  </sheetViews>
  <sheetFormatPr defaultRowHeight="14.4" x14ac:dyDescent="0.3"/>
  <cols>
    <col min="1" max="1" width="20.88671875" bestFit="1" customWidth="1"/>
    <col min="2" max="2" width="38.109375" bestFit="1" customWidth="1"/>
    <col min="3" max="3" width="15.5546875" bestFit="1" customWidth="1"/>
    <col min="4" max="4" width="20.77734375" bestFit="1" customWidth="1"/>
    <col min="5" max="5" width="18.77734375" bestFit="1" customWidth="1"/>
    <col min="6" max="6" width="13.77734375" bestFit="1" customWidth="1"/>
    <col min="7" max="7" width="7.5546875" bestFit="1" customWidth="1"/>
    <col min="8" max="8" width="8.77734375" bestFit="1" customWidth="1"/>
    <col min="9" max="9" width="19.5546875" bestFit="1" customWidth="1"/>
    <col min="10" max="10" width="15.33203125" bestFit="1" customWidth="1"/>
    <col min="11" max="11" width="12.88671875" bestFit="1" customWidth="1"/>
    <col min="12" max="12" width="23.5546875" bestFit="1" customWidth="1"/>
    <col min="13" max="13" width="21.44140625" bestFit="1" customWidth="1"/>
    <col min="14" max="14" width="19.5546875" bestFit="1" customWidth="1"/>
    <col min="15" max="15" width="16.33203125" bestFit="1" customWidth="1"/>
    <col min="16" max="16" width="18" bestFit="1" customWidth="1"/>
    <col min="17" max="17" width="18.5546875" bestFit="1" customWidth="1"/>
  </cols>
  <sheetData>
    <row r="1" spans="1:17" x14ac:dyDescent="0.3">
      <c r="A1" t="s">
        <v>0</v>
      </c>
      <c r="B1" t="s">
        <v>1</v>
      </c>
      <c r="C1" t="s">
        <v>2129</v>
      </c>
      <c r="D1" t="s">
        <v>3</v>
      </c>
      <c r="E1" t="s">
        <v>2167</v>
      </c>
      <c r="F1" t="s">
        <v>2168</v>
      </c>
      <c r="G1" t="s">
        <v>6</v>
      </c>
      <c r="H1" t="s">
        <v>7</v>
      </c>
      <c r="I1" t="s">
        <v>2169</v>
      </c>
      <c r="J1" t="s">
        <v>2170</v>
      </c>
      <c r="K1" t="s">
        <v>10</v>
      </c>
      <c r="L1" t="s">
        <v>2171</v>
      </c>
      <c r="M1" t="s">
        <v>2172</v>
      </c>
      <c r="N1" t="s">
        <v>2173</v>
      </c>
      <c r="O1" t="s">
        <v>2174</v>
      </c>
      <c r="P1" t="s">
        <v>2175</v>
      </c>
      <c r="Q1" t="s">
        <v>16</v>
      </c>
    </row>
    <row r="2" spans="1:17" hidden="1" x14ac:dyDescent="0.3">
      <c r="A2" t="s">
        <v>17</v>
      </c>
      <c r="B2" t="s">
        <v>18</v>
      </c>
      <c r="C2" t="s">
        <v>19</v>
      </c>
      <c r="D2" t="s">
        <v>20</v>
      </c>
      <c r="E2">
        <v>90066</v>
      </c>
      <c r="F2">
        <v>1595000</v>
      </c>
      <c r="G2">
        <v>4</v>
      </c>
      <c r="H2">
        <v>2</v>
      </c>
      <c r="I2">
        <v>1673</v>
      </c>
      <c r="J2">
        <v>9709</v>
      </c>
      <c r="K2">
        <v>1950</v>
      </c>
      <c r="L2">
        <v>52</v>
      </c>
      <c r="M2">
        <v>953</v>
      </c>
      <c r="N2" t="s">
        <v>21</v>
      </c>
      <c r="O2">
        <v>33.997822999999997</v>
      </c>
      <c r="P2">
        <v>-118.4270125</v>
      </c>
      <c r="Q2">
        <v>3.191126399698784</v>
      </c>
    </row>
    <row r="3" spans="1:17" hidden="1" x14ac:dyDescent="0.3">
      <c r="A3" t="s">
        <v>17</v>
      </c>
      <c r="C3" t="s">
        <v>19</v>
      </c>
      <c r="D3" t="s">
        <v>20</v>
      </c>
      <c r="E3">
        <v>90066</v>
      </c>
      <c r="F3">
        <v>1195000</v>
      </c>
      <c r="G3">
        <v>2</v>
      </c>
      <c r="H3">
        <v>2</v>
      </c>
      <c r="I3">
        <v>1170</v>
      </c>
      <c r="J3">
        <v>5503</v>
      </c>
      <c r="K3">
        <v>1952</v>
      </c>
      <c r="L3">
        <v>9</v>
      </c>
      <c r="M3">
        <v>1021</v>
      </c>
      <c r="N3" t="s">
        <v>21</v>
      </c>
      <c r="O3">
        <v>34.006372300000002</v>
      </c>
      <c r="P3">
        <v>-118.4156029</v>
      </c>
      <c r="Q3">
        <v>3.8771126915764818</v>
      </c>
    </row>
    <row r="4" spans="1:17" hidden="1" x14ac:dyDescent="0.3">
      <c r="A4" t="s">
        <v>17</v>
      </c>
      <c r="B4" t="s">
        <v>22</v>
      </c>
      <c r="C4" t="s">
        <v>19</v>
      </c>
      <c r="D4" t="s">
        <v>20</v>
      </c>
      <c r="E4">
        <v>90230</v>
      </c>
      <c r="F4">
        <v>1750000</v>
      </c>
      <c r="G4">
        <v>4</v>
      </c>
      <c r="H4">
        <v>3</v>
      </c>
      <c r="I4">
        <v>2161</v>
      </c>
      <c r="J4">
        <v>4991</v>
      </c>
      <c r="K4">
        <v>1951</v>
      </c>
      <c r="L4">
        <v>7</v>
      </c>
      <c r="M4">
        <v>810</v>
      </c>
      <c r="N4" t="s">
        <v>21</v>
      </c>
      <c r="O4">
        <v>33.997059200000002</v>
      </c>
      <c r="P4">
        <v>-118.39234829999999</v>
      </c>
      <c r="Q4">
        <v>4.4546664910964573</v>
      </c>
    </row>
    <row r="5" spans="1:17" hidden="1" x14ac:dyDescent="0.3">
      <c r="A5" t="s">
        <v>17</v>
      </c>
      <c r="B5" t="s">
        <v>23</v>
      </c>
      <c r="C5" t="s">
        <v>19</v>
      </c>
      <c r="D5" t="s">
        <v>20</v>
      </c>
      <c r="E5">
        <v>90230</v>
      </c>
      <c r="F5">
        <v>1599900</v>
      </c>
      <c r="G5">
        <v>4</v>
      </c>
      <c r="H5">
        <v>2</v>
      </c>
      <c r="I5">
        <v>1445</v>
      </c>
      <c r="J5">
        <v>4865</v>
      </c>
      <c r="K5">
        <v>1940</v>
      </c>
      <c r="L5">
        <v>31</v>
      </c>
      <c r="M5">
        <v>1107</v>
      </c>
      <c r="N5" t="s">
        <v>21</v>
      </c>
      <c r="O5">
        <v>34.007170899999998</v>
      </c>
      <c r="P5">
        <v>-118.4033256</v>
      </c>
      <c r="Q5">
        <v>4.5816766694481252</v>
      </c>
    </row>
    <row r="6" spans="1:17" hidden="1" x14ac:dyDescent="0.3">
      <c r="A6" t="s">
        <v>17</v>
      </c>
      <c r="B6" t="s">
        <v>24</v>
      </c>
      <c r="C6" t="s">
        <v>19</v>
      </c>
      <c r="D6" t="s">
        <v>20</v>
      </c>
      <c r="E6">
        <v>90230</v>
      </c>
      <c r="F6">
        <v>1999999</v>
      </c>
      <c r="G6">
        <v>4</v>
      </c>
      <c r="H6">
        <v>3</v>
      </c>
      <c r="I6">
        <v>2678</v>
      </c>
      <c r="J6">
        <v>5995</v>
      </c>
      <c r="K6">
        <v>1950</v>
      </c>
      <c r="L6">
        <v>18</v>
      </c>
      <c r="M6">
        <v>747</v>
      </c>
      <c r="N6" t="s">
        <v>21</v>
      </c>
      <c r="O6">
        <v>34.000119599999998</v>
      </c>
      <c r="P6">
        <v>-118.39634220000001</v>
      </c>
      <c r="Q6">
        <v>4.4677214800637781</v>
      </c>
    </row>
    <row r="7" spans="1:17" hidden="1" x14ac:dyDescent="0.3">
      <c r="A7" t="s">
        <v>17</v>
      </c>
      <c r="B7" t="s">
        <v>26</v>
      </c>
      <c r="C7" t="s">
        <v>19</v>
      </c>
      <c r="D7" t="s">
        <v>20</v>
      </c>
      <c r="E7">
        <v>90230</v>
      </c>
      <c r="F7">
        <v>1749000</v>
      </c>
      <c r="G7">
        <v>3</v>
      </c>
      <c r="H7">
        <v>2.5</v>
      </c>
      <c r="I7">
        <v>1933</v>
      </c>
      <c r="J7">
        <v>5005</v>
      </c>
      <c r="K7">
        <v>1949</v>
      </c>
      <c r="L7">
        <v>14</v>
      </c>
      <c r="M7">
        <v>905</v>
      </c>
      <c r="N7" t="s">
        <v>21</v>
      </c>
      <c r="O7">
        <v>34.013264993931578</v>
      </c>
      <c r="P7">
        <v>-118.40862</v>
      </c>
      <c r="Q7">
        <v>4.3563055357519138</v>
      </c>
    </row>
    <row r="8" spans="1:17" hidden="1" x14ac:dyDescent="0.3">
      <c r="A8" t="s">
        <v>17</v>
      </c>
      <c r="B8" t="s">
        <v>29</v>
      </c>
      <c r="C8" t="s">
        <v>19</v>
      </c>
      <c r="D8" t="s">
        <v>20</v>
      </c>
      <c r="E8">
        <v>90230</v>
      </c>
      <c r="F8">
        <v>1398000</v>
      </c>
      <c r="G8">
        <v>2</v>
      </c>
      <c r="H8">
        <v>2</v>
      </c>
      <c r="I8">
        <v>1482</v>
      </c>
      <c r="J8">
        <v>2501</v>
      </c>
      <c r="K8">
        <v>1950</v>
      </c>
      <c r="L8">
        <v>17</v>
      </c>
      <c r="M8">
        <v>943</v>
      </c>
      <c r="N8" t="s">
        <v>21</v>
      </c>
      <c r="O8">
        <v>33.989425599999997</v>
      </c>
      <c r="P8">
        <v>-118.4132639</v>
      </c>
      <c r="Q8">
        <v>3.300630610830638</v>
      </c>
    </row>
    <row r="9" spans="1:17" hidden="1" x14ac:dyDescent="0.3">
      <c r="A9" t="s">
        <v>17</v>
      </c>
      <c r="B9" t="s">
        <v>30</v>
      </c>
      <c r="C9" t="s">
        <v>19</v>
      </c>
      <c r="D9" t="s">
        <v>20</v>
      </c>
      <c r="E9">
        <v>90230</v>
      </c>
      <c r="F9">
        <v>1299900</v>
      </c>
      <c r="G9">
        <v>3</v>
      </c>
      <c r="H9">
        <v>2</v>
      </c>
      <c r="I9">
        <v>1142</v>
      </c>
      <c r="J9">
        <v>4962</v>
      </c>
      <c r="K9">
        <v>1947</v>
      </c>
      <c r="L9">
        <v>31</v>
      </c>
      <c r="M9">
        <v>1138</v>
      </c>
      <c r="N9" t="s">
        <v>21</v>
      </c>
      <c r="O9">
        <v>33.999578900000003</v>
      </c>
      <c r="P9">
        <v>-118.4046254</v>
      </c>
      <c r="Q9">
        <v>4.1587193202436685</v>
      </c>
    </row>
    <row r="10" spans="1:17" hidden="1" x14ac:dyDescent="0.3">
      <c r="A10" t="s">
        <v>17</v>
      </c>
      <c r="B10" t="s">
        <v>32</v>
      </c>
      <c r="C10" t="s">
        <v>19</v>
      </c>
      <c r="D10" t="s">
        <v>20</v>
      </c>
      <c r="E10">
        <v>90230</v>
      </c>
      <c r="F10">
        <v>1199000</v>
      </c>
      <c r="G10">
        <v>3</v>
      </c>
      <c r="H10">
        <v>2</v>
      </c>
      <c r="I10">
        <v>1875</v>
      </c>
      <c r="J10">
        <v>6243</v>
      </c>
      <c r="K10">
        <v>1951</v>
      </c>
      <c r="L10">
        <v>3</v>
      </c>
      <c r="M10">
        <v>639</v>
      </c>
      <c r="N10" t="s">
        <v>21</v>
      </c>
      <c r="O10">
        <v>33.990052200000001</v>
      </c>
      <c r="P10">
        <v>-118.4041015</v>
      </c>
      <c r="Q10">
        <v>3.6473107078039599</v>
      </c>
    </row>
    <row r="11" spans="1:17" hidden="1" x14ac:dyDescent="0.3">
      <c r="A11" t="s">
        <v>17</v>
      </c>
      <c r="B11" t="s">
        <v>33</v>
      </c>
      <c r="C11" t="s">
        <v>19</v>
      </c>
      <c r="D11" t="s">
        <v>20</v>
      </c>
      <c r="E11">
        <v>90232</v>
      </c>
      <c r="F11">
        <v>1795000</v>
      </c>
      <c r="G11">
        <v>3</v>
      </c>
      <c r="H11">
        <v>2</v>
      </c>
      <c r="I11">
        <v>1512</v>
      </c>
      <c r="J11">
        <v>7504</v>
      </c>
      <c r="K11">
        <v>1947</v>
      </c>
      <c r="L11">
        <v>21</v>
      </c>
      <c r="M11">
        <v>1187</v>
      </c>
      <c r="N11" t="s">
        <v>21</v>
      </c>
      <c r="O11">
        <v>34.0149428</v>
      </c>
      <c r="P11">
        <v>-118.4121997</v>
      </c>
      <c r="Q11">
        <v>4.1858027138297524</v>
      </c>
    </row>
    <row r="12" spans="1:17" hidden="1" x14ac:dyDescent="0.3">
      <c r="A12" t="s">
        <v>17</v>
      </c>
      <c r="B12" t="s">
        <v>35</v>
      </c>
      <c r="C12" t="s">
        <v>36</v>
      </c>
      <c r="D12" t="s">
        <v>20</v>
      </c>
      <c r="E12">
        <v>90245</v>
      </c>
      <c r="F12">
        <v>1495000</v>
      </c>
      <c r="G12">
        <v>2</v>
      </c>
      <c r="H12">
        <v>1</v>
      </c>
      <c r="I12">
        <v>888</v>
      </c>
      <c r="J12">
        <v>6624</v>
      </c>
      <c r="K12">
        <v>1950</v>
      </c>
      <c r="L12">
        <v>46</v>
      </c>
      <c r="M12">
        <v>1684</v>
      </c>
      <c r="N12" t="s">
        <v>21</v>
      </c>
      <c r="O12">
        <v>33.926213300000001</v>
      </c>
      <c r="P12">
        <v>-118.4168829</v>
      </c>
      <c r="Q12">
        <v>1.5032559100398075</v>
      </c>
    </row>
    <row r="13" spans="1:17" hidden="1" x14ac:dyDescent="0.3">
      <c r="A13" t="s">
        <v>17</v>
      </c>
      <c r="B13" t="s">
        <v>38</v>
      </c>
      <c r="C13" t="s">
        <v>36</v>
      </c>
      <c r="D13" t="s">
        <v>20</v>
      </c>
      <c r="E13">
        <v>90245</v>
      </c>
      <c r="F13">
        <v>1895000</v>
      </c>
      <c r="G13">
        <v>4</v>
      </c>
      <c r="H13">
        <v>3</v>
      </c>
      <c r="I13">
        <v>2095</v>
      </c>
      <c r="J13">
        <v>5351</v>
      </c>
      <c r="K13">
        <v>1952</v>
      </c>
      <c r="L13">
        <v>7</v>
      </c>
      <c r="M13">
        <v>905</v>
      </c>
      <c r="N13" t="s">
        <v>21</v>
      </c>
      <c r="O13">
        <v>33.923834900000003</v>
      </c>
      <c r="P13">
        <v>-118.39967420000001</v>
      </c>
      <c r="Q13">
        <v>1.9228580322367206</v>
      </c>
    </row>
    <row r="14" spans="1:17" hidden="1" x14ac:dyDescent="0.3">
      <c r="A14" t="s">
        <v>17</v>
      </c>
      <c r="B14" t="s">
        <v>39</v>
      </c>
      <c r="C14" t="s">
        <v>36</v>
      </c>
      <c r="D14" t="s">
        <v>20</v>
      </c>
      <c r="E14">
        <v>90245</v>
      </c>
      <c r="F14">
        <v>1450000</v>
      </c>
      <c r="G14">
        <v>3</v>
      </c>
      <c r="H14">
        <v>2</v>
      </c>
      <c r="I14">
        <v>1085</v>
      </c>
      <c r="J14">
        <v>4001</v>
      </c>
      <c r="K14">
        <v>1948</v>
      </c>
      <c r="L14">
        <v>4</v>
      </c>
      <c r="M14">
        <v>1336</v>
      </c>
      <c r="N14" t="s">
        <v>21</v>
      </c>
      <c r="O14">
        <v>33.923809499999997</v>
      </c>
      <c r="P14">
        <v>-118.40436605091539</v>
      </c>
      <c r="Q14">
        <v>1.7282912910706698</v>
      </c>
    </row>
    <row r="15" spans="1:17" hidden="1" x14ac:dyDescent="0.3">
      <c r="A15" t="s">
        <v>17</v>
      </c>
      <c r="B15" t="s">
        <v>41</v>
      </c>
      <c r="C15" t="s">
        <v>36</v>
      </c>
      <c r="D15" t="s">
        <v>20</v>
      </c>
      <c r="E15">
        <v>90245</v>
      </c>
      <c r="F15">
        <v>1988000</v>
      </c>
      <c r="G15">
        <v>3</v>
      </c>
      <c r="H15">
        <v>2.5</v>
      </c>
      <c r="I15">
        <v>2156</v>
      </c>
      <c r="J15">
        <v>5796</v>
      </c>
      <c r="K15">
        <v>1938</v>
      </c>
      <c r="L15">
        <v>18</v>
      </c>
      <c r="M15">
        <v>922</v>
      </c>
      <c r="N15" t="s">
        <v>21</v>
      </c>
      <c r="O15">
        <v>33.930009200000001</v>
      </c>
      <c r="P15">
        <v>-118.4192996</v>
      </c>
      <c r="Q15">
        <v>1.7237036470341791</v>
      </c>
    </row>
    <row r="16" spans="1:17" hidden="1" x14ac:dyDescent="0.3">
      <c r="A16" t="s">
        <v>17</v>
      </c>
      <c r="B16" t="s">
        <v>42</v>
      </c>
      <c r="C16" t="s">
        <v>43</v>
      </c>
      <c r="D16" t="s">
        <v>20</v>
      </c>
      <c r="E16">
        <v>90302</v>
      </c>
      <c r="F16">
        <v>726000</v>
      </c>
      <c r="G16">
        <v>4</v>
      </c>
      <c r="H16">
        <v>3</v>
      </c>
      <c r="I16">
        <v>1470</v>
      </c>
      <c r="J16">
        <v>4390</v>
      </c>
      <c r="K16">
        <v>1949</v>
      </c>
      <c r="L16">
        <v>52</v>
      </c>
      <c r="M16">
        <v>494</v>
      </c>
      <c r="N16" t="s">
        <v>21</v>
      </c>
      <c r="O16">
        <v>33.970620400000001</v>
      </c>
      <c r="P16">
        <v>-118.3621514</v>
      </c>
      <c r="Q16">
        <v>4.9529931015815603</v>
      </c>
    </row>
    <row r="17" spans="1:17" hidden="1" x14ac:dyDescent="0.3">
      <c r="A17" t="s">
        <v>17</v>
      </c>
      <c r="B17" t="s">
        <v>45</v>
      </c>
      <c r="C17" t="s">
        <v>46</v>
      </c>
      <c r="D17" t="s">
        <v>20</v>
      </c>
      <c r="E17">
        <v>90034</v>
      </c>
      <c r="F17">
        <v>1899999</v>
      </c>
      <c r="G17">
        <v>4</v>
      </c>
      <c r="H17">
        <v>3</v>
      </c>
      <c r="I17">
        <v>2002</v>
      </c>
      <c r="J17">
        <v>5200</v>
      </c>
      <c r="K17">
        <v>1947</v>
      </c>
      <c r="L17">
        <v>13</v>
      </c>
      <c r="M17">
        <v>949</v>
      </c>
      <c r="N17" t="s">
        <v>21</v>
      </c>
      <c r="O17">
        <v>34.022568</v>
      </c>
      <c r="P17">
        <v>-118.4129102</v>
      </c>
      <c r="Q17">
        <v>4.3163546936179573</v>
      </c>
    </row>
    <row r="18" spans="1:17" hidden="1" x14ac:dyDescent="0.3">
      <c r="A18" t="s">
        <v>17</v>
      </c>
      <c r="B18" t="s">
        <v>47</v>
      </c>
      <c r="C18" t="s">
        <v>46</v>
      </c>
      <c r="D18" t="s">
        <v>20</v>
      </c>
      <c r="E18">
        <v>90034</v>
      </c>
      <c r="F18">
        <v>1649000</v>
      </c>
      <c r="G18">
        <v>4</v>
      </c>
      <c r="H18">
        <v>2.5</v>
      </c>
      <c r="I18">
        <v>1629</v>
      </c>
      <c r="J18">
        <v>5206</v>
      </c>
      <c r="K18">
        <v>1955</v>
      </c>
      <c r="L18">
        <v>39</v>
      </c>
      <c r="M18">
        <v>1012</v>
      </c>
      <c r="N18" t="s">
        <v>21</v>
      </c>
      <c r="O18">
        <v>34.0213568</v>
      </c>
      <c r="P18">
        <v>-118.4126363</v>
      </c>
      <c r="Q18">
        <v>4.3001442867422401</v>
      </c>
    </row>
    <row r="19" spans="1:17" hidden="1" x14ac:dyDescent="0.3">
      <c r="A19" t="s">
        <v>17</v>
      </c>
      <c r="B19" t="s">
        <v>49</v>
      </c>
      <c r="C19" t="s">
        <v>46</v>
      </c>
      <c r="D19" t="s">
        <v>20</v>
      </c>
      <c r="E19">
        <v>90034</v>
      </c>
      <c r="F19">
        <v>1724877</v>
      </c>
      <c r="G19">
        <v>4</v>
      </c>
      <c r="H19">
        <v>3</v>
      </c>
      <c r="I19">
        <v>1728</v>
      </c>
      <c r="J19">
        <v>6195</v>
      </c>
      <c r="K19">
        <v>1939</v>
      </c>
      <c r="L19">
        <v>19</v>
      </c>
      <c r="M19">
        <v>998</v>
      </c>
      <c r="N19" t="s">
        <v>21</v>
      </c>
      <c r="O19">
        <v>34.023164600000001</v>
      </c>
      <c r="P19">
        <v>-118.4178107</v>
      </c>
      <c r="Q19">
        <v>4.0745003202640779</v>
      </c>
    </row>
    <row r="20" spans="1:17" hidden="1" x14ac:dyDescent="0.3">
      <c r="A20" t="s">
        <v>17</v>
      </c>
      <c r="B20" t="s">
        <v>50</v>
      </c>
      <c r="C20" t="s">
        <v>46</v>
      </c>
      <c r="D20" t="s">
        <v>20</v>
      </c>
      <c r="E20">
        <v>90034</v>
      </c>
      <c r="F20">
        <v>1620000</v>
      </c>
      <c r="G20">
        <v>4</v>
      </c>
      <c r="H20">
        <v>3</v>
      </c>
      <c r="I20">
        <v>1842</v>
      </c>
      <c r="J20">
        <v>5257</v>
      </c>
      <c r="K20">
        <v>1952</v>
      </c>
      <c r="L20">
        <v>6</v>
      </c>
      <c r="M20">
        <v>879</v>
      </c>
      <c r="N20" t="s">
        <v>21</v>
      </c>
      <c r="O20">
        <v>34.018574800000003</v>
      </c>
      <c r="P20">
        <v>-118.4224485</v>
      </c>
      <c r="Q20">
        <v>3.7067068092189182</v>
      </c>
    </row>
    <row r="21" spans="1:17" hidden="1" x14ac:dyDescent="0.3">
      <c r="A21" t="s">
        <v>17</v>
      </c>
      <c r="B21" t="s">
        <v>51</v>
      </c>
      <c r="C21" t="s">
        <v>46</v>
      </c>
      <c r="D21" t="s">
        <v>20</v>
      </c>
      <c r="E21">
        <v>90045</v>
      </c>
      <c r="F21">
        <v>1275000</v>
      </c>
      <c r="G21">
        <v>4</v>
      </c>
      <c r="H21">
        <v>2</v>
      </c>
      <c r="I21">
        <v>1508</v>
      </c>
      <c r="J21">
        <v>8400</v>
      </c>
      <c r="K21">
        <v>1951</v>
      </c>
      <c r="L21">
        <v>17</v>
      </c>
      <c r="M21">
        <v>845</v>
      </c>
      <c r="N21" t="s">
        <v>21</v>
      </c>
      <c r="O21">
        <v>33.970200599999998</v>
      </c>
      <c r="P21">
        <v>-118.3727883</v>
      </c>
      <c r="Q21">
        <v>4.3647989503421174</v>
      </c>
    </row>
    <row r="22" spans="1:17" hidden="1" x14ac:dyDescent="0.3">
      <c r="A22" t="s">
        <v>17</v>
      </c>
      <c r="B22" t="s">
        <v>52</v>
      </c>
      <c r="C22" t="s">
        <v>46</v>
      </c>
      <c r="D22" t="s">
        <v>20</v>
      </c>
      <c r="E22">
        <v>90045</v>
      </c>
      <c r="F22">
        <v>1494900</v>
      </c>
      <c r="G22">
        <v>4</v>
      </c>
      <c r="H22">
        <v>4</v>
      </c>
      <c r="I22">
        <v>1774</v>
      </c>
      <c r="J22">
        <v>8401</v>
      </c>
      <c r="K22">
        <v>1950</v>
      </c>
      <c r="L22">
        <v>12</v>
      </c>
      <c r="M22">
        <v>843</v>
      </c>
      <c r="N22" t="s">
        <v>21</v>
      </c>
      <c r="O22">
        <v>33.9706239</v>
      </c>
      <c r="P22">
        <v>-118.37365560000001</v>
      </c>
      <c r="Q22">
        <v>4.3277100550244061</v>
      </c>
    </row>
    <row r="23" spans="1:17" hidden="1" x14ac:dyDescent="0.3">
      <c r="A23" t="s">
        <v>17</v>
      </c>
      <c r="B23" t="s">
        <v>53</v>
      </c>
      <c r="C23" t="s">
        <v>46</v>
      </c>
      <c r="D23" t="s">
        <v>20</v>
      </c>
      <c r="E23">
        <v>90045</v>
      </c>
      <c r="F23">
        <v>1199000</v>
      </c>
      <c r="G23">
        <v>3</v>
      </c>
      <c r="H23">
        <v>2</v>
      </c>
      <c r="I23">
        <v>1379</v>
      </c>
      <c r="J23">
        <v>5637</v>
      </c>
      <c r="K23">
        <v>1950</v>
      </c>
      <c r="L23">
        <v>4</v>
      </c>
      <c r="M23">
        <v>869</v>
      </c>
      <c r="N23" t="s">
        <v>21</v>
      </c>
      <c r="O23">
        <v>33.965765400000002</v>
      </c>
      <c r="P23">
        <v>-118.3770832</v>
      </c>
      <c r="Q23">
        <v>4.0369408505186035</v>
      </c>
    </row>
    <row r="24" spans="1:17" hidden="1" x14ac:dyDescent="0.3">
      <c r="A24" t="s">
        <v>17</v>
      </c>
      <c r="B24" t="s">
        <v>54</v>
      </c>
      <c r="C24" t="s">
        <v>46</v>
      </c>
      <c r="D24" t="s">
        <v>20</v>
      </c>
      <c r="E24">
        <v>90045</v>
      </c>
      <c r="F24">
        <v>1799000</v>
      </c>
      <c r="G24">
        <v>4</v>
      </c>
      <c r="H24">
        <v>3</v>
      </c>
      <c r="I24">
        <v>2184</v>
      </c>
      <c r="J24">
        <v>7841</v>
      </c>
      <c r="K24">
        <v>1947</v>
      </c>
      <c r="L24">
        <v>1</v>
      </c>
      <c r="M24">
        <v>824</v>
      </c>
      <c r="N24" t="s">
        <v>21</v>
      </c>
      <c r="O24">
        <v>33.971636099999998</v>
      </c>
      <c r="P24">
        <v>-118.380814</v>
      </c>
      <c r="Q24">
        <v>3.9706920036113358</v>
      </c>
    </row>
    <row r="25" spans="1:17" hidden="1" x14ac:dyDescent="0.3">
      <c r="A25" t="s">
        <v>17</v>
      </c>
      <c r="B25" t="s">
        <v>55</v>
      </c>
      <c r="C25" t="s">
        <v>46</v>
      </c>
      <c r="D25" t="s">
        <v>20</v>
      </c>
      <c r="E25">
        <v>90045</v>
      </c>
      <c r="F25">
        <v>1593000</v>
      </c>
      <c r="G25">
        <v>3</v>
      </c>
      <c r="H25">
        <v>2</v>
      </c>
      <c r="I25">
        <v>2215</v>
      </c>
      <c r="J25">
        <v>6234</v>
      </c>
      <c r="K25">
        <v>1950</v>
      </c>
      <c r="L25">
        <v>50</v>
      </c>
      <c r="M25">
        <v>719</v>
      </c>
      <c r="N25" t="s">
        <v>21</v>
      </c>
      <c r="O25">
        <v>33.971151900000002</v>
      </c>
      <c r="P25">
        <v>-118.3830593</v>
      </c>
      <c r="Q25">
        <v>3.839145301439542</v>
      </c>
    </row>
    <row r="26" spans="1:17" hidden="1" x14ac:dyDescent="0.3">
      <c r="A26" t="s">
        <v>17</v>
      </c>
      <c r="B26" t="s">
        <v>56</v>
      </c>
      <c r="C26" t="s">
        <v>46</v>
      </c>
      <c r="D26" t="s">
        <v>20</v>
      </c>
      <c r="E26">
        <v>90045</v>
      </c>
      <c r="F26">
        <v>1999000</v>
      </c>
      <c r="G26">
        <v>4</v>
      </c>
      <c r="H26">
        <v>2</v>
      </c>
      <c r="I26">
        <v>1770</v>
      </c>
      <c r="J26">
        <v>9552</v>
      </c>
      <c r="K26">
        <v>1952</v>
      </c>
      <c r="L26">
        <v>5</v>
      </c>
      <c r="M26">
        <v>1129</v>
      </c>
      <c r="N26" t="s">
        <v>21</v>
      </c>
      <c r="O26">
        <v>33.968659700000003</v>
      </c>
      <c r="P26">
        <v>-118.3882534</v>
      </c>
      <c r="Q26">
        <v>3.4981032828371479</v>
      </c>
    </row>
    <row r="27" spans="1:17" hidden="1" x14ac:dyDescent="0.3">
      <c r="A27" t="s">
        <v>17</v>
      </c>
      <c r="B27" t="s">
        <v>59</v>
      </c>
      <c r="C27" t="s">
        <v>46</v>
      </c>
      <c r="D27" t="s">
        <v>20</v>
      </c>
      <c r="E27">
        <v>90045</v>
      </c>
      <c r="F27">
        <v>1498000</v>
      </c>
      <c r="G27">
        <v>3</v>
      </c>
      <c r="H27">
        <v>2.5</v>
      </c>
      <c r="I27">
        <v>1732</v>
      </c>
      <c r="J27">
        <v>9819</v>
      </c>
      <c r="K27">
        <v>1947</v>
      </c>
      <c r="L27">
        <v>13</v>
      </c>
      <c r="M27">
        <v>865</v>
      </c>
      <c r="N27" t="s">
        <v>21</v>
      </c>
      <c r="O27">
        <v>33.972410199999999</v>
      </c>
      <c r="P27">
        <v>-118.3914609</v>
      </c>
      <c r="Q27">
        <v>3.4405848785069191</v>
      </c>
    </row>
    <row r="28" spans="1:17" hidden="1" x14ac:dyDescent="0.3">
      <c r="A28" t="s">
        <v>17</v>
      </c>
      <c r="B28" t="s">
        <v>60</v>
      </c>
      <c r="C28" t="s">
        <v>46</v>
      </c>
      <c r="D28" t="s">
        <v>20</v>
      </c>
      <c r="E28">
        <v>90045</v>
      </c>
      <c r="F28">
        <v>1775000</v>
      </c>
      <c r="G28">
        <v>4</v>
      </c>
      <c r="H28">
        <v>2.5</v>
      </c>
      <c r="I28">
        <v>2327</v>
      </c>
      <c r="J28">
        <v>7801</v>
      </c>
      <c r="K28">
        <v>1942</v>
      </c>
      <c r="L28">
        <v>24</v>
      </c>
      <c r="M28">
        <v>763</v>
      </c>
      <c r="N28" t="s">
        <v>21</v>
      </c>
      <c r="O28">
        <v>33.963827799999997</v>
      </c>
      <c r="P28">
        <v>-118.39169</v>
      </c>
      <c r="Q28">
        <v>3.1975815403074477</v>
      </c>
    </row>
    <row r="29" spans="1:17" hidden="1" x14ac:dyDescent="0.3">
      <c r="A29" t="s">
        <v>17</v>
      </c>
      <c r="B29" t="s">
        <v>63</v>
      </c>
      <c r="C29" t="s">
        <v>46</v>
      </c>
      <c r="D29" t="s">
        <v>20</v>
      </c>
      <c r="E29">
        <v>90045</v>
      </c>
      <c r="F29">
        <v>1697000</v>
      </c>
      <c r="G29">
        <v>3</v>
      </c>
      <c r="H29">
        <v>2.5</v>
      </c>
      <c r="I29">
        <v>1573</v>
      </c>
      <c r="J29">
        <v>8913</v>
      </c>
      <c r="K29">
        <v>1949</v>
      </c>
      <c r="L29">
        <v>83</v>
      </c>
      <c r="M29">
        <v>1079</v>
      </c>
      <c r="N29" t="s">
        <v>21</v>
      </c>
      <c r="O29">
        <v>33.9695982</v>
      </c>
      <c r="P29">
        <v>-118.39955999999999</v>
      </c>
      <c r="Q29">
        <v>2.9395033437662734</v>
      </c>
    </row>
    <row r="30" spans="1:17" hidden="1" x14ac:dyDescent="0.3">
      <c r="A30" t="s">
        <v>17</v>
      </c>
      <c r="B30" t="s">
        <v>67</v>
      </c>
      <c r="C30" t="s">
        <v>46</v>
      </c>
      <c r="D30" t="s">
        <v>20</v>
      </c>
      <c r="E30">
        <v>90045</v>
      </c>
      <c r="F30">
        <v>1499000</v>
      </c>
      <c r="G30">
        <v>3</v>
      </c>
      <c r="H30">
        <v>2</v>
      </c>
      <c r="I30">
        <v>1921</v>
      </c>
      <c r="J30">
        <v>6333</v>
      </c>
      <c r="K30">
        <v>1944</v>
      </c>
      <c r="L30">
        <v>61</v>
      </c>
      <c r="M30">
        <v>780</v>
      </c>
      <c r="N30" t="s">
        <v>21</v>
      </c>
      <c r="O30">
        <v>33.957595900000001</v>
      </c>
      <c r="P30">
        <v>-118.4015455</v>
      </c>
      <c r="Q30">
        <v>2.5374399304752506</v>
      </c>
    </row>
    <row r="31" spans="1:17" hidden="1" x14ac:dyDescent="0.3">
      <c r="A31" t="s">
        <v>17</v>
      </c>
      <c r="B31" t="s">
        <v>68</v>
      </c>
      <c r="C31" t="s">
        <v>46</v>
      </c>
      <c r="D31" t="s">
        <v>20</v>
      </c>
      <c r="E31">
        <v>90045</v>
      </c>
      <c r="F31">
        <v>1399000</v>
      </c>
      <c r="G31">
        <v>4</v>
      </c>
      <c r="H31">
        <v>2</v>
      </c>
      <c r="I31">
        <v>1296</v>
      </c>
      <c r="J31">
        <v>5251</v>
      </c>
      <c r="K31">
        <v>1944</v>
      </c>
      <c r="L31">
        <v>1</v>
      </c>
      <c r="M31">
        <v>1079</v>
      </c>
      <c r="N31" t="s">
        <v>21</v>
      </c>
      <c r="O31">
        <v>33.958015500000002</v>
      </c>
      <c r="P31">
        <v>-118.40196539999999</v>
      </c>
      <c r="Q31">
        <v>2.5206694570682089</v>
      </c>
    </row>
    <row r="32" spans="1:17" hidden="1" x14ac:dyDescent="0.3">
      <c r="A32" t="s">
        <v>17</v>
      </c>
      <c r="B32" t="s">
        <v>69</v>
      </c>
      <c r="C32" t="s">
        <v>46</v>
      </c>
      <c r="D32" t="s">
        <v>20</v>
      </c>
      <c r="E32">
        <v>90045</v>
      </c>
      <c r="F32">
        <v>1195000</v>
      </c>
      <c r="G32">
        <v>3</v>
      </c>
      <c r="H32">
        <v>1</v>
      </c>
      <c r="I32">
        <v>1061</v>
      </c>
      <c r="J32">
        <v>5847</v>
      </c>
      <c r="K32">
        <v>1944</v>
      </c>
      <c r="L32">
        <v>19</v>
      </c>
      <c r="M32">
        <v>1126</v>
      </c>
      <c r="N32" t="s">
        <v>21</v>
      </c>
      <c r="O32">
        <v>33.958418700000003</v>
      </c>
      <c r="P32">
        <v>-118.40255999999999</v>
      </c>
      <c r="Q32">
        <v>2.4943751110894947</v>
      </c>
    </row>
    <row r="33" spans="1:17" hidden="1" x14ac:dyDescent="0.3">
      <c r="A33" t="s">
        <v>17</v>
      </c>
      <c r="B33" t="s">
        <v>70</v>
      </c>
      <c r="C33" t="s">
        <v>46</v>
      </c>
      <c r="D33" t="s">
        <v>20</v>
      </c>
      <c r="E33">
        <v>90045</v>
      </c>
      <c r="F33">
        <v>1195000</v>
      </c>
      <c r="G33">
        <v>3</v>
      </c>
      <c r="H33">
        <v>2</v>
      </c>
      <c r="I33">
        <v>1278</v>
      </c>
      <c r="J33">
        <v>6206</v>
      </c>
      <c r="K33">
        <v>1944</v>
      </c>
      <c r="L33">
        <v>11</v>
      </c>
      <c r="M33">
        <v>935</v>
      </c>
      <c r="N33" t="s">
        <v>21</v>
      </c>
      <c r="O33">
        <v>33.958785300000002</v>
      </c>
      <c r="P33">
        <v>-118.40255399999999</v>
      </c>
      <c r="Q33">
        <v>2.5011509968618681</v>
      </c>
    </row>
    <row r="34" spans="1:17" hidden="1" x14ac:dyDescent="0.3">
      <c r="A34" t="s">
        <v>17</v>
      </c>
      <c r="B34" t="s">
        <v>71</v>
      </c>
      <c r="C34" t="s">
        <v>46</v>
      </c>
      <c r="D34" t="s">
        <v>20</v>
      </c>
      <c r="E34">
        <v>90045</v>
      </c>
      <c r="F34">
        <v>1895000</v>
      </c>
      <c r="G34">
        <v>4</v>
      </c>
      <c r="H34">
        <v>3</v>
      </c>
      <c r="I34">
        <v>2144</v>
      </c>
      <c r="J34">
        <v>6087</v>
      </c>
      <c r="K34">
        <v>1943</v>
      </c>
      <c r="L34">
        <v>11</v>
      </c>
      <c r="M34">
        <v>884</v>
      </c>
      <c r="N34" t="s">
        <v>21</v>
      </c>
      <c r="O34">
        <v>33.961460099999996</v>
      </c>
      <c r="P34">
        <v>-118.4026075</v>
      </c>
      <c r="Q34">
        <v>2.5523797931305103</v>
      </c>
    </row>
    <row r="35" spans="1:17" hidden="1" x14ac:dyDescent="0.3">
      <c r="A35" t="s">
        <v>17</v>
      </c>
      <c r="B35" t="s">
        <v>72</v>
      </c>
      <c r="C35" t="s">
        <v>46</v>
      </c>
      <c r="D35" t="s">
        <v>20</v>
      </c>
      <c r="E35">
        <v>90045</v>
      </c>
      <c r="F35">
        <v>2350000</v>
      </c>
      <c r="G35">
        <v>4</v>
      </c>
      <c r="H35">
        <v>3.5</v>
      </c>
      <c r="I35">
        <v>3167</v>
      </c>
      <c r="J35">
        <v>6047</v>
      </c>
      <c r="K35">
        <v>1944</v>
      </c>
      <c r="L35">
        <v>101</v>
      </c>
      <c r="M35">
        <v>742</v>
      </c>
      <c r="N35" t="s">
        <v>21</v>
      </c>
      <c r="O35">
        <v>33.962232</v>
      </c>
      <c r="P35">
        <v>-118.40376929999999</v>
      </c>
      <c r="Q35">
        <v>2.5078826987541785</v>
      </c>
    </row>
    <row r="36" spans="1:17" hidden="1" x14ac:dyDescent="0.3">
      <c r="A36" t="s">
        <v>17</v>
      </c>
      <c r="B36" t="s">
        <v>73</v>
      </c>
      <c r="C36" t="s">
        <v>46</v>
      </c>
      <c r="D36" t="s">
        <v>20</v>
      </c>
      <c r="E36">
        <v>90045</v>
      </c>
      <c r="F36">
        <v>905000</v>
      </c>
      <c r="G36">
        <v>2</v>
      </c>
      <c r="H36">
        <v>1</v>
      </c>
      <c r="I36">
        <v>1157</v>
      </c>
      <c r="J36">
        <v>5766</v>
      </c>
      <c r="K36">
        <v>1943</v>
      </c>
      <c r="L36">
        <v>18</v>
      </c>
      <c r="M36">
        <v>782</v>
      </c>
      <c r="N36" t="s">
        <v>21</v>
      </c>
      <c r="O36">
        <v>33.960952399999996</v>
      </c>
      <c r="P36">
        <v>-118.40396459999999</v>
      </c>
      <c r="Q36">
        <v>2.4674258891470906</v>
      </c>
    </row>
    <row r="37" spans="1:17" hidden="1" x14ac:dyDescent="0.3">
      <c r="A37" t="s">
        <v>17</v>
      </c>
      <c r="B37" t="s">
        <v>74</v>
      </c>
      <c r="C37" t="s">
        <v>46</v>
      </c>
      <c r="D37" t="s">
        <v>20</v>
      </c>
      <c r="E37">
        <v>90045</v>
      </c>
      <c r="F37">
        <v>1250000</v>
      </c>
      <c r="G37">
        <v>3</v>
      </c>
      <c r="H37">
        <v>1</v>
      </c>
      <c r="I37">
        <v>1211</v>
      </c>
      <c r="J37">
        <v>5698</v>
      </c>
      <c r="K37">
        <v>1947</v>
      </c>
      <c r="L37">
        <v>14</v>
      </c>
      <c r="M37">
        <v>1032</v>
      </c>
      <c r="N37" t="s">
        <v>21</v>
      </c>
      <c r="O37">
        <v>33.965841099999999</v>
      </c>
      <c r="P37">
        <v>-118.4047405</v>
      </c>
      <c r="Q37">
        <v>2.5564836647897886</v>
      </c>
    </row>
    <row r="38" spans="1:17" hidden="1" x14ac:dyDescent="0.3">
      <c r="A38" t="s">
        <v>17</v>
      </c>
      <c r="B38" t="s">
        <v>77</v>
      </c>
      <c r="C38" t="s">
        <v>46</v>
      </c>
      <c r="D38" t="s">
        <v>20</v>
      </c>
      <c r="E38">
        <v>90045</v>
      </c>
      <c r="F38">
        <v>1499000</v>
      </c>
      <c r="G38">
        <v>3</v>
      </c>
      <c r="H38">
        <v>2</v>
      </c>
      <c r="I38">
        <v>1466</v>
      </c>
      <c r="J38">
        <v>6068</v>
      </c>
      <c r="K38">
        <v>1951</v>
      </c>
      <c r="L38">
        <v>22</v>
      </c>
      <c r="M38">
        <v>1023</v>
      </c>
      <c r="N38" t="s">
        <v>21</v>
      </c>
      <c r="O38">
        <v>33.971470099999998</v>
      </c>
      <c r="P38">
        <v>-118.37156</v>
      </c>
      <c r="Q38">
        <v>4.4605230575056174</v>
      </c>
    </row>
    <row r="39" spans="1:17" hidden="1" x14ac:dyDescent="0.3">
      <c r="A39" t="s">
        <v>17</v>
      </c>
      <c r="B39" t="s">
        <v>78</v>
      </c>
      <c r="C39" t="s">
        <v>46</v>
      </c>
      <c r="D39" t="s">
        <v>20</v>
      </c>
      <c r="E39">
        <v>90045</v>
      </c>
      <c r="F39">
        <v>1400000</v>
      </c>
      <c r="G39">
        <v>3</v>
      </c>
      <c r="H39">
        <v>2</v>
      </c>
      <c r="I39">
        <v>1373</v>
      </c>
      <c r="J39">
        <v>12498</v>
      </c>
      <c r="K39">
        <v>1950</v>
      </c>
      <c r="L39">
        <v>70</v>
      </c>
      <c r="M39">
        <v>1020</v>
      </c>
      <c r="N39" t="s">
        <v>21</v>
      </c>
      <c r="O39">
        <v>33.970416</v>
      </c>
      <c r="P39">
        <v>-118.37161</v>
      </c>
      <c r="Q39">
        <v>4.4334665466306014</v>
      </c>
    </row>
    <row r="40" spans="1:17" hidden="1" x14ac:dyDescent="0.3">
      <c r="A40" t="s">
        <v>17</v>
      </c>
      <c r="B40" t="s">
        <v>79</v>
      </c>
      <c r="C40" t="s">
        <v>46</v>
      </c>
      <c r="D40" t="s">
        <v>20</v>
      </c>
      <c r="E40">
        <v>90045</v>
      </c>
      <c r="F40">
        <v>1799000</v>
      </c>
      <c r="G40">
        <v>5</v>
      </c>
      <c r="H40">
        <v>3</v>
      </c>
      <c r="I40">
        <v>2605</v>
      </c>
      <c r="J40">
        <v>7078</v>
      </c>
      <c r="K40">
        <v>1953</v>
      </c>
      <c r="L40">
        <v>19</v>
      </c>
      <c r="M40">
        <v>691</v>
      </c>
      <c r="N40" t="s">
        <v>21</v>
      </c>
      <c r="O40">
        <v>33.957169499999999</v>
      </c>
      <c r="P40">
        <v>-118.4196077</v>
      </c>
      <c r="Q40">
        <v>1.5351226596225407</v>
      </c>
    </row>
    <row r="41" spans="1:17" hidden="1" x14ac:dyDescent="0.3">
      <c r="A41" t="s">
        <v>17</v>
      </c>
      <c r="B41" t="s">
        <v>80</v>
      </c>
      <c r="C41" t="s">
        <v>46</v>
      </c>
      <c r="D41" t="s">
        <v>20</v>
      </c>
      <c r="E41">
        <v>90045</v>
      </c>
      <c r="F41">
        <v>1350000</v>
      </c>
      <c r="G41">
        <v>3</v>
      </c>
      <c r="H41">
        <v>1</v>
      </c>
      <c r="I41">
        <v>1380</v>
      </c>
      <c r="J41">
        <v>6601</v>
      </c>
      <c r="K41">
        <v>1952</v>
      </c>
      <c r="L41">
        <v>32</v>
      </c>
      <c r="M41">
        <v>978</v>
      </c>
      <c r="N41" t="s">
        <v>21</v>
      </c>
      <c r="O41">
        <v>33.954991100000001</v>
      </c>
      <c r="P41">
        <v>-118.42028000000001</v>
      </c>
      <c r="Q41">
        <v>1.4520122779677385</v>
      </c>
    </row>
    <row r="42" spans="1:17" hidden="1" x14ac:dyDescent="0.3">
      <c r="A42" t="s">
        <v>17</v>
      </c>
      <c r="B42" t="s">
        <v>81</v>
      </c>
      <c r="C42" t="s">
        <v>46</v>
      </c>
      <c r="D42" t="s">
        <v>20</v>
      </c>
      <c r="E42">
        <v>90045</v>
      </c>
      <c r="F42">
        <v>2590000</v>
      </c>
      <c r="G42">
        <v>5</v>
      </c>
      <c r="H42">
        <v>2.5</v>
      </c>
      <c r="I42">
        <v>3351</v>
      </c>
      <c r="J42">
        <v>13652</v>
      </c>
      <c r="K42">
        <v>1953</v>
      </c>
      <c r="L42">
        <v>24</v>
      </c>
      <c r="M42">
        <v>773</v>
      </c>
      <c r="N42" t="s">
        <v>21</v>
      </c>
      <c r="O42">
        <v>33.974649200000002</v>
      </c>
      <c r="P42">
        <v>-118.39554339999999</v>
      </c>
      <c r="Q42">
        <v>3.3136499777404733</v>
      </c>
    </row>
    <row r="43" spans="1:17" hidden="1" x14ac:dyDescent="0.3">
      <c r="A43" t="s">
        <v>17</v>
      </c>
      <c r="B43" t="s">
        <v>82</v>
      </c>
      <c r="C43" t="s">
        <v>46</v>
      </c>
      <c r="D43" t="s">
        <v>20</v>
      </c>
      <c r="E43">
        <v>90045</v>
      </c>
      <c r="F43">
        <v>1299000</v>
      </c>
      <c r="G43">
        <v>3</v>
      </c>
      <c r="H43">
        <v>2</v>
      </c>
      <c r="I43">
        <v>1040</v>
      </c>
      <c r="J43">
        <v>6581</v>
      </c>
      <c r="K43">
        <v>1952</v>
      </c>
      <c r="L43">
        <v>140</v>
      </c>
      <c r="M43">
        <v>1249</v>
      </c>
      <c r="N43" t="s">
        <v>21</v>
      </c>
      <c r="O43">
        <v>33.954645599999999</v>
      </c>
      <c r="P43">
        <v>-118.42095999999999</v>
      </c>
      <c r="Q43">
        <v>1.4081493584833658</v>
      </c>
    </row>
    <row r="44" spans="1:17" hidden="1" x14ac:dyDescent="0.3">
      <c r="A44" t="s">
        <v>17</v>
      </c>
      <c r="B44" t="s">
        <v>83</v>
      </c>
      <c r="C44" t="s">
        <v>46</v>
      </c>
      <c r="D44" t="s">
        <v>20</v>
      </c>
      <c r="E44">
        <v>90045</v>
      </c>
      <c r="F44">
        <v>1599000</v>
      </c>
      <c r="G44">
        <v>4</v>
      </c>
      <c r="H44">
        <v>3</v>
      </c>
      <c r="I44">
        <v>2103</v>
      </c>
      <c r="J44">
        <v>6601</v>
      </c>
      <c r="K44">
        <v>1952</v>
      </c>
      <c r="L44">
        <v>61</v>
      </c>
      <c r="M44">
        <v>760</v>
      </c>
      <c r="N44" t="s">
        <v>21</v>
      </c>
      <c r="O44">
        <v>33.955844900000002</v>
      </c>
      <c r="P44">
        <v>-118.42031</v>
      </c>
      <c r="Q44">
        <v>1.4671651728447743</v>
      </c>
    </row>
    <row r="45" spans="1:17" hidden="1" x14ac:dyDescent="0.3">
      <c r="A45" t="s">
        <v>17</v>
      </c>
      <c r="B45" t="s">
        <v>84</v>
      </c>
      <c r="C45" t="s">
        <v>46</v>
      </c>
      <c r="D45" t="s">
        <v>20</v>
      </c>
      <c r="E45">
        <v>90045</v>
      </c>
      <c r="F45">
        <v>1899000</v>
      </c>
      <c r="G45">
        <v>5</v>
      </c>
      <c r="H45">
        <v>3</v>
      </c>
      <c r="I45">
        <v>2732</v>
      </c>
      <c r="J45">
        <v>6150</v>
      </c>
      <c r="K45">
        <v>1950</v>
      </c>
      <c r="L45">
        <v>46</v>
      </c>
      <c r="M45">
        <v>695</v>
      </c>
      <c r="N45" t="s">
        <v>21</v>
      </c>
      <c r="O45">
        <v>33.975246599999998</v>
      </c>
      <c r="P45">
        <v>-118.3977115</v>
      </c>
      <c r="Q45">
        <v>3.231302265319373</v>
      </c>
    </row>
    <row r="46" spans="1:17" hidden="1" x14ac:dyDescent="0.3">
      <c r="A46" t="s">
        <v>17</v>
      </c>
      <c r="B46" t="s">
        <v>85</v>
      </c>
      <c r="C46" t="s">
        <v>46</v>
      </c>
      <c r="D46" t="s">
        <v>20</v>
      </c>
      <c r="E46">
        <v>90045</v>
      </c>
      <c r="F46">
        <v>1550000</v>
      </c>
      <c r="G46">
        <v>3</v>
      </c>
      <c r="H46">
        <v>2</v>
      </c>
      <c r="I46">
        <v>1708</v>
      </c>
      <c r="J46">
        <v>6078</v>
      </c>
      <c r="K46">
        <v>1947</v>
      </c>
      <c r="L46">
        <v>49</v>
      </c>
      <c r="M46">
        <v>907</v>
      </c>
      <c r="N46" t="s">
        <v>21</v>
      </c>
      <c r="O46">
        <v>33.962434399999999</v>
      </c>
      <c r="P46">
        <v>-118.42507000000001</v>
      </c>
      <c r="Q46">
        <v>1.4411670952843225</v>
      </c>
    </row>
    <row r="47" spans="1:17" hidden="1" x14ac:dyDescent="0.3">
      <c r="A47" t="s">
        <v>17</v>
      </c>
      <c r="B47" t="s">
        <v>86</v>
      </c>
      <c r="C47" t="s">
        <v>46</v>
      </c>
      <c r="D47" t="s">
        <v>20</v>
      </c>
      <c r="E47">
        <v>90045</v>
      </c>
      <c r="F47">
        <v>1595000</v>
      </c>
      <c r="G47">
        <v>3</v>
      </c>
      <c r="H47">
        <v>2.5</v>
      </c>
      <c r="I47">
        <v>1809</v>
      </c>
      <c r="J47">
        <v>5372</v>
      </c>
      <c r="K47">
        <v>1942</v>
      </c>
      <c r="L47">
        <v>29</v>
      </c>
      <c r="M47">
        <v>882</v>
      </c>
      <c r="N47" t="s">
        <v>21</v>
      </c>
      <c r="O47">
        <v>33.9604292</v>
      </c>
      <c r="P47">
        <v>-118.4242765</v>
      </c>
      <c r="Q47">
        <v>1.3967884716658825</v>
      </c>
    </row>
    <row r="48" spans="1:17" hidden="1" x14ac:dyDescent="0.3">
      <c r="A48" t="s">
        <v>17</v>
      </c>
      <c r="B48" t="s">
        <v>87</v>
      </c>
      <c r="C48" t="s">
        <v>46</v>
      </c>
      <c r="D48" t="s">
        <v>20</v>
      </c>
      <c r="E48">
        <v>90045</v>
      </c>
      <c r="F48">
        <v>2600000</v>
      </c>
      <c r="G48">
        <v>5</v>
      </c>
      <c r="H48">
        <v>4</v>
      </c>
      <c r="I48">
        <v>3184</v>
      </c>
      <c r="J48">
        <v>6301</v>
      </c>
      <c r="K48">
        <v>1979</v>
      </c>
      <c r="L48">
        <v>49</v>
      </c>
      <c r="M48">
        <v>817</v>
      </c>
      <c r="N48" t="s">
        <v>21</v>
      </c>
      <c r="O48">
        <v>33.975310700000001</v>
      </c>
      <c r="P48">
        <v>-118.39973999999999</v>
      </c>
      <c r="Q48">
        <v>3.1376020806715599</v>
      </c>
    </row>
    <row r="49" spans="1:17" hidden="1" x14ac:dyDescent="0.3">
      <c r="A49" t="s">
        <v>17</v>
      </c>
      <c r="B49" t="s">
        <v>89</v>
      </c>
      <c r="C49" t="s">
        <v>46</v>
      </c>
      <c r="D49" t="s">
        <v>20</v>
      </c>
      <c r="E49">
        <v>90045</v>
      </c>
      <c r="F49">
        <v>1699000</v>
      </c>
      <c r="G49">
        <v>3</v>
      </c>
      <c r="H49">
        <v>2.5</v>
      </c>
      <c r="I49">
        <v>1839</v>
      </c>
      <c r="J49">
        <v>6047</v>
      </c>
      <c r="K49">
        <v>1951</v>
      </c>
      <c r="L49">
        <v>1</v>
      </c>
      <c r="M49">
        <v>924</v>
      </c>
      <c r="N49" t="s">
        <v>21</v>
      </c>
      <c r="O49">
        <v>33.9750424</v>
      </c>
      <c r="P49">
        <v>-118.401627</v>
      </c>
      <c r="Q49">
        <v>3.0385727946968459</v>
      </c>
    </row>
    <row r="50" spans="1:17" hidden="1" x14ac:dyDescent="0.3">
      <c r="A50" t="s">
        <v>17</v>
      </c>
      <c r="B50" t="s">
        <v>90</v>
      </c>
      <c r="C50" t="s">
        <v>46</v>
      </c>
      <c r="D50" t="s">
        <v>20</v>
      </c>
      <c r="E50">
        <v>90045</v>
      </c>
      <c r="F50">
        <v>1899000</v>
      </c>
      <c r="G50">
        <v>4</v>
      </c>
      <c r="H50">
        <v>3</v>
      </c>
      <c r="I50">
        <v>2438</v>
      </c>
      <c r="J50">
        <v>7701</v>
      </c>
      <c r="K50">
        <v>1955</v>
      </c>
      <c r="L50">
        <v>82</v>
      </c>
      <c r="M50">
        <v>779</v>
      </c>
      <c r="N50" t="s">
        <v>21</v>
      </c>
      <c r="O50">
        <v>33.954666000000003</v>
      </c>
      <c r="P50">
        <v>-118.427286</v>
      </c>
      <c r="Q50">
        <v>1.0623717136717397</v>
      </c>
    </row>
    <row r="51" spans="1:17" hidden="1" x14ac:dyDescent="0.3">
      <c r="A51" t="s">
        <v>17</v>
      </c>
      <c r="B51" t="s">
        <v>93</v>
      </c>
      <c r="C51" t="s">
        <v>46</v>
      </c>
      <c r="D51" t="s">
        <v>20</v>
      </c>
      <c r="E51">
        <v>90045</v>
      </c>
      <c r="F51">
        <v>1899000</v>
      </c>
      <c r="G51">
        <v>5</v>
      </c>
      <c r="H51">
        <v>3.5</v>
      </c>
      <c r="I51">
        <v>2637</v>
      </c>
      <c r="J51">
        <v>6638</v>
      </c>
      <c r="K51">
        <v>1958</v>
      </c>
      <c r="L51">
        <v>53</v>
      </c>
      <c r="M51">
        <v>720</v>
      </c>
      <c r="N51" t="s">
        <v>21</v>
      </c>
      <c r="O51">
        <v>33.956505800000002</v>
      </c>
      <c r="P51">
        <v>-118.4267771</v>
      </c>
      <c r="Q51">
        <v>1.138579661375444</v>
      </c>
    </row>
    <row r="52" spans="1:17" hidden="1" x14ac:dyDescent="0.3">
      <c r="A52" t="s">
        <v>17</v>
      </c>
      <c r="B52" t="s">
        <v>95</v>
      </c>
      <c r="C52" t="s">
        <v>46</v>
      </c>
      <c r="D52" t="s">
        <v>20</v>
      </c>
      <c r="E52">
        <v>90045</v>
      </c>
      <c r="F52">
        <v>1995000</v>
      </c>
      <c r="G52">
        <v>4</v>
      </c>
      <c r="H52">
        <v>3</v>
      </c>
      <c r="I52">
        <v>2166</v>
      </c>
      <c r="J52">
        <v>7519</v>
      </c>
      <c r="K52">
        <v>1951</v>
      </c>
      <c r="L52">
        <v>12</v>
      </c>
      <c r="M52">
        <v>921</v>
      </c>
      <c r="N52" t="s">
        <v>21</v>
      </c>
      <c r="O52">
        <v>33.971552799999998</v>
      </c>
      <c r="P52">
        <v>-118.40446660000001</v>
      </c>
      <c r="Q52">
        <v>2.7676473148255472</v>
      </c>
    </row>
    <row r="53" spans="1:17" hidden="1" x14ac:dyDescent="0.3">
      <c r="A53" t="s">
        <v>17</v>
      </c>
      <c r="B53" t="s">
        <v>96</v>
      </c>
      <c r="C53" t="s">
        <v>46</v>
      </c>
      <c r="D53" t="s">
        <v>20</v>
      </c>
      <c r="E53">
        <v>90045</v>
      </c>
      <c r="F53">
        <v>1200000</v>
      </c>
      <c r="G53">
        <v>3</v>
      </c>
      <c r="H53">
        <v>1</v>
      </c>
      <c r="I53">
        <v>1118</v>
      </c>
      <c r="J53">
        <v>5265</v>
      </c>
      <c r="K53">
        <v>1948</v>
      </c>
      <c r="L53">
        <v>10</v>
      </c>
      <c r="M53">
        <v>1073</v>
      </c>
      <c r="N53" t="s">
        <v>21</v>
      </c>
      <c r="O53">
        <v>33.970519000000003</v>
      </c>
      <c r="P53">
        <v>-118.407158</v>
      </c>
      <c r="Q53">
        <v>2.5997699587615739</v>
      </c>
    </row>
    <row r="54" spans="1:17" hidden="1" x14ac:dyDescent="0.3">
      <c r="A54" t="s">
        <v>17</v>
      </c>
      <c r="B54" t="s">
        <v>98</v>
      </c>
      <c r="C54" t="s">
        <v>46</v>
      </c>
      <c r="D54" t="s">
        <v>20</v>
      </c>
      <c r="E54">
        <v>90045</v>
      </c>
      <c r="F54">
        <v>1799000</v>
      </c>
      <c r="G54">
        <v>4</v>
      </c>
      <c r="H54">
        <v>2</v>
      </c>
      <c r="I54">
        <v>2002</v>
      </c>
      <c r="J54">
        <v>5601</v>
      </c>
      <c r="K54">
        <v>1948</v>
      </c>
      <c r="L54">
        <v>1</v>
      </c>
      <c r="M54">
        <v>899</v>
      </c>
      <c r="N54" t="s">
        <v>21</v>
      </c>
      <c r="O54">
        <v>33.970009500000003</v>
      </c>
      <c r="P54">
        <v>-118.40838770000001</v>
      </c>
      <c r="Q54">
        <v>2.5217093019734258</v>
      </c>
    </row>
    <row r="55" spans="1:17" hidden="1" x14ac:dyDescent="0.3">
      <c r="A55" t="s">
        <v>17</v>
      </c>
      <c r="B55" t="s">
        <v>99</v>
      </c>
      <c r="C55" t="s">
        <v>46</v>
      </c>
      <c r="D55" t="s">
        <v>20</v>
      </c>
      <c r="E55">
        <v>90045</v>
      </c>
      <c r="F55">
        <v>1795000</v>
      </c>
      <c r="G55">
        <v>4</v>
      </c>
      <c r="H55">
        <v>3</v>
      </c>
      <c r="I55">
        <v>1813</v>
      </c>
      <c r="J55">
        <v>5775</v>
      </c>
      <c r="K55">
        <v>1948</v>
      </c>
      <c r="L55">
        <v>6</v>
      </c>
      <c r="M55">
        <v>990</v>
      </c>
      <c r="N55" t="s">
        <v>21</v>
      </c>
      <c r="O55">
        <v>33.969914500000002</v>
      </c>
      <c r="P55">
        <v>-118.40829909999999</v>
      </c>
      <c r="Q55">
        <v>2.5222074995304116</v>
      </c>
    </row>
    <row r="56" spans="1:17" hidden="1" x14ac:dyDescent="0.3">
      <c r="A56" t="s">
        <v>17</v>
      </c>
      <c r="B56" t="s">
        <v>100</v>
      </c>
      <c r="C56" t="s">
        <v>46</v>
      </c>
      <c r="D56" t="s">
        <v>20</v>
      </c>
      <c r="E56">
        <v>90045</v>
      </c>
      <c r="F56">
        <v>1995000</v>
      </c>
      <c r="G56">
        <v>4</v>
      </c>
      <c r="H56">
        <v>3</v>
      </c>
      <c r="I56">
        <v>1918</v>
      </c>
      <c r="J56">
        <v>5723</v>
      </c>
      <c r="K56">
        <v>1948</v>
      </c>
      <c r="L56">
        <v>13</v>
      </c>
      <c r="M56">
        <v>1040</v>
      </c>
      <c r="N56" t="s">
        <v>21</v>
      </c>
      <c r="O56">
        <v>33.969614</v>
      </c>
      <c r="P56">
        <v>-118.40917</v>
      </c>
      <c r="Q56">
        <v>2.4692805757485057</v>
      </c>
    </row>
    <row r="57" spans="1:17" hidden="1" x14ac:dyDescent="0.3">
      <c r="A57" t="s">
        <v>17</v>
      </c>
      <c r="B57" t="s">
        <v>101</v>
      </c>
      <c r="C57" t="s">
        <v>46</v>
      </c>
      <c r="D57" t="s">
        <v>20</v>
      </c>
      <c r="E57">
        <v>90045</v>
      </c>
      <c r="F57">
        <v>971750</v>
      </c>
      <c r="G57">
        <v>2</v>
      </c>
      <c r="H57">
        <v>1</v>
      </c>
      <c r="I57">
        <v>804</v>
      </c>
      <c r="J57">
        <v>5609</v>
      </c>
      <c r="K57">
        <v>1950</v>
      </c>
      <c r="L57">
        <v>26</v>
      </c>
      <c r="M57">
        <v>1209</v>
      </c>
      <c r="N57" t="s">
        <v>21</v>
      </c>
      <c r="O57">
        <v>33.965518400000001</v>
      </c>
      <c r="P57">
        <v>-118.37343</v>
      </c>
      <c r="Q57">
        <v>4.2338247934995143</v>
      </c>
    </row>
    <row r="58" spans="1:17" hidden="1" x14ac:dyDescent="0.3">
      <c r="A58" t="s">
        <v>17</v>
      </c>
      <c r="B58" t="s">
        <v>102</v>
      </c>
      <c r="C58" t="s">
        <v>46</v>
      </c>
      <c r="D58" t="s">
        <v>20</v>
      </c>
      <c r="E58">
        <v>90045</v>
      </c>
      <c r="F58">
        <v>1795000</v>
      </c>
      <c r="G58">
        <v>4</v>
      </c>
      <c r="H58">
        <v>3</v>
      </c>
      <c r="I58">
        <v>2548</v>
      </c>
      <c r="J58">
        <v>8041</v>
      </c>
      <c r="K58">
        <v>1950</v>
      </c>
      <c r="L58">
        <v>8</v>
      </c>
      <c r="M58">
        <v>704</v>
      </c>
      <c r="N58" t="s">
        <v>21</v>
      </c>
      <c r="O58">
        <v>33.970280700000004</v>
      </c>
      <c r="P58">
        <v>-118.40467200000001</v>
      </c>
      <c r="Q58">
        <v>2.7100614899047319</v>
      </c>
    </row>
    <row r="59" spans="1:17" hidden="1" x14ac:dyDescent="0.3">
      <c r="A59" t="s">
        <v>17</v>
      </c>
      <c r="B59" t="s">
        <v>103</v>
      </c>
      <c r="C59" t="s">
        <v>46</v>
      </c>
      <c r="D59" t="s">
        <v>20</v>
      </c>
      <c r="E59">
        <v>90045</v>
      </c>
      <c r="F59">
        <v>1195000</v>
      </c>
      <c r="G59">
        <v>4</v>
      </c>
      <c r="H59">
        <v>2</v>
      </c>
      <c r="I59">
        <v>1563</v>
      </c>
      <c r="J59">
        <v>6001</v>
      </c>
      <c r="K59">
        <v>1944</v>
      </c>
      <c r="L59">
        <v>34</v>
      </c>
      <c r="M59">
        <v>765</v>
      </c>
      <c r="N59" t="s">
        <v>21</v>
      </c>
      <c r="O59">
        <v>33.968929899999999</v>
      </c>
      <c r="P59">
        <v>-118.39516999999999</v>
      </c>
      <c r="Q59">
        <v>3.1431004960712539</v>
      </c>
    </row>
    <row r="60" spans="1:17" hidden="1" x14ac:dyDescent="0.3">
      <c r="A60" t="s">
        <v>17</v>
      </c>
      <c r="B60" t="s">
        <v>104</v>
      </c>
      <c r="C60" t="s">
        <v>46</v>
      </c>
      <c r="D60" t="s">
        <v>20</v>
      </c>
      <c r="E60">
        <v>90045</v>
      </c>
      <c r="F60">
        <v>1749000</v>
      </c>
      <c r="G60">
        <v>3</v>
      </c>
      <c r="H60">
        <v>2</v>
      </c>
      <c r="I60">
        <v>1488</v>
      </c>
      <c r="J60">
        <v>6311</v>
      </c>
      <c r="K60">
        <v>1949</v>
      </c>
      <c r="L60">
        <v>12</v>
      </c>
      <c r="M60">
        <v>1175</v>
      </c>
      <c r="N60" t="s">
        <v>21</v>
      </c>
      <c r="O60">
        <v>33.971013399999997</v>
      </c>
      <c r="P60">
        <v>-118.40106</v>
      </c>
      <c r="Q60">
        <v>2.9130180866506539</v>
      </c>
    </row>
    <row r="61" spans="1:17" hidden="1" x14ac:dyDescent="0.3">
      <c r="A61" t="s">
        <v>17</v>
      </c>
      <c r="B61" t="s">
        <v>105</v>
      </c>
      <c r="C61" t="s">
        <v>46</v>
      </c>
      <c r="D61" t="s">
        <v>20</v>
      </c>
      <c r="E61">
        <v>90045</v>
      </c>
      <c r="F61">
        <v>1395000</v>
      </c>
      <c r="G61">
        <v>3</v>
      </c>
      <c r="H61">
        <v>2</v>
      </c>
      <c r="I61">
        <v>1407</v>
      </c>
      <c r="J61">
        <v>7086</v>
      </c>
      <c r="K61">
        <v>1944</v>
      </c>
      <c r="L61">
        <v>10</v>
      </c>
      <c r="M61">
        <v>991</v>
      </c>
      <c r="N61" t="s">
        <v>21</v>
      </c>
      <c r="O61">
        <v>33.968371500000003</v>
      </c>
      <c r="P61">
        <v>-118.39530000000001</v>
      </c>
      <c r="Q61">
        <v>3.1199747177357815</v>
      </c>
    </row>
    <row r="62" spans="1:17" hidden="1" x14ac:dyDescent="0.3">
      <c r="A62" t="s">
        <v>17</v>
      </c>
      <c r="B62" t="s">
        <v>106</v>
      </c>
      <c r="C62" t="s">
        <v>46</v>
      </c>
      <c r="D62" t="s">
        <v>20</v>
      </c>
      <c r="E62">
        <v>90045</v>
      </c>
      <c r="F62">
        <v>1595000</v>
      </c>
      <c r="G62">
        <v>3</v>
      </c>
      <c r="H62">
        <v>2</v>
      </c>
      <c r="I62">
        <v>1456</v>
      </c>
      <c r="J62">
        <v>6041</v>
      </c>
      <c r="K62">
        <v>1944</v>
      </c>
      <c r="L62">
        <v>18</v>
      </c>
      <c r="M62">
        <v>1095</v>
      </c>
      <c r="N62" t="s">
        <v>21</v>
      </c>
      <c r="O62">
        <v>33.967611099999999</v>
      </c>
      <c r="P62">
        <v>-118.3949923</v>
      </c>
      <c r="Q62">
        <v>3.1144005770364176</v>
      </c>
    </row>
    <row r="63" spans="1:17" hidden="1" x14ac:dyDescent="0.3">
      <c r="A63" t="s">
        <v>17</v>
      </c>
      <c r="B63" t="s">
        <v>107</v>
      </c>
      <c r="C63" t="s">
        <v>46</v>
      </c>
      <c r="D63" t="s">
        <v>20</v>
      </c>
      <c r="E63">
        <v>90045</v>
      </c>
      <c r="F63">
        <v>1638000</v>
      </c>
      <c r="G63">
        <v>4</v>
      </c>
      <c r="H63">
        <v>3</v>
      </c>
      <c r="I63">
        <v>1817</v>
      </c>
      <c r="J63">
        <v>5798</v>
      </c>
      <c r="K63">
        <v>1947</v>
      </c>
      <c r="L63">
        <v>8</v>
      </c>
      <c r="M63">
        <v>901</v>
      </c>
      <c r="N63" t="s">
        <v>21</v>
      </c>
      <c r="O63">
        <v>33.966718999999998</v>
      </c>
      <c r="P63">
        <v>-118.3825468</v>
      </c>
      <c r="Q63">
        <v>3.7578130994722567</v>
      </c>
    </row>
    <row r="64" spans="1:17" hidden="1" x14ac:dyDescent="0.3">
      <c r="A64" t="s">
        <v>17</v>
      </c>
      <c r="B64" t="s">
        <v>108</v>
      </c>
      <c r="C64" t="s">
        <v>46</v>
      </c>
      <c r="D64" t="s">
        <v>20</v>
      </c>
      <c r="E64">
        <v>90045</v>
      </c>
      <c r="F64">
        <v>2399000</v>
      </c>
      <c r="G64">
        <v>4</v>
      </c>
      <c r="H64">
        <v>3</v>
      </c>
      <c r="I64">
        <v>2700</v>
      </c>
      <c r="J64">
        <v>5869</v>
      </c>
      <c r="K64">
        <v>2010</v>
      </c>
      <c r="L64">
        <v>139</v>
      </c>
      <c r="M64">
        <v>889</v>
      </c>
      <c r="N64" t="s">
        <v>21</v>
      </c>
      <c r="O64">
        <v>33.966116100000001</v>
      </c>
      <c r="P64">
        <v>-118.4212848</v>
      </c>
      <c r="Q64">
        <v>1.7706133649525286</v>
      </c>
    </row>
    <row r="65" spans="1:17" hidden="1" x14ac:dyDescent="0.3">
      <c r="A65" t="s">
        <v>17</v>
      </c>
      <c r="B65" t="s">
        <v>109</v>
      </c>
      <c r="C65" t="s">
        <v>46</v>
      </c>
      <c r="D65" t="s">
        <v>20</v>
      </c>
      <c r="E65">
        <v>90045</v>
      </c>
      <c r="F65">
        <v>1899000</v>
      </c>
      <c r="G65">
        <v>3</v>
      </c>
      <c r="H65">
        <v>2</v>
      </c>
      <c r="I65">
        <v>1900</v>
      </c>
      <c r="J65">
        <v>5899</v>
      </c>
      <c r="K65">
        <v>1948</v>
      </c>
      <c r="L65">
        <v>4</v>
      </c>
      <c r="M65">
        <v>999</v>
      </c>
      <c r="N65" t="s">
        <v>21</v>
      </c>
      <c r="O65">
        <v>33.967471199999999</v>
      </c>
      <c r="P65">
        <v>-118.4134131</v>
      </c>
      <c r="Q65">
        <v>2.185065268395455</v>
      </c>
    </row>
    <row r="66" spans="1:17" hidden="1" x14ac:dyDescent="0.3">
      <c r="A66" t="s">
        <v>17</v>
      </c>
      <c r="B66" t="s">
        <v>110</v>
      </c>
      <c r="C66" t="s">
        <v>46</v>
      </c>
      <c r="D66" t="s">
        <v>20</v>
      </c>
      <c r="E66">
        <v>90045</v>
      </c>
      <c r="F66">
        <v>1499000</v>
      </c>
      <c r="G66">
        <v>4</v>
      </c>
      <c r="H66">
        <v>2</v>
      </c>
      <c r="I66">
        <v>1522</v>
      </c>
      <c r="J66">
        <v>4801</v>
      </c>
      <c r="K66">
        <v>1944</v>
      </c>
      <c r="L66">
        <v>5</v>
      </c>
      <c r="M66">
        <v>985</v>
      </c>
      <c r="N66" t="s">
        <v>21</v>
      </c>
      <c r="O66">
        <v>33.965628299999999</v>
      </c>
      <c r="P66">
        <v>-118.41596800000001</v>
      </c>
      <c r="Q66">
        <v>1.9922561775706542</v>
      </c>
    </row>
    <row r="67" spans="1:17" hidden="1" x14ac:dyDescent="0.3">
      <c r="A67" t="s">
        <v>17</v>
      </c>
      <c r="B67" t="s">
        <v>111</v>
      </c>
      <c r="C67" t="s">
        <v>46</v>
      </c>
      <c r="D67" t="s">
        <v>20</v>
      </c>
      <c r="E67">
        <v>90045</v>
      </c>
      <c r="F67">
        <v>1485000</v>
      </c>
      <c r="G67">
        <v>2</v>
      </c>
      <c r="H67">
        <v>2</v>
      </c>
      <c r="I67">
        <v>1288</v>
      </c>
      <c r="J67">
        <v>5506</v>
      </c>
      <c r="K67">
        <v>1941</v>
      </c>
      <c r="L67">
        <v>25</v>
      </c>
      <c r="M67">
        <v>1153</v>
      </c>
      <c r="N67" t="s">
        <v>21</v>
      </c>
      <c r="O67">
        <v>33.964117799999997</v>
      </c>
      <c r="P67">
        <v>-118.42198999999999</v>
      </c>
      <c r="Q67">
        <v>1.6517748884607197</v>
      </c>
    </row>
    <row r="68" spans="1:17" hidden="1" x14ac:dyDescent="0.3">
      <c r="A68" t="s">
        <v>17</v>
      </c>
      <c r="B68" t="s">
        <v>112</v>
      </c>
      <c r="C68" t="s">
        <v>46</v>
      </c>
      <c r="D68" t="s">
        <v>20</v>
      </c>
      <c r="E68">
        <v>90045</v>
      </c>
      <c r="F68">
        <v>2495000</v>
      </c>
      <c r="G68">
        <v>5</v>
      </c>
      <c r="H68">
        <v>3</v>
      </c>
      <c r="I68">
        <v>2920</v>
      </c>
      <c r="J68">
        <v>10637</v>
      </c>
      <c r="K68">
        <v>1950</v>
      </c>
      <c r="L68">
        <v>15</v>
      </c>
      <c r="M68">
        <v>854</v>
      </c>
      <c r="N68" t="s">
        <v>21</v>
      </c>
      <c r="O68">
        <v>33.9686576</v>
      </c>
      <c r="P68">
        <v>-118.40029</v>
      </c>
      <c r="Q68">
        <v>2.8720791511836117</v>
      </c>
    </row>
    <row r="69" spans="1:17" hidden="1" x14ac:dyDescent="0.3">
      <c r="A69" t="s">
        <v>17</v>
      </c>
      <c r="B69" t="s">
        <v>113</v>
      </c>
      <c r="C69" t="s">
        <v>46</v>
      </c>
      <c r="D69" t="s">
        <v>20</v>
      </c>
      <c r="E69">
        <v>90045</v>
      </c>
      <c r="F69">
        <v>1795000</v>
      </c>
      <c r="G69">
        <v>2</v>
      </c>
      <c r="H69">
        <v>2.5</v>
      </c>
      <c r="I69">
        <v>1888</v>
      </c>
      <c r="J69">
        <v>7309</v>
      </c>
      <c r="K69">
        <v>1950</v>
      </c>
      <c r="L69">
        <v>7</v>
      </c>
      <c r="M69">
        <v>951</v>
      </c>
      <c r="N69" t="s">
        <v>21</v>
      </c>
      <c r="O69">
        <v>33.9685585</v>
      </c>
      <c r="P69">
        <v>-118.40065</v>
      </c>
      <c r="Q69">
        <v>2.8506257108551898</v>
      </c>
    </row>
    <row r="70" spans="1:17" hidden="1" x14ac:dyDescent="0.3">
      <c r="A70" t="s">
        <v>17</v>
      </c>
      <c r="B70" t="s">
        <v>116</v>
      </c>
      <c r="C70" t="s">
        <v>46</v>
      </c>
      <c r="D70" t="s">
        <v>20</v>
      </c>
      <c r="E70">
        <v>90045</v>
      </c>
      <c r="F70">
        <v>1400000</v>
      </c>
      <c r="G70">
        <v>3</v>
      </c>
      <c r="H70">
        <v>2</v>
      </c>
      <c r="I70">
        <v>1502</v>
      </c>
      <c r="J70">
        <v>6072</v>
      </c>
      <c r="K70">
        <v>1945</v>
      </c>
      <c r="L70">
        <v>1</v>
      </c>
      <c r="M70">
        <v>932</v>
      </c>
      <c r="N70" t="s">
        <v>21</v>
      </c>
      <c r="O70">
        <v>33.965828999999999</v>
      </c>
      <c r="P70">
        <v>-118.40861959999999</v>
      </c>
      <c r="Q70">
        <v>2.358984701383493</v>
      </c>
    </row>
    <row r="71" spans="1:17" hidden="1" x14ac:dyDescent="0.3">
      <c r="A71" t="s">
        <v>17</v>
      </c>
      <c r="B71" t="s">
        <v>117</v>
      </c>
      <c r="C71" t="s">
        <v>46</v>
      </c>
      <c r="D71" t="s">
        <v>20</v>
      </c>
      <c r="E71">
        <v>90045</v>
      </c>
      <c r="F71">
        <v>2099000</v>
      </c>
      <c r="G71">
        <v>4</v>
      </c>
      <c r="H71">
        <v>3.5</v>
      </c>
      <c r="I71">
        <v>2280</v>
      </c>
      <c r="J71">
        <v>6000</v>
      </c>
      <c r="K71">
        <v>1941</v>
      </c>
      <c r="L71">
        <v>19</v>
      </c>
      <c r="M71">
        <v>921</v>
      </c>
      <c r="N71" t="s">
        <v>21</v>
      </c>
      <c r="O71">
        <v>33.964875900000003</v>
      </c>
      <c r="P71">
        <v>-118.3947022</v>
      </c>
      <c r="Q71">
        <v>3.0585683788928915</v>
      </c>
    </row>
    <row r="72" spans="1:17" hidden="1" x14ac:dyDescent="0.3">
      <c r="A72" t="s">
        <v>17</v>
      </c>
      <c r="B72" t="s">
        <v>118</v>
      </c>
      <c r="C72" t="s">
        <v>46</v>
      </c>
      <c r="D72" t="s">
        <v>20</v>
      </c>
      <c r="E72">
        <v>90045</v>
      </c>
      <c r="F72">
        <v>1525000</v>
      </c>
      <c r="G72">
        <v>3</v>
      </c>
      <c r="H72">
        <v>2</v>
      </c>
      <c r="I72">
        <v>1400</v>
      </c>
      <c r="J72">
        <v>5249</v>
      </c>
      <c r="K72">
        <v>1950</v>
      </c>
      <c r="L72">
        <v>13</v>
      </c>
      <c r="M72">
        <v>1089</v>
      </c>
      <c r="N72" t="s">
        <v>21</v>
      </c>
      <c r="O72">
        <v>33.963599100000003</v>
      </c>
      <c r="P72">
        <v>-118.4133666</v>
      </c>
      <c r="Q72">
        <v>2.0463705762890605</v>
      </c>
    </row>
    <row r="73" spans="1:17" hidden="1" x14ac:dyDescent="0.3">
      <c r="A73" t="s">
        <v>17</v>
      </c>
      <c r="B73" t="s">
        <v>119</v>
      </c>
      <c r="C73" t="s">
        <v>46</v>
      </c>
      <c r="D73" t="s">
        <v>20</v>
      </c>
      <c r="E73">
        <v>90045</v>
      </c>
      <c r="F73">
        <v>1795000</v>
      </c>
      <c r="G73">
        <v>4</v>
      </c>
      <c r="H73">
        <v>2</v>
      </c>
      <c r="I73">
        <v>1705</v>
      </c>
      <c r="J73">
        <v>6029</v>
      </c>
      <c r="K73">
        <v>1946</v>
      </c>
      <c r="L73">
        <v>5</v>
      </c>
      <c r="M73">
        <v>1053</v>
      </c>
      <c r="N73" t="s">
        <v>21</v>
      </c>
      <c r="O73">
        <v>33.963809300000001</v>
      </c>
      <c r="P73">
        <v>-118.4095226</v>
      </c>
      <c r="Q73">
        <v>2.2485926886723542</v>
      </c>
    </row>
    <row r="74" spans="1:17" hidden="1" x14ac:dyDescent="0.3">
      <c r="A74" t="s">
        <v>17</v>
      </c>
      <c r="B74" t="s">
        <v>120</v>
      </c>
      <c r="C74" t="s">
        <v>46</v>
      </c>
      <c r="D74" t="s">
        <v>20</v>
      </c>
      <c r="E74">
        <v>90045</v>
      </c>
      <c r="F74">
        <v>1795000</v>
      </c>
      <c r="G74">
        <v>5</v>
      </c>
      <c r="H74">
        <v>4</v>
      </c>
      <c r="I74">
        <v>2238</v>
      </c>
      <c r="J74">
        <v>6792</v>
      </c>
      <c r="K74">
        <v>1944</v>
      </c>
      <c r="L74">
        <v>83</v>
      </c>
      <c r="M74">
        <v>802</v>
      </c>
      <c r="N74" t="s">
        <v>21</v>
      </c>
      <c r="O74">
        <v>33.964065099999999</v>
      </c>
      <c r="P74">
        <v>-118.39668</v>
      </c>
      <c r="Q74">
        <v>2.9328208079620155</v>
      </c>
    </row>
    <row r="75" spans="1:17" hidden="1" x14ac:dyDescent="0.3">
      <c r="A75" t="s">
        <v>17</v>
      </c>
      <c r="B75" t="s">
        <v>121</v>
      </c>
      <c r="C75" t="s">
        <v>46</v>
      </c>
      <c r="D75" t="s">
        <v>20</v>
      </c>
      <c r="E75">
        <v>90045</v>
      </c>
      <c r="F75">
        <v>1399000</v>
      </c>
      <c r="G75">
        <v>3</v>
      </c>
      <c r="H75">
        <v>2</v>
      </c>
      <c r="I75">
        <v>1484</v>
      </c>
      <c r="J75">
        <v>6017</v>
      </c>
      <c r="K75">
        <v>1947</v>
      </c>
      <c r="L75">
        <v>5</v>
      </c>
      <c r="M75">
        <v>943</v>
      </c>
      <c r="N75" t="s">
        <v>21</v>
      </c>
      <c r="O75">
        <v>33.964037400000002</v>
      </c>
      <c r="P75">
        <v>-118.3835263</v>
      </c>
      <c r="Q75">
        <v>3.6490557209038186</v>
      </c>
    </row>
    <row r="76" spans="1:17" hidden="1" x14ac:dyDescent="0.3">
      <c r="A76" t="s">
        <v>17</v>
      </c>
      <c r="B76" t="s">
        <v>122</v>
      </c>
      <c r="C76" t="s">
        <v>46</v>
      </c>
      <c r="D76" t="s">
        <v>20</v>
      </c>
      <c r="E76">
        <v>90045</v>
      </c>
      <c r="F76">
        <v>1549000</v>
      </c>
      <c r="G76">
        <v>3</v>
      </c>
      <c r="H76">
        <v>3</v>
      </c>
      <c r="I76">
        <v>1780</v>
      </c>
      <c r="J76">
        <v>6003</v>
      </c>
      <c r="K76">
        <v>1946</v>
      </c>
      <c r="L76">
        <v>19</v>
      </c>
      <c r="M76">
        <v>870</v>
      </c>
      <c r="N76" t="s">
        <v>21</v>
      </c>
      <c r="O76">
        <v>33.964037099999999</v>
      </c>
      <c r="P76">
        <v>-118.38097</v>
      </c>
      <c r="Q76">
        <v>3.7900384975608978</v>
      </c>
    </row>
    <row r="77" spans="1:17" hidden="1" x14ac:dyDescent="0.3">
      <c r="A77" t="s">
        <v>17</v>
      </c>
      <c r="B77" t="s">
        <v>123</v>
      </c>
      <c r="C77" t="s">
        <v>46</v>
      </c>
      <c r="D77" t="s">
        <v>20</v>
      </c>
      <c r="E77">
        <v>90045</v>
      </c>
      <c r="F77">
        <v>1349000</v>
      </c>
      <c r="G77">
        <v>2</v>
      </c>
      <c r="H77">
        <v>2</v>
      </c>
      <c r="I77">
        <v>1182</v>
      </c>
      <c r="J77">
        <v>5002</v>
      </c>
      <c r="K77">
        <v>1942</v>
      </c>
      <c r="L77">
        <v>10</v>
      </c>
      <c r="M77">
        <v>1141</v>
      </c>
      <c r="N77" t="s">
        <v>21</v>
      </c>
      <c r="O77">
        <v>33.9617699</v>
      </c>
      <c r="P77">
        <v>-118.4224535</v>
      </c>
      <c r="Q77">
        <v>1.5350259403839241</v>
      </c>
    </row>
    <row r="78" spans="1:17" hidden="1" x14ac:dyDescent="0.3">
      <c r="A78" t="s">
        <v>17</v>
      </c>
      <c r="B78" t="s">
        <v>124</v>
      </c>
      <c r="C78" t="s">
        <v>46</v>
      </c>
      <c r="D78" t="s">
        <v>20</v>
      </c>
      <c r="E78">
        <v>90045</v>
      </c>
      <c r="F78">
        <v>1240000</v>
      </c>
      <c r="G78">
        <v>3</v>
      </c>
      <c r="H78">
        <v>2</v>
      </c>
      <c r="I78">
        <v>1380</v>
      </c>
      <c r="J78">
        <v>6079</v>
      </c>
      <c r="K78">
        <v>1947</v>
      </c>
      <c r="L78">
        <v>8</v>
      </c>
      <c r="M78">
        <v>899</v>
      </c>
      <c r="N78" t="s">
        <v>21</v>
      </c>
      <c r="O78">
        <v>33.962728200000001</v>
      </c>
      <c r="P78">
        <v>-118.41118350000001</v>
      </c>
      <c r="Q78">
        <v>2.130319531462975</v>
      </c>
    </row>
    <row r="79" spans="1:17" hidden="1" x14ac:dyDescent="0.3">
      <c r="A79" t="s">
        <v>17</v>
      </c>
      <c r="B79" t="s">
        <v>125</v>
      </c>
      <c r="C79" t="s">
        <v>46</v>
      </c>
      <c r="D79" t="s">
        <v>20</v>
      </c>
      <c r="E79">
        <v>90045</v>
      </c>
      <c r="F79">
        <v>1299000</v>
      </c>
      <c r="G79">
        <v>2</v>
      </c>
      <c r="H79">
        <v>2</v>
      </c>
      <c r="I79">
        <v>1049</v>
      </c>
      <c r="J79">
        <v>4999</v>
      </c>
      <c r="K79">
        <v>1941</v>
      </c>
      <c r="L79">
        <v>31</v>
      </c>
      <c r="M79">
        <v>1238</v>
      </c>
      <c r="N79" t="s">
        <v>21</v>
      </c>
      <c r="O79">
        <v>33.962375799999997</v>
      </c>
      <c r="P79">
        <v>-118.4205204</v>
      </c>
      <c r="Q79">
        <v>1.6505829043761568</v>
      </c>
    </row>
    <row r="80" spans="1:17" hidden="1" x14ac:dyDescent="0.3">
      <c r="A80" t="s">
        <v>17</v>
      </c>
      <c r="B80" t="s">
        <v>126</v>
      </c>
      <c r="C80" t="s">
        <v>46</v>
      </c>
      <c r="D80" t="s">
        <v>20</v>
      </c>
      <c r="E80">
        <v>90045</v>
      </c>
      <c r="F80">
        <v>1698326</v>
      </c>
      <c r="G80">
        <v>5</v>
      </c>
      <c r="H80">
        <v>3</v>
      </c>
      <c r="I80">
        <v>2638</v>
      </c>
      <c r="J80">
        <v>6724</v>
      </c>
      <c r="K80">
        <v>1943</v>
      </c>
      <c r="L80">
        <v>25</v>
      </c>
      <c r="M80">
        <v>644</v>
      </c>
      <c r="N80" t="s">
        <v>21</v>
      </c>
      <c r="O80">
        <v>33.962621300000002</v>
      </c>
      <c r="P80">
        <v>-118.3902715</v>
      </c>
      <c r="Q80">
        <v>3.2505405636905578</v>
      </c>
    </row>
    <row r="81" spans="1:17" hidden="1" x14ac:dyDescent="0.3">
      <c r="A81" t="s">
        <v>17</v>
      </c>
      <c r="B81" t="s">
        <v>127</v>
      </c>
      <c r="C81" t="s">
        <v>46</v>
      </c>
      <c r="D81" t="s">
        <v>20</v>
      </c>
      <c r="E81">
        <v>90045</v>
      </c>
      <c r="F81">
        <v>1050000</v>
      </c>
      <c r="G81">
        <v>2</v>
      </c>
      <c r="H81">
        <v>1.5</v>
      </c>
      <c r="I81">
        <v>1164</v>
      </c>
      <c r="J81">
        <v>5003</v>
      </c>
      <c r="K81">
        <v>1948</v>
      </c>
      <c r="L81">
        <v>14</v>
      </c>
      <c r="M81">
        <v>902</v>
      </c>
      <c r="N81" t="s">
        <v>21</v>
      </c>
      <c r="O81">
        <v>33.9621882</v>
      </c>
      <c r="P81">
        <v>-118.4190301</v>
      </c>
      <c r="Q81">
        <v>1.7162141951199124</v>
      </c>
    </row>
    <row r="82" spans="1:17" hidden="1" x14ac:dyDescent="0.3">
      <c r="A82" t="s">
        <v>17</v>
      </c>
      <c r="B82" t="s">
        <v>128</v>
      </c>
      <c r="C82" t="s">
        <v>46</v>
      </c>
      <c r="D82" t="s">
        <v>20</v>
      </c>
      <c r="E82">
        <v>90045</v>
      </c>
      <c r="F82">
        <v>1800000</v>
      </c>
      <c r="G82">
        <v>5</v>
      </c>
      <c r="H82">
        <v>3.5</v>
      </c>
      <c r="I82">
        <v>2811</v>
      </c>
      <c r="J82">
        <v>5458</v>
      </c>
      <c r="K82">
        <v>1941</v>
      </c>
      <c r="L82">
        <v>11</v>
      </c>
      <c r="M82">
        <v>640</v>
      </c>
      <c r="N82" t="s">
        <v>21</v>
      </c>
      <c r="O82">
        <v>33.962052100000001</v>
      </c>
      <c r="P82">
        <v>-118.4202274</v>
      </c>
      <c r="Q82">
        <v>1.6527705208974883</v>
      </c>
    </row>
    <row r="83" spans="1:17" hidden="1" x14ac:dyDescent="0.3">
      <c r="A83" t="s">
        <v>17</v>
      </c>
      <c r="B83" t="s">
        <v>129</v>
      </c>
      <c r="C83" t="s">
        <v>46</v>
      </c>
      <c r="D83" t="s">
        <v>20</v>
      </c>
      <c r="E83">
        <v>90045</v>
      </c>
      <c r="F83">
        <v>1599000</v>
      </c>
      <c r="G83">
        <v>3</v>
      </c>
      <c r="H83">
        <v>2</v>
      </c>
      <c r="I83">
        <v>1840</v>
      </c>
      <c r="J83">
        <v>5000</v>
      </c>
      <c r="K83">
        <v>1943</v>
      </c>
      <c r="L83">
        <v>11</v>
      </c>
      <c r="M83">
        <v>869</v>
      </c>
      <c r="N83" t="s">
        <v>21</v>
      </c>
      <c r="O83">
        <v>33.961024100000003</v>
      </c>
      <c r="P83">
        <v>-118.41817</v>
      </c>
      <c r="Q83">
        <v>1.7196580632112126</v>
      </c>
    </row>
    <row r="84" spans="1:17" hidden="1" x14ac:dyDescent="0.3">
      <c r="A84" t="s">
        <v>17</v>
      </c>
      <c r="B84" t="s">
        <v>130</v>
      </c>
      <c r="C84" t="s">
        <v>46</v>
      </c>
      <c r="D84" t="s">
        <v>20</v>
      </c>
      <c r="E84">
        <v>90045</v>
      </c>
      <c r="F84">
        <v>999000</v>
      </c>
      <c r="G84">
        <v>3</v>
      </c>
      <c r="H84">
        <v>2</v>
      </c>
      <c r="I84">
        <v>1458</v>
      </c>
      <c r="J84">
        <v>4800</v>
      </c>
      <c r="K84">
        <v>1947</v>
      </c>
      <c r="L84">
        <v>8</v>
      </c>
      <c r="M84">
        <v>685</v>
      </c>
      <c r="N84" t="s">
        <v>21</v>
      </c>
      <c r="O84">
        <v>33.960966999999997</v>
      </c>
      <c r="P84">
        <v>-118.41436</v>
      </c>
      <c r="Q84">
        <v>1.913811356045666</v>
      </c>
    </row>
    <row r="85" spans="1:17" hidden="1" x14ac:dyDescent="0.3">
      <c r="A85" t="s">
        <v>17</v>
      </c>
      <c r="B85" t="s">
        <v>131</v>
      </c>
      <c r="C85" t="s">
        <v>46</v>
      </c>
      <c r="D85" t="s">
        <v>20</v>
      </c>
      <c r="E85">
        <v>90045</v>
      </c>
      <c r="F85">
        <v>1198000</v>
      </c>
      <c r="G85">
        <v>2</v>
      </c>
      <c r="H85">
        <v>2</v>
      </c>
      <c r="I85">
        <v>1401</v>
      </c>
      <c r="J85">
        <v>5169</v>
      </c>
      <c r="K85">
        <v>1943</v>
      </c>
      <c r="L85">
        <v>11</v>
      </c>
      <c r="M85">
        <v>855</v>
      </c>
      <c r="N85" t="s">
        <v>21</v>
      </c>
      <c r="O85">
        <v>33.961293300000001</v>
      </c>
      <c r="P85">
        <v>-118.3910588</v>
      </c>
      <c r="Q85">
        <v>3.1823625335419043</v>
      </c>
    </row>
    <row r="86" spans="1:17" hidden="1" x14ac:dyDescent="0.3">
      <c r="A86" t="s">
        <v>17</v>
      </c>
      <c r="B86" t="s">
        <v>132</v>
      </c>
      <c r="C86" t="s">
        <v>46</v>
      </c>
      <c r="D86" t="s">
        <v>20</v>
      </c>
      <c r="E86">
        <v>90045</v>
      </c>
      <c r="F86">
        <v>1275000</v>
      </c>
      <c r="G86">
        <v>3</v>
      </c>
      <c r="H86">
        <v>2</v>
      </c>
      <c r="I86">
        <v>1461</v>
      </c>
      <c r="J86">
        <v>8568</v>
      </c>
      <c r="K86">
        <v>1943</v>
      </c>
      <c r="L86">
        <v>17</v>
      </c>
      <c r="M86">
        <v>873</v>
      </c>
      <c r="N86" t="s">
        <v>21</v>
      </c>
      <c r="O86">
        <v>33.957682499999997</v>
      </c>
      <c r="P86">
        <v>-118.38721</v>
      </c>
      <c r="Q86">
        <v>3.3444158704517122</v>
      </c>
    </row>
    <row r="87" spans="1:17" hidden="1" x14ac:dyDescent="0.3">
      <c r="A87" t="s">
        <v>17</v>
      </c>
      <c r="B87" t="s">
        <v>133</v>
      </c>
      <c r="C87" t="s">
        <v>46</v>
      </c>
      <c r="D87" t="s">
        <v>20</v>
      </c>
      <c r="E87">
        <v>90045</v>
      </c>
      <c r="F87">
        <v>1699000</v>
      </c>
      <c r="G87">
        <v>4</v>
      </c>
      <c r="H87">
        <v>2</v>
      </c>
      <c r="I87">
        <v>2033</v>
      </c>
      <c r="J87">
        <v>6128</v>
      </c>
      <c r="K87">
        <v>1942</v>
      </c>
      <c r="L87">
        <v>10</v>
      </c>
      <c r="M87">
        <v>836</v>
      </c>
      <c r="N87" t="s">
        <v>21</v>
      </c>
      <c r="O87">
        <v>33.9563196</v>
      </c>
      <c r="P87">
        <v>-118.3908192</v>
      </c>
      <c r="Q87">
        <v>3.125039275085598</v>
      </c>
    </row>
    <row r="88" spans="1:17" hidden="1" x14ac:dyDescent="0.3">
      <c r="A88" t="s">
        <v>17</v>
      </c>
      <c r="B88" t="s">
        <v>134</v>
      </c>
      <c r="C88" t="s">
        <v>46</v>
      </c>
      <c r="D88" t="s">
        <v>20</v>
      </c>
      <c r="E88">
        <v>90045</v>
      </c>
      <c r="F88">
        <v>1396000</v>
      </c>
      <c r="G88">
        <v>3</v>
      </c>
      <c r="H88">
        <v>3</v>
      </c>
      <c r="I88">
        <v>1624</v>
      </c>
      <c r="J88">
        <v>5912</v>
      </c>
      <c r="K88">
        <v>1942</v>
      </c>
      <c r="L88">
        <v>27</v>
      </c>
      <c r="M88">
        <v>860</v>
      </c>
      <c r="N88" t="s">
        <v>21</v>
      </c>
      <c r="O88">
        <v>33.956285600000001</v>
      </c>
      <c r="P88">
        <v>-118.39287</v>
      </c>
      <c r="Q88">
        <v>3.0085609192713667</v>
      </c>
    </row>
    <row r="89" spans="1:17" hidden="1" x14ac:dyDescent="0.3">
      <c r="A89" t="s">
        <v>17</v>
      </c>
      <c r="B89" t="s">
        <v>135</v>
      </c>
      <c r="C89" t="s">
        <v>46</v>
      </c>
      <c r="D89" t="s">
        <v>20</v>
      </c>
      <c r="E89">
        <v>90056</v>
      </c>
      <c r="F89">
        <v>1755000</v>
      </c>
      <c r="G89">
        <v>4</v>
      </c>
      <c r="H89">
        <v>3</v>
      </c>
      <c r="I89">
        <v>3415</v>
      </c>
      <c r="J89">
        <v>17708</v>
      </c>
      <c r="K89">
        <v>1997</v>
      </c>
      <c r="L89">
        <v>20</v>
      </c>
      <c r="M89">
        <v>514</v>
      </c>
      <c r="N89" t="s">
        <v>21</v>
      </c>
      <c r="O89">
        <v>33.993310299999997</v>
      </c>
      <c r="P89">
        <v>-118.3698466</v>
      </c>
      <c r="Q89">
        <v>5.2540036091328348</v>
      </c>
    </row>
    <row r="90" spans="1:17" hidden="1" x14ac:dyDescent="0.3">
      <c r="A90" t="s">
        <v>17</v>
      </c>
      <c r="B90" t="s">
        <v>136</v>
      </c>
      <c r="C90" t="s">
        <v>46</v>
      </c>
      <c r="D90" t="s">
        <v>20</v>
      </c>
      <c r="E90">
        <v>90056</v>
      </c>
      <c r="F90">
        <v>1630000</v>
      </c>
      <c r="G90">
        <v>3</v>
      </c>
      <c r="H90">
        <v>3</v>
      </c>
      <c r="I90">
        <v>3097</v>
      </c>
      <c r="J90">
        <v>7777</v>
      </c>
      <c r="K90">
        <v>1977</v>
      </c>
      <c r="L90">
        <v>62</v>
      </c>
      <c r="M90">
        <v>526</v>
      </c>
      <c r="N90" t="s">
        <v>21</v>
      </c>
      <c r="O90">
        <v>33.991811599999998</v>
      </c>
      <c r="P90">
        <v>-118.3778326</v>
      </c>
      <c r="Q90">
        <v>4.8239686478809531</v>
      </c>
    </row>
    <row r="91" spans="1:17" hidden="1" x14ac:dyDescent="0.3">
      <c r="A91" t="s">
        <v>17</v>
      </c>
      <c r="B91" t="s">
        <v>137</v>
      </c>
      <c r="C91" t="s">
        <v>46</v>
      </c>
      <c r="D91" t="s">
        <v>20</v>
      </c>
      <c r="E91">
        <v>90056</v>
      </c>
      <c r="F91">
        <v>1479000</v>
      </c>
      <c r="G91">
        <v>4</v>
      </c>
      <c r="H91">
        <v>3</v>
      </c>
      <c r="I91">
        <v>3323</v>
      </c>
      <c r="J91">
        <v>9196</v>
      </c>
      <c r="K91">
        <v>1961</v>
      </c>
      <c r="L91">
        <v>47</v>
      </c>
      <c r="M91">
        <v>445</v>
      </c>
      <c r="N91" t="s">
        <v>21</v>
      </c>
      <c r="O91">
        <v>33.983697999999997</v>
      </c>
      <c r="P91">
        <v>-118.3782963</v>
      </c>
      <c r="Q91">
        <v>4.4830273052187231</v>
      </c>
    </row>
    <row r="92" spans="1:17" hidden="1" x14ac:dyDescent="0.3">
      <c r="A92" t="s">
        <v>17</v>
      </c>
      <c r="B92" t="s">
        <v>138</v>
      </c>
      <c r="C92" t="s">
        <v>46</v>
      </c>
      <c r="D92" t="s">
        <v>20</v>
      </c>
      <c r="E92">
        <v>90056</v>
      </c>
      <c r="F92">
        <v>1799000</v>
      </c>
      <c r="G92">
        <v>4</v>
      </c>
      <c r="H92">
        <v>4</v>
      </c>
      <c r="I92">
        <v>3025</v>
      </c>
      <c r="J92">
        <v>9058</v>
      </c>
      <c r="K92">
        <v>1961</v>
      </c>
      <c r="L92">
        <v>21</v>
      </c>
      <c r="M92">
        <v>595</v>
      </c>
      <c r="N92" t="s">
        <v>21</v>
      </c>
      <c r="O92">
        <v>33.983144199999998</v>
      </c>
      <c r="P92">
        <v>-118.3772848</v>
      </c>
      <c r="Q92">
        <v>4.5124548179513289</v>
      </c>
    </row>
    <row r="93" spans="1:17" hidden="1" x14ac:dyDescent="0.3">
      <c r="A93" t="s">
        <v>17</v>
      </c>
      <c r="B93" t="s">
        <v>139</v>
      </c>
      <c r="C93" t="s">
        <v>46</v>
      </c>
      <c r="D93" t="s">
        <v>20</v>
      </c>
      <c r="E93">
        <v>90066</v>
      </c>
      <c r="F93">
        <v>1599000</v>
      </c>
      <c r="G93">
        <v>4</v>
      </c>
      <c r="H93">
        <v>3.5</v>
      </c>
      <c r="I93">
        <v>2123</v>
      </c>
      <c r="J93">
        <v>1507</v>
      </c>
      <c r="K93">
        <v>2021</v>
      </c>
      <c r="L93">
        <v>14</v>
      </c>
      <c r="M93">
        <v>753</v>
      </c>
      <c r="N93" t="s">
        <v>21</v>
      </c>
      <c r="O93">
        <v>34.018002000000003</v>
      </c>
      <c r="P93">
        <v>-118.43458080000001</v>
      </c>
      <c r="Q93">
        <v>3.0529709846065307</v>
      </c>
    </row>
    <row r="94" spans="1:17" hidden="1" x14ac:dyDescent="0.3">
      <c r="A94" t="s">
        <v>17</v>
      </c>
      <c r="B94" t="s">
        <v>140</v>
      </c>
      <c r="C94" t="s">
        <v>46</v>
      </c>
      <c r="D94" t="s">
        <v>20</v>
      </c>
      <c r="E94">
        <v>90066</v>
      </c>
      <c r="F94">
        <v>1349000</v>
      </c>
      <c r="G94">
        <v>3</v>
      </c>
      <c r="H94">
        <v>3</v>
      </c>
      <c r="I94">
        <v>1653</v>
      </c>
      <c r="J94">
        <v>1236</v>
      </c>
      <c r="K94">
        <v>2014</v>
      </c>
      <c r="L94">
        <v>7</v>
      </c>
      <c r="M94">
        <v>816</v>
      </c>
      <c r="N94" t="s">
        <v>21</v>
      </c>
      <c r="O94">
        <v>34.0032949</v>
      </c>
      <c r="P94">
        <v>-118.4224968</v>
      </c>
      <c r="Q94">
        <v>3.4614085014053648</v>
      </c>
    </row>
    <row r="95" spans="1:17" hidden="1" x14ac:dyDescent="0.3">
      <c r="A95" t="s">
        <v>17</v>
      </c>
      <c r="B95" t="s">
        <v>141</v>
      </c>
      <c r="C95" t="s">
        <v>46</v>
      </c>
      <c r="D95" t="s">
        <v>20</v>
      </c>
      <c r="E95">
        <v>90066</v>
      </c>
      <c r="F95">
        <v>2695000</v>
      </c>
      <c r="G95">
        <v>4</v>
      </c>
      <c r="H95">
        <v>3</v>
      </c>
      <c r="I95">
        <v>3094</v>
      </c>
      <c r="J95">
        <v>5274</v>
      </c>
      <c r="K95">
        <v>1951</v>
      </c>
      <c r="L95">
        <v>53</v>
      </c>
      <c r="M95">
        <v>871</v>
      </c>
      <c r="N95" t="s">
        <v>21</v>
      </c>
      <c r="O95">
        <v>34.009785999999998</v>
      </c>
      <c r="P95">
        <v>-118.4314943</v>
      </c>
      <c r="Q95">
        <v>3.0263455606253316</v>
      </c>
    </row>
    <row r="96" spans="1:17" hidden="1" x14ac:dyDescent="0.3">
      <c r="A96" t="s">
        <v>17</v>
      </c>
      <c r="B96" t="s">
        <v>142</v>
      </c>
      <c r="C96" t="s">
        <v>46</v>
      </c>
      <c r="D96" t="s">
        <v>20</v>
      </c>
      <c r="E96">
        <v>90066</v>
      </c>
      <c r="F96">
        <v>1749000</v>
      </c>
      <c r="G96">
        <v>2</v>
      </c>
      <c r="H96">
        <v>2</v>
      </c>
      <c r="I96">
        <v>1461</v>
      </c>
      <c r="J96">
        <v>5500</v>
      </c>
      <c r="K96">
        <v>1948</v>
      </c>
      <c r="L96">
        <v>5</v>
      </c>
      <c r="M96">
        <v>1197</v>
      </c>
      <c r="N96" t="s">
        <v>21</v>
      </c>
      <c r="O96">
        <v>34.017604400000003</v>
      </c>
      <c r="P96">
        <v>-118.4384153</v>
      </c>
      <c r="Q96">
        <v>2.843728277791536</v>
      </c>
    </row>
    <row r="97" spans="1:17" hidden="1" x14ac:dyDescent="0.3">
      <c r="A97" t="s">
        <v>17</v>
      </c>
      <c r="B97" t="s">
        <v>143</v>
      </c>
      <c r="C97" t="s">
        <v>46</v>
      </c>
      <c r="D97" t="s">
        <v>20</v>
      </c>
      <c r="E97">
        <v>90066</v>
      </c>
      <c r="F97">
        <v>1599000</v>
      </c>
      <c r="G97">
        <v>2</v>
      </c>
      <c r="H97">
        <v>2</v>
      </c>
      <c r="I97">
        <v>1296</v>
      </c>
      <c r="J97">
        <v>5625</v>
      </c>
      <c r="K97">
        <v>1952</v>
      </c>
      <c r="L97">
        <v>65</v>
      </c>
      <c r="M97">
        <v>1234</v>
      </c>
      <c r="N97" t="s">
        <v>21</v>
      </c>
      <c r="O97">
        <v>33.989087400000003</v>
      </c>
      <c r="P97">
        <v>-118.4207143</v>
      </c>
      <c r="Q97">
        <v>3.0674900175606226</v>
      </c>
    </row>
    <row r="98" spans="1:17" hidden="1" x14ac:dyDescent="0.3">
      <c r="A98" t="s">
        <v>17</v>
      </c>
      <c r="B98" t="s">
        <v>144</v>
      </c>
      <c r="C98" t="s">
        <v>46</v>
      </c>
      <c r="D98" t="s">
        <v>20</v>
      </c>
      <c r="E98">
        <v>90066</v>
      </c>
      <c r="F98">
        <v>1850000</v>
      </c>
      <c r="G98">
        <v>3</v>
      </c>
      <c r="H98">
        <v>2</v>
      </c>
      <c r="I98">
        <v>1367</v>
      </c>
      <c r="J98">
        <v>6311</v>
      </c>
      <c r="K98">
        <v>1950</v>
      </c>
      <c r="L98">
        <v>19</v>
      </c>
      <c r="M98">
        <v>1353</v>
      </c>
      <c r="N98" t="s">
        <v>21</v>
      </c>
      <c r="O98">
        <v>34.013137200000003</v>
      </c>
      <c r="P98">
        <v>-118.4455392</v>
      </c>
      <c r="Q98">
        <v>2.3420301326450517</v>
      </c>
    </row>
    <row r="99" spans="1:17" hidden="1" x14ac:dyDescent="0.3">
      <c r="A99" t="s">
        <v>17</v>
      </c>
      <c r="B99" t="s">
        <v>145</v>
      </c>
      <c r="C99" t="s">
        <v>46</v>
      </c>
      <c r="D99" t="s">
        <v>20</v>
      </c>
      <c r="E99">
        <v>90066</v>
      </c>
      <c r="F99">
        <v>1350000</v>
      </c>
      <c r="G99">
        <v>3</v>
      </c>
      <c r="H99">
        <v>2</v>
      </c>
      <c r="I99">
        <v>1458</v>
      </c>
      <c r="J99">
        <v>4563</v>
      </c>
      <c r="K99">
        <v>1952</v>
      </c>
      <c r="L99">
        <v>67</v>
      </c>
      <c r="M99">
        <v>926</v>
      </c>
      <c r="N99" t="s">
        <v>21</v>
      </c>
      <c r="O99">
        <v>33.987707700000001</v>
      </c>
      <c r="P99">
        <v>-118.4297617</v>
      </c>
      <c r="Q99">
        <v>2.7819541225694344</v>
      </c>
    </row>
    <row r="100" spans="1:17" hidden="1" x14ac:dyDescent="0.3">
      <c r="A100" t="s">
        <v>17</v>
      </c>
      <c r="B100" t="s">
        <v>146</v>
      </c>
      <c r="C100" t="s">
        <v>46</v>
      </c>
      <c r="D100" t="s">
        <v>20</v>
      </c>
      <c r="E100">
        <v>90066</v>
      </c>
      <c r="F100">
        <v>1825000</v>
      </c>
      <c r="G100">
        <v>3</v>
      </c>
      <c r="H100">
        <v>2</v>
      </c>
      <c r="I100">
        <v>1708</v>
      </c>
      <c r="J100">
        <v>5134</v>
      </c>
      <c r="K100">
        <v>1960</v>
      </c>
      <c r="L100">
        <v>29</v>
      </c>
      <c r="M100">
        <v>1069</v>
      </c>
      <c r="N100" t="s">
        <v>21</v>
      </c>
      <c r="O100">
        <v>34.009182299999999</v>
      </c>
      <c r="P100">
        <v>-118.45606069999999</v>
      </c>
      <c r="Q100">
        <v>1.6803342355251538</v>
      </c>
    </row>
    <row r="101" spans="1:17" hidden="1" x14ac:dyDescent="0.3">
      <c r="A101" t="s">
        <v>17</v>
      </c>
      <c r="B101" t="s">
        <v>147</v>
      </c>
      <c r="C101" t="s">
        <v>46</v>
      </c>
      <c r="D101" t="s">
        <v>20</v>
      </c>
      <c r="E101">
        <v>90066</v>
      </c>
      <c r="F101">
        <v>1595000</v>
      </c>
      <c r="G101">
        <v>2</v>
      </c>
      <c r="H101">
        <v>2</v>
      </c>
      <c r="I101">
        <v>1232</v>
      </c>
      <c r="J101">
        <v>5942</v>
      </c>
      <c r="K101">
        <v>1949</v>
      </c>
      <c r="L101">
        <v>4</v>
      </c>
      <c r="M101">
        <v>1295</v>
      </c>
      <c r="N101" t="s">
        <v>21</v>
      </c>
      <c r="O101">
        <v>34.006760200000002</v>
      </c>
      <c r="P101">
        <v>-118.45388939999999</v>
      </c>
      <c r="Q101">
        <v>1.7352693989316161</v>
      </c>
    </row>
    <row r="102" spans="1:17" hidden="1" x14ac:dyDescent="0.3">
      <c r="A102" t="s">
        <v>17</v>
      </c>
      <c r="B102" t="s">
        <v>148</v>
      </c>
      <c r="C102" t="s">
        <v>46</v>
      </c>
      <c r="D102" t="s">
        <v>20</v>
      </c>
      <c r="E102">
        <v>90066</v>
      </c>
      <c r="F102">
        <v>1875000</v>
      </c>
      <c r="G102">
        <v>3</v>
      </c>
      <c r="H102">
        <v>2</v>
      </c>
      <c r="I102">
        <v>2242</v>
      </c>
      <c r="J102">
        <v>7261</v>
      </c>
      <c r="K102">
        <v>1956</v>
      </c>
      <c r="L102">
        <v>5</v>
      </c>
      <c r="M102">
        <v>836</v>
      </c>
      <c r="N102" t="s">
        <v>21</v>
      </c>
      <c r="O102">
        <v>34.011844500000002</v>
      </c>
      <c r="P102">
        <v>-118.4475013</v>
      </c>
      <c r="Q102">
        <v>2.2029084140499382</v>
      </c>
    </row>
    <row r="103" spans="1:17" hidden="1" x14ac:dyDescent="0.3">
      <c r="A103" t="s">
        <v>17</v>
      </c>
      <c r="B103" t="s">
        <v>151</v>
      </c>
      <c r="C103" t="s">
        <v>46</v>
      </c>
      <c r="D103" t="s">
        <v>20</v>
      </c>
      <c r="E103">
        <v>90066</v>
      </c>
      <c r="F103">
        <v>1995000</v>
      </c>
      <c r="G103">
        <v>4</v>
      </c>
      <c r="H103">
        <v>3.5</v>
      </c>
      <c r="I103">
        <v>2280</v>
      </c>
      <c r="J103">
        <v>5714</v>
      </c>
      <c r="K103">
        <v>1939</v>
      </c>
      <c r="L103">
        <v>17</v>
      </c>
      <c r="M103">
        <v>875</v>
      </c>
      <c r="N103" t="s">
        <v>21</v>
      </c>
      <c r="O103">
        <v>34.001443500000001</v>
      </c>
      <c r="P103">
        <v>-118.4422538</v>
      </c>
      <c r="Q103">
        <v>2.3230777639978388</v>
      </c>
    </row>
    <row r="104" spans="1:17" hidden="1" x14ac:dyDescent="0.3">
      <c r="A104" t="s">
        <v>17</v>
      </c>
      <c r="B104" t="s">
        <v>152</v>
      </c>
      <c r="C104" t="s">
        <v>46</v>
      </c>
      <c r="D104" t="s">
        <v>20</v>
      </c>
      <c r="E104">
        <v>90066</v>
      </c>
      <c r="F104">
        <v>1595000</v>
      </c>
      <c r="G104">
        <v>3</v>
      </c>
      <c r="H104">
        <v>2</v>
      </c>
      <c r="I104">
        <v>1654</v>
      </c>
      <c r="J104">
        <v>5628</v>
      </c>
      <c r="K104">
        <v>1939</v>
      </c>
      <c r="L104">
        <v>10</v>
      </c>
      <c r="M104">
        <v>964</v>
      </c>
      <c r="N104" t="s">
        <v>21</v>
      </c>
      <c r="O104">
        <v>34.000844499999999</v>
      </c>
      <c r="P104">
        <v>-118.4406566</v>
      </c>
      <c r="Q104">
        <v>2.4118069682919967</v>
      </c>
    </row>
    <row r="105" spans="1:17" hidden="1" x14ac:dyDescent="0.3">
      <c r="A105" t="s">
        <v>17</v>
      </c>
      <c r="B105" t="s">
        <v>153</v>
      </c>
      <c r="C105" t="s">
        <v>46</v>
      </c>
      <c r="D105" t="s">
        <v>20</v>
      </c>
      <c r="E105">
        <v>90066</v>
      </c>
      <c r="F105">
        <v>1499000</v>
      </c>
      <c r="G105">
        <v>3</v>
      </c>
      <c r="H105">
        <v>2</v>
      </c>
      <c r="I105">
        <v>1397</v>
      </c>
      <c r="J105">
        <v>5704</v>
      </c>
      <c r="K105">
        <v>1947</v>
      </c>
      <c r="L105">
        <v>8</v>
      </c>
      <c r="M105">
        <v>1073</v>
      </c>
      <c r="N105" t="s">
        <v>21</v>
      </c>
      <c r="O105">
        <v>34.008758200000003</v>
      </c>
      <c r="P105">
        <v>-118.42171829999999</v>
      </c>
      <c r="Q105">
        <v>3.5576267502286476</v>
      </c>
    </row>
    <row r="106" spans="1:17" hidden="1" x14ac:dyDescent="0.3">
      <c r="A106" t="s">
        <v>17</v>
      </c>
      <c r="B106" t="s">
        <v>154</v>
      </c>
      <c r="C106" t="s">
        <v>46</v>
      </c>
      <c r="D106" t="s">
        <v>20</v>
      </c>
      <c r="E106">
        <v>90066</v>
      </c>
      <c r="F106">
        <v>1195000</v>
      </c>
      <c r="G106">
        <v>2</v>
      </c>
      <c r="H106">
        <v>1</v>
      </c>
      <c r="I106">
        <v>780</v>
      </c>
      <c r="J106">
        <v>5473</v>
      </c>
      <c r="K106">
        <v>1940</v>
      </c>
      <c r="L106">
        <v>45</v>
      </c>
      <c r="M106">
        <v>1532</v>
      </c>
      <c r="N106" t="s">
        <v>21</v>
      </c>
      <c r="O106">
        <v>33.998849</v>
      </c>
      <c r="P106">
        <v>-118.434091</v>
      </c>
      <c r="Q106">
        <v>2.784596755747843</v>
      </c>
    </row>
    <row r="107" spans="1:17" hidden="1" x14ac:dyDescent="0.3">
      <c r="A107" t="s">
        <v>17</v>
      </c>
      <c r="B107" t="s">
        <v>155</v>
      </c>
      <c r="C107" t="s">
        <v>46</v>
      </c>
      <c r="D107" t="s">
        <v>20</v>
      </c>
      <c r="E107">
        <v>90066</v>
      </c>
      <c r="F107">
        <v>1249000</v>
      </c>
      <c r="G107">
        <v>3</v>
      </c>
      <c r="H107">
        <v>1</v>
      </c>
      <c r="I107">
        <v>1125</v>
      </c>
      <c r="J107">
        <v>4403</v>
      </c>
      <c r="K107">
        <v>1947</v>
      </c>
      <c r="L107">
        <v>6</v>
      </c>
      <c r="M107">
        <v>1110</v>
      </c>
      <c r="N107" t="s">
        <v>21</v>
      </c>
      <c r="O107">
        <v>33.993604699999999</v>
      </c>
      <c r="P107">
        <v>-118.44001780000001</v>
      </c>
      <c r="Q107">
        <v>2.4733913800458187</v>
      </c>
    </row>
    <row r="108" spans="1:17" hidden="1" x14ac:dyDescent="0.3">
      <c r="A108" t="s">
        <v>17</v>
      </c>
      <c r="B108" t="s">
        <v>156</v>
      </c>
      <c r="C108" t="s">
        <v>46</v>
      </c>
      <c r="D108" t="s">
        <v>20</v>
      </c>
      <c r="E108">
        <v>90066</v>
      </c>
      <c r="F108">
        <v>2289000</v>
      </c>
      <c r="G108">
        <v>4</v>
      </c>
      <c r="H108">
        <v>3</v>
      </c>
      <c r="I108">
        <v>2229</v>
      </c>
      <c r="J108">
        <v>4952</v>
      </c>
      <c r="K108">
        <v>2018</v>
      </c>
      <c r="L108">
        <v>17</v>
      </c>
      <c r="M108">
        <v>1027</v>
      </c>
      <c r="N108" t="s">
        <v>21</v>
      </c>
      <c r="O108">
        <v>33.9943782</v>
      </c>
      <c r="P108">
        <v>-118.4364585</v>
      </c>
      <c r="Q108">
        <v>2.6682047795707327</v>
      </c>
    </row>
    <row r="109" spans="1:17" hidden="1" x14ac:dyDescent="0.3">
      <c r="A109" t="s">
        <v>17</v>
      </c>
      <c r="B109" t="s">
        <v>157</v>
      </c>
      <c r="C109" t="s">
        <v>46</v>
      </c>
      <c r="D109" t="s">
        <v>20</v>
      </c>
      <c r="E109">
        <v>90066</v>
      </c>
      <c r="F109">
        <v>2199000</v>
      </c>
      <c r="G109">
        <v>4</v>
      </c>
      <c r="H109">
        <v>3</v>
      </c>
      <c r="I109">
        <v>2366</v>
      </c>
      <c r="J109">
        <v>5506</v>
      </c>
      <c r="K109">
        <v>1959</v>
      </c>
      <c r="L109">
        <v>4</v>
      </c>
      <c r="M109">
        <v>929</v>
      </c>
      <c r="N109" t="s">
        <v>21</v>
      </c>
      <c r="O109">
        <v>33.991691600000003</v>
      </c>
      <c r="P109">
        <v>-118.4375993</v>
      </c>
      <c r="Q109">
        <v>2.6326008095886229</v>
      </c>
    </row>
    <row r="110" spans="1:17" hidden="1" x14ac:dyDescent="0.3">
      <c r="A110" t="s">
        <v>17</v>
      </c>
      <c r="B110" t="s">
        <v>158</v>
      </c>
      <c r="C110" t="s">
        <v>46</v>
      </c>
      <c r="D110" t="s">
        <v>20</v>
      </c>
      <c r="E110">
        <v>90066</v>
      </c>
      <c r="F110">
        <v>1450000</v>
      </c>
      <c r="G110">
        <v>3</v>
      </c>
      <c r="H110">
        <v>2</v>
      </c>
      <c r="I110">
        <v>1327</v>
      </c>
      <c r="J110">
        <v>4398</v>
      </c>
      <c r="K110">
        <v>1948</v>
      </c>
      <c r="L110">
        <v>45</v>
      </c>
      <c r="M110">
        <v>1093</v>
      </c>
      <c r="N110" t="s">
        <v>21</v>
      </c>
      <c r="O110">
        <v>33.990584599999998</v>
      </c>
      <c r="P110">
        <v>-118.4343593</v>
      </c>
      <c r="Q110">
        <v>2.8297314482345639</v>
      </c>
    </row>
    <row r="111" spans="1:17" hidden="1" x14ac:dyDescent="0.3">
      <c r="A111" t="s">
        <v>17</v>
      </c>
      <c r="B111" t="s">
        <v>159</v>
      </c>
      <c r="C111" t="s">
        <v>46</v>
      </c>
      <c r="D111" t="s">
        <v>20</v>
      </c>
      <c r="E111">
        <v>90066</v>
      </c>
      <c r="F111">
        <v>1149000</v>
      </c>
      <c r="G111">
        <v>3</v>
      </c>
      <c r="H111">
        <v>2</v>
      </c>
      <c r="I111">
        <v>1408</v>
      </c>
      <c r="J111">
        <v>3500</v>
      </c>
      <c r="K111">
        <v>1952</v>
      </c>
      <c r="L111">
        <v>32</v>
      </c>
      <c r="M111">
        <v>816</v>
      </c>
      <c r="N111" t="s">
        <v>21</v>
      </c>
      <c r="O111">
        <v>33.984711400000002</v>
      </c>
      <c r="P111">
        <v>-118.4126363</v>
      </c>
      <c r="Q111">
        <v>3.0544307773077053</v>
      </c>
    </row>
    <row r="112" spans="1:17" x14ac:dyDescent="0.3">
      <c r="A112" t="s">
        <v>17</v>
      </c>
      <c r="B112" t="s">
        <v>161</v>
      </c>
      <c r="C112" t="s">
        <v>162</v>
      </c>
      <c r="D112" t="s">
        <v>20</v>
      </c>
      <c r="E112">
        <v>90266</v>
      </c>
      <c r="F112">
        <v>3200000</v>
      </c>
      <c r="G112">
        <v>4</v>
      </c>
      <c r="H112">
        <v>3</v>
      </c>
      <c r="I112">
        <v>3058</v>
      </c>
      <c r="J112">
        <v>10748</v>
      </c>
      <c r="K112">
        <v>1982</v>
      </c>
      <c r="L112">
        <v>2</v>
      </c>
      <c r="M112">
        <v>1046</v>
      </c>
      <c r="N112" t="s">
        <v>21</v>
      </c>
      <c r="O112">
        <v>33.896024099999998</v>
      </c>
      <c r="P112">
        <v>-118.39010620000001</v>
      </c>
      <c r="Q112">
        <v>1.9320924187178383</v>
      </c>
    </row>
    <row r="113" spans="1:17" x14ac:dyDescent="0.3">
      <c r="A113" t="s">
        <v>17</v>
      </c>
      <c r="B113" t="s">
        <v>163</v>
      </c>
      <c r="C113" t="s">
        <v>162</v>
      </c>
      <c r="D113" t="s">
        <v>20</v>
      </c>
      <c r="E113">
        <v>90266</v>
      </c>
      <c r="F113">
        <v>7499000</v>
      </c>
      <c r="G113">
        <v>3</v>
      </c>
      <c r="H113">
        <v>3</v>
      </c>
      <c r="I113">
        <v>2701</v>
      </c>
      <c r="J113">
        <v>1344</v>
      </c>
      <c r="K113">
        <v>2019</v>
      </c>
      <c r="L113">
        <v>56</v>
      </c>
      <c r="M113">
        <v>2776</v>
      </c>
      <c r="N113" t="s">
        <v>21</v>
      </c>
      <c r="O113">
        <v>33.891015899999999</v>
      </c>
      <c r="P113">
        <v>-118.41482929999999</v>
      </c>
      <c r="Q113">
        <v>1.1555248944226051</v>
      </c>
    </row>
    <row r="114" spans="1:17" x14ac:dyDescent="0.3">
      <c r="A114" t="s">
        <v>17</v>
      </c>
      <c r="B114" t="s">
        <v>164</v>
      </c>
      <c r="C114" t="s">
        <v>162</v>
      </c>
      <c r="D114" t="s">
        <v>20</v>
      </c>
      <c r="E114">
        <v>90266</v>
      </c>
      <c r="F114">
        <v>9600000</v>
      </c>
      <c r="G114">
        <v>5</v>
      </c>
      <c r="H114">
        <v>6</v>
      </c>
      <c r="I114">
        <v>6400</v>
      </c>
      <c r="J114">
        <v>6753</v>
      </c>
      <c r="K114">
        <v>2006</v>
      </c>
      <c r="L114">
        <v>168</v>
      </c>
      <c r="M114">
        <v>1500</v>
      </c>
      <c r="N114" t="s">
        <v>21</v>
      </c>
      <c r="O114">
        <v>33.879916199999997</v>
      </c>
      <c r="P114">
        <v>-118.400085</v>
      </c>
      <c r="Q114">
        <v>0.72094913590880538</v>
      </c>
    </row>
    <row r="115" spans="1:17" x14ac:dyDescent="0.3">
      <c r="A115" t="s">
        <v>17</v>
      </c>
      <c r="B115" t="s">
        <v>165</v>
      </c>
      <c r="C115" t="s">
        <v>162</v>
      </c>
      <c r="D115" t="s">
        <v>20</v>
      </c>
      <c r="E115">
        <v>90266</v>
      </c>
      <c r="F115">
        <v>3900000</v>
      </c>
      <c r="G115">
        <v>4</v>
      </c>
      <c r="H115">
        <v>3</v>
      </c>
      <c r="I115">
        <v>2946</v>
      </c>
      <c r="J115">
        <v>4467</v>
      </c>
      <c r="K115">
        <v>2021</v>
      </c>
      <c r="L115">
        <v>169</v>
      </c>
      <c r="M115">
        <v>1324</v>
      </c>
      <c r="N115" t="s">
        <v>21</v>
      </c>
      <c r="O115">
        <v>33.887870300000003</v>
      </c>
      <c r="P115">
        <v>-118.39890920000001</v>
      </c>
      <c r="Q115">
        <v>1.1820481791376158</v>
      </c>
    </row>
    <row r="116" spans="1:17" x14ac:dyDescent="0.3">
      <c r="A116" t="s">
        <v>17</v>
      </c>
      <c r="B116" t="s">
        <v>166</v>
      </c>
      <c r="C116" t="s">
        <v>162</v>
      </c>
      <c r="D116" t="s">
        <v>20</v>
      </c>
      <c r="E116">
        <v>90266</v>
      </c>
      <c r="F116">
        <v>2150000</v>
      </c>
      <c r="G116">
        <v>4</v>
      </c>
      <c r="H116">
        <v>3</v>
      </c>
      <c r="I116">
        <v>1737</v>
      </c>
      <c r="J116">
        <v>5342</v>
      </c>
      <c r="K116">
        <v>1953</v>
      </c>
      <c r="L116">
        <v>47</v>
      </c>
      <c r="M116">
        <v>1238</v>
      </c>
      <c r="N116" t="s">
        <v>21</v>
      </c>
      <c r="O116">
        <v>33.874620700000001</v>
      </c>
      <c r="P116">
        <v>-118.3942694</v>
      </c>
      <c r="Q116">
        <v>0.90067511749576723</v>
      </c>
    </row>
    <row r="117" spans="1:17" x14ac:dyDescent="0.3">
      <c r="A117" t="s">
        <v>17</v>
      </c>
      <c r="B117" t="s">
        <v>167</v>
      </c>
      <c r="C117" t="s">
        <v>162</v>
      </c>
      <c r="D117" t="s">
        <v>20</v>
      </c>
      <c r="E117">
        <v>90266</v>
      </c>
      <c r="F117">
        <v>3795000</v>
      </c>
      <c r="G117">
        <v>4</v>
      </c>
      <c r="H117">
        <v>4</v>
      </c>
      <c r="I117">
        <v>3598</v>
      </c>
      <c r="J117">
        <v>5088</v>
      </c>
      <c r="K117">
        <v>2023</v>
      </c>
      <c r="L117">
        <v>21</v>
      </c>
      <c r="M117">
        <v>1055</v>
      </c>
      <c r="N117" t="s">
        <v>21</v>
      </c>
      <c r="O117">
        <v>33.888424999999998</v>
      </c>
      <c r="P117">
        <v>-118.37979799999999</v>
      </c>
      <c r="Q117">
        <v>2.0148573578983937</v>
      </c>
    </row>
    <row r="118" spans="1:17" x14ac:dyDescent="0.3">
      <c r="A118" t="s">
        <v>17</v>
      </c>
      <c r="B118" t="s">
        <v>168</v>
      </c>
      <c r="C118" t="s">
        <v>162</v>
      </c>
      <c r="D118" t="s">
        <v>20</v>
      </c>
      <c r="E118">
        <v>90266</v>
      </c>
      <c r="F118">
        <v>2450000</v>
      </c>
      <c r="G118">
        <v>3</v>
      </c>
      <c r="H118">
        <v>2</v>
      </c>
      <c r="I118">
        <v>1674</v>
      </c>
      <c r="J118">
        <v>5102</v>
      </c>
      <c r="K118">
        <v>1950</v>
      </c>
      <c r="L118">
        <v>14</v>
      </c>
      <c r="M118">
        <v>1464</v>
      </c>
      <c r="N118" t="s">
        <v>21</v>
      </c>
      <c r="O118">
        <v>33.888430900000003</v>
      </c>
      <c r="P118">
        <v>-118.3794987</v>
      </c>
      <c r="Q118">
        <v>2.029799702108261</v>
      </c>
    </row>
    <row r="119" spans="1:17" x14ac:dyDescent="0.3">
      <c r="A119" t="s">
        <v>17</v>
      </c>
      <c r="B119" t="s">
        <v>169</v>
      </c>
      <c r="C119" t="s">
        <v>162</v>
      </c>
      <c r="D119" t="s">
        <v>20</v>
      </c>
      <c r="E119">
        <v>90266</v>
      </c>
      <c r="F119">
        <v>3824000</v>
      </c>
      <c r="G119">
        <v>5</v>
      </c>
      <c r="H119">
        <v>5.5</v>
      </c>
      <c r="I119">
        <v>3344</v>
      </c>
      <c r="J119">
        <v>4908</v>
      </c>
      <c r="K119">
        <v>2023</v>
      </c>
      <c r="L119">
        <v>50</v>
      </c>
      <c r="M119">
        <v>1144</v>
      </c>
      <c r="N119" t="s">
        <v>21</v>
      </c>
      <c r="O119">
        <v>33.8885194</v>
      </c>
      <c r="P119">
        <v>-118.3919705</v>
      </c>
      <c r="Q119">
        <v>1.4660421807397033</v>
      </c>
    </row>
    <row r="120" spans="1:17" x14ac:dyDescent="0.3">
      <c r="A120" t="s">
        <v>17</v>
      </c>
      <c r="B120" t="s">
        <v>170</v>
      </c>
      <c r="C120" t="s">
        <v>162</v>
      </c>
      <c r="D120" t="s">
        <v>20</v>
      </c>
      <c r="E120">
        <v>90266</v>
      </c>
      <c r="F120">
        <v>7999000</v>
      </c>
      <c r="G120">
        <v>5</v>
      </c>
      <c r="H120">
        <v>5.5</v>
      </c>
      <c r="I120">
        <v>5400</v>
      </c>
      <c r="J120">
        <v>3000</v>
      </c>
      <c r="K120">
        <v>2019</v>
      </c>
      <c r="L120">
        <v>1</v>
      </c>
      <c r="M120">
        <v>1481</v>
      </c>
      <c r="N120" t="s">
        <v>21</v>
      </c>
      <c r="O120">
        <v>33.887206599999999</v>
      </c>
      <c r="P120">
        <v>-118.40736510000001</v>
      </c>
      <c r="Q120">
        <v>0.96502157478905626</v>
      </c>
    </row>
    <row r="121" spans="1:17" x14ac:dyDescent="0.3">
      <c r="A121" t="s">
        <v>17</v>
      </c>
      <c r="B121" t="s">
        <v>171</v>
      </c>
      <c r="C121" t="s">
        <v>162</v>
      </c>
      <c r="D121" t="s">
        <v>20</v>
      </c>
      <c r="E121">
        <v>90266</v>
      </c>
      <c r="F121">
        <v>7299999</v>
      </c>
      <c r="G121">
        <v>6</v>
      </c>
      <c r="H121">
        <v>4.5</v>
      </c>
      <c r="I121">
        <v>5700</v>
      </c>
      <c r="J121">
        <v>5432</v>
      </c>
      <c r="K121">
        <v>2015</v>
      </c>
      <c r="L121">
        <v>28</v>
      </c>
      <c r="M121">
        <v>1281</v>
      </c>
      <c r="N121" t="s">
        <v>21</v>
      </c>
      <c r="O121">
        <v>33.889581700000001</v>
      </c>
      <c r="P121">
        <v>-118.4040518</v>
      </c>
      <c r="Q121">
        <v>1.1673601197052579</v>
      </c>
    </row>
    <row r="122" spans="1:17" x14ac:dyDescent="0.3">
      <c r="A122" t="s">
        <v>17</v>
      </c>
      <c r="B122" t="s">
        <v>172</v>
      </c>
      <c r="C122" t="s">
        <v>162</v>
      </c>
      <c r="D122" t="s">
        <v>20</v>
      </c>
      <c r="E122">
        <v>90266</v>
      </c>
      <c r="F122">
        <v>2750000</v>
      </c>
      <c r="G122">
        <v>4</v>
      </c>
      <c r="H122">
        <v>3</v>
      </c>
      <c r="I122">
        <v>2803</v>
      </c>
      <c r="J122">
        <v>7497</v>
      </c>
      <c r="K122">
        <v>1949</v>
      </c>
      <c r="L122">
        <v>28</v>
      </c>
      <c r="M122">
        <v>981</v>
      </c>
      <c r="N122" t="s">
        <v>21</v>
      </c>
      <c r="O122">
        <v>33.8935709</v>
      </c>
      <c r="P122">
        <v>-118.3892218</v>
      </c>
      <c r="Q122">
        <v>1.8301775453826754</v>
      </c>
    </row>
    <row r="123" spans="1:17" x14ac:dyDescent="0.3">
      <c r="A123" t="s">
        <v>17</v>
      </c>
      <c r="B123" t="s">
        <v>173</v>
      </c>
      <c r="C123" t="s">
        <v>162</v>
      </c>
      <c r="D123" t="s">
        <v>20</v>
      </c>
      <c r="E123">
        <v>90266</v>
      </c>
      <c r="F123">
        <v>3999500</v>
      </c>
      <c r="G123">
        <v>4</v>
      </c>
      <c r="H123">
        <v>4.5</v>
      </c>
      <c r="I123">
        <v>4180</v>
      </c>
      <c r="J123">
        <v>7499</v>
      </c>
      <c r="K123">
        <v>1998</v>
      </c>
      <c r="L123">
        <v>14</v>
      </c>
      <c r="M123">
        <v>957</v>
      </c>
      <c r="N123" t="s">
        <v>21</v>
      </c>
      <c r="O123">
        <v>33.883980700000002</v>
      </c>
      <c r="P123">
        <v>-118.38886189999999</v>
      </c>
      <c r="Q123">
        <v>1.4110479795047719</v>
      </c>
    </row>
    <row r="124" spans="1:17" x14ac:dyDescent="0.3">
      <c r="A124" t="s">
        <v>17</v>
      </c>
      <c r="B124" t="s">
        <v>174</v>
      </c>
      <c r="C124" t="s">
        <v>162</v>
      </c>
      <c r="D124" t="s">
        <v>20</v>
      </c>
      <c r="E124">
        <v>90266</v>
      </c>
      <c r="F124">
        <v>2850000</v>
      </c>
      <c r="G124">
        <v>5</v>
      </c>
      <c r="H124">
        <v>3</v>
      </c>
      <c r="I124">
        <v>2816</v>
      </c>
      <c r="J124">
        <v>6643</v>
      </c>
      <c r="K124">
        <v>1967</v>
      </c>
      <c r="L124">
        <v>12</v>
      </c>
      <c r="M124">
        <v>1012</v>
      </c>
      <c r="N124" t="s">
        <v>21</v>
      </c>
      <c r="O124">
        <v>33.880739699999999</v>
      </c>
      <c r="P124">
        <v>-118.3879939</v>
      </c>
      <c r="Q124">
        <v>1.3551693831828326</v>
      </c>
    </row>
    <row r="125" spans="1:17" x14ac:dyDescent="0.3">
      <c r="A125" t="s">
        <v>17</v>
      </c>
      <c r="B125" t="s">
        <v>175</v>
      </c>
      <c r="C125" t="s">
        <v>162</v>
      </c>
      <c r="D125" t="s">
        <v>20</v>
      </c>
      <c r="E125">
        <v>90266</v>
      </c>
      <c r="F125">
        <v>2725000</v>
      </c>
      <c r="G125">
        <v>4</v>
      </c>
      <c r="H125">
        <v>4</v>
      </c>
      <c r="I125">
        <v>2636</v>
      </c>
      <c r="J125">
        <v>7511</v>
      </c>
      <c r="K125">
        <v>1952</v>
      </c>
      <c r="L125">
        <v>84</v>
      </c>
      <c r="M125">
        <v>1034</v>
      </c>
      <c r="N125" t="s">
        <v>21</v>
      </c>
      <c r="O125">
        <v>33.881149700000002</v>
      </c>
      <c r="P125">
        <v>-118.3869735</v>
      </c>
      <c r="Q125">
        <v>1.4200591152683288</v>
      </c>
    </row>
    <row r="126" spans="1:17" x14ac:dyDescent="0.3">
      <c r="A126" t="s">
        <v>17</v>
      </c>
      <c r="B126" t="s">
        <v>176</v>
      </c>
      <c r="C126" t="s">
        <v>162</v>
      </c>
      <c r="D126" t="s">
        <v>20</v>
      </c>
      <c r="E126">
        <v>90266</v>
      </c>
      <c r="F126">
        <v>3995000</v>
      </c>
      <c r="G126">
        <v>5</v>
      </c>
      <c r="H126">
        <v>4</v>
      </c>
      <c r="I126">
        <v>3383</v>
      </c>
      <c r="J126">
        <v>4863</v>
      </c>
      <c r="K126">
        <v>2006</v>
      </c>
      <c r="L126">
        <v>20</v>
      </c>
      <c r="M126">
        <v>1181</v>
      </c>
      <c r="N126" t="s">
        <v>21</v>
      </c>
      <c r="O126">
        <v>33.889773099999999</v>
      </c>
      <c r="P126">
        <v>-118.3935208</v>
      </c>
      <c r="Q126">
        <v>1.470627353214907</v>
      </c>
    </row>
    <row r="127" spans="1:17" x14ac:dyDescent="0.3">
      <c r="A127" t="s">
        <v>17</v>
      </c>
      <c r="B127" t="s">
        <v>177</v>
      </c>
      <c r="C127" t="s">
        <v>162</v>
      </c>
      <c r="D127" t="s">
        <v>20</v>
      </c>
      <c r="E127">
        <v>90266</v>
      </c>
      <c r="F127">
        <v>5100000</v>
      </c>
      <c r="G127">
        <v>5</v>
      </c>
      <c r="H127">
        <v>4.5</v>
      </c>
      <c r="I127">
        <v>3558</v>
      </c>
      <c r="J127">
        <v>4485</v>
      </c>
      <c r="K127">
        <v>2020</v>
      </c>
      <c r="L127">
        <v>7</v>
      </c>
      <c r="M127">
        <v>1433</v>
      </c>
      <c r="N127" t="s">
        <v>21</v>
      </c>
      <c r="O127">
        <v>33.890970500000002</v>
      </c>
      <c r="P127">
        <v>-118.3993224</v>
      </c>
      <c r="Q127">
        <v>1.3572618984796907</v>
      </c>
    </row>
    <row r="128" spans="1:17" x14ac:dyDescent="0.3">
      <c r="A128" t="s">
        <v>17</v>
      </c>
      <c r="B128" t="s">
        <v>178</v>
      </c>
      <c r="C128" t="s">
        <v>162</v>
      </c>
      <c r="D128" t="s">
        <v>20</v>
      </c>
      <c r="E128">
        <v>90266</v>
      </c>
      <c r="F128">
        <v>4400000</v>
      </c>
      <c r="G128">
        <v>5</v>
      </c>
      <c r="H128">
        <v>5.5</v>
      </c>
      <c r="I128">
        <v>3150</v>
      </c>
      <c r="J128">
        <v>4480</v>
      </c>
      <c r="K128">
        <v>2023</v>
      </c>
      <c r="L128">
        <v>34</v>
      </c>
      <c r="M128">
        <v>1397</v>
      </c>
      <c r="N128" t="s">
        <v>21</v>
      </c>
      <c r="O128">
        <v>33.891722000000001</v>
      </c>
      <c r="P128">
        <v>-118.3998065</v>
      </c>
      <c r="Q128">
        <v>1.3921246905685463</v>
      </c>
    </row>
    <row r="129" spans="1:17" x14ac:dyDescent="0.3">
      <c r="A129" t="s">
        <v>17</v>
      </c>
      <c r="B129" t="s">
        <v>179</v>
      </c>
      <c r="C129" t="s">
        <v>162</v>
      </c>
      <c r="D129" t="s">
        <v>20</v>
      </c>
      <c r="E129">
        <v>90266</v>
      </c>
      <c r="F129">
        <v>3599900</v>
      </c>
      <c r="G129">
        <v>5</v>
      </c>
      <c r="H129">
        <v>4.5</v>
      </c>
      <c r="I129">
        <v>3724</v>
      </c>
      <c r="J129">
        <v>7502</v>
      </c>
      <c r="K129">
        <v>2003</v>
      </c>
      <c r="L129">
        <v>35</v>
      </c>
      <c r="M129">
        <v>967</v>
      </c>
      <c r="N129" t="s">
        <v>21</v>
      </c>
      <c r="O129">
        <v>33.886298600000003</v>
      </c>
      <c r="P129">
        <v>-118.3796687</v>
      </c>
      <c r="Q129">
        <v>1.9498470195489905</v>
      </c>
    </row>
    <row r="130" spans="1:17" x14ac:dyDescent="0.3">
      <c r="A130" t="s">
        <v>17</v>
      </c>
      <c r="B130" t="s">
        <v>180</v>
      </c>
      <c r="C130" t="s">
        <v>162</v>
      </c>
      <c r="D130" t="s">
        <v>20</v>
      </c>
      <c r="E130">
        <v>90266</v>
      </c>
      <c r="F130">
        <v>1975000</v>
      </c>
      <c r="G130">
        <v>3</v>
      </c>
      <c r="H130">
        <v>2</v>
      </c>
      <c r="I130">
        <v>1175</v>
      </c>
      <c r="J130">
        <v>4485</v>
      </c>
      <c r="K130">
        <v>1948</v>
      </c>
      <c r="L130">
        <v>14</v>
      </c>
      <c r="M130">
        <v>1681</v>
      </c>
      <c r="N130" t="s">
        <v>21</v>
      </c>
      <c r="O130">
        <v>33.893414200000002</v>
      </c>
      <c r="P130">
        <v>-118.3972095</v>
      </c>
      <c r="Q130">
        <v>1.5628297011665344</v>
      </c>
    </row>
    <row r="131" spans="1:17" x14ac:dyDescent="0.3">
      <c r="A131" t="s">
        <v>17</v>
      </c>
      <c r="B131" t="s">
        <v>181</v>
      </c>
      <c r="C131" t="s">
        <v>162</v>
      </c>
      <c r="D131" t="s">
        <v>20</v>
      </c>
      <c r="E131">
        <v>90266</v>
      </c>
      <c r="F131">
        <v>6850000</v>
      </c>
      <c r="G131">
        <v>4</v>
      </c>
      <c r="H131">
        <v>5</v>
      </c>
      <c r="I131">
        <v>3597</v>
      </c>
      <c r="J131">
        <v>2251</v>
      </c>
      <c r="K131">
        <v>2024</v>
      </c>
      <c r="L131">
        <v>38</v>
      </c>
      <c r="M131">
        <v>1904</v>
      </c>
      <c r="N131" t="s">
        <v>21</v>
      </c>
      <c r="O131">
        <v>33.895744000000001</v>
      </c>
      <c r="P131">
        <v>-118.4158518</v>
      </c>
      <c r="Q131">
        <v>0.85071607676031991</v>
      </c>
    </row>
    <row r="132" spans="1:17" x14ac:dyDescent="0.3">
      <c r="A132" t="s">
        <v>17</v>
      </c>
      <c r="B132" t="s">
        <v>182</v>
      </c>
      <c r="C132" t="s">
        <v>162</v>
      </c>
      <c r="D132" t="s">
        <v>20</v>
      </c>
      <c r="E132">
        <v>90266</v>
      </c>
      <c r="F132">
        <v>8500000</v>
      </c>
      <c r="G132">
        <v>5</v>
      </c>
      <c r="H132">
        <v>4.5</v>
      </c>
      <c r="I132">
        <v>4230</v>
      </c>
      <c r="J132">
        <v>2689</v>
      </c>
      <c r="K132">
        <v>2008</v>
      </c>
      <c r="L132">
        <v>21</v>
      </c>
      <c r="M132">
        <v>2009</v>
      </c>
      <c r="N132" t="s">
        <v>21</v>
      </c>
      <c r="O132">
        <v>33.893064299999999</v>
      </c>
      <c r="P132">
        <v>-118.4145303</v>
      </c>
      <c r="Q132">
        <v>1.0450149307890586</v>
      </c>
    </row>
    <row r="133" spans="1:17" x14ac:dyDescent="0.3">
      <c r="A133" t="s">
        <v>17</v>
      </c>
      <c r="B133" t="s">
        <v>183</v>
      </c>
      <c r="C133" t="s">
        <v>162</v>
      </c>
      <c r="D133" t="s">
        <v>20</v>
      </c>
      <c r="E133">
        <v>90266</v>
      </c>
      <c r="F133">
        <v>2450000</v>
      </c>
      <c r="G133">
        <v>5</v>
      </c>
      <c r="H133">
        <v>3</v>
      </c>
      <c r="I133">
        <v>2808</v>
      </c>
      <c r="J133">
        <v>5588</v>
      </c>
      <c r="K133">
        <v>1961</v>
      </c>
      <c r="L133">
        <v>107</v>
      </c>
      <c r="M133">
        <v>873</v>
      </c>
      <c r="N133" t="s">
        <v>21</v>
      </c>
      <c r="O133">
        <v>33.8944774</v>
      </c>
      <c r="P133">
        <v>-118.4010323</v>
      </c>
      <c r="Q133">
        <v>1.5426741329699312</v>
      </c>
    </row>
    <row r="134" spans="1:17" x14ac:dyDescent="0.3">
      <c r="A134" t="s">
        <v>17</v>
      </c>
      <c r="B134" t="s">
        <v>184</v>
      </c>
      <c r="C134" t="s">
        <v>162</v>
      </c>
      <c r="D134" t="s">
        <v>20</v>
      </c>
      <c r="E134">
        <v>90266</v>
      </c>
      <c r="F134">
        <v>3899000</v>
      </c>
      <c r="G134">
        <v>5</v>
      </c>
      <c r="H134">
        <v>4.5</v>
      </c>
      <c r="I134">
        <v>3347</v>
      </c>
      <c r="J134">
        <v>4481</v>
      </c>
      <c r="K134">
        <v>2011</v>
      </c>
      <c r="L134">
        <v>83</v>
      </c>
      <c r="M134">
        <v>1165</v>
      </c>
      <c r="N134" t="s">
        <v>21</v>
      </c>
      <c r="O134">
        <v>33.895185099999999</v>
      </c>
      <c r="P134">
        <v>-118.39844720000001</v>
      </c>
      <c r="Q134">
        <v>1.6424122914277517</v>
      </c>
    </row>
    <row r="135" spans="1:17" x14ac:dyDescent="0.3">
      <c r="A135" t="s">
        <v>17</v>
      </c>
      <c r="B135" t="s">
        <v>185</v>
      </c>
      <c r="C135" t="s">
        <v>162</v>
      </c>
      <c r="D135" t="s">
        <v>20</v>
      </c>
      <c r="E135">
        <v>90266</v>
      </c>
      <c r="F135">
        <v>2295000</v>
      </c>
      <c r="G135">
        <v>3</v>
      </c>
      <c r="H135">
        <v>2</v>
      </c>
      <c r="I135">
        <v>1190</v>
      </c>
      <c r="J135">
        <v>4109</v>
      </c>
      <c r="K135">
        <v>1956</v>
      </c>
      <c r="L135">
        <v>1</v>
      </c>
      <c r="M135">
        <v>1929</v>
      </c>
      <c r="N135" t="s">
        <v>21</v>
      </c>
      <c r="O135">
        <v>33.895401300000003</v>
      </c>
      <c r="P135">
        <v>-118.4006327</v>
      </c>
      <c r="Q135">
        <v>1.5568989947606025</v>
      </c>
    </row>
    <row r="136" spans="1:17" x14ac:dyDescent="0.3">
      <c r="A136" t="s">
        <v>17</v>
      </c>
      <c r="B136" t="s">
        <v>186</v>
      </c>
      <c r="C136" t="s">
        <v>162</v>
      </c>
      <c r="D136" t="s">
        <v>20</v>
      </c>
      <c r="E136">
        <v>90266</v>
      </c>
      <c r="F136">
        <v>1865000</v>
      </c>
      <c r="G136">
        <v>2</v>
      </c>
      <c r="H136">
        <v>1</v>
      </c>
      <c r="I136">
        <v>965</v>
      </c>
      <c r="J136">
        <v>2453</v>
      </c>
      <c r="K136">
        <v>1951</v>
      </c>
      <c r="L136">
        <v>64</v>
      </c>
      <c r="M136">
        <v>1933</v>
      </c>
      <c r="N136" t="s">
        <v>21</v>
      </c>
      <c r="O136">
        <v>33.896628999999997</v>
      </c>
      <c r="P136">
        <v>-118.4005666</v>
      </c>
      <c r="Q136">
        <v>1.5242308728972656</v>
      </c>
    </row>
    <row r="137" spans="1:17" x14ac:dyDescent="0.3">
      <c r="A137" t="s">
        <v>17</v>
      </c>
      <c r="B137" t="s">
        <v>187</v>
      </c>
      <c r="C137" t="s">
        <v>162</v>
      </c>
      <c r="D137" t="s">
        <v>20</v>
      </c>
      <c r="E137">
        <v>90266</v>
      </c>
      <c r="F137">
        <v>2950000</v>
      </c>
      <c r="G137">
        <v>2</v>
      </c>
      <c r="H137">
        <v>2</v>
      </c>
      <c r="I137">
        <v>1375</v>
      </c>
      <c r="J137">
        <v>1473</v>
      </c>
      <c r="K137">
        <v>1940</v>
      </c>
      <c r="L137">
        <v>1</v>
      </c>
      <c r="M137">
        <v>2145</v>
      </c>
      <c r="N137" t="s">
        <v>21</v>
      </c>
      <c r="O137">
        <v>33.878732499999998</v>
      </c>
      <c r="P137">
        <v>-118.4061189</v>
      </c>
      <c r="Q137">
        <v>0.42757049416455351</v>
      </c>
    </row>
    <row r="138" spans="1:17" x14ac:dyDescent="0.3">
      <c r="A138" t="s">
        <v>17</v>
      </c>
      <c r="B138" t="s">
        <v>188</v>
      </c>
      <c r="C138" t="s">
        <v>162</v>
      </c>
      <c r="D138" t="s">
        <v>20</v>
      </c>
      <c r="E138">
        <v>90266</v>
      </c>
      <c r="F138">
        <v>3050000</v>
      </c>
      <c r="G138">
        <v>4</v>
      </c>
      <c r="H138">
        <v>4</v>
      </c>
      <c r="I138">
        <v>2500</v>
      </c>
      <c r="J138">
        <v>3251</v>
      </c>
      <c r="K138">
        <v>1957</v>
      </c>
      <c r="L138">
        <v>104</v>
      </c>
      <c r="M138">
        <v>1220</v>
      </c>
      <c r="N138" t="s">
        <v>21</v>
      </c>
      <c r="O138">
        <v>33.881703100000003</v>
      </c>
      <c r="P138">
        <v>-118.3990424</v>
      </c>
      <c r="Q138">
        <v>0.84683118759939191</v>
      </c>
    </row>
    <row r="139" spans="1:17" x14ac:dyDescent="0.3">
      <c r="A139" t="s">
        <v>17</v>
      </c>
      <c r="B139" t="s">
        <v>190</v>
      </c>
      <c r="C139" t="s">
        <v>162</v>
      </c>
      <c r="D139" t="s">
        <v>20</v>
      </c>
      <c r="E139">
        <v>90266</v>
      </c>
      <c r="F139">
        <v>3900000</v>
      </c>
      <c r="G139">
        <v>5</v>
      </c>
      <c r="H139">
        <v>3</v>
      </c>
      <c r="I139">
        <v>2207</v>
      </c>
      <c r="J139">
        <v>2706</v>
      </c>
      <c r="K139">
        <v>1947</v>
      </c>
      <c r="L139">
        <v>70</v>
      </c>
      <c r="M139">
        <v>1767</v>
      </c>
      <c r="N139" t="s">
        <v>21</v>
      </c>
      <c r="O139">
        <v>33.884300500000002</v>
      </c>
      <c r="P139">
        <v>-118.40846430000001</v>
      </c>
      <c r="Q139">
        <v>0.75768781002631447</v>
      </c>
    </row>
    <row r="140" spans="1:17" x14ac:dyDescent="0.3">
      <c r="A140" t="s">
        <v>17</v>
      </c>
      <c r="B140" t="s">
        <v>191</v>
      </c>
      <c r="C140" t="s">
        <v>162</v>
      </c>
      <c r="D140" t="s">
        <v>20</v>
      </c>
      <c r="E140">
        <v>90266</v>
      </c>
      <c r="F140">
        <v>3875000</v>
      </c>
      <c r="G140">
        <v>4</v>
      </c>
      <c r="H140">
        <v>3</v>
      </c>
      <c r="I140">
        <v>3103</v>
      </c>
      <c r="J140">
        <v>4480</v>
      </c>
      <c r="K140">
        <v>1987</v>
      </c>
      <c r="L140">
        <v>56</v>
      </c>
      <c r="M140">
        <v>1249</v>
      </c>
      <c r="N140" t="s">
        <v>21</v>
      </c>
      <c r="O140">
        <v>33.8993416</v>
      </c>
      <c r="P140">
        <v>-118.40323069999999</v>
      </c>
      <c r="Q140">
        <v>1.3135739674216325</v>
      </c>
    </row>
    <row r="141" spans="1:17" x14ac:dyDescent="0.3">
      <c r="A141" t="s">
        <v>17</v>
      </c>
      <c r="B141" t="s">
        <v>192</v>
      </c>
      <c r="C141" t="s">
        <v>162</v>
      </c>
      <c r="D141" t="s">
        <v>20</v>
      </c>
      <c r="E141">
        <v>90266</v>
      </c>
      <c r="F141">
        <v>5495000</v>
      </c>
      <c r="G141">
        <v>5</v>
      </c>
      <c r="H141">
        <v>4</v>
      </c>
      <c r="I141">
        <v>3852</v>
      </c>
      <c r="J141">
        <v>2703</v>
      </c>
      <c r="K141">
        <v>1988</v>
      </c>
      <c r="L141">
        <v>131</v>
      </c>
      <c r="M141">
        <v>1427</v>
      </c>
      <c r="N141" t="s">
        <v>21</v>
      </c>
      <c r="O141">
        <v>33.882203400000002</v>
      </c>
      <c r="P141">
        <v>-118.40679710000001</v>
      </c>
      <c r="Q141">
        <v>0.63380312345684398</v>
      </c>
    </row>
    <row r="142" spans="1:17" x14ac:dyDescent="0.3">
      <c r="A142" t="s">
        <v>17</v>
      </c>
      <c r="B142" t="s">
        <v>193</v>
      </c>
      <c r="C142" t="s">
        <v>162</v>
      </c>
      <c r="D142" t="s">
        <v>20</v>
      </c>
      <c r="E142">
        <v>90266</v>
      </c>
      <c r="F142">
        <v>7990000</v>
      </c>
      <c r="G142">
        <v>5</v>
      </c>
      <c r="H142">
        <v>6</v>
      </c>
      <c r="I142">
        <v>4282</v>
      </c>
      <c r="J142">
        <v>2691</v>
      </c>
      <c r="K142">
        <v>2023</v>
      </c>
      <c r="L142">
        <v>66</v>
      </c>
      <c r="M142">
        <v>1866</v>
      </c>
      <c r="N142" t="s">
        <v>21</v>
      </c>
      <c r="O142">
        <v>33.881838199999997</v>
      </c>
      <c r="P142">
        <v>-118.40671279999999</v>
      </c>
      <c r="Q142">
        <v>0.61105520655407197</v>
      </c>
    </row>
    <row r="143" spans="1:17" x14ac:dyDescent="0.3">
      <c r="A143" t="s">
        <v>17</v>
      </c>
      <c r="B143" t="s">
        <v>194</v>
      </c>
      <c r="C143" t="s">
        <v>162</v>
      </c>
      <c r="D143" t="s">
        <v>20</v>
      </c>
      <c r="E143">
        <v>90266</v>
      </c>
      <c r="F143">
        <v>2550000</v>
      </c>
      <c r="G143">
        <v>3</v>
      </c>
      <c r="H143">
        <v>2</v>
      </c>
      <c r="I143">
        <v>1364</v>
      </c>
      <c r="J143">
        <v>4854</v>
      </c>
      <c r="K143">
        <v>1948</v>
      </c>
      <c r="L143">
        <v>10</v>
      </c>
      <c r="M143">
        <v>1870</v>
      </c>
      <c r="N143" t="s">
        <v>21</v>
      </c>
      <c r="O143">
        <v>33.900415099999996</v>
      </c>
      <c r="P143">
        <v>-118.4046036</v>
      </c>
      <c r="Q143">
        <v>1.2158682468289199</v>
      </c>
    </row>
    <row r="144" spans="1:17" x14ac:dyDescent="0.3">
      <c r="A144" t="s">
        <v>17</v>
      </c>
      <c r="B144" t="s">
        <v>195</v>
      </c>
      <c r="C144" t="s">
        <v>162</v>
      </c>
      <c r="D144" t="s">
        <v>20</v>
      </c>
      <c r="E144">
        <v>90266</v>
      </c>
      <c r="F144">
        <v>2448000</v>
      </c>
      <c r="G144">
        <v>3</v>
      </c>
      <c r="H144">
        <v>2</v>
      </c>
      <c r="I144">
        <v>1846</v>
      </c>
      <c r="J144">
        <v>4645</v>
      </c>
      <c r="K144">
        <v>1950</v>
      </c>
      <c r="L144">
        <v>20</v>
      </c>
      <c r="M144">
        <v>1326</v>
      </c>
      <c r="N144" t="s">
        <v>21</v>
      </c>
      <c r="O144">
        <v>33.901045600000003</v>
      </c>
      <c r="P144">
        <v>-118.4001422</v>
      </c>
      <c r="Q144">
        <v>1.452828431461237</v>
      </c>
    </row>
    <row r="145" spans="1:17" x14ac:dyDescent="0.3">
      <c r="A145" t="s">
        <v>17</v>
      </c>
      <c r="B145" t="s">
        <v>196</v>
      </c>
      <c r="C145" t="s">
        <v>162</v>
      </c>
      <c r="D145" t="s">
        <v>20</v>
      </c>
      <c r="E145">
        <v>90266</v>
      </c>
      <c r="F145">
        <v>4749000</v>
      </c>
      <c r="G145">
        <v>5</v>
      </c>
      <c r="H145">
        <v>5.5</v>
      </c>
      <c r="I145">
        <v>3300</v>
      </c>
      <c r="J145">
        <v>4640</v>
      </c>
      <c r="K145">
        <v>2023</v>
      </c>
      <c r="L145">
        <v>34</v>
      </c>
      <c r="M145">
        <v>1439</v>
      </c>
      <c r="N145" t="s">
        <v>21</v>
      </c>
      <c r="O145">
        <v>33.901238800000002</v>
      </c>
      <c r="P145">
        <v>-118.4041928</v>
      </c>
      <c r="Q145">
        <v>1.2235060931570783</v>
      </c>
    </row>
    <row r="146" spans="1:17" x14ac:dyDescent="0.3">
      <c r="A146" t="s">
        <v>17</v>
      </c>
      <c r="B146" t="s">
        <v>198</v>
      </c>
      <c r="C146" t="s">
        <v>162</v>
      </c>
      <c r="D146" t="s">
        <v>20</v>
      </c>
      <c r="E146">
        <v>90266</v>
      </c>
      <c r="F146">
        <v>4500000</v>
      </c>
      <c r="G146">
        <v>3</v>
      </c>
      <c r="H146">
        <v>2.5</v>
      </c>
      <c r="I146">
        <v>2295</v>
      </c>
      <c r="J146">
        <v>1350</v>
      </c>
      <c r="K146">
        <v>2023</v>
      </c>
      <c r="L146">
        <v>1</v>
      </c>
      <c r="M146">
        <v>1961</v>
      </c>
      <c r="N146" t="s">
        <v>21</v>
      </c>
      <c r="O146">
        <v>33.904009000000002</v>
      </c>
      <c r="P146">
        <v>-118.418798</v>
      </c>
      <c r="Q146">
        <v>0.36479179948545726</v>
      </c>
    </row>
    <row r="147" spans="1:17" x14ac:dyDescent="0.3">
      <c r="A147" t="s">
        <v>17</v>
      </c>
      <c r="B147" t="s">
        <v>199</v>
      </c>
      <c r="C147" t="s">
        <v>162</v>
      </c>
      <c r="D147" t="s">
        <v>20</v>
      </c>
      <c r="E147">
        <v>90266</v>
      </c>
      <c r="F147">
        <v>3980000</v>
      </c>
      <c r="G147">
        <v>3</v>
      </c>
      <c r="H147">
        <v>3.5</v>
      </c>
      <c r="I147">
        <v>2320</v>
      </c>
      <c r="J147">
        <v>2762</v>
      </c>
      <c r="K147">
        <v>1937</v>
      </c>
      <c r="L147">
        <v>56</v>
      </c>
      <c r="M147">
        <v>1716</v>
      </c>
      <c r="N147" t="s">
        <v>21</v>
      </c>
      <c r="O147">
        <v>33.880951699999997</v>
      </c>
      <c r="P147">
        <v>-118.405885</v>
      </c>
      <c r="Q147">
        <v>0.57037815063122466</v>
      </c>
    </row>
    <row r="148" spans="1:17" x14ac:dyDescent="0.3">
      <c r="A148" t="s">
        <v>17</v>
      </c>
      <c r="B148" t="s">
        <v>201</v>
      </c>
      <c r="C148" t="s">
        <v>162</v>
      </c>
      <c r="D148" t="s">
        <v>20</v>
      </c>
      <c r="E148">
        <v>90266</v>
      </c>
      <c r="F148">
        <v>1900000</v>
      </c>
      <c r="G148">
        <v>3</v>
      </c>
      <c r="H148">
        <v>2</v>
      </c>
      <c r="I148">
        <v>1564</v>
      </c>
      <c r="J148">
        <v>7950</v>
      </c>
      <c r="K148">
        <v>1955</v>
      </c>
      <c r="L148">
        <v>21</v>
      </c>
      <c r="M148">
        <v>1215</v>
      </c>
      <c r="N148" t="s">
        <v>21</v>
      </c>
      <c r="O148">
        <v>33.875886600000001</v>
      </c>
      <c r="P148">
        <v>-118.3936162</v>
      </c>
      <c r="Q148">
        <v>0.94985285793194985</v>
      </c>
    </row>
    <row r="149" spans="1:17" x14ac:dyDescent="0.3">
      <c r="A149" t="s">
        <v>17</v>
      </c>
      <c r="B149" t="s">
        <v>202</v>
      </c>
      <c r="C149" t="s">
        <v>162</v>
      </c>
      <c r="D149" t="s">
        <v>20</v>
      </c>
      <c r="E149">
        <v>90266</v>
      </c>
      <c r="F149">
        <v>3999000</v>
      </c>
      <c r="G149">
        <v>5</v>
      </c>
      <c r="H149">
        <v>3.5</v>
      </c>
      <c r="I149">
        <v>3552</v>
      </c>
      <c r="J149">
        <v>2701</v>
      </c>
      <c r="K149">
        <v>1987</v>
      </c>
      <c r="L149">
        <v>85</v>
      </c>
      <c r="M149">
        <v>1126</v>
      </c>
      <c r="N149" t="s">
        <v>21</v>
      </c>
      <c r="O149">
        <v>33.900569699999998</v>
      </c>
      <c r="P149">
        <v>-118.4149869</v>
      </c>
      <c r="Q149">
        <v>0.6627713335664045</v>
      </c>
    </row>
    <row r="150" spans="1:17" x14ac:dyDescent="0.3">
      <c r="A150" t="s">
        <v>17</v>
      </c>
      <c r="B150" t="s">
        <v>204</v>
      </c>
      <c r="C150" t="s">
        <v>162</v>
      </c>
      <c r="D150" t="s">
        <v>20</v>
      </c>
      <c r="E150">
        <v>90266</v>
      </c>
      <c r="F150">
        <v>5925000</v>
      </c>
      <c r="G150">
        <v>6</v>
      </c>
      <c r="H150">
        <v>4.5</v>
      </c>
      <c r="I150">
        <v>5100</v>
      </c>
      <c r="J150">
        <v>4511</v>
      </c>
      <c r="K150">
        <v>2007</v>
      </c>
      <c r="L150">
        <v>6</v>
      </c>
      <c r="M150">
        <v>1162</v>
      </c>
      <c r="N150" t="s">
        <v>21</v>
      </c>
      <c r="O150">
        <v>33.8933745</v>
      </c>
      <c r="P150">
        <v>-118.41141620000001</v>
      </c>
      <c r="Q150">
        <v>1.1401813245184294</v>
      </c>
    </row>
    <row r="151" spans="1:17" x14ac:dyDescent="0.3">
      <c r="A151" t="s">
        <v>17</v>
      </c>
      <c r="B151" t="s">
        <v>205</v>
      </c>
      <c r="C151" t="s">
        <v>162</v>
      </c>
      <c r="D151" t="s">
        <v>20</v>
      </c>
      <c r="E151">
        <v>90266</v>
      </c>
      <c r="F151">
        <v>3795000</v>
      </c>
      <c r="G151">
        <v>4</v>
      </c>
      <c r="H151">
        <v>3</v>
      </c>
      <c r="I151">
        <v>2451</v>
      </c>
      <c r="J151">
        <v>4232</v>
      </c>
      <c r="K151">
        <v>1983</v>
      </c>
      <c r="L151">
        <v>7</v>
      </c>
      <c r="M151">
        <v>1548</v>
      </c>
      <c r="N151" t="s">
        <v>21</v>
      </c>
      <c r="O151">
        <v>33.892917699999998</v>
      </c>
      <c r="P151">
        <v>-118.4107248</v>
      </c>
      <c r="Q151">
        <v>1.1902968141421164</v>
      </c>
    </row>
    <row r="152" spans="1:17" x14ac:dyDescent="0.3">
      <c r="A152" t="s">
        <v>17</v>
      </c>
      <c r="B152" t="s">
        <v>206</v>
      </c>
      <c r="C152" t="s">
        <v>162</v>
      </c>
      <c r="D152" t="s">
        <v>20</v>
      </c>
      <c r="E152">
        <v>90266</v>
      </c>
      <c r="F152">
        <v>6375000</v>
      </c>
      <c r="G152">
        <v>5</v>
      </c>
      <c r="H152">
        <v>6</v>
      </c>
      <c r="I152">
        <v>3521</v>
      </c>
      <c r="J152">
        <v>2700</v>
      </c>
      <c r="K152">
        <v>2023</v>
      </c>
      <c r="L152">
        <v>83</v>
      </c>
      <c r="M152">
        <v>1811</v>
      </c>
      <c r="N152" t="s">
        <v>21</v>
      </c>
      <c r="O152">
        <v>33.8803378</v>
      </c>
      <c r="P152">
        <v>-118.4035666</v>
      </c>
      <c r="Q152">
        <v>0.60151423923330305</v>
      </c>
    </row>
    <row r="153" spans="1:17" x14ac:dyDescent="0.3">
      <c r="A153" t="s">
        <v>17</v>
      </c>
      <c r="B153" t="s">
        <v>207</v>
      </c>
      <c r="C153" t="s">
        <v>162</v>
      </c>
      <c r="D153" t="s">
        <v>20</v>
      </c>
      <c r="E153">
        <v>90266</v>
      </c>
      <c r="F153">
        <v>6599000</v>
      </c>
      <c r="G153">
        <v>5</v>
      </c>
      <c r="H153">
        <v>6</v>
      </c>
      <c r="I153">
        <v>5839</v>
      </c>
      <c r="J153">
        <v>4805</v>
      </c>
      <c r="K153">
        <v>2020</v>
      </c>
      <c r="L153">
        <v>62</v>
      </c>
      <c r="M153">
        <v>1130</v>
      </c>
      <c r="N153" t="s">
        <v>21</v>
      </c>
      <c r="O153">
        <v>33.897567600000002</v>
      </c>
      <c r="P153">
        <v>-118.41021739999999</v>
      </c>
      <c r="Q153">
        <v>1.0047326275202633</v>
      </c>
    </row>
    <row r="154" spans="1:17" x14ac:dyDescent="0.3">
      <c r="A154" t="s">
        <v>17</v>
      </c>
      <c r="B154" t="s">
        <v>208</v>
      </c>
      <c r="C154" t="s">
        <v>162</v>
      </c>
      <c r="D154" t="s">
        <v>20</v>
      </c>
      <c r="E154">
        <v>90266</v>
      </c>
      <c r="F154">
        <v>3650000</v>
      </c>
      <c r="G154">
        <v>3</v>
      </c>
      <c r="H154">
        <v>3</v>
      </c>
      <c r="I154">
        <v>2110</v>
      </c>
      <c r="J154">
        <v>5120</v>
      </c>
      <c r="K154">
        <v>1951</v>
      </c>
      <c r="L154">
        <v>21</v>
      </c>
      <c r="M154">
        <v>1730</v>
      </c>
      <c r="N154" t="s">
        <v>21</v>
      </c>
      <c r="O154">
        <v>33.895632200000001</v>
      </c>
      <c r="P154">
        <v>-118.4100749</v>
      </c>
      <c r="Q154">
        <v>1.0898703692820515</v>
      </c>
    </row>
    <row r="155" spans="1:17" x14ac:dyDescent="0.3">
      <c r="A155" t="s">
        <v>17</v>
      </c>
      <c r="B155" t="s">
        <v>209</v>
      </c>
      <c r="C155" t="s">
        <v>162</v>
      </c>
      <c r="D155" t="s">
        <v>20</v>
      </c>
      <c r="E155">
        <v>90266</v>
      </c>
      <c r="F155">
        <v>8000000</v>
      </c>
      <c r="G155">
        <v>5</v>
      </c>
      <c r="H155">
        <v>5.5</v>
      </c>
      <c r="I155">
        <v>5220</v>
      </c>
      <c r="J155">
        <v>6275</v>
      </c>
      <c r="K155">
        <v>2005</v>
      </c>
      <c r="L155">
        <v>28</v>
      </c>
      <c r="M155">
        <v>1533</v>
      </c>
      <c r="N155" t="s">
        <v>21</v>
      </c>
      <c r="O155">
        <v>33.890460500000003</v>
      </c>
      <c r="P155">
        <v>-118.4078897</v>
      </c>
      <c r="Q155">
        <v>1.1844663975401972</v>
      </c>
    </row>
    <row r="156" spans="1:17" x14ac:dyDescent="0.3">
      <c r="A156" t="s">
        <v>17</v>
      </c>
      <c r="B156" t="s">
        <v>210</v>
      </c>
      <c r="C156" t="s">
        <v>162</v>
      </c>
      <c r="D156" t="s">
        <v>20</v>
      </c>
      <c r="E156">
        <v>90266</v>
      </c>
      <c r="F156">
        <v>2999000</v>
      </c>
      <c r="G156">
        <v>3</v>
      </c>
      <c r="H156">
        <v>2</v>
      </c>
      <c r="I156">
        <v>2448</v>
      </c>
      <c r="J156">
        <v>2709</v>
      </c>
      <c r="K156">
        <v>1970</v>
      </c>
      <c r="L156">
        <v>36</v>
      </c>
      <c r="M156">
        <v>1225</v>
      </c>
      <c r="N156" t="s">
        <v>21</v>
      </c>
      <c r="O156">
        <v>33.888165200000003</v>
      </c>
      <c r="P156">
        <v>-118.4060185</v>
      </c>
      <c r="Q156">
        <v>1.0442543004264604</v>
      </c>
    </row>
    <row r="157" spans="1:17" x14ac:dyDescent="0.3">
      <c r="A157" t="s">
        <v>17</v>
      </c>
      <c r="B157" t="s">
        <v>211</v>
      </c>
      <c r="C157" t="s">
        <v>162</v>
      </c>
      <c r="D157" t="s">
        <v>20</v>
      </c>
      <c r="E157">
        <v>90266</v>
      </c>
      <c r="F157">
        <v>9999000</v>
      </c>
      <c r="G157">
        <v>6</v>
      </c>
      <c r="H157">
        <v>4.5</v>
      </c>
      <c r="I157">
        <v>4770</v>
      </c>
      <c r="J157">
        <v>9982</v>
      </c>
      <c r="K157">
        <v>1962</v>
      </c>
      <c r="L157">
        <v>64</v>
      </c>
      <c r="M157">
        <v>2096</v>
      </c>
      <c r="N157" t="s">
        <v>21</v>
      </c>
      <c r="O157">
        <v>33.883439899999999</v>
      </c>
      <c r="P157">
        <v>-118.4018691</v>
      </c>
      <c r="Q157">
        <v>0.8327742423331248</v>
      </c>
    </row>
    <row r="158" spans="1:17" x14ac:dyDescent="0.3">
      <c r="A158" t="s">
        <v>17</v>
      </c>
      <c r="B158" t="s">
        <v>213</v>
      </c>
      <c r="C158" t="s">
        <v>162</v>
      </c>
      <c r="D158" t="s">
        <v>20</v>
      </c>
      <c r="E158">
        <v>90266</v>
      </c>
      <c r="F158">
        <v>5500000</v>
      </c>
      <c r="G158">
        <v>3</v>
      </c>
      <c r="H158">
        <v>4</v>
      </c>
      <c r="I158">
        <v>4400</v>
      </c>
      <c r="J158">
        <v>5704</v>
      </c>
      <c r="K158">
        <v>1980</v>
      </c>
      <c r="L158">
        <v>224</v>
      </c>
      <c r="M158">
        <v>1250</v>
      </c>
      <c r="N158" t="s">
        <v>21</v>
      </c>
      <c r="O158">
        <v>33.881698399999998</v>
      </c>
      <c r="P158">
        <v>-118.4013198</v>
      </c>
      <c r="Q158">
        <v>0.75568990328712426</v>
      </c>
    </row>
    <row r="159" spans="1:17" x14ac:dyDescent="0.3">
      <c r="A159" t="s">
        <v>17</v>
      </c>
      <c r="B159" t="s">
        <v>214</v>
      </c>
      <c r="C159" t="s">
        <v>162</v>
      </c>
      <c r="D159" t="s">
        <v>20</v>
      </c>
      <c r="E159">
        <v>90266</v>
      </c>
      <c r="F159">
        <v>5775000</v>
      </c>
      <c r="G159">
        <v>4</v>
      </c>
      <c r="H159">
        <v>3.5</v>
      </c>
      <c r="I159">
        <v>4300</v>
      </c>
      <c r="J159">
        <v>5816</v>
      </c>
      <c r="K159">
        <v>1999</v>
      </c>
      <c r="L159">
        <v>21</v>
      </c>
      <c r="M159">
        <v>1343</v>
      </c>
      <c r="N159" t="s">
        <v>21</v>
      </c>
      <c r="O159">
        <v>33.884499900000002</v>
      </c>
      <c r="P159">
        <v>-118.4013329</v>
      </c>
      <c r="Q159">
        <v>0.91092579280993413</v>
      </c>
    </row>
    <row r="160" spans="1:17" x14ac:dyDescent="0.3">
      <c r="A160" t="s">
        <v>17</v>
      </c>
      <c r="B160" t="s">
        <v>215</v>
      </c>
      <c r="C160" t="s">
        <v>162</v>
      </c>
      <c r="D160" t="s">
        <v>20</v>
      </c>
      <c r="E160">
        <v>90266</v>
      </c>
      <c r="F160">
        <v>3144000</v>
      </c>
      <c r="G160">
        <v>3</v>
      </c>
      <c r="H160">
        <v>2</v>
      </c>
      <c r="I160">
        <v>2184</v>
      </c>
      <c r="J160">
        <v>4962</v>
      </c>
      <c r="K160">
        <v>1947</v>
      </c>
      <c r="L160">
        <v>20</v>
      </c>
      <c r="M160">
        <v>1440</v>
      </c>
      <c r="N160" t="s">
        <v>21</v>
      </c>
      <c r="O160">
        <v>33.886778300000003</v>
      </c>
      <c r="P160">
        <v>-118.4013173</v>
      </c>
      <c r="Q160">
        <v>1.0473479348566761</v>
      </c>
    </row>
    <row r="161" spans="1:17" x14ac:dyDescent="0.3">
      <c r="A161" t="s">
        <v>17</v>
      </c>
      <c r="B161" t="s">
        <v>216</v>
      </c>
      <c r="C161" t="s">
        <v>162</v>
      </c>
      <c r="D161" t="s">
        <v>20</v>
      </c>
      <c r="E161">
        <v>90266</v>
      </c>
      <c r="F161">
        <v>4199000</v>
      </c>
      <c r="G161">
        <v>6</v>
      </c>
      <c r="H161">
        <v>5.5</v>
      </c>
      <c r="I161">
        <v>4112</v>
      </c>
      <c r="J161">
        <v>5964</v>
      </c>
      <c r="K161">
        <v>2023</v>
      </c>
      <c r="L161">
        <v>58</v>
      </c>
      <c r="M161">
        <v>1021</v>
      </c>
      <c r="N161" t="s">
        <v>21</v>
      </c>
      <c r="O161">
        <v>33.901644599999997</v>
      </c>
      <c r="P161">
        <v>-118.400555</v>
      </c>
      <c r="Q161">
        <v>1.4213602671289898</v>
      </c>
    </row>
    <row r="162" spans="1:17" x14ac:dyDescent="0.3">
      <c r="A162" t="s">
        <v>17</v>
      </c>
      <c r="B162" t="s">
        <v>217</v>
      </c>
      <c r="C162" t="s">
        <v>162</v>
      </c>
      <c r="D162" t="s">
        <v>20</v>
      </c>
      <c r="E162">
        <v>90266</v>
      </c>
      <c r="F162">
        <v>4200000</v>
      </c>
      <c r="G162">
        <v>5</v>
      </c>
      <c r="H162">
        <v>3.5</v>
      </c>
      <c r="I162">
        <v>4200</v>
      </c>
      <c r="J162">
        <v>5261</v>
      </c>
      <c r="K162">
        <v>1954</v>
      </c>
      <c r="L162">
        <v>56</v>
      </c>
      <c r="M162">
        <v>1000</v>
      </c>
      <c r="N162" t="s">
        <v>21</v>
      </c>
      <c r="O162">
        <v>33.885284200000001</v>
      </c>
      <c r="P162">
        <v>-118.4035267</v>
      </c>
      <c r="Q162">
        <v>0.89888228277420579</v>
      </c>
    </row>
    <row r="163" spans="1:17" hidden="1" x14ac:dyDescent="0.3">
      <c r="A163" t="s">
        <v>17</v>
      </c>
      <c r="B163" t="s">
        <v>228</v>
      </c>
      <c r="C163" t="s">
        <v>229</v>
      </c>
      <c r="D163" t="s">
        <v>20</v>
      </c>
      <c r="E163">
        <v>90066</v>
      </c>
      <c r="F163">
        <v>1599000</v>
      </c>
      <c r="G163">
        <v>3</v>
      </c>
      <c r="H163">
        <v>2</v>
      </c>
      <c r="I163">
        <v>1900</v>
      </c>
      <c r="J163">
        <v>5773</v>
      </c>
      <c r="K163">
        <v>1961</v>
      </c>
      <c r="L163">
        <v>24</v>
      </c>
      <c r="M163">
        <v>842</v>
      </c>
      <c r="N163" t="s">
        <v>21</v>
      </c>
      <c r="O163">
        <v>33.982642400000003</v>
      </c>
      <c r="P163">
        <v>-118.41163229999999</v>
      </c>
      <c r="Q163">
        <v>2.9777817835528317</v>
      </c>
    </row>
    <row r="164" spans="1:17" hidden="1" x14ac:dyDescent="0.3">
      <c r="A164" t="s">
        <v>17</v>
      </c>
      <c r="B164" t="s">
        <v>230</v>
      </c>
      <c r="C164" t="s">
        <v>229</v>
      </c>
      <c r="D164" t="s">
        <v>20</v>
      </c>
      <c r="E164">
        <v>90293</v>
      </c>
      <c r="F164">
        <v>1539000</v>
      </c>
      <c r="G164">
        <v>3</v>
      </c>
      <c r="H164">
        <v>2</v>
      </c>
      <c r="I164">
        <v>1302</v>
      </c>
      <c r="J164">
        <v>5996</v>
      </c>
      <c r="K164">
        <v>1955</v>
      </c>
      <c r="L164">
        <v>41</v>
      </c>
      <c r="M164">
        <v>1182</v>
      </c>
      <c r="N164" t="s">
        <v>21</v>
      </c>
      <c r="O164">
        <v>33.956182900000002</v>
      </c>
      <c r="P164">
        <v>-118.44373419999999</v>
      </c>
      <c r="Q164">
        <v>0.47193974768385449</v>
      </c>
    </row>
    <row r="165" spans="1:17" hidden="1" x14ac:dyDescent="0.3">
      <c r="A165" t="s">
        <v>17</v>
      </c>
      <c r="B165" t="s">
        <v>232</v>
      </c>
      <c r="C165" t="s">
        <v>229</v>
      </c>
      <c r="D165" t="s">
        <v>20</v>
      </c>
      <c r="E165">
        <v>90293</v>
      </c>
      <c r="F165">
        <v>3199000</v>
      </c>
      <c r="G165">
        <v>4</v>
      </c>
      <c r="H165">
        <v>3</v>
      </c>
      <c r="I165">
        <v>2401</v>
      </c>
      <c r="J165">
        <v>5202</v>
      </c>
      <c r="K165">
        <v>1953</v>
      </c>
      <c r="L165">
        <v>6</v>
      </c>
      <c r="M165">
        <v>1332</v>
      </c>
      <c r="N165" t="s">
        <v>21</v>
      </c>
      <c r="O165">
        <v>33.956991799999997</v>
      </c>
      <c r="P165">
        <v>-118.446825</v>
      </c>
      <c r="Q165">
        <v>0.5385289080448914</v>
      </c>
    </row>
    <row r="166" spans="1:17" hidden="1" x14ac:dyDescent="0.3">
      <c r="A166" t="s">
        <v>17</v>
      </c>
      <c r="B166" t="s">
        <v>233</v>
      </c>
      <c r="C166" t="s">
        <v>229</v>
      </c>
      <c r="D166" t="s">
        <v>20</v>
      </c>
      <c r="E166">
        <v>90293</v>
      </c>
      <c r="F166">
        <v>1699000</v>
      </c>
      <c r="G166">
        <v>3</v>
      </c>
      <c r="H166">
        <v>2</v>
      </c>
      <c r="I166">
        <v>1308</v>
      </c>
      <c r="J166">
        <v>4979</v>
      </c>
      <c r="K166">
        <v>1953</v>
      </c>
      <c r="L166">
        <v>5</v>
      </c>
      <c r="M166">
        <v>1299</v>
      </c>
      <c r="N166" t="s">
        <v>21</v>
      </c>
      <c r="O166">
        <v>33.957498899999997</v>
      </c>
      <c r="P166">
        <v>-118.44520199999999</v>
      </c>
      <c r="Q166">
        <v>0.56035361348257817</v>
      </c>
    </row>
    <row r="167" spans="1:17" hidden="1" x14ac:dyDescent="0.3">
      <c r="A167" t="s">
        <v>17</v>
      </c>
      <c r="B167" t="s">
        <v>234</v>
      </c>
      <c r="C167" t="s">
        <v>229</v>
      </c>
      <c r="D167" t="s">
        <v>20</v>
      </c>
      <c r="E167">
        <v>90293</v>
      </c>
      <c r="F167">
        <v>2250000</v>
      </c>
      <c r="G167">
        <v>4</v>
      </c>
      <c r="H167">
        <v>3</v>
      </c>
      <c r="I167">
        <v>2569</v>
      </c>
      <c r="J167">
        <v>5260</v>
      </c>
      <c r="K167">
        <v>1939</v>
      </c>
      <c r="L167">
        <v>21</v>
      </c>
      <c r="M167">
        <v>876</v>
      </c>
      <c r="N167" t="s">
        <v>21</v>
      </c>
      <c r="O167">
        <v>33.956232300000003</v>
      </c>
      <c r="P167">
        <v>-118.4453062</v>
      </c>
      <c r="Q167">
        <v>0.47337228585705615</v>
      </c>
    </row>
    <row r="168" spans="1:17" hidden="1" x14ac:dyDescent="0.3">
      <c r="A168" t="s">
        <v>17</v>
      </c>
      <c r="B168" t="s">
        <v>235</v>
      </c>
      <c r="C168" t="s">
        <v>229</v>
      </c>
      <c r="D168" t="s">
        <v>20</v>
      </c>
      <c r="E168">
        <v>90293</v>
      </c>
      <c r="F168">
        <v>1850000</v>
      </c>
      <c r="G168">
        <v>4</v>
      </c>
      <c r="H168">
        <v>3</v>
      </c>
      <c r="I168">
        <v>2898</v>
      </c>
      <c r="J168">
        <v>5600</v>
      </c>
      <c r="K168">
        <v>1986</v>
      </c>
      <c r="L168">
        <v>30</v>
      </c>
      <c r="M168">
        <v>638</v>
      </c>
      <c r="N168" t="s">
        <v>21</v>
      </c>
      <c r="O168">
        <v>33.962727000000001</v>
      </c>
      <c r="P168">
        <v>-118.4296737</v>
      </c>
      <c r="Q168">
        <v>1.2608281875221412</v>
      </c>
    </row>
    <row r="169" spans="1:17" hidden="1" x14ac:dyDescent="0.3">
      <c r="A169" t="s">
        <v>17</v>
      </c>
      <c r="B169" t="s">
        <v>238</v>
      </c>
      <c r="C169" t="s">
        <v>229</v>
      </c>
      <c r="D169" t="s">
        <v>20</v>
      </c>
      <c r="E169">
        <v>90293</v>
      </c>
      <c r="F169">
        <v>1765000</v>
      </c>
      <c r="G169">
        <v>4</v>
      </c>
      <c r="H169">
        <v>2</v>
      </c>
      <c r="I169">
        <v>1822</v>
      </c>
      <c r="J169">
        <v>5000</v>
      </c>
      <c r="K169">
        <v>1959</v>
      </c>
      <c r="L169">
        <v>36</v>
      </c>
      <c r="M169">
        <v>969</v>
      </c>
      <c r="N169" t="s">
        <v>21</v>
      </c>
      <c r="O169">
        <v>33.962988199999998</v>
      </c>
      <c r="P169">
        <v>-118.4337135</v>
      </c>
      <c r="Q169">
        <v>1.1305100035560185</v>
      </c>
    </row>
    <row r="170" spans="1:17" hidden="1" x14ac:dyDescent="0.3">
      <c r="A170" t="s">
        <v>17</v>
      </c>
      <c r="B170" t="s">
        <v>241</v>
      </c>
      <c r="C170" t="s">
        <v>229</v>
      </c>
      <c r="D170" t="s">
        <v>20</v>
      </c>
      <c r="E170">
        <v>90293</v>
      </c>
      <c r="F170">
        <v>1795000</v>
      </c>
      <c r="G170">
        <v>3</v>
      </c>
      <c r="H170">
        <v>2.5</v>
      </c>
      <c r="I170">
        <v>2124</v>
      </c>
      <c r="J170">
        <v>5002</v>
      </c>
      <c r="K170">
        <v>1962</v>
      </c>
      <c r="L170">
        <v>15</v>
      </c>
      <c r="M170">
        <v>845</v>
      </c>
      <c r="N170" t="s">
        <v>21</v>
      </c>
      <c r="O170">
        <v>33.9622606</v>
      </c>
      <c r="P170">
        <v>-118.43547890000001</v>
      </c>
      <c r="Q170">
        <v>1.0339185172921606</v>
      </c>
    </row>
    <row r="171" spans="1:17" hidden="1" x14ac:dyDescent="0.3">
      <c r="A171" t="s">
        <v>17</v>
      </c>
      <c r="B171" t="s">
        <v>242</v>
      </c>
      <c r="C171" t="s">
        <v>229</v>
      </c>
      <c r="D171" t="s">
        <v>20</v>
      </c>
      <c r="E171">
        <v>90293</v>
      </c>
      <c r="F171">
        <v>2150000</v>
      </c>
      <c r="G171">
        <v>4</v>
      </c>
      <c r="H171">
        <v>3</v>
      </c>
      <c r="I171">
        <v>2123</v>
      </c>
      <c r="J171">
        <v>5001</v>
      </c>
      <c r="K171">
        <v>1963</v>
      </c>
      <c r="L171">
        <v>17</v>
      </c>
      <c r="M171">
        <v>1013</v>
      </c>
      <c r="N171" t="s">
        <v>21</v>
      </c>
      <c r="O171">
        <v>33.961877800000003</v>
      </c>
      <c r="P171">
        <v>-118.4357377</v>
      </c>
      <c r="Q171">
        <v>1.003603532287765</v>
      </c>
    </row>
    <row r="172" spans="1:17" hidden="1" x14ac:dyDescent="0.3">
      <c r="A172" t="s">
        <v>17</v>
      </c>
      <c r="B172" t="s">
        <v>243</v>
      </c>
      <c r="C172" t="s">
        <v>229</v>
      </c>
      <c r="D172" t="s">
        <v>20</v>
      </c>
      <c r="E172">
        <v>90293</v>
      </c>
      <c r="F172">
        <v>2399000</v>
      </c>
      <c r="G172">
        <v>3</v>
      </c>
      <c r="H172">
        <v>3</v>
      </c>
      <c r="I172">
        <v>3233</v>
      </c>
      <c r="J172">
        <v>3417</v>
      </c>
      <c r="K172">
        <v>1962</v>
      </c>
      <c r="L172">
        <v>97</v>
      </c>
      <c r="M172">
        <v>742</v>
      </c>
      <c r="N172" t="s">
        <v>21</v>
      </c>
      <c r="O172">
        <v>33.961701699999999</v>
      </c>
      <c r="P172">
        <v>-118.4426454</v>
      </c>
      <c r="Q172">
        <v>0.85813589283712943</v>
      </c>
    </row>
    <row r="173" spans="1:17" hidden="1" x14ac:dyDescent="0.3">
      <c r="A173" t="s">
        <v>17</v>
      </c>
      <c r="B173" t="s">
        <v>244</v>
      </c>
      <c r="C173" t="s">
        <v>229</v>
      </c>
      <c r="D173" t="s">
        <v>20</v>
      </c>
      <c r="E173">
        <v>90293</v>
      </c>
      <c r="F173">
        <v>1895000</v>
      </c>
      <c r="G173">
        <v>4</v>
      </c>
      <c r="H173">
        <v>2</v>
      </c>
      <c r="I173">
        <v>1818</v>
      </c>
      <c r="J173">
        <v>8284</v>
      </c>
      <c r="K173">
        <v>1956</v>
      </c>
      <c r="L173">
        <v>2</v>
      </c>
      <c r="M173">
        <v>1042</v>
      </c>
      <c r="N173" t="s">
        <v>21</v>
      </c>
      <c r="O173">
        <v>33.958755799999999</v>
      </c>
      <c r="P173">
        <v>-118.4414786</v>
      </c>
      <c r="Q173">
        <v>0.67231324256418223</v>
      </c>
    </row>
    <row r="174" spans="1:17" hidden="1" x14ac:dyDescent="0.3">
      <c r="A174" t="s">
        <v>17</v>
      </c>
      <c r="B174" t="s">
        <v>245</v>
      </c>
      <c r="C174" t="s">
        <v>229</v>
      </c>
      <c r="D174" t="s">
        <v>20</v>
      </c>
      <c r="E174">
        <v>90293</v>
      </c>
      <c r="F174">
        <v>2240000</v>
      </c>
      <c r="G174">
        <v>3</v>
      </c>
      <c r="H174">
        <v>2.5</v>
      </c>
      <c r="I174">
        <v>2404</v>
      </c>
      <c r="J174">
        <v>5460</v>
      </c>
      <c r="K174">
        <v>1959</v>
      </c>
      <c r="L174">
        <v>58</v>
      </c>
      <c r="M174">
        <v>932</v>
      </c>
      <c r="N174" t="s">
        <v>21</v>
      </c>
      <c r="O174">
        <v>33.958185800000003</v>
      </c>
      <c r="P174">
        <v>-118.44232049999999</v>
      </c>
      <c r="Q174">
        <v>0.62220846276777131</v>
      </c>
    </row>
    <row r="175" spans="1:17" hidden="1" x14ac:dyDescent="0.3">
      <c r="A175" t="s">
        <v>17</v>
      </c>
      <c r="B175" t="s">
        <v>246</v>
      </c>
      <c r="C175" t="s">
        <v>229</v>
      </c>
      <c r="D175" t="s">
        <v>20</v>
      </c>
      <c r="E175">
        <v>90293</v>
      </c>
      <c r="F175">
        <v>1895000</v>
      </c>
      <c r="G175">
        <v>3</v>
      </c>
      <c r="H175">
        <v>2</v>
      </c>
      <c r="I175">
        <v>1685</v>
      </c>
      <c r="J175">
        <v>7087</v>
      </c>
      <c r="K175">
        <v>1957</v>
      </c>
      <c r="L175">
        <v>53</v>
      </c>
      <c r="M175">
        <v>1125</v>
      </c>
      <c r="N175" t="s">
        <v>21</v>
      </c>
      <c r="O175">
        <v>33.958357800000002</v>
      </c>
      <c r="P175">
        <v>-118.4412887</v>
      </c>
      <c r="Q175">
        <v>0.64910916530016016</v>
      </c>
    </row>
    <row r="176" spans="1:17" hidden="1" x14ac:dyDescent="0.3">
      <c r="A176" t="s">
        <v>17</v>
      </c>
      <c r="B176" t="s">
        <v>247</v>
      </c>
      <c r="C176" t="s">
        <v>229</v>
      </c>
      <c r="D176" t="s">
        <v>20</v>
      </c>
      <c r="E176">
        <v>90293</v>
      </c>
      <c r="F176">
        <v>1700000</v>
      </c>
      <c r="G176">
        <v>2</v>
      </c>
      <c r="H176">
        <v>2</v>
      </c>
      <c r="I176">
        <v>1880</v>
      </c>
      <c r="J176">
        <v>5961</v>
      </c>
      <c r="K176">
        <v>1959</v>
      </c>
      <c r="L176">
        <v>12</v>
      </c>
      <c r="M176">
        <v>904</v>
      </c>
      <c r="N176" t="s">
        <v>21</v>
      </c>
      <c r="O176">
        <v>33.9579898</v>
      </c>
      <c r="P176">
        <v>-118.4422096</v>
      </c>
      <c r="Q176">
        <v>0.61045684485151153</v>
      </c>
    </row>
    <row r="177" spans="1:17" hidden="1" x14ac:dyDescent="0.3">
      <c r="A177" t="s">
        <v>17</v>
      </c>
      <c r="B177" t="s">
        <v>248</v>
      </c>
      <c r="C177" t="s">
        <v>229</v>
      </c>
      <c r="D177" t="s">
        <v>20</v>
      </c>
      <c r="E177">
        <v>90293</v>
      </c>
      <c r="F177">
        <v>1699000</v>
      </c>
      <c r="G177">
        <v>3</v>
      </c>
      <c r="H177">
        <v>2.5</v>
      </c>
      <c r="I177">
        <v>2261</v>
      </c>
      <c r="J177">
        <v>4708</v>
      </c>
      <c r="K177">
        <v>1985</v>
      </c>
      <c r="L177">
        <v>25</v>
      </c>
      <c r="M177">
        <v>751</v>
      </c>
      <c r="N177" t="s">
        <v>21</v>
      </c>
      <c r="O177">
        <v>33.960307999999998</v>
      </c>
      <c r="P177">
        <v>-118.4307999</v>
      </c>
      <c r="Q177">
        <v>1.0967189840063751</v>
      </c>
    </row>
    <row r="178" spans="1:17" hidden="1" x14ac:dyDescent="0.3">
      <c r="A178" t="s">
        <v>17</v>
      </c>
      <c r="B178" t="s">
        <v>255</v>
      </c>
      <c r="C178" t="s">
        <v>256</v>
      </c>
      <c r="D178" t="s">
        <v>20</v>
      </c>
      <c r="E178">
        <v>90291</v>
      </c>
      <c r="F178">
        <v>1695000</v>
      </c>
      <c r="G178">
        <v>2</v>
      </c>
      <c r="H178">
        <v>1.5</v>
      </c>
      <c r="I178">
        <v>1283</v>
      </c>
      <c r="J178">
        <v>4778</v>
      </c>
      <c r="K178">
        <v>1923</v>
      </c>
      <c r="L178">
        <v>18</v>
      </c>
      <c r="M178">
        <v>1321</v>
      </c>
      <c r="N178" t="s">
        <v>21</v>
      </c>
      <c r="O178">
        <v>33.997202799999997</v>
      </c>
      <c r="P178">
        <v>-118.4576824</v>
      </c>
      <c r="Q178">
        <v>1.4385227013819228</v>
      </c>
    </row>
    <row r="179" spans="1:17" hidden="1" x14ac:dyDescent="0.3">
      <c r="A179" t="s">
        <v>17</v>
      </c>
      <c r="B179" t="s">
        <v>257</v>
      </c>
      <c r="C179" t="s">
        <v>256</v>
      </c>
      <c r="D179" t="s">
        <v>20</v>
      </c>
      <c r="E179">
        <v>90291</v>
      </c>
      <c r="F179">
        <v>2399000</v>
      </c>
      <c r="G179">
        <v>3</v>
      </c>
      <c r="H179">
        <v>3</v>
      </c>
      <c r="I179">
        <v>1564</v>
      </c>
      <c r="J179">
        <v>5804</v>
      </c>
      <c r="K179">
        <v>1957</v>
      </c>
      <c r="L179">
        <v>4</v>
      </c>
      <c r="M179">
        <v>1534</v>
      </c>
      <c r="N179" t="s">
        <v>21</v>
      </c>
      <c r="O179">
        <v>34.003800099999999</v>
      </c>
      <c r="P179">
        <v>-118.460561</v>
      </c>
      <c r="Q179">
        <v>1.3108550850256468</v>
      </c>
    </row>
    <row r="180" spans="1:17" hidden="1" x14ac:dyDescent="0.3">
      <c r="A180" t="s">
        <v>17</v>
      </c>
      <c r="B180" t="s">
        <v>258</v>
      </c>
      <c r="C180" t="s">
        <v>256</v>
      </c>
      <c r="D180" t="s">
        <v>20</v>
      </c>
      <c r="E180">
        <v>90291</v>
      </c>
      <c r="F180">
        <v>3950000</v>
      </c>
      <c r="G180">
        <v>4</v>
      </c>
      <c r="H180">
        <v>5.5</v>
      </c>
      <c r="I180">
        <v>3568</v>
      </c>
      <c r="J180">
        <v>5868</v>
      </c>
      <c r="K180">
        <v>2019</v>
      </c>
      <c r="L180">
        <v>44</v>
      </c>
      <c r="M180">
        <v>1107</v>
      </c>
      <c r="N180" t="s">
        <v>21</v>
      </c>
      <c r="O180">
        <v>33.996907200000003</v>
      </c>
      <c r="P180">
        <v>-118.4548695</v>
      </c>
      <c r="Q180">
        <v>1.6008392548600292</v>
      </c>
    </row>
    <row r="181" spans="1:17" hidden="1" x14ac:dyDescent="0.3">
      <c r="A181" t="s">
        <v>17</v>
      </c>
      <c r="B181" t="s">
        <v>259</v>
      </c>
      <c r="C181" t="s">
        <v>256</v>
      </c>
      <c r="D181" t="s">
        <v>20</v>
      </c>
      <c r="E181">
        <v>90291</v>
      </c>
      <c r="F181">
        <v>2995000</v>
      </c>
      <c r="G181">
        <v>4</v>
      </c>
      <c r="H181">
        <v>3</v>
      </c>
      <c r="I181">
        <v>2265</v>
      </c>
      <c r="J181">
        <v>4782</v>
      </c>
      <c r="K181">
        <v>2018</v>
      </c>
      <c r="L181">
        <v>50</v>
      </c>
      <c r="M181">
        <v>1322</v>
      </c>
      <c r="N181" t="s">
        <v>21</v>
      </c>
      <c r="O181">
        <v>33.99841</v>
      </c>
      <c r="P181">
        <v>-118.45730930000001</v>
      </c>
      <c r="Q181">
        <v>1.4550867875588307</v>
      </c>
    </row>
    <row r="182" spans="1:17" hidden="1" x14ac:dyDescent="0.3">
      <c r="A182" t="s">
        <v>17</v>
      </c>
      <c r="B182" t="s">
        <v>260</v>
      </c>
      <c r="C182" t="s">
        <v>256</v>
      </c>
      <c r="D182" t="s">
        <v>20</v>
      </c>
      <c r="E182">
        <v>90291</v>
      </c>
      <c r="F182">
        <v>3995000</v>
      </c>
      <c r="G182">
        <v>4</v>
      </c>
      <c r="H182">
        <v>4.5</v>
      </c>
      <c r="I182">
        <v>3932</v>
      </c>
      <c r="J182">
        <v>4332</v>
      </c>
      <c r="K182">
        <v>2021</v>
      </c>
      <c r="L182">
        <v>46</v>
      </c>
      <c r="M182">
        <v>1016</v>
      </c>
      <c r="N182" t="s">
        <v>21</v>
      </c>
      <c r="O182">
        <v>33.998077500000001</v>
      </c>
      <c r="P182">
        <v>-118.4546404</v>
      </c>
      <c r="Q182">
        <v>1.6086710135982676</v>
      </c>
    </row>
    <row r="183" spans="1:17" hidden="1" x14ac:dyDescent="0.3">
      <c r="A183" t="s">
        <v>17</v>
      </c>
      <c r="B183" t="s">
        <v>261</v>
      </c>
      <c r="C183" t="s">
        <v>256</v>
      </c>
      <c r="D183" t="s">
        <v>20</v>
      </c>
      <c r="E183">
        <v>90291</v>
      </c>
      <c r="F183">
        <v>2150000</v>
      </c>
      <c r="G183">
        <v>3</v>
      </c>
      <c r="H183">
        <v>2</v>
      </c>
      <c r="I183">
        <v>1692</v>
      </c>
      <c r="J183">
        <v>5578</v>
      </c>
      <c r="K183">
        <v>1923</v>
      </c>
      <c r="L183">
        <v>40</v>
      </c>
      <c r="M183">
        <v>1271</v>
      </c>
      <c r="N183" t="s">
        <v>21</v>
      </c>
      <c r="O183">
        <v>33.997013099999997</v>
      </c>
      <c r="P183">
        <v>-118.4532049</v>
      </c>
      <c r="Q183">
        <v>1.6952199959179934</v>
      </c>
    </row>
    <row r="184" spans="1:17" hidden="1" x14ac:dyDescent="0.3">
      <c r="A184" t="s">
        <v>17</v>
      </c>
      <c r="B184" t="s">
        <v>262</v>
      </c>
      <c r="C184" t="s">
        <v>256</v>
      </c>
      <c r="D184" t="s">
        <v>20</v>
      </c>
      <c r="E184">
        <v>90291</v>
      </c>
      <c r="F184">
        <v>1950000</v>
      </c>
      <c r="G184">
        <v>4</v>
      </c>
      <c r="H184">
        <v>5</v>
      </c>
      <c r="I184">
        <v>2046</v>
      </c>
      <c r="J184">
        <v>4000</v>
      </c>
      <c r="K184">
        <v>1927</v>
      </c>
      <c r="L184">
        <v>7</v>
      </c>
      <c r="M184">
        <v>953</v>
      </c>
      <c r="N184" t="s">
        <v>21</v>
      </c>
      <c r="O184">
        <v>33.999128599999999</v>
      </c>
      <c r="P184">
        <v>-118.45494359999999</v>
      </c>
      <c r="Q184">
        <v>1.5900536732606985</v>
      </c>
    </row>
    <row r="185" spans="1:17" hidden="1" x14ac:dyDescent="0.3">
      <c r="A185" t="s">
        <v>17</v>
      </c>
      <c r="B185" t="s">
        <v>263</v>
      </c>
      <c r="C185" t="s">
        <v>256</v>
      </c>
      <c r="D185" t="s">
        <v>20</v>
      </c>
      <c r="E185">
        <v>90291</v>
      </c>
      <c r="F185">
        <v>3500000</v>
      </c>
      <c r="G185">
        <v>4</v>
      </c>
      <c r="H185">
        <v>4.5</v>
      </c>
      <c r="I185">
        <v>3186</v>
      </c>
      <c r="J185">
        <v>6006</v>
      </c>
      <c r="K185">
        <v>2006</v>
      </c>
      <c r="L185">
        <v>8</v>
      </c>
      <c r="M185">
        <v>1099</v>
      </c>
      <c r="N185" t="s">
        <v>21</v>
      </c>
      <c r="O185">
        <v>34.0052047</v>
      </c>
      <c r="P185">
        <v>-118.4600607</v>
      </c>
      <c r="Q185">
        <v>1.3658791675460615</v>
      </c>
    </row>
    <row r="186" spans="1:17" hidden="1" x14ac:dyDescent="0.3">
      <c r="A186" t="s">
        <v>17</v>
      </c>
      <c r="B186" t="s">
        <v>264</v>
      </c>
      <c r="C186" t="s">
        <v>256</v>
      </c>
      <c r="D186" t="s">
        <v>20</v>
      </c>
      <c r="E186">
        <v>90291</v>
      </c>
      <c r="F186">
        <v>2825000</v>
      </c>
      <c r="G186">
        <v>4</v>
      </c>
      <c r="H186">
        <v>3.5</v>
      </c>
      <c r="I186">
        <v>2486</v>
      </c>
      <c r="J186">
        <v>4197</v>
      </c>
      <c r="K186">
        <v>1929</v>
      </c>
      <c r="L186">
        <v>32</v>
      </c>
      <c r="M186">
        <v>1136</v>
      </c>
      <c r="N186" t="s">
        <v>21</v>
      </c>
      <c r="O186">
        <v>33.990934899999999</v>
      </c>
      <c r="P186">
        <v>-118.4494023</v>
      </c>
      <c r="Q186">
        <v>1.9872909883406353</v>
      </c>
    </row>
    <row r="187" spans="1:17" hidden="1" x14ac:dyDescent="0.3">
      <c r="A187" t="s">
        <v>17</v>
      </c>
      <c r="B187" t="s">
        <v>265</v>
      </c>
      <c r="C187" t="s">
        <v>256</v>
      </c>
      <c r="D187" t="s">
        <v>20</v>
      </c>
      <c r="E187">
        <v>90291</v>
      </c>
      <c r="F187">
        <v>2395000</v>
      </c>
      <c r="G187">
        <v>4</v>
      </c>
      <c r="H187">
        <v>3</v>
      </c>
      <c r="I187">
        <v>2600</v>
      </c>
      <c r="J187">
        <v>6372</v>
      </c>
      <c r="K187">
        <v>1954</v>
      </c>
      <c r="L187">
        <v>5</v>
      </c>
      <c r="M187">
        <v>921</v>
      </c>
      <c r="N187" t="s">
        <v>21</v>
      </c>
      <c r="O187">
        <v>34.004235999999999</v>
      </c>
      <c r="P187">
        <v>-118.45931899999999</v>
      </c>
      <c r="Q187">
        <v>1.3873485182305598</v>
      </c>
    </row>
    <row r="188" spans="1:17" hidden="1" x14ac:dyDescent="0.3">
      <c r="A188" t="s">
        <v>17</v>
      </c>
      <c r="B188" t="s">
        <v>266</v>
      </c>
      <c r="C188" t="s">
        <v>256</v>
      </c>
      <c r="D188" t="s">
        <v>20</v>
      </c>
      <c r="E188">
        <v>90291</v>
      </c>
      <c r="F188">
        <v>2995000</v>
      </c>
      <c r="G188">
        <v>3</v>
      </c>
      <c r="H188">
        <v>3</v>
      </c>
      <c r="I188">
        <v>2015</v>
      </c>
      <c r="J188">
        <v>2250</v>
      </c>
      <c r="K188">
        <v>1913</v>
      </c>
      <c r="L188">
        <v>14</v>
      </c>
      <c r="M188">
        <v>1486</v>
      </c>
      <c r="N188" t="s">
        <v>21</v>
      </c>
      <c r="O188">
        <v>33.969847766783822</v>
      </c>
      <c r="P188">
        <v>-118.4739405</v>
      </c>
      <c r="Q188">
        <v>2.0759288469435591</v>
      </c>
    </row>
    <row r="189" spans="1:17" hidden="1" x14ac:dyDescent="0.3">
      <c r="A189" t="s">
        <v>17</v>
      </c>
      <c r="B189" t="s">
        <v>268</v>
      </c>
      <c r="C189" t="s">
        <v>256</v>
      </c>
      <c r="D189" t="s">
        <v>20</v>
      </c>
      <c r="E189">
        <v>90291</v>
      </c>
      <c r="F189">
        <v>2699000</v>
      </c>
      <c r="G189">
        <v>3</v>
      </c>
      <c r="H189">
        <v>3</v>
      </c>
      <c r="I189">
        <v>2219</v>
      </c>
      <c r="J189">
        <v>2610</v>
      </c>
      <c r="K189">
        <v>2009</v>
      </c>
      <c r="L189">
        <v>1</v>
      </c>
      <c r="M189">
        <v>1216</v>
      </c>
      <c r="N189" t="s">
        <v>21</v>
      </c>
      <c r="O189">
        <v>33.994382399999999</v>
      </c>
      <c r="P189">
        <v>-118.46408390000001</v>
      </c>
      <c r="Q189">
        <v>1.1131619911117443</v>
      </c>
    </row>
    <row r="190" spans="1:17" hidden="1" x14ac:dyDescent="0.3">
      <c r="A190" t="s">
        <v>17</v>
      </c>
      <c r="B190" t="s">
        <v>271</v>
      </c>
      <c r="C190" t="s">
        <v>256</v>
      </c>
      <c r="D190" t="s">
        <v>20</v>
      </c>
      <c r="E190">
        <v>90291</v>
      </c>
      <c r="F190">
        <v>1595000</v>
      </c>
      <c r="G190">
        <v>2</v>
      </c>
      <c r="H190">
        <v>1</v>
      </c>
      <c r="I190">
        <v>754</v>
      </c>
      <c r="J190">
        <v>2700</v>
      </c>
      <c r="K190">
        <v>1953</v>
      </c>
      <c r="L190">
        <v>76</v>
      </c>
      <c r="M190">
        <v>2115</v>
      </c>
      <c r="N190" t="s">
        <v>21</v>
      </c>
      <c r="O190">
        <v>33.9903282</v>
      </c>
      <c r="P190">
        <v>-118.4684013</v>
      </c>
      <c r="Q190">
        <v>1.0149089110961891</v>
      </c>
    </row>
    <row r="191" spans="1:17" hidden="1" x14ac:dyDescent="0.3">
      <c r="A191" t="s">
        <v>17</v>
      </c>
      <c r="B191" t="s">
        <v>272</v>
      </c>
      <c r="C191" t="s">
        <v>256</v>
      </c>
      <c r="D191" t="s">
        <v>20</v>
      </c>
      <c r="E191">
        <v>90291</v>
      </c>
      <c r="F191">
        <v>2400000</v>
      </c>
      <c r="G191">
        <v>3</v>
      </c>
      <c r="H191">
        <v>3.5</v>
      </c>
      <c r="I191">
        <v>1945</v>
      </c>
      <c r="J191">
        <v>1983</v>
      </c>
      <c r="K191">
        <v>2015</v>
      </c>
      <c r="L191">
        <v>200</v>
      </c>
      <c r="M191">
        <v>1234</v>
      </c>
      <c r="N191" t="s">
        <v>21</v>
      </c>
      <c r="O191">
        <v>33.991362899999999</v>
      </c>
      <c r="P191">
        <v>-118.46598109999999</v>
      </c>
      <c r="Q191">
        <v>1.0935404403512836</v>
      </c>
    </row>
    <row r="192" spans="1:17" hidden="1" x14ac:dyDescent="0.3">
      <c r="A192" t="s">
        <v>17</v>
      </c>
      <c r="B192" t="s">
        <v>273</v>
      </c>
      <c r="C192" t="s">
        <v>256</v>
      </c>
      <c r="D192" t="s">
        <v>20</v>
      </c>
      <c r="E192">
        <v>90291</v>
      </c>
      <c r="F192">
        <v>6250000</v>
      </c>
      <c r="G192">
        <v>5</v>
      </c>
      <c r="H192">
        <v>5</v>
      </c>
      <c r="I192">
        <v>5048</v>
      </c>
      <c r="J192">
        <v>10891</v>
      </c>
      <c r="K192">
        <v>2014</v>
      </c>
      <c r="L192">
        <v>53</v>
      </c>
      <c r="M192">
        <v>1238</v>
      </c>
      <c r="N192" t="s">
        <v>21</v>
      </c>
      <c r="O192">
        <v>34.005079500000001</v>
      </c>
      <c r="P192">
        <v>-118.4535376</v>
      </c>
      <c r="Q192">
        <v>1.7225215702635448</v>
      </c>
    </row>
    <row r="193" spans="1:17" hidden="1" x14ac:dyDescent="0.3">
      <c r="A193" t="s">
        <v>17</v>
      </c>
      <c r="B193" t="s">
        <v>274</v>
      </c>
      <c r="C193" t="s">
        <v>256</v>
      </c>
      <c r="D193" t="s">
        <v>20</v>
      </c>
      <c r="E193">
        <v>90291</v>
      </c>
      <c r="F193">
        <v>2400000</v>
      </c>
      <c r="G193">
        <v>4</v>
      </c>
      <c r="H193">
        <v>4</v>
      </c>
      <c r="I193">
        <v>1799</v>
      </c>
      <c r="J193">
        <v>5974</v>
      </c>
      <c r="K193">
        <v>1920</v>
      </c>
      <c r="L193">
        <v>19</v>
      </c>
      <c r="M193">
        <v>1334</v>
      </c>
      <c r="N193" t="s">
        <v>21</v>
      </c>
      <c r="O193">
        <v>33.994502500000003</v>
      </c>
      <c r="P193">
        <v>-118.46300549999999</v>
      </c>
      <c r="Q193">
        <v>1.1702497951493473</v>
      </c>
    </row>
    <row r="194" spans="1:17" hidden="1" x14ac:dyDescent="0.3">
      <c r="A194" t="s">
        <v>17</v>
      </c>
      <c r="B194" t="s">
        <v>276</v>
      </c>
      <c r="C194" t="s">
        <v>256</v>
      </c>
      <c r="D194" t="s">
        <v>20</v>
      </c>
      <c r="E194">
        <v>90291</v>
      </c>
      <c r="F194">
        <v>1988888</v>
      </c>
      <c r="G194">
        <v>2</v>
      </c>
      <c r="H194">
        <v>2</v>
      </c>
      <c r="I194">
        <v>1170</v>
      </c>
      <c r="J194">
        <v>3657</v>
      </c>
      <c r="K194">
        <v>1951</v>
      </c>
      <c r="L194">
        <v>19</v>
      </c>
      <c r="M194">
        <v>1700</v>
      </c>
      <c r="N194" t="s">
        <v>21</v>
      </c>
      <c r="O194">
        <v>34.004287300000001</v>
      </c>
      <c r="P194">
        <v>-118.45540320000001</v>
      </c>
      <c r="Q194">
        <v>1.6057659055329463</v>
      </c>
    </row>
    <row r="195" spans="1:17" hidden="1" x14ac:dyDescent="0.3">
      <c r="A195" t="s">
        <v>17</v>
      </c>
      <c r="B195" t="s">
        <v>277</v>
      </c>
      <c r="C195" t="s">
        <v>256</v>
      </c>
      <c r="D195" t="s">
        <v>20</v>
      </c>
      <c r="E195">
        <v>90291</v>
      </c>
      <c r="F195">
        <v>3595000</v>
      </c>
      <c r="G195">
        <v>4</v>
      </c>
      <c r="H195">
        <v>3.5</v>
      </c>
      <c r="I195">
        <v>3272</v>
      </c>
      <c r="J195">
        <v>4506</v>
      </c>
      <c r="K195">
        <v>1947</v>
      </c>
      <c r="L195">
        <v>152</v>
      </c>
      <c r="M195">
        <v>1099</v>
      </c>
      <c r="N195" t="s">
        <v>21</v>
      </c>
      <c r="O195">
        <v>33.988035099999998</v>
      </c>
      <c r="P195">
        <v>-118.4674572</v>
      </c>
      <c r="Q195">
        <v>1.1561070449207547</v>
      </c>
    </row>
    <row r="196" spans="1:17" hidden="1" x14ac:dyDescent="0.3">
      <c r="A196" t="s">
        <v>17</v>
      </c>
      <c r="B196" t="s">
        <v>278</v>
      </c>
      <c r="C196" t="s">
        <v>256</v>
      </c>
      <c r="D196" t="s">
        <v>20</v>
      </c>
      <c r="E196">
        <v>90291</v>
      </c>
      <c r="F196">
        <v>2890000</v>
      </c>
      <c r="G196">
        <v>4</v>
      </c>
      <c r="H196">
        <v>4.5</v>
      </c>
      <c r="I196">
        <v>3154</v>
      </c>
      <c r="J196">
        <v>2849</v>
      </c>
      <c r="K196">
        <v>2021</v>
      </c>
      <c r="L196">
        <v>20</v>
      </c>
      <c r="M196">
        <v>916</v>
      </c>
      <c r="N196" t="s">
        <v>21</v>
      </c>
      <c r="O196">
        <v>34.000869799999997</v>
      </c>
      <c r="P196">
        <v>-118.4555395</v>
      </c>
      <c r="Q196">
        <v>1.5612317490351764</v>
      </c>
    </row>
    <row r="197" spans="1:17" hidden="1" x14ac:dyDescent="0.3">
      <c r="A197" t="s">
        <v>17</v>
      </c>
      <c r="B197" t="s">
        <v>279</v>
      </c>
      <c r="C197" t="s">
        <v>256</v>
      </c>
      <c r="D197" t="s">
        <v>20</v>
      </c>
      <c r="E197">
        <v>90291</v>
      </c>
      <c r="F197">
        <v>1699000</v>
      </c>
      <c r="G197">
        <v>3</v>
      </c>
      <c r="H197">
        <v>2</v>
      </c>
      <c r="I197">
        <v>1265</v>
      </c>
      <c r="J197">
        <v>5440</v>
      </c>
      <c r="K197">
        <v>1957</v>
      </c>
      <c r="L197">
        <v>20</v>
      </c>
      <c r="M197">
        <v>1343</v>
      </c>
      <c r="N197" t="s">
        <v>21</v>
      </c>
      <c r="O197">
        <v>34.0000863</v>
      </c>
      <c r="P197">
        <v>-118.4521118</v>
      </c>
      <c r="Q197">
        <v>1.7538459347707387</v>
      </c>
    </row>
    <row r="198" spans="1:17" hidden="1" x14ac:dyDescent="0.3">
      <c r="A198" t="s">
        <v>17</v>
      </c>
      <c r="B198" t="s">
        <v>280</v>
      </c>
      <c r="C198" t="s">
        <v>256</v>
      </c>
      <c r="D198" t="s">
        <v>20</v>
      </c>
      <c r="E198">
        <v>90291</v>
      </c>
      <c r="F198">
        <v>2895000</v>
      </c>
      <c r="G198">
        <v>4</v>
      </c>
      <c r="H198">
        <v>5</v>
      </c>
      <c r="I198">
        <v>3614</v>
      </c>
      <c r="J198">
        <v>2641</v>
      </c>
      <c r="K198">
        <v>2021</v>
      </c>
      <c r="L198">
        <v>38</v>
      </c>
      <c r="M198">
        <v>801</v>
      </c>
      <c r="N198" t="s">
        <v>21</v>
      </c>
      <c r="O198">
        <v>33.980502999999999</v>
      </c>
      <c r="P198">
        <v>-118.4672791</v>
      </c>
      <c r="Q198">
        <v>1.5537311026167369</v>
      </c>
    </row>
    <row r="199" spans="1:17" hidden="1" x14ac:dyDescent="0.3">
      <c r="A199" t="s">
        <v>17</v>
      </c>
      <c r="B199" t="s">
        <v>281</v>
      </c>
      <c r="C199" t="s">
        <v>256</v>
      </c>
      <c r="D199" t="s">
        <v>20</v>
      </c>
      <c r="E199">
        <v>90291</v>
      </c>
      <c r="F199">
        <v>1999000</v>
      </c>
      <c r="G199">
        <v>3</v>
      </c>
      <c r="H199">
        <v>2</v>
      </c>
      <c r="I199">
        <v>1450</v>
      </c>
      <c r="J199">
        <v>4133</v>
      </c>
      <c r="K199">
        <v>1941</v>
      </c>
      <c r="L199">
        <v>18</v>
      </c>
      <c r="M199">
        <v>1379</v>
      </c>
      <c r="N199" t="s">
        <v>21</v>
      </c>
      <c r="O199">
        <v>34.000166100000001</v>
      </c>
      <c r="P199">
        <v>-118.4739189</v>
      </c>
      <c r="Q199">
        <v>0.50943572992043507</v>
      </c>
    </row>
    <row r="200" spans="1:17" hidden="1" x14ac:dyDescent="0.3">
      <c r="A200" t="s">
        <v>17</v>
      </c>
      <c r="B200" t="s">
        <v>282</v>
      </c>
      <c r="C200" t="s">
        <v>256</v>
      </c>
      <c r="D200" t="s">
        <v>20</v>
      </c>
      <c r="E200">
        <v>90291</v>
      </c>
      <c r="F200">
        <v>2575000</v>
      </c>
      <c r="G200">
        <v>4</v>
      </c>
      <c r="H200">
        <v>2</v>
      </c>
      <c r="I200">
        <v>1697</v>
      </c>
      <c r="J200">
        <v>4131</v>
      </c>
      <c r="K200">
        <v>1948</v>
      </c>
      <c r="L200">
        <v>57</v>
      </c>
      <c r="M200">
        <v>1517</v>
      </c>
      <c r="N200" t="s">
        <v>21</v>
      </c>
      <c r="O200">
        <v>33.9997349</v>
      </c>
      <c r="P200">
        <v>-118.4747098</v>
      </c>
      <c r="Q200">
        <v>0.4605261497298212</v>
      </c>
    </row>
    <row r="201" spans="1:17" hidden="1" x14ac:dyDescent="0.3">
      <c r="A201" t="s">
        <v>17</v>
      </c>
      <c r="B201" t="s">
        <v>283</v>
      </c>
      <c r="C201" t="s">
        <v>256</v>
      </c>
      <c r="D201" t="s">
        <v>20</v>
      </c>
      <c r="E201">
        <v>90291</v>
      </c>
      <c r="F201">
        <v>2350000</v>
      </c>
      <c r="G201">
        <v>2</v>
      </c>
      <c r="H201">
        <v>2</v>
      </c>
      <c r="I201">
        <v>1502</v>
      </c>
      <c r="J201">
        <v>5785</v>
      </c>
      <c r="K201">
        <v>1915</v>
      </c>
      <c r="L201">
        <v>5</v>
      </c>
      <c r="M201">
        <v>1565</v>
      </c>
      <c r="N201" t="s">
        <v>21</v>
      </c>
      <c r="O201">
        <v>33.998685000000002</v>
      </c>
      <c r="P201">
        <v>-118.4529381</v>
      </c>
      <c r="Q201">
        <v>1.7050575430463428</v>
      </c>
    </row>
    <row r="202" spans="1:17" hidden="1" x14ac:dyDescent="0.3">
      <c r="A202" t="s">
        <v>17</v>
      </c>
      <c r="B202" t="s">
        <v>284</v>
      </c>
      <c r="C202" t="s">
        <v>256</v>
      </c>
      <c r="D202" t="s">
        <v>20</v>
      </c>
      <c r="E202">
        <v>90291</v>
      </c>
      <c r="F202">
        <v>4395000</v>
      </c>
      <c r="G202">
        <v>4</v>
      </c>
      <c r="H202">
        <v>4</v>
      </c>
      <c r="I202">
        <v>3566</v>
      </c>
      <c r="J202">
        <v>3061</v>
      </c>
      <c r="K202">
        <v>2019</v>
      </c>
      <c r="L202">
        <v>13</v>
      </c>
      <c r="M202">
        <v>1232</v>
      </c>
      <c r="N202" t="s">
        <v>21</v>
      </c>
      <c r="O202">
        <v>33.989811000000003</v>
      </c>
      <c r="P202">
        <v>-118.47168000000001</v>
      </c>
      <c r="Q202">
        <v>0.89538073873613233</v>
      </c>
    </row>
    <row r="203" spans="1:17" hidden="1" x14ac:dyDescent="0.3">
      <c r="A203" t="s">
        <v>17</v>
      </c>
      <c r="B203" t="s">
        <v>285</v>
      </c>
      <c r="C203" t="s">
        <v>256</v>
      </c>
      <c r="D203" t="s">
        <v>20</v>
      </c>
      <c r="E203">
        <v>90291</v>
      </c>
      <c r="F203">
        <v>3888000</v>
      </c>
      <c r="G203">
        <v>4</v>
      </c>
      <c r="H203">
        <v>3</v>
      </c>
      <c r="I203">
        <v>3500</v>
      </c>
      <c r="J203">
        <v>2475</v>
      </c>
      <c r="K203">
        <v>1939</v>
      </c>
      <c r="L203">
        <v>76</v>
      </c>
      <c r="M203">
        <v>1111</v>
      </c>
      <c r="N203" t="s">
        <v>21</v>
      </c>
      <c r="O203">
        <v>33.9886579</v>
      </c>
      <c r="P203">
        <v>-118.4705771</v>
      </c>
      <c r="Q203">
        <v>0.9964988988886605</v>
      </c>
    </row>
    <row r="204" spans="1:17" hidden="1" x14ac:dyDescent="0.3">
      <c r="A204" t="s">
        <v>17</v>
      </c>
      <c r="B204" t="s">
        <v>286</v>
      </c>
      <c r="C204" t="s">
        <v>256</v>
      </c>
      <c r="D204" t="s">
        <v>20</v>
      </c>
      <c r="E204">
        <v>90291</v>
      </c>
      <c r="F204">
        <v>3495000</v>
      </c>
      <c r="G204">
        <v>3</v>
      </c>
      <c r="H204">
        <v>2.5</v>
      </c>
      <c r="I204">
        <v>2354</v>
      </c>
      <c r="J204">
        <v>2852</v>
      </c>
      <c r="K204">
        <v>1977</v>
      </c>
      <c r="L204">
        <v>33</v>
      </c>
      <c r="M204">
        <v>1485</v>
      </c>
      <c r="N204" t="s">
        <v>21</v>
      </c>
      <c r="O204">
        <v>33.983700399999996</v>
      </c>
      <c r="P204">
        <v>-118.466883</v>
      </c>
      <c r="Q204">
        <v>1.3923816402685891</v>
      </c>
    </row>
    <row r="205" spans="1:17" hidden="1" x14ac:dyDescent="0.3">
      <c r="A205" t="s">
        <v>17</v>
      </c>
      <c r="B205" t="s">
        <v>287</v>
      </c>
      <c r="C205" t="s">
        <v>256</v>
      </c>
      <c r="D205" t="s">
        <v>20</v>
      </c>
      <c r="E205">
        <v>90291</v>
      </c>
      <c r="F205">
        <v>2935000</v>
      </c>
      <c r="G205">
        <v>4</v>
      </c>
      <c r="H205">
        <v>3.5</v>
      </c>
      <c r="I205">
        <v>1850</v>
      </c>
      <c r="J205">
        <v>3750</v>
      </c>
      <c r="K205">
        <v>1907</v>
      </c>
      <c r="L205">
        <v>26</v>
      </c>
      <c r="M205">
        <v>1586</v>
      </c>
      <c r="N205" t="s">
        <v>21</v>
      </c>
      <c r="O205">
        <v>33.994206300000002</v>
      </c>
      <c r="P205">
        <v>-118.47913130000001</v>
      </c>
      <c r="Q205">
        <v>0.38924390109287765</v>
      </c>
    </row>
    <row r="206" spans="1:17" hidden="1" x14ac:dyDescent="0.3">
      <c r="A206" t="s">
        <v>17</v>
      </c>
      <c r="B206" t="s">
        <v>290</v>
      </c>
      <c r="C206" t="s">
        <v>256</v>
      </c>
      <c r="D206" t="s">
        <v>20</v>
      </c>
      <c r="E206">
        <v>90291</v>
      </c>
      <c r="F206">
        <v>2950000</v>
      </c>
      <c r="G206">
        <v>4</v>
      </c>
      <c r="H206">
        <v>3.5</v>
      </c>
      <c r="I206">
        <v>1859</v>
      </c>
      <c r="J206">
        <v>5657</v>
      </c>
      <c r="K206">
        <v>1927</v>
      </c>
      <c r="L206">
        <v>59</v>
      </c>
      <c r="M206">
        <v>1587</v>
      </c>
      <c r="N206" t="s">
        <v>21</v>
      </c>
      <c r="O206">
        <v>33.9982434</v>
      </c>
      <c r="P206">
        <v>-118.4506954</v>
      </c>
      <c r="Q206">
        <v>1.8341422828094727</v>
      </c>
    </row>
    <row r="207" spans="1:17" hidden="1" x14ac:dyDescent="0.3">
      <c r="A207" t="s">
        <v>17</v>
      </c>
      <c r="B207" t="s">
        <v>292</v>
      </c>
      <c r="C207" t="s">
        <v>256</v>
      </c>
      <c r="D207" t="s">
        <v>20</v>
      </c>
      <c r="E207">
        <v>90291</v>
      </c>
      <c r="F207">
        <v>1949000</v>
      </c>
      <c r="G207">
        <v>3</v>
      </c>
      <c r="H207">
        <v>2</v>
      </c>
      <c r="I207">
        <v>1240</v>
      </c>
      <c r="J207">
        <v>6107</v>
      </c>
      <c r="K207">
        <v>1973</v>
      </c>
      <c r="L207">
        <v>21</v>
      </c>
      <c r="M207">
        <v>1572</v>
      </c>
      <c r="N207" t="s">
        <v>21</v>
      </c>
      <c r="O207">
        <v>33.9974177</v>
      </c>
      <c r="P207">
        <v>-118.4493738</v>
      </c>
      <c r="Q207">
        <v>1.912242892381794</v>
      </c>
    </row>
    <row r="208" spans="1:17" hidden="1" x14ac:dyDescent="0.3">
      <c r="A208" t="s">
        <v>17</v>
      </c>
      <c r="B208" t="s">
        <v>293</v>
      </c>
      <c r="C208" t="s">
        <v>256</v>
      </c>
      <c r="D208" t="s">
        <v>20</v>
      </c>
      <c r="E208">
        <v>90291</v>
      </c>
      <c r="F208">
        <v>5899999</v>
      </c>
      <c r="G208">
        <v>4</v>
      </c>
      <c r="H208">
        <v>4.5</v>
      </c>
      <c r="I208">
        <v>3699</v>
      </c>
      <c r="J208">
        <v>2696</v>
      </c>
      <c r="K208">
        <v>2010</v>
      </c>
      <c r="L208">
        <v>82</v>
      </c>
      <c r="M208">
        <v>1595</v>
      </c>
      <c r="N208" t="s">
        <v>21</v>
      </c>
      <c r="O208">
        <v>33.984185500000002</v>
      </c>
      <c r="P208">
        <v>-118.468019</v>
      </c>
      <c r="Q208">
        <v>1.3248629399106449</v>
      </c>
    </row>
    <row r="209" spans="1:17" hidden="1" x14ac:dyDescent="0.3">
      <c r="A209" t="s">
        <v>17</v>
      </c>
      <c r="B209" t="s">
        <v>294</v>
      </c>
      <c r="C209" t="s">
        <v>256</v>
      </c>
      <c r="D209" t="s">
        <v>20</v>
      </c>
      <c r="E209">
        <v>90291</v>
      </c>
      <c r="F209">
        <v>4299000</v>
      </c>
      <c r="G209">
        <v>5</v>
      </c>
      <c r="H209">
        <v>4.5</v>
      </c>
      <c r="I209">
        <v>3436</v>
      </c>
      <c r="J209">
        <v>6107</v>
      </c>
      <c r="K209">
        <v>1912</v>
      </c>
      <c r="L209">
        <v>50</v>
      </c>
      <c r="M209">
        <v>1251</v>
      </c>
      <c r="N209" t="s">
        <v>21</v>
      </c>
      <c r="O209">
        <v>33.997064199999997</v>
      </c>
      <c r="P209">
        <v>-118.4485536</v>
      </c>
      <c r="Q209">
        <v>1.9606724712537711</v>
      </c>
    </row>
    <row r="210" spans="1:17" hidden="1" x14ac:dyDescent="0.3">
      <c r="A210" t="s">
        <v>17</v>
      </c>
      <c r="B210" t="s">
        <v>295</v>
      </c>
      <c r="C210" t="s">
        <v>256</v>
      </c>
      <c r="D210" t="s">
        <v>20</v>
      </c>
      <c r="E210">
        <v>90291</v>
      </c>
      <c r="F210">
        <v>2899000</v>
      </c>
      <c r="G210">
        <v>5</v>
      </c>
      <c r="H210">
        <v>3</v>
      </c>
      <c r="I210">
        <v>2477</v>
      </c>
      <c r="J210">
        <v>2706</v>
      </c>
      <c r="K210">
        <v>2005</v>
      </c>
      <c r="L210">
        <v>6</v>
      </c>
      <c r="M210">
        <v>1170</v>
      </c>
      <c r="N210" t="s">
        <v>21</v>
      </c>
      <c r="O210">
        <v>33.990662899999997</v>
      </c>
      <c r="P210">
        <v>-118.471193</v>
      </c>
      <c r="Q210">
        <v>0.8754553904435296</v>
      </c>
    </row>
    <row r="211" spans="1:17" hidden="1" x14ac:dyDescent="0.3">
      <c r="A211" t="s">
        <v>17</v>
      </c>
      <c r="B211" t="s">
        <v>296</v>
      </c>
      <c r="C211" t="s">
        <v>256</v>
      </c>
      <c r="D211" t="s">
        <v>20</v>
      </c>
      <c r="E211">
        <v>90291</v>
      </c>
      <c r="F211">
        <v>1490000</v>
      </c>
      <c r="G211">
        <v>3</v>
      </c>
      <c r="H211">
        <v>1</v>
      </c>
      <c r="I211">
        <v>1308</v>
      </c>
      <c r="J211">
        <v>3588</v>
      </c>
      <c r="K211">
        <v>1950</v>
      </c>
      <c r="L211">
        <v>7</v>
      </c>
      <c r="M211">
        <v>1139</v>
      </c>
      <c r="N211" t="s">
        <v>21</v>
      </c>
      <c r="O211">
        <v>33.986214500000003</v>
      </c>
      <c r="P211">
        <v>-118.4584512</v>
      </c>
      <c r="Q211">
        <v>1.6463166905090649</v>
      </c>
    </row>
    <row r="212" spans="1:17" hidden="1" x14ac:dyDescent="0.3">
      <c r="A212" t="s">
        <v>17</v>
      </c>
      <c r="B212" t="s">
        <v>297</v>
      </c>
      <c r="C212" t="s">
        <v>256</v>
      </c>
      <c r="D212" t="s">
        <v>20</v>
      </c>
      <c r="E212">
        <v>90291</v>
      </c>
      <c r="F212">
        <v>3995000</v>
      </c>
      <c r="G212">
        <v>5</v>
      </c>
      <c r="H212">
        <v>4</v>
      </c>
      <c r="I212">
        <v>3467</v>
      </c>
      <c r="J212">
        <v>3197</v>
      </c>
      <c r="K212">
        <v>1976</v>
      </c>
      <c r="L212">
        <v>7</v>
      </c>
      <c r="M212">
        <v>1152</v>
      </c>
      <c r="N212" t="s">
        <v>21</v>
      </c>
      <c r="O212">
        <v>33.985302300000001</v>
      </c>
      <c r="P212">
        <v>-118.4674036</v>
      </c>
      <c r="Q212">
        <v>1.2898722623244714</v>
      </c>
    </row>
    <row r="213" spans="1:17" hidden="1" x14ac:dyDescent="0.3">
      <c r="A213" t="s">
        <v>17</v>
      </c>
      <c r="B213" t="s">
        <v>298</v>
      </c>
      <c r="C213" t="s">
        <v>256</v>
      </c>
      <c r="D213" t="s">
        <v>20</v>
      </c>
      <c r="E213">
        <v>90291</v>
      </c>
      <c r="F213">
        <v>2688000</v>
      </c>
      <c r="G213">
        <v>5</v>
      </c>
      <c r="H213">
        <v>3</v>
      </c>
      <c r="I213">
        <v>2424</v>
      </c>
      <c r="J213">
        <v>2701</v>
      </c>
      <c r="K213">
        <v>2007</v>
      </c>
      <c r="L213">
        <v>18</v>
      </c>
      <c r="M213">
        <v>1109</v>
      </c>
      <c r="N213" t="s">
        <v>21</v>
      </c>
      <c r="O213">
        <v>33.985387000000003</v>
      </c>
      <c r="P213">
        <v>-118.46386649999999</v>
      </c>
      <c r="Q213">
        <v>1.4314137176378225</v>
      </c>
    </row>
    <row r="214" spans="1:17" hidden="1" x14ac:dyDescent="0.3">
      <c r="A214" t="s">
        <v>17</v>
      </c>
      <c r="B214" t="s">
        <v>299</v>
      </c>
      <c r="C214" t="s">
        <v>256</v>
      </c>
      <c r="D214" t="s">
        <v>20</v>
      </c>
      <c r="E214">
        <v>90291</v>
      </c>
      <c r="F214">
        <v>3600000</v>
      </c>
      <c r="G214">
        <v>4</v>
      </c>
      <c r="H214">
        <v>3</v>
      </c>
      <c r="I214">
        <v>2613</v>
      </c>
      <c r="J214">
        <v>3900</v>
      </c>
      <c r="K214">
        <v>2021</v>
      </c>
      <c r="L214">
        <v>59</v>
      </c>
      <c r="M214">
        <v>1378</v>
      </c>
      <c r="N214" t="s">
        <v>21</v>
      </c>
      <c r="O214">
        <v>33.986224499999999</v>
      </c>
      <c r="P214">
        <v>-118.4568288</v>
      </c>
      <c r="Q214">
        <v>1.7251143867428849</v>
      </c>
    </row>
    <row r="215" spans="1:17" hidden="1" x14ac:dyDescent="0.3">
      <c r="A215" t="s">
        <v>17</v>
      </c>
      <c r="B215" t="s">
        <v>300</v>
      </c>
      <c r="C215" t="s">
        <v>256</v>
      </c>
      <c r="D215" t="s">
        <v>20</v>
      </c>
      <c r="E215">
        <v>90291</v>
      </c>
      <c r="F215">
        <v>1550000</v>
      </c>
      <c r="G215">
        <v>3</v>
      </c>
      <c r="H215">
        <v>2</v>
      </c>
      <c r="I215">
        <v>1300</v>
      </c>
      <c r="J215">
        <v>3603</v>
      </c>
      <c r="K215">
        <v>1963</v>
      </c>
      <c r="L215">
        <v>14</v>
      </c>
      <c r="M215">
        <v>1192</v>
      </c>
      <c r="N215" t="s">
        <v>21</v>
      </c>
      <c r="O215">
        <v>33.985848699999998</v>
      </c>
      <c r="P215">
        <v>-118.4608702</v>
      </c>
      <c r="Q215">
        <v>1.5459073056324542</v>
      </c>
    </row>
    <row r="216" spans="1:17" hidden="1" x14ac:dyDescent="0.3">
      <c r="A216" t="s">
        <v>17</v>
      </c>
      <c r="B216" t="s">
        <v>301</v>
      </c>
      <c r="C216" t="s">
        <v>256</v>
      </c>
      <c r="D216" t="s">
        <v>20</v>
      </c>
      <c r="E216">
        <v>90291</v>
      </c>
      <c r="F216">
        <v>4222222</v>
      </c>
      <c r="G216">
        <v>5</v>
      </c>
      <c r="H216">
        <v>5</v>
      </c>
      <c r="I216">
        <v>3230</v>
      </c>
      <c r="J216">
        <v>5842</v>
      </c>
      <c r="K216">
        <v>2017</v>
      </c>
      <c r="L216">
        <v>13</v>
      </c>
      <c r="M216">
        <v>1307</v>
      </c>
      <c r="N216" t="s">
        <v>21</v>
      </c>
      <c r="O216">
        <v>33.995640999999999</v>
      </c>
      <c r="P216">
        <v>-118.4460867</v>
      </c>
      <c r="Q216">
        <v>2.1102432488480232</v>
      </c>
    </row>
    <row r="217" spans="1:17" hidden="1" x14ac:dyDescent="0.3">
      <c r="A217" t="s">
        <v>17</v>
      </c>
      <c r="B217" t="s">
        <v>302</v>
      </c>
      <c r="C217" t="s">
        <v>256</v>
      </c>
      <c r="D217" t="s">
        <v>20</v>
      </c>
      <c r="E217">
        <v>90291</v>
      </c>
      <c r="F217">
        <v>3195000</v>
      </c>
      <c r="G217">
        <v>4</v>
      </c>
      <c r="H217">
        <v>4</v>
      </c>
      <c r="I217">
        <v>3009</v>
      </c>
      <c r="J217">
        <v>5849</v>
      </c>
      <c r="K217">
        <v>1922</v>
      </c>
      <c r="L217">
        <v>41</v>
      </c>
      <c r="M217">
        <v>1062</v>
      </c>
      <c r="N217" t="s">
        <v>21</v>
      </c>
      <c r="O217">
        <v>33.994812199999998</v>
      </c>
      <c r="P217">
        <v>-118.4474379</v>
      </c>
      <c r="Q217">
        <v>2.0406654499127637</v>
      </c>
    </row>
    <row r="218" spans="1:17" hidden="1" x14ac:dyDescent="0.3">
      <c r="A218" t="s">
        <v>17</v>
      </c>
      <c r="B218" t="s">
        <v>303</v>
      </c>
      <c r="C218" t="s">
        <v>256</v>
      </c>
      <c r="D218" t="s">
        <v>20</v>
      </c>
      <c r="E218">
        <v>90291</v>
      </c>
      <c r="F218">
        <v>1350000</v>
      </c>
      <c r="G218">
        <v>2</v>
      </c>
      <c r="H218">
        <v>1</v>
      </c>
      <c r="I218">
        <v>882</v>
      </c>
      <c r="J218">
        <v>5849</v>
      </c>
      <c r="K218">
        <v>1923</v>
      </c>
      <c r="L218">
        <v>27</v>
      </c>
      <c r="M218">
        <v>1531</v>
      </c>
      <c r="N218" t="s">
        <v>21</v>
      </c>
      <c r="O218">
        <v>33.994262999999997</v>
      </c>
      <c r="P218">
        <v>-118.4483006</v>
      </c>
      <c r="Q218">
        <v>1.9976284166929206</v>
      </c>
    </row>
    <row r="219" spans="1:17" hidden="1" x14ac:dyDescent="0.3">
      <c r="A219" t="s">
        <v>17</v>
      </c>
      <c r="B219" t="s">
        <v>304</v>
      </c>
      <c r="C219" t="s">
        <v>256</v>
      </c>
      <c r="D219" t="s">
        <v>20</v>
      </c>
      <c r="E219">
        <v>90291</v>
      </c>
      <c r="F219">
        <v>3865000</v>
      </c>
      <c r="G219">
        <v>3</v>
      </c>
      <c r="H219">
        <v>4</v>
      </c>
      <c r="I219">
        <v>3742</v>
      </c>
      <c r="J219">
        <v>4233</v>
      </c>
      <c r="K219">
        <v>2015</v>
      </c>
      <c r="L219">
        <v>4</v>
      </c>
      <c r="M219">
        <v>1033</v>
      </c>
      <c r="N219" t="s">
        <v>21</v>
      </c>
      <c r="O219">
        <v>34.000489199999997</v>
      </c>
      <c r="P219">
        <v>-118.4707253</v>
      </c>
      <c r="Q219">
        <v>0.69364165309898329</v>
      </c>
    </row>
    <row r="220" spans="1:17" hidden="1" x14ac:dyDescent="0.3">
      <c r="A220" t="s">
        <v>17</v>
      </c>
      <c r="B220" t="s">
        <v>307</v>
      </c>
      <c r="C220" t="s">
        <v>256</v>
      </c>
      <c r="D220" t="s">
        <v>20</v>
      </c>
      <c r="E220">
        <v>90291</v>
      </c>
      <c r="F220">
        <v>2700000</v>
      </c>
      <c r="G220">
        <v>2</v>
      </c>
      <c r="H220">
        <v>2</v>
      </c>
      <c r="I220">
        <v>1694</v>
      </c>
      <c r="J220">
        <v>5038</v>
      </c>
      <c r="K220">
        <v>1942</v>
      </c>
      <c r="L220">
        <v>102</v>
      </c>
      <c r="M220">
        <v>1594</v>
      </c>
      <c r="N220" t="s">
        <v>21</v>
      </c>
      <c r="O220">
        <v>33.983973200000001</v>
      </c>
      <c r="P220">
        <v>-118.46260049999999</v>
      </c>
      <c r="Q220">
        <v>1.5505041718303791</v>
      </c>
    </row>
    <row r="221" spans="1:17" hidden="1" x14ac:dyDescent="0.3">
      <c r="A221" t="s">
        <v>17</v>
      </c>
      <c r="B221" t="s">
        <v>308</v>
      </c>
      <c r="C221" t="s">
        <v>256</v>
      </c>
      <c r="D221" t="s">
        <v>20</v>
      </c>
      <c r="E221">
        <v>90291</v>
      </c>
      <c r="F221">
        <v>1975000</v>
      </c>
      <c r="G221">
        <v>2</v>
      </c>
      <c r="H221">
        <v>1</v>
      </c>
      <c r="I221">
        <v>865</v>
      </c>
      <c r="J221">
        <v>5155</v>
      </c>
      <c r="K221">
        <v>1939</v>
      </c>
      <c r="L221">
        <v>53</v>
      </c>
      <c r="M221">
        <v>2283</v>
      </c>
      <c r="N221" t="s">
        <v>21</v>
      </c>
      <c r="O221">
        <v>33.982883399999999</v>
      </c>
      <c r="P221">
        <v>-118.46359080000001</v>
      </c>
      <c r="Q221">
        <v>1.5616284068152864</v>
      </c>
    </row>
    <row r="222" spans="1:17" hidden="1" x14ac:dyDescent="0.3">
      <c r="A222" t="s">
        <v>17</v>
      </c>
      <c r="B222" t="s">
        <v>309</v>
      </c>
      <c r="C222" t="s">
        <v>256</v>
      </c>
      <c r="D222" t="s">
        <v>20</v>
      </c>
      <c r="E222">
        <v>90291</v>
      </c>
      <c r="F222">
        <v>2200000</v>
      </c>
      <c r="G222">
        <v>2</v>
      </c>
      <c r="H222">
        <v>2</v>
      </c>
      <c r="I222">
        <v>1198</v>
      </c>
      <c r="J222">
        <v>5041</v>
      </c>
      <c r="K222">
        <v>1942</v>
      </c>
      <c r="L222">
        <v>4</v>
      </c>
      <c r="M222">
        <v>1836</v>
      </c>
      <c r="N222" t="s">
        <v>21</v>
      </c>
      <c r="O222">
        <v>33.983378600000002</v>
      </c>
      <c r="P222">
        <v>-118.4621064</v>
      </c>
      <c r="Q222">
        <v>1.5990850662661691</v>
      </c>
    </row>
    <row r="223" spans="1:17" hidden="1" x14ac:dyDescent="0.3">
      <c r="A223" t="s">
        <v>17</v>
      </c>
      <c r="B223" t="s">
        <v>310</v>
      </c>
      <c r="C223" t="s">
        <v>256</v>
      </c>
      <c r="D223" t="s">
        <v>20</v>
      </c>
      <c r="E223">
        <v>90291</v>
      </c>
      <c r="F223">
        <v>4750000</v>
      </c>
      <c r="G223">
        <v>3</v>
      </c>
      <c r="H223">
        <v>3.5</v>
      </c>
      <c r="I223">
        <v>3310</v>
      </c>
      <c r="J223">
        <v>3084</v>
      </c>
      <c r="K223">
        <v>1999</v>
      </c>
      <c r="L223">
        <v>3</v>
      </c>
      <c r="M223">
        <v>1435</v>
      </c>
      <c r="N223" t="s">
        <v>21</v>
      </c>
      <c r="O223">
        <v>33.980832999999997</v>
      </c>
      <c r="P223">
        <v>-118.465746</v>
      </c>
      <c r="Q223">
        <v>1.5872061954144483</v>
      </c>
    </row>
    <row r="224" spans="1:17" hidden="1" x14ac:dyDescent="0.3">
      <c r="A224" t="s">
        <v>17</v>
      </c>
      <c r="B224" t="s">
        <v>311</v>
      </c>
      <c r="C224" t="s">
        <v>256</v>
      </c>
      <c r="D224" t="s">
        <v>20</v>
      </c>
      <c r="E224">
        <v>90291</v>
      </c>
      <c r="F224">
        <v>3575000</v>
      </c>
      <c r="G224">
        <v>4</v>
      </c>
      <c r="H224">
        <v>3</v>
      </c>
      <c r="I224">
        <v>2901</v>
      </c>
      <c r="J224">
        <v>3698</v>
      </c>
      <c r="K224">
        <v>1977</v>
      </c>
      <c r="L224">
        <v>12</v>
      </c>
      <c r="M224">
        <v>1232</v>
      </c>
      <c r="N224" t="s">
        <v>21</v>
      </c>
      <c r="O224">
        <v>33.980640000000001</v>
      </c>
      <c r="P224">
        <v>-118.46548989999999</v>
      </c>
      <c r="Q224">
        <v>1.6067366205925242</v>
      </c>
    </row>
    <row r="225" spans="1:17" hidden="1" x14ac:dyDescent="0.3">
      <c r="A225" t="s">
        <v>17</v>
      </c>
      <c r="B225" t="s">
        <v>312</v>
      </c>
      <c r="C225" t="s">
        <v>256</v>
      </c>
      <c r="D225" t="s">
        <v>20</v>
      </c>
      <c r="E225">
        <v>90291</v>
      </c>
      <c r="F225">
        <v>2985000</v>
      </c>
      <c r="G225">
        <v>3</v>
      </c>
      <c r="H225">
        <v>3</v>
      </c>
      <c r="I225">
        <v>2060</v>
      </c>
      <c r="J225">
        <v>2518</v>
      </c>
      <c r="K225">
        <v>1958</v>
      </c>
      <c r="L225">
        <v>68</v>
      </c>
      <c r="M225">
        <v>1449</v>
      </c>
      <c r="N225" t="s">
        <v>21</v>
      </c>
      <c r="O225">
        <v>33.979472199999996</v>
      </c>
      <c r="P225">
        <v>-118.46699889999999</v>
      </c>
      <c r="Q225">
        <v>1.6216822498575463</v>
      </c>
    </row>
    <row r="226" spans="1:17" hidden="1" x14ac:dyDescent="0.3">
      <c r="A226" t="s">
        <v>17</v>
      </c>
      <c r="B226" t="s">
        <v>313</v>
      </c>
      <c r="C226" t="s">
        <v>256</v>
      </c>
      <c r="D226" t="s">
        <v>20</v>
      </c>
      <c r="E226">
        <v>90291</v>
      </c>
      <c r="F226">
        <v>1817000</v>
      </c>
      <c r="G226">
        <v>2</v>
      </c>
      <c r="H226">
        <v>1</v>
      </c>
      <c r="I226">
        <v>962</v>
      </c>
      <c r="J226">
        <v>2865</v>
      </c>
      <c r="K226">
        <v>1920</v>
      </c>
      <c r="L226">
        <v>5</v>
      </c>
      <c r="M226">
        <v>1889</v>
      </c>
      <c r="N226" t="s">
        <v>21</v>
      </c>
      <c r="O226">
        <v>33.989793599999999</v>
      </c>
      <c r="P226">
        <v>-118.46883680000001</v>
      </c>
      <c r="Q226">
        <v>1.0175587493774061</v>
      </c>
    </row>
    <row r="227" spans="1:17" hidden="1" x14ac:dyDescent="0.3">
      <c r="A227" t="s">
        <v>17</v>
      </c>
      <c r="B227" t="s">
        <v>314</v>
      </c>
      <c r="C227" t="s">
        <v>256</v>
      </c>
      <c r="D227" t="s">
        <v>20</v>
      </c>
      <c r="E227">
        <v>90291</v>
      </c>
      <c r="F227">
        <v>2988000</v>
      </c>
      <c r="G227">
        <v>3</v>
      </c>
      <c r="H227">
        <v>3.5</v>
      </c>
      <c r="I227">
        <v>3334</v>
      </c>
      <c r="J227">
        <v>2642</v>
      </c>
      <c r="K227">
        <v>2014</v>
      </c>
      <c r="L227">
        <v>4</v>
      </c>
      <c r="M227">
        <v>896</v>
      </c>
      <c r="N227" t="s">
        <v>21</v>
      </c>
      <c r="O227">
        <v>33.985560999999997</v>
      </c>
      <c r="P227">
        <v>-118.471098</v>
      </c>
      <c r="Q227">
        <v>1.1419699981966756</v>
      </c>
    </row>
    <row r="228" spans="1:17" hidden="1" x14ac:dyDescent="0.3">
      <c r="A228" t="s">
        <v>17</v>
      </c>
      <c r="B228" t="s">
        <v>315</v>
      </c>
      <c r="C228" t="s">
        <v>256</v>
      </c>
      <c r="D228" t="s">
        <v>20</v>
      </c>
      <c r="E228">
        <v>90291</v>
      </c>
      <c r="F228">
        <v>2395000</v>
      </c>
      <c r="G228">
        <v>3</v>
      </c>
      <c r="H228">
        <v>3</v>
      </c>
      <c r="I228">
        <v>1552</v>
      </c>
      <c r="J228">
        <v>2285</v>
      </c>
      <c r="K228">
        <v>1952</v>
      </c>
      <c r="L228">
        <v>25</v>
      </c>
      <c r="M228">
        <v>1543</v>
      </c>
      <c r="N228" t="s">
        <v>21</v>
      </c>
      <c r="O228">
        <v>33.987164999999997</v>
      </c>
      <c r="P228">
        <v>-118.46873600000001</v>
      </c>
      <c r="Q228">
        <v>1.1439951652622145</v>
      </c>
    </row>
    <row r="229" spans="1:17" hidden="1" x14ac:dyDescent="0.3">
      <c r="A229" t="s">
        <v>17</v>
      </c>
      <c r="B229" t="s">
        <v>316</v>
      </c>
      <c r="C229" t="s">
        <v>256</v>
      </c>
      <c r="D229" t="s">
        <v>20</v>
      </c>
      <c r="E229">
        <v>90291</v>
      </c>
      <c r="F229">
        <v>2099000</v>
      </c>
      <c r="G229">
        <v>3</v>
      </c>
      <c r="H229">
        <v>2</v>
      </c>
      <c r="I229">
        <v>1700</v>
      </c>
      <c r="J229">
        <v>5268</v>
      </c>
      <c r="K229">
        <v>1913</v>
      </c>
      <c r="L229">
        <v>17</v>
      </c>
      <c r="M229">
        <v>1235</v>
      </c>
      <c r="N229" t="s">
        <v>21</v>
      </c>
      <c r="O229">
        <v>33.997092500000001</v>
      </c>
      <c r="P229">
        <v>-118.4734898</v>
      </c>
      <c r="Q229">
        <v>0.5438276437847771</v>
      </c>
    </row>
    <row r="230" spans="1:17" hidden="1" x14ac:dyDescent="0.3">
      <c r="A230" t="s">
        <v>17</v>
      </c>
      <c r="B230" t="s">
        <v>319</v>
      </c>
      <c r="C230" t="s">
        <v>256</v>
      </c>
      <c r="D230" t="s">
        <v>20</v>
      </c>
      <c r="E230">
        <v>90291</v>
      </c>
      <c r="F230">
        <v>1795000</v>
      </c>
      <c r="G230">
        <v>2</v>
      </c>
      <c r="H230">
        <v>1</v>
      </c>
      <c r="I230">
        <v>1742</v>
      </c>
      <c r="J230">
        <v>2849</v>
      </c>
      <c r="K230">
        <v>1948</v>
      </c>
      <c r="L230">
        <v>3</v>
      </c>
      <c r="M230">
        <v>1030</v>
      </c>
      <c r="N230" t="s">
        <v>21</v>
      </c>
      <c r="O230">
        <v>33.984478899999999</v>
      </c>
      <c r="P230">
        <v>-118.4662366</v>
      </c>
      <c r="Q230">
        <v>1.3770850389338913</v>
      </c>
    </row>
    <row r="231" spans="1:17" hidden="1" x14ac:dyDescent="0.3">
      <c r="A231" t="s">
        <v>17</v>
      </c>
      <c r="B231" t="s">
        <v>320</v>
      </c>
      <c r="C231" t="s">
        <v>256</v>
      </c>
      <c r="D231" t="s">
        <v>20</v>
      </c>
      <c r="E231">
        <v>90291</v>
      </c>
      <c r="F231">
        <v>4495000</v>
      </c>
      <c r="G231">
        <v>4</v>
      </c>
      <c r="H231">
        <v>3.5</v>
      </c>
      <c r="I231">
        <v>3936</v>
      </c>
      <c r="J231">
        <v>2850</v>
      </c>
      <c r="K231">
        <v>2000</v>
      </c>
      <c r="L231">
        <v>49</v>
      </c>
      <c r="M231">
        <v>1142</v>
      </c>
      <c r="N231" t="s">
        <v>21</v>
      </c>
      <c r="O231">
        <v>33.983632900000003</v>
      </c>
      <c r="P231">
        <v>-118.4653854</v>
      </c>
      <c r="Q231">
        <v>1.4530882605279067</v>
      </c>
    </row>
    <row r="232" spans="1:17" hidden="1" x14ac:dyDescent="0.3">
      <c r="A232" t="s">
        <v>17</v>
      </c>
      <c r="B232" t="s">
        <v>321</v>
      </c>
      <c r="C232" t="s">
        <v>256</v>
      </c>
      <c r="D232" t="s">
        <v>20</v>
      </c>
      <c r="E232">
        <v>90291</v>
      </c>
      <c r="F232">
        <v>1795000</v>
      </c>
      <c r="G232">
        <v>2</v>
      </c>
      <c r="H232">
        <v>1</v>
      </c>
      <c r="I232">
        <v>1742</v>
      </c>
      <c r="J232">
        <v>2849</v>
      </c>
      <c r="K232">
        <v>1924</v>
      </c>
      <c r="L232">
        <v>3</v>
      </c>
      <c r="M232">
        <v>1030</v>
      </c>
      <c r="N232" t="s">
        <v>21</v>
      </c>
      <c r="O232">
        <v>33.984586</v>
      </c>
      <c r="P232">
        <v>-118.46620849999999</v>
      </c>
      <c r="Q232">
        <v>1.3728093810884736</v>
      </c>
    </row>
    <row r="233" spans="1:17" hidden="1" x14ac:dyDescent="0.3">
      <c r="A233" t="s">
        <v>17</v>
      </c>
      <c r="B233" t="s">
        <v>322</v>
      </c>
      <c r="C233" t="s">
        <v>256</v>
      </c>
      <c r="D233" t="s">
        <v>20</v>
      </c>
      <c r="E233">
        <v>90291</v>
      </c>
      <c r="F233">
        <v>1835000</v>
      </c>
      <c r="G233">
        <v>2</v>
      </c>
      <c r="H233">
        <v>2</v>
      </c>
      <c r="I233">
        <v>968</v>
      </c>
      <c r="J233">
        <v>2855</v>
      </c>
      <c r="K233">
        <v>1922</v>
      </c>
      <c r="L233">
        <v>75</v>
      </c>
      <c r="M233">
        <v>1896</v>
      </c>
      <c r="N233" t="s">
        <v>21</v>
      </c>
      <c r="O233">
        <v>33.984003700000002</v>
      </c>
      <c r="P233">
        <v>-118.4654676</v>
      </c>
      <c r="Q233">
        <v>1.4312183569127956</v>
      </c>
    </row>
    <row r="234" spans="1:17" hidden="1" x14ac:dyDescent="0.3">
      <c r="A234" t="s">
        <v>17</v>
      </c>
      <c r="B234" t="s">
        <v>323</v>
      </c>
      <c r="C234" t="s">
        <v>256</v>
      </c>
      <c r="D234" t="s">
        <v>20</v>
      </c>
      <c r="E234">
        <v>90291</v>
      </c>
      <c r="F234">
        <v>3475000</v>
      </c>
      <c r="G234">
        <v>3</v>
      </c>
      <c r="H234">
        <v>3</v>
      </c>
      <c r="I234">
        <v>2702</v>
      </c>
      <c r="J234">
        <v>2400</v>
      </c>
      <c r="K234">
        <v>1988</v>
      </c>
      <c r="L234">
        <v>8</v>
      </c>
      <c r="M234">
        <v>1286</v>
      </c>
      <c r="N234" t="s">
        <v>21</v>
      </c>
      <c r="O234">
        <v>33.985674299999999</v>
      </c>
      <c r="P234">
        <v>-118.46679709999999</v>
      </c>
      <c r="Q234">
        <v>1.2953284995433259</v>
      </c>
    </row>
    <row r="235" spans="1:17" hidden="1" x14ac:dyDescent="0.3">
      <c r="A235" t="s">
        <v>17</v>
      </c>
      <c r="B235" t="s">
        <v>324</v>
      </c>
      <c r="C235" t="s">
        <v>256</v>
      </c>
      <c r="D235" t="s">
        <v>20</v>
      </c>
      <c r="E235">
        <v>90291</v>
      </c>
      <c r="F235">
        <v>2250000</v>
      </c>
      <c r="G235">
        <v>2</v>
      </c>
      <c r="H235">
        <v>1</v>
      </c>
      <c r="I235">
        <v>880</v>
      </c>
      <c r="J235">
        <v>2849</v>
      </c>
      <c r="K235">
        <v>1926</v>
      </c>
      <c r="L235">
        <v>84</v>
      </c>
      <c r="M235">
        <v>2557</v>
      </c>
      <c r="N235" t="s">
        <v>21</v>
      </c>
      <c r="O235">
        <v>33.984702599999999</v>
      </c>
      <c r="P235">
        <v>-118.4654493</v>
      </c>
      <c r="Q235">
        <v>1.397390255944269</v>
      </c>
    </row>
    <row r="236" spans="1:17" hidden="1" x14ac:dyDescent="0.3">
      <c r="A236" t="s">
        <v>17</v>
      </c>
      <c r="B236" t="s">
        <v>325</v>
      </c>
      <c r="C236" t="s">
        <v>256</v>
      </c>
      <c r="D236" t="s">
        <v>20</v>
      </c>
      <c r="E236">
        <v>90291</v>
      </c>
      <c r="F236">
        <v>4390000</v>
      </c>
      <c r="G236">
        <v>3</v>
      </c>
      <c r="H236">
        <v>4</v>
      </c>
      <c r="I236">
        <v>3192</v>
      </c>
      <c r="J236">
        <v>2850</v>
      </c>
      <c r="K236">
        <v>2000</v>
      </c>
      <c r="L236">
        <v>11</v>
      </c>
      <c r="M236">
        <v>1375</v>
      </c>
      <c r="N236" t="s">
        <v>21</v>
      </c>
      <c r="O236">
        <v>33.984032900000003</v>
      </c>
      <c r="P236">
        <v>-118.4647485</v>
      </c>
      <c r="Q236">
        <v>1.4585093810156349</v>
      </c>
    </row>
    <row r="237" spans="1:17" hidden="1" x14ac:dyDescent="0.3">
      <c r="A237" t="s">
        <v>17</v>
      </c>
      <c r="B237" t="s">
        <v>326</v>
      </c>
      <c r="C237" t="s">
        <v>256</v>
      </c>
      <c r="D237" t="s">
        <v>20</v>
      </c>
      <c r="E237">
        <v>90291</v>
      </c>
      <c r="F237">
        <v>2895000</v>
      </c>
      <c r="G237">
        <v>3</v>
      </c>
      <c r="H237">
        <v>4</v>
      </c>
      <c r="I237">
        <v>2218</v>
      </c>
      <c r="J237">
        <v>2230</v>
      </c>
      <c r="K237">
        <v>1983</v>
      </c>
      <c r="L237">
        <v>12</v>
      </c>
      <c r="M237">
        <v>1305</v>
      </c>
      <c r="N237" t="s">
        <v>21</v>
      </c>
      <c r="O237">
        <v>33.988652700000003</v>
      </c>
      <c r="P237">
        <v>-118.47322320000001</v>
      </c>
      <c r="Q237">
        <v>0.89774256204493597</v>
      </c>
    </row>
    <row r="238" spans="1:17" hidden="1" x14ac:dyDescent="0.3">
      <c r="A238" t="s">
        <v>17</v>
      </c>
      <c r="B238" t="s">
        <v>327</v>
      </c>
      <c r="C238" t="s">
        <v>256</v>
      </c>
      <c r="D238" t="s">
        <v>20</v>
      </c>
      <c r="E238">
        <v>90291</v>
      </c>
      <c r="F238">
        <v>6725000</v>
      </c>
      <c r="G238">
        <v>4</v>
      </c>
      <c r="H238">
        <v>4.5</v>
      </c>
      <c r="I238">
        <v>4250</v>
      </c>
      <c r="J238">
        <v>2850</v>
      </c>
      <c r="K238">
        <v>2023</v>
      </c>
      <c r="L238">
        <v>27</v>
      </c>
      <c r="M238">
        <v>1582</v>
      </c>
      <c r="N238" t="s">
        <v>21</v>
      </c>
      <c r="O238">
        <v>33.983947299999997</v>
      </c>
      <c r="P238">
        <v>-118.4641792</v>
      </c>
      <c r="Q238">
        <v>1.485822868708387</v>
      </c>
    </row>
    <row r="239" spans="1:17" hidden="1" x14ac:dyDescent="0.3">
      <c r="A239" t="s">
        <v>17</v>
      </c>
      <c r="B239" t="s">
        <v>328</v>
      </c>
      <c r="C239" t="s">
        <v>256</v>
      </c>
      <c r="D239" t="s">
        <v>20</v>
      </c>
      <c r="E239">
        <v>90291</v>
      </c>
      <c r="F239">
        <v>3395000</v>
      </c>
      <c r="G239">
        <v>2</v>
      </c>
      <c r="H239">
        <v>3</v>
      </c>
      <c r="I239">
        <v>2024</v>
      </c>
      <c r="J239">
        <v>2400</v>
      </c>
      <c r="K239">
        <v>2009</v>
      </c>
      <c r="L239">
        <v>35</v>
      </c>
      <c r="M239">
        <v>1677</v>
      </c>
      <c r="N239" t="s">
        <v>21</v>
      </c>
      <c r="O239">
        <v>33.986201700000002</v>
      </c>
      <c r="P239">
        <v>-118.4659113</v>
      </c>
      <c r="Q239">
        <v>1.3065727425062807</v>
      </c>
    </row>
    <row r="240" spans="1:17" hidden="1" x14ac:dyDescent="0.3">
      <c r="A240" t="s">
        <v>17</v>
      </c>
      <c r="B240" t="s">
        <v>329</v>
      </c>
      <c r="C240" t="s">
        <v>256</v>
      </c>
      <c r="D240" t="s">
        <v>20</v>
      </c>
      <c r="E240">
        <v>90291</v>
      </c>
      <c r="F240">
        <v>5395000</v>
      </c>
      <c r="G240">
        <v>4</v>
      </c>
      <c r="H240">
        <v>4.5</v>
      </c>
      <c r="I240">
        <v>3975</v>
      </c>
      <c r="J240">
        <v>2858</v>
      </c>
      <c r="K240">
        <v>2013</v>
      </c>
      <c r="L240">
        <v>124</v>
      </c>
      <c r="M240">
        <v>1357</v>
      </c>
      <c r="N240" t="s">
        <v>21</v>
      </c>
      <c r="O240">
        <v>33.984989499999998</v>
      </c>
      <c r="P240">
        <v>-118.46471029999999</v>
      </c>
      <c r="Q240">
        <v>1.4139998497258246</v>
      </c>
    </row>
    <row r="241" spans="1:17" hidden="1" x14ac:dyDescent="0.3">
      <c r="A241" t="s">
        <v>17</v>
      </c>
      <c r="B241" t="s">
        <v>330</v>
      </c>
      <c r="C241" t="s">
        <v>256</v>
      </c>
      <c r="D241" t="s">
        <v>20</v>
      </c>
      <c r="E241">
        <v>90291</v>
      </c>
      <c r="F241">
        <v>4999000</v>
      </c>
      <c r="G241">
        <v>3</v>
      </c>
      <c r="H241">
        <v>3.5</v>
      </c>
      <c r="I241">
        <v>3961</v>
      </c>
      <c r="J241">
        <v>2850</v>
      </c>
      <c r="K241">
        <v>2012</v>
      </c>
      <c r="L241">
        <v>98</v>
      </c>
      <c r="M241">
        <v>1262</v>
      </c>
      <c r="N241" t="s">
        <v>21</v>
      </c>
      <c r="O241">
        <v>33.984462999999998</v>
      </c>
      <c r="P241">
        <v>-118.4641443</v>
      </c>
      <c r="Q241">
        <v>1.4625505406117816</v>
      </c>
    </row>
    <row r="242" spans="1:17" hidden="1" x14ac:dyDescent="0.3">
      <c r="A242" t="s">
        <v>17</v>
      </c>
      <c r="B242" t="s">
        <v>331</v>
      </c>
      <c r="C242" t="s">
        <v>256</v>
      </c>
      <c r="D242" t="s">
        <v>20</v>
      </c>
      <c r="E242">
        <v>90291</v>
      </c>
      <c r="F242">
        <v>2695000</v>
      </c>
      <c r="G242">
        <v>4</v>
      </c>
      <c r="H242">
        <v>5.5</v>
      </c>
      <c r="I242">
        <v>2930</v>
      </c>
      <c r="J242">
        <v>3085</v>
      </c>
      <c r="K242">
        <v>1907</v>
      </c>
      <c r="L242">
        <v>9</v>
      </c>
      <c r="M242">
        <v>920</v>
      </c>
      <c r="N242" t="s">
        <v>21</v>
      </c>
      <c r="O242">
        <v>33.989986399999999</v>
      </c>
      <c r="P242">
        <v>-118.4742686</v>
      </c>
      <c r="Q242">
        <v>0.78816900047334415</v>
      </c>
    </row>
    <row r="243" spans="1:17" hidden="1" x14ac:dyDescent="0.3">
      <c r="A243" t="s">
        <v>17</v>
      </c>
      <c r="B243" t="s">
        <v>332</v>
      </c>
      <c r="C243" t="s">
        <v>256</v>
      </c>
      <c r="D243" t="s">
        <v>20</v>
      </c>
      <c r="E243">
        <v>90291</v>
      </c>
      <c r="F243">
        <v>5675000</v>
      </c>
      <c r="G243">
        <v>5</v>
      </c>
      <c r="H243">
        <v>6</v>
      </c>
      <c r="I243">
        <v>5011</v>
      </c>
      <c r="J243">
        <v>5200</v>
      </c>
      <c r="K243">
        <v>2015</v>
      </c>
      <c r="L243">
        <v>18</v>
      </c>
      <c r="M243">
        <v>1133</v>
      </c>
      <c r="N243" t="s">
        <v>21</v>
      </c>
      <c r="O243">
        <v>33.991838799999996</v>
      </c>
      <c r="P243">
        <v>-118.4670778</v>
      </c>
      <c r="Q243">
        <v>1.0226428536909318</v>
      </c>
    </row>
    <row r="244" spans="1:17" hidden="1" x14ac:dyDescent="0.3">
      <c r="A244" t="s">
        <v>17</v>
      </c>
      <c r="B244" t="s">
        <v>333</v>
      </c>
      <c r="C244" t="s">
        <v>256</v>
      </c>
      <c r="D244" t="s">
        <v>20</v>
      </c>
      <c r="E244">
        <v>90291</v>
      </c>
      <c r="F244">
        <v>5800000</v>
      </c>
      <c r="G244">
        <v>4</v>
      </c>
      <c r="H244">
        <v>5</v>
      </c>
      <c r="I244">
        <v>3400</v>
      </c>
      <c r="J244">
        <v>5100</v>
      </c>
      <c r="K244">
        <v>2009</v>
      </c>
      <c r="L244">
        <v>1</v>
      </c>
      <c r="M244">
        <v>1706</v>
      </c>
      <c r="N244" t="s">
        <v>21</v>
      </c>
      <c r="O244">
        <v>33.988902699999997</v>
      </c>
      <c r="P244">
        <v>-118.46641320000001</v>
      </c>
      <c r="Q244">
        <v>1.1650586448715148</v>
      </c>
    </row>
    <row r="245" spans="1:17" hidden="1" x14ac:dyDescent="0.3">
      <c r="A245" t="s">
        <v>17</v>
      </c>
      <c r="B245" t="s">
        <v>334</v>
      </c>
      <c r="C245" t="s">
        <v>256</v>
      </c>
      <c r="D245" t="s">
        <v>20</v>
      </c>
      <c r="E245">
        <v>90291</v>
      </c>
      <c r="F245">
        <v>1699999</v>
      </c>
      <c r="G245">
        <v>2</v>
      </c>
      <c r="H245">
        <v>1</v>
      </c>
      <c r="I245">
        <v>806</v>
      </c>
      <c r="J245">
        <v>5202</v>
      </c>
      <c r="K245">
        <v>1948</v>
      </c>
      <c r="L245">
        <v>64</v>
      </c>
      <c r="M245">
        <v>2109</v>
      </c>
      <c r="N245" t="s">
        <v>21</v>
      </c>
      <c r="O245">
        <v>33.991980499999997</v>
      </c>
      <c r="P245">
        <v>-118.4670089</v>
      </c>
      <c r="Q245">
        <v>1.0214126403112245</v>
      </c>
    </row>
    <row r="246" spans="1:17" hidden="1" x14ac:dyDescent="0.3">
      <c r="A246" t="s">
        <v>17</v>
      </c>
      <c r="B246" t="s">
        <v>335</v>
      </c>
      <c r="C246" t="s">
        <v>256</v>
      </c>
      <c r="D246" t="s">
        <v>20</v>
      </c>
      <c r="E246">
        <v>90291</v>
      </c>
      <c r="F246">
        <v>4157000</v>
      </c>
      <c r="G246">
        <v>4</v>
      </c>
      <c r="H246">
        <v>4.5</v>
      </c>
      <c r="I246">
        <v>2906</v>
      </c>
      <c r="J246">
        <v>2402</v>
      </c>
      <c r="K246">
        <v>2002</v>
      </c>
      <c r="L246">
        <v>71</v>
      </c>
      <c r="M246">
        <v>1430</v>
      </c>
      <c r="N246" t="s">
        <v>21</v>
      </c>
      <c r="O246">
        <v>33.989329499999997</v>
      </c>
      <c r="P246">
        <v>-118.46639039999999</v>
      </c>
      <c r="Q246">
        <v>1.1487012921509054</v>
      </c>
    </row>
    <row r="247" spans="1:17" hidden="1" x14ac:dyDescent="0.3">
      <c r="A247" t="s">
        <v>17</v>
      </c>
      <c r="B247" t="s">
        <v>336</v>
      </c>
      <c r="C247" t="s">
        <v>256</v>
      </c>
      <c r="D247" t="s">
        <v>20</v>
      </c>
      <c r="E247">
        <v>90291</v>
      </c>
      <c r="F247">
        <v>4750000</v>
      </c>
      <c r="G247">
        <v>3</v>
      </c>
      <c r="H247">
        <v>2.5</v>
      </c>
      <c r="I247">
        <v>2577</v>
      </c>
      <c r="J247">
        <v>2398</v>
      </c>
      <c r="K247">
        <v>2005</v>
      </c>
      <c r="L247">
        <v>40</v>
      </c>
      <c r="M247">
        <v>1843</v>
      </c>
      <c r="N247" t="s">
        <v>21</v>
      </c>
      <c r="O247">
        <v>33.989373800000003</v>
      </c>
      <c r="P247">
        <v>-118.465887</v>
      </c>
      <c r="Q247">
        <v>1.1705366027673128</v>
      </c>
    </row>
    <row r="248" spans="1:17" hidden="1" x14ac:dyDescent="0.3">
      <c r="A248" t="s">
        <v>17</v>
      </c>
      <c r="B248" t="s">
        <v>339</v>
      </c>
      <c r="C248" t="s">
        <v>256</v>
      </c>
      <c r="D248" t="s">
        <v>20</v>
      </c>
      <c r="E248">
        <v>90291</v>
      </c>
      <c r="F248">
        <v>2875000</v>
      </c>
      <c r="G248">
        <v>4</v>
      </c>
      <c r="H248">
        <v>3.5</v>
      </c>
      <c r="I248">
        <v>2878</v>
      </c>
      <c r="J248">
        <v>8001</v>
      </c>
      <c r="K248">
        <v>1981</v>
      </c>
      <c r="L248">
        <v>77</v>
      </c>
      <c r="M248">
        <v>999</v>
      </c>
      <c r="N248" t="s">
        <v>21</v>
      </c>
      <c r="O248">
        <v>33.9872163</v>
      </c>
      <c r="P248">
        <v>-118.46401849999999</v>
      </c>
      <c r="Q248">
        <v>1.344764488154476</v>
      </c>
    </row>
    <row r="249" spans="1:17" hidden="1" x14ac:dyDescent="0.3">
      <c r="A249" t="s">
        <v>17</v>
      </c>
      <c r="B249" t="s">
        <v>340</v>
      </c>
      <c r="C249" t="s">
        <v>256</v>
      </c>
      <c r="D249" t="s">
        <v>20</v>
      </c>
      <c r="E249">
        <v>90291</v>
      </c>
      <c r="F249">
        <v>3695000</v>
      </c>
      <c r="G249">
        <v>5</v>
      </c>
      <c r="H249">
        <v>3.5</v>
      </c>
      <c r="I249">
        <v>3255</v>
      </c>
      <c r="J249">
        <v>5169</v>
      </c>
      <c r="K249">
        <v>2011</v>
      </c>
      <c r="L249">
        <v>19</v>
      </c>
      <c r="M249">
        <v>1135</v>
      </c>
      <c r="N249" t="s">
        <v>21</v>
      </c>
      <c r="O249">
        <v>33.992824599999999</v>
      </c>
      <c r="P249">
        <v>-118.46637339999999</v>
      </c>
      <c r="Q249">
        <v>1.0280441195836765</v>
      </c>
    </row>
    <row r="250" spans="1:17" hidden="1" x14ac:dyDescent="0.3">
      <c r="A250" t="s">
        <v>17</v>
      </c>
      <c r="B250" t="s">
        <v>341</v>
      </c>
      <c r="C250" t="s">
        <v>256</v>
      </c>
      <c r="D250" t="s">
        <v>20</v>
      </c>
      <c r="E250">
        <v>90291</v>
      </c>
      <c r="F250">
        <v>3995000</v>
      </c>
      <c r="G250">
        <v>3</v>
      </c>
      <c r="H250">
        <v>4</v>
      </c>
      <c r="I250">
        <v>2766</v>
      </c>
      <c r="J250">
        <v>2001</v>
      </c>
      <c r="K250">
        <v>2016</v>
      </c>
      <c r="L250">
        <v>40</v>
      </c>
      <c r="M250">
        <v>1444</v>
      </c>
      <c r="N250" t="s">
        <v>21</v>
      </c>
      <c r="O250">
        <v>33.987262200000004</v>
      </c>
      <c r="P250">
        <v>-118.46337629999999</v>
      </c>
      <c r="Q250">
        <v>1.3723486660457345</v>
      </c>
    </row>
    <row r="251" spans="1:17" hidden="1" x14ac:dyDescent="0.3">
      <c r="A251" t="s">
        <v>17</v>
      </c>
      <c r="B251" t="s">
        <v>342</v>
      </c>
      <c r="C251" t="s">
        <v>256</v>
      </c>
      <c r="D251" t="s">
        <v>20</v>
      </c>
      <c r="E251">
        <v>90291</v>
      </c>
      <c r="F251">
        <v>2899000</v>
      </c>
      <c r="G251">
        <v>5</v>
      </c>
      <c r="H251">
        <v>2</v>
      </c>
      <c r="I251">
        <v>2009</v>
      </c>
      <c r="J251">
        <v>5280</v>
      </c>
      <c r="K251">
        <v>1952</v>
      </c>
      <c r="L251">
        <v>28</v>
      </c>
      <c r="M251">
        <v>1443</v>
      </c>
      <c r="N251" t="s">
        <v>21</v>
      </c>
      <c r="O251">
        <v>33.996446300000002</v>
      </c>
      <c r="P251">
        <v>-118.4683529</v>
      </c>
      <c r="Q251">
        <v>0.84061687336129354</v>
      </c>
    </row>
    <row r="252" spans="1:17" hidden="1" x14ac:dyDescent="0.3">
      <c r="A252" t="s">
        <v>17</v>
      </c>
      <c r="B252" t="s">
        <v>343</v>
      </c>
      <c r="C252" t="s">
        <v>256</v>
      </c>
      <c r="D252" t="s">
        <v>20</v>
      </c>
      <c r="E252">
        <v>90291</v>
      </c>
      <c r="F252">
        <v>4995000</v>
      </c>
      <c r="G252">
        <v>5</v>
      </c>
      <c r="H252">
        <v>4.5</v>
      </c>
      <c r="I252">
        <v>3500</v>
      </c>
      <c r="J252">
        <v>5194</v>
      </c>
      <c r="K252">
        <v>2017</v>
      </c>
      <c r="L252">
        <v>11</v>
      </c>
      <c r="M252">
        <v>1427</v>
      </c>
      <c r="N252" t="s">
        <v>21</v>
      </c>
      <c r="O252">
        <v>33.9957128</v>
      </c>
      <c r="P252">
        <v>-118.46775599999999</v>
      </c>
      <c r="Q252">
        <v>0.88570589350742579</v>
      </c>
    </row>
    <row r="253" spans="1:17" hidden="1" x14ac:dyDescent="0.3">
      <c r="A253" t="s">
        <v>17</v>
      </c>
      <c r="B253" t="s">
        <v>344</v>
      </c>
      <c r="C253" t="s">
        <v>256</v>
      </c>
      <c r="D253" t="s">
        <v>20</v>
      </c>
      <c r="E253">
        <v>90291</v>
      </c>
      <c r="F253">
        <v>2575000</v>
      </c>
      <c r="G253">
        <v>3</v>
      </c>
      <c r="H253">
        <v>3.5</v>
      </c>
      <c r="I253">
        <v>2319</v>
      </c>
      <c r="J253">
        <v>2001</v>
      </c>
      <c r="K253">
        <v>2015</v>
      </c>
      <c r="L253">
        <v>45</v>
      </c>
      <c r="M253">
        <v>1110</v>
      </c>
      <c r="N253" t="s">
        <v>21</v>
      </c>
      <c r="O253">
        <v>33.9873549</v>
      </c>
      <c r="P253">
        <v>-118.4621935</v>
      </c>
      <c r="Q253">
        <v>1.4239421068632403</v>
      </c>
    </row>
    <row r="254" spans="1:17" hidden="1" x14ac:dyDescent="0.3">
      <c r="A254" t="s">
        <v>17</v>
      </c>
      <c r="B254" t="s">
        <v>345</v>
      </c>
      <c r="C254" t="s">
        <v>256</v>
      </c>
      <c r="D254" t="s">
        <v>20</v>
      </c>
      <c r="E254">
        <v>90291</v>
      </c>
      <c r="F254">
        <v>1995000</v>
      </c>
      <c r="G254">
        <v>3</v>
      </c>
      <c r="H254">
        <v>3</v>
      </c>
      <c r="I254">
        <v>1504</v>
      </c>
      <c r="J254">
        <v>5798</v>
      </c>
      <c r="K254">
        <v>1948</v>
      </c>
      <c r="L254">
        <v>76</v>
      </c>
      <c r="M254">
        <v>1326</v>
      </c>
      <c r="N254" t="s">
        <v>21</v>
      </c>
      <c r="O254">
        <v>33.999167100000001</v>
      </c>
      <c r="P254">
        <v>-118.4702982</v>
      </c>
      <c r="Q254">
        <v>0.71053232272910538</v>
      </c>
    </row>
    <row r="255" spans="1:17" hidden="1" x14ac:dyDescent="0.3">
      <c r="A255" t="s">
        <v>17</v>
      </c>
      <c r="B255" t="s">
        <v>347</v>
      </c>
      <c r="C255" t="s">
        <v>256</v>
      </c>
      <c r="D255" t="s">
        <v>20</v>
      </c>
      <c r="E255">
        <v>90291</v>
      </c>
      <c r="F255">
        <v>1845000</v>
      </c>
      <c r="G255">
        <v>3</v>
      </c>
      <c r="H255">
        <v>2.5</v>
      </c>
      <c r="I255">
        <v>1202</v>
      </c>
      <c r="J255">
        <v>3981</v>
      </c>
      <c r="K255">
        <v>1952</v>
      </c>
      <c r="L255">
        <v>32</v>
      </c>
      <c r="M255">
        <v>1535</v>
      </c>
      <c r="N255" t="s">
        <v>21</v>
      </c>
      <c r="O255">
        <v>33.998208400000003</v>
      </c>
      <c r="P255">
        <v>-118.4678464</v>
      </c>
      <c r="Q255">
        <v>0.85265118264896556</v>
      </c>
    </row>
    <row r="256" spans="1:17" hidden="1" x14ac:dyDescent="0.3">
      <c r="A256" t="s">
        <v>17</v>
      </c>
      <c r="B256" t="s">
        <v>348</v>
      </c>
      <c r="C256" t="s">
        <v>256</v>
      </c>
      <c r="D256" t="s">
        <v>20</v>
      </c>
      <c r="E256">
        <v>90291</v>
      </c>
      <c r="F256">
        <v>1349500</v>
      </c>
      <c r="G256">
        <v>2</v>
      </c>
      <c r="H256">
        <v>1</v>
      </c>
      <c r="I256">
        <v>798</v>
      </c>
      <c r="J256">
        <v>2864</v>
      </c>
      <c r="K256">
        <v>1953</v>
      </c>
      <c r="L256">
        <v>2</v>
      </c>
      <c r="M256">
        <v>1691</v>
      </c>
      <c r="N256" t="s">
        <v>21</v>
      </c>
      <c r="O256">
        <v>33.987451999999998</v>
      </c>
      <c r="P256">
        <v>-118.45573779999999</v>
      </c>
      <c r="Q256">
        <v>1.7385673923576646</v>
      </c>
    </row>
    <row r="257" spans="1:17" hidden="1" x14ac:dyDescent="0.3">
      <c r="A257" t="s">
        <v>17</v>
      </c>
      <c r="B257" t="s">
        <v>350</v>
      </c>
      <c r="C257" t="s">
        <v>256</v>
      </c>
      <c r="D257" t="s">
        <v>20</v>
      </c>
      <c r="E257">
        <v>90291</v>
      </c>
      <c r="F257">
        <v>1750000</v>
      </c>
      <c r="G257">
        <v>2</v>
      </c>
      <c r="H257">
        <v>1</v>
      </c>
      <c r="I257">
        <v>1083</v>
      </c>
      <c r="J257">
        <v>3177</v>
      </c>
      <c r="K257">
        <v>1953</v>
      </c>
      <c r="L257">
        <v>46</v>
      </c>
      <c r="M257">
        <v>1616</v>
      </c>
      <c r="N257" t="s">
        <v>21</v>
      </c>
      <c r="O257">
        <v>33.993894400000002</v>
      </c>
      <c r="P257">
        <v>-118.474046</v>
      </c>
      <c r="Q257">
        <v>0.6084699788637109</v>
      </c>
    </row>
    <row r="258" spans="1:17" hidden="1" x14ac:dyDescent="0.3">
      <c r="A258" t="s">
        <v>17</v>
      </c>
      <c r="B258" t="s">
        <v>351</v>
      </c>
      <c r="C258" t="s">
        <v>256</v>
      </c>
      <c r="D258" t="s">
        <v>20</v>
      </c>
      <c r="E258">
        <v>90291</v>
      </c>
      <c r="F258">
        <v>2995000</v>
      </c>
      <c r="G258">
        <v>4</v>
      </c>
      <c r="H258">
        <v>3.5</v>
      </c>
      <c r="I258">
        <v>3112</v>
      </c>
      <c r="J258">
        <v>2930</v>
      </c>
      <c r="K258">
        <v>2014</v>
      </c>
      <c r="L258">
        <v>48</v>
      </c>
      <c r="M258">
        <v>962</v>
      </c>
      <c r="N258" t="s">
        <v>21</v>
      </c>
      <c r="O258">
        <v>33.994141900000002</v>
      </c>
      <c r="P258">
        <v>-118.463836</v>
      </c>
      <c r="Q258">
        <v>1.1315942119318425</v>
      </c>
    </row>
    <row r="259" spans="1:17" hidden="1" x14ac:dyDescent="0.3">
      <c r="A259" t="s">
        <v>17</v>
      </c>
      <c r="B259" t="s">
        <v>352</v>
      </c>
      <c r="C259" t="s">
        <v>256</v>
      </c>
      <c r="D259" t="s">
        <v>20</v>
      </c>
      <c r="E259">
        <v>90291</v>
      </c>
      <c r="F259">
        <v>1950000</v>
      </c>
      <c r="G259">
        <v>3</v>
      </c>
      <c r="H259">
        <v>2</v>
      </c>
      <c r="I259">
        <v>1190</v>
      </c>
      <c r="J259">
        <v>4050</v>
      </c>
      <c r="K259">
        <v>1954</v>
      </c>
      <c r="L259">
        <v>11</v>
      </c>
      <c r="M259">
        <v>1639</v>
      </c>
      <c r="N259" t="s">
        <v>21</v>
      </c>
      <c r="O259">
        <v>33.996890399999998</v>
      </c>
      <c r="P259">
        <v>-118.4644665</v>
      </c>
      <c r="Q259">
        <v>1.0546443868227067</v>
      </c>
    </row>
    <row r="260" spans="1:17" hidden="1" x14ac:dyDescent="0.3">
      <c r="A260" t="s">
        <v>17</v>
      </c>
      <c r="B260" t="s">
        <v>353</v>
      </c>
      <c r="C260" t="s">
        <v>256</v>
      </c>
      <c r="D260" t="s">
        <v>20</v>
      </c>
      <c r="E260">
        <v>90291</v>
      </c>
      <c r="F260">
        <v>3999000</v>
      </c>
      <c r="G260">
        <v>4</v>
      </c>
      <c r="H260">
        <v>4</v>
      </c>
      <c r="I260">
        <v>3257</v>
      </c>
      <c r="J260">
        <v>2939</v>
      </c>
      <c r="K260">
        <v>2016</v>
      </c>
      <c r="L260">
        <v>42</v>
      </c>
      <c r="M260">
        <v>1228</v>
      </c>
      <c r="N260" t="s">
        <v>21</v>
      </c>
      <c r="O260">
        <v>33.994128000000003</v>
      </c>
      <c r="P260">
        <v>-118.463264</v>
      </c>
      <c r="Q260">
        <v>1.1632056097330308</v>
      </c>
    </row>
    <row r="261" spans="1:17" hidden="1" x14ac:dyDescent="0.3">
      <c r="A261" t="s">
        <v>17</v>
      </c>
      <c r="B261" t="s">
        <v>354</v>
      </c>
      <c r="C261" t="s">
        <v>256</v>
      </c>
      <c r="D261" t="s">
        <v>20</v>
      </c>
      <c r="E261">
        <v>90291</v>
      </c>
      <c r="F261">
        <v>2690000</v>
      </c>
      <c r="G261">
        <v>3</v>
      </c>
      <c r="H261">
        <v>3.5</v>
      </c>
      <c r="I261">
        <v>2353</v>
      </c>
      <c r="J261">
        <v>2161</v>
      </c>
      <c r="K261">
        <v>2016</v>
      </c>
      <c r="L261">
        <v>42</v>
      </c>
      <c r="M261">
        <v>1143</v>
      </c>
      <c r="N261" t="s">
        <v>21</v>
      </c>
      <c r="O261">
        <v>33.994007799999999</v>
      </c>
      <c r="P261">
        <v>-118.462954</v>
      </c>
      <c r="Q261">
        <v>1.1826123397751207</v>
      </c>
    </row>
    <row r="262" spans="1:17" hidden="1" x14ac:dyDescent="0.3">
      <c r="A262" t="s">
        <v>17</v>
      </c>
      <c r="B262" t="s">
        <v>355</v>
      </c>
      <c r="C262" t="s">
        <v>256</v>
      </c>
      <c r="D262" t="s">
        <v>20</v>
      </c>
      <c r="E262">
        <v>90291</v>
      </c>
      <c r="F262">
        <v>3800000</v>
      </c>
      <c r="G262">
        <v>5</v>
      </c>
      <c r="H262">
        <v>6</v>
      </c>
      <c r="I262">
        <v>3563</v>
      </c>
      <c r="J262">
        <v>5393</v>
      </c>
      <c r="K262">
        <v>1923</v>
      </c>
      <c r="L262">
        <v>13</v>
      </c>
      <c r="M262">
        <v>1067</v>
      </c>
      <c r="N262" t="s">
        <v>21</v>
      </c>
      <c r="O262">
        <v>33.9944962</v>
      </c>
      <c r="P262">
        <v>-118.4632292</v>
      </c>
      <c r="Q262">
        <v>1.1580168318691784</v>
      </c>
    </row>
    <row r="263" spans="1:17" hidden="1" x14ac:dyDescent="0.3">
      <c r="A263" t="s">
        <v>17</v>
      </c>
      <c r="B263" t="s">
        <v>356</v>
      </c>
      <c r="C263" t="s">
        <v>256</v>
      </c>
      <c r="D263" t="s">
        <v>20</v>
      </c>
      <c r="E263">
        <v>90291</v>
      </c>
      <c r="F263">
        <v>1698000</v>
      </c>
      <c r="G263">
        <v>2</v>
      </c>
      <c r="H263">
        <v>2</v>
      </c>
      <c r="I263">
        <v>1382</v>
      </c>
      <c r="J263">
        <v>3622</v>
      </c>
      <c r="K263">
        <v>1923</v>
      </c>
      <c r="L263">
        <v>13</v>
      </c>
      <c r="M263">
        <v>1229</v>
      </c>
      <c r="N263" t="s">
        <v>21</v>
      </c>
      <c r="O263">
        <v>33.991017999999997</v>
      </c>
      <c r="P263">
        <v>-118.4562506</v>
      </c>
      <c r="Q263">
        <v>1.6124867296041887</v>
      </c>
    </row>
    <row r="264" spans="1:17" hidden="1" x14ac:dyDescent="0.3">
      <c r="A264" t="s">
        <v>17</v>
      </c>
      <c r="B264" t="s">
        <v>357</v>
      </c>
      <c r="C264" t="s">
        <v>256</v>
      </c>
      <c r="D264" t="s">
        <v>20</v>
      </c>
      <c r="E264">
        <v>90291</v>
      </c>
      <c r="F264">
        <v>1649500</v>
      </c>
      <c r="G264">
        <v>3</v>
      </c>
      <c r="H264">
        <v>2</v>
      </c>
      <c r="I264">
        <v>1556</v>
      </c>
      <c r="J264">
        <v>4201</v>
      </c>
      <c r="K264">
        <v>1962</v>
      </c>
      <c r="L264">
        <v>17</v>
      </c>
      <c r="M264">
        <v>1060</v>
      </c>
      <c r="N264" t="s">
        <v>21</v>
      </c>
      <c r="O264">
        <v>33.990656000000001</v>
      </c>
      <c r="P264">
        <v>-118.4544731</v>
      </c>
      <c r="Q264">
        <v>1.7167702560379789</v>
      </c>
    </row>
    <row r="265" spans="1:17" hidden="1" x14ac:dyDescent="0.3">
      <c r="A265" t="s">
        <v>17</v>
      </c>
      <c r="B265" t="s">
        <v>359</v>
      </c>
      <c r="C265" t="s">
        <v>256</v>
      </c>
      <c r="D265" t="s">
        <v>20</v>
      </c>
      <c r="E265">
        <v>90291</v>
      </c>
      <c r="F265">
        <v>1779000</v>
      </c>
      <c r="G265">
        <v>3</v>
      </c>
      <c r="H265">
        <v>2</v>
      </c>
      <c r="I265">
        <v>1285</v>
      </c>
      <c r="J265">
        <v>5062</v>
      </c>
      <c r="K265">
        <v>1949</v>
      </c>
      <c r="L265">
        <v>17</v>
      </c>
      <c r="M265">
        <v>1384</v>
      </c>
      <c r="N265" t="s">
        <v>21</v>
      </c>
      <c r="O265">
        <v>33.998110500000003</v>
      </c>
      <c r="P265">
        <v>-118.4640742</v>
      </c>
      <c r="Q265">
        <v>1.0687564356788883</v>
      </c>
    </row>
    <row r="266" spans="1:17" hidden="1" x14ac:dyDescent="0.3">
      <c r="A266" t="s">
        <v>17</v>
      </c>
      <c r="B266" t="s">
        <v>360</v>
      </c>
      <c r="C266" t="s">
        <v>256</v>
      </c>
      <c r="D266" t="s">
        <v>20</v>
      </c>
      <c r="E266">
        <v>90291</v>
      </c>
      <c r="F266">
        <v>3885000</v>
      </c>
      <c r="G266">
        <v>4</v>
      </c>
      <c r="H266">
        <v>5.5</v>
      </c>
      <c r="I266">
        <v>4283</v>
      </c>
      <c r="J266">
        <v>4726</v>
      </c>
      <c r="K266">
        <v>2017</v>
      </c>
      <c r="L266">
        <v>11</v>
      </c>
      <c r="M266">
        <v>907</v>
      </c>
      <c r="N266" t="s">
        <v>21</v>
      </c>
      <c r="O266">
        <v>33.995337499999998</v>
      </c>
      <c r="P266">
        <v>-118.4624956</v>
      </c>
      <c r="Q266">
        <v>1.1847808805791378</v>
      </c>
    </row>
    <row r="267" spans="1:17" hidden="1" x14ac:dyDescent="0.3">
      <c r="A267" t="s">
        <v>17</v>
      </c>
      <c r="B267" t="s">
        <v>361</v>
      </c>
      <c r="C267" t="s">
        <v>256</v>
      </c>
      <c r="D267" t="s">
        <v>20</v>
      </c>
      <c r="E267">
        <v>90291</v>
      </c>
      <c r="F267">
        <v>3299000</v>
      </c>
      <c r="G267">
        <v>5</v>
      </c>
      <c r="H267">
        <v>4</v>
      </c>
      <c r="I267">
        <v>2880</v>
      </c>
      <c r="J267">
        <v>5650</v>
      </c>
      <c r="K267">
        <v>1928</v>
      </c>
      <c r="L267">
        <v>58</v>
      </c>
      <c r="M267">
        <v>1145</v>
      </c>
      <c r="N267" t="s">
        <v>21</v>
      </c>
      <c r="O267">
        <v>33.998396100000001</v>
      </c>
      <c r="P267">
        <v>-118.46361090000001</v>
      </c>
      <c r="Q267">
        <v>1.0943220599278025</v>
      </c>
    </row>
    <row r="268" spans="1:17" hidden="1" x14ac:dyDescent="0.3">
      <c r="A268" t="s">
        <v>17</v>
      </c>
      <c r="B268" t="s">
        <v>362</v>
      </c>
      <c r="C268" t="s">
        <v>256</v>
      </c>
      <c r="D268" t="s">
        <v>20</v>
      </c>
      <c r="E268">
        <v>90291</v>
      </c>
      <c r="F268">
        <v>4995000</v>
      </c>
      <c r="G268">
        <v>4</v>
      </c>
      <c r="H268">
        <v>5</v>
      </c>
      <c r="I268">
        <v>3900</v>
      </c>
      <c r="J268">
        <v>3315</v>
      </c>
      <c r="K268">
        <v>2023</v>
      </c>
      <c r="L268">
        <v>68</v>
      </c>
      <c r="M268">
        <v>1281</v>
      </c>
      <c r="N268" t="s">
        <v>21</v>
      </c>
      <c r="O268">
        <v>33.995733600000001</v>
      </c>
      <c r="P268">
        <v>-118.4625427</v>
      </c>
      <c r="Q268">
        <v>1.1765870544240276</v>
      </c>
    </row>
    <row r="269" spans="1:17" hidden="1" x14ac:dyDescent="0.3">
      <c r="A269" t="s">
        <v>17</v>
      </c>
      <c r="B269" t="s">
        <v>363</v>
      </c>
      <c r="C269" t="s">
        <v>256</v>
      </c>
      <c r="D269" t="s">
        <v>20</v>
      </c>
      <c r="E269">
        <v>90291</v>
      </c>
      <c r="F269">
        <v>1799000</v>
      </c>
      <c r="G269">
        <v>2</v>
      </c>
      <c r="H269">
        <v>2</v>
      </c>
      <c r="I269">
        <v>843</v>
      </c>
      <c r="J269">
        <v>2513</v>
      </c>
      <c r="K269">
        <v>1911</v>
      </c>
      <c r="L269">
        <v>140</v>
      </c>
      <c r="M269">
        <v>2134</v>
      </c>
      <c r="N269" t="s">
        <v>21</v>
      </c>
      <c r="O269">
        <v>33.995910700000003</v>
      </c>
      <c r="P269">
        <v>-118.4613679</v>
      </c>
      <c r="Q269">
        <v>1.2405387790806721</v>
      </c>
    </row>
    <row r="270" spans="1:17" hidden="1" x14ac:dyDescent="0.3">
      <c r="A270" t="s">
        <v>17</v>
      </c>
      <c r="B270" t="s">
        <v>364</v>
      </c>
      <c r="C270" t="s">
        <v>256</v>
      </c>
      <c r="D270" t="s">
        <v>20</v>
      </c>
      <c r="E270">
        <v>90291</v>
      </c>
      <c r="F270">
        <v>4295000</v>
      </c>
      <c r="G270">
        <v>4</v>
      </c>
      <c r="H270">
        <v>4</v>
      </c>
      <c r="I270">
        <v>3374</v>
      </c>
      <c r="J270">
        <v>4375</v>
      </c>
      <c r="K270">
        <v>1922</v>
      </c>
      <c r="L270">
        <v>12</v>
      </c>
      <c r="M270">
        <v>1273</v>
      </c>
      <c r="N270" t="s">
        <v>21</v>
      </c>
      <c r="O270">
        <v>33.996288399999997</v>
      </c>
      <c r="P270">
        <v>-118.4611907</v>
      </c>
      <c r="Q270">
        <v>1.2463474345796446</v>
      </c>
    </row>
    <row r="271" spans="1:17" hidden="1" x14ac:dyDescent="0.3">
      <c r="A271" t="s">
        <v>17</v>
      </c>
      <c r="B271" t="s">
        <v>365</v>
      </c>
      <c r="C271" t="s">
        <v>256</v>
      </c>
      <c r="D271" t="s">
        <v>20</v>
      </c>
      <c r="E271">
        <v>90291</v>
      </c>
      <c r="F271">
        <v>2295000</v>
      </c>
      <c r="G271">
        <v>4</v>
      </c>
      <c r="H271">
        <v>3</v>
      </c>
      <c r="I271">
        <v>2052</v>
      </c>
      <c r="J271">
        <v>4809</v>
      </c>
      <c r="K271">
        <v>1962</v>
      </c>
      <c r="L271">
        <v>37</v>
      </c>
      <c r="M271">
        <v>1118</v>
      </c>
      <c r="N271" t="s">
        <v>21</v>
      </c>
      <c r="O271">
        <v>33.999725300000001</v>
      </c>
      <c r="P271">
        <v>-118.4629927</v>
      </c>
      <c r="Q271">
        <v>1.1300430397056109</v>
      </c>
    </row>
    <row r="272" spans="1:17" hidden="1" x14ac:dyDescent="0.3">
      <c r="A272" t="s">
        <v>17</v>
      </c>
      <c r="B272" t="s">
        <v>366</v>
      </c>
      <c r="C272" t="s">
        <v>256</v>
      </c>
      <c r="D272" t="s">
        <v>20</v>
      </c>
      <c r="E272">
        <v>90291</v>
      </c>
      <c r="F272">
        <v>1645000</v>
      </c>
      <c r="G272">
        <v>2</v>
      </c>
      <c r="H272">
        <v>1</v>
      </c>
      <c r="I272">
        <v>864</v>
      </c>
      <c r="J272">
        <v>4250</v>
      </c>
      <c r="K272">
        <v>1923</v>
      </c>
      <c r="L272">
        <v>26</v>
      </c>
      <c r="M272">
        <v>1904</v>
      </c>
      <c r="N272" t="s">
        <v>21</v>
      </c>
      <c r="O272">
        <v>33.9966005</v>
      </c>
      <c r="P272">
        <v>-118.46091180000001</v>
      </c>
      <c r="Q272">
        <v>1.259122217903127</v>
      </c>
    </row>
    <row r="273" spans="1:17" hidden="1" x14ac:dyDescent="0.3">
      <c r="A273" t="s">
        <v>17</v>
      </c>
      <c r="B273" t="s">
        <v>367</v>
      </c>
      <c r="C273" t="s">
        <v>256</v>
      </c>
      <c r="D273" t="s">
        <v>20</v>
      </c>
      <c r="E273">
        <v>90291</v>
      </c>
      <c r="F273">
        <v>3495000</v>
      </c>
      <c r="G273">
        <v>4</v>
      </c>
      <c r="H273">
        <v>3.5</v>
      </c>
      <c r="I273">
        <v>2556</v>
      </c>
      <c r="J273">
        <v>3594</v>
      </c>
      <c r="K273">
        <v>2018</v>
      </c>
      <c r="L273">
        <v>18</v>
      </c>
      <c r="M273">
        <v>1367</v>
      </c>
      <c r="N273" t="s">
        <v>21</v>
      </c>
      <c r="O273">
        <v>33.995020500000003</v>
      </c>
      <c r="P273">
        <v>-118.4566384</v>
      </c>
      <c r="Q273">
        <v>1.518089014956463</v>
      </c>
    </row>
    <row r="274" spans="1:17" hidden="1" x14ac:dyDescent="0.3">
      <c r="A274" t="s">
        <v>17</v>
      </c>
      <c r="B274" t="s">
        <v>369</v>
      </c>
      <c r="C274" t="s">
        <v>256</v>
      </c>
      <c r="D274" t="s">
        <v>20</v>
      </c>
      <c r="E274">
        <v>90291</v>
      </c>
      <c r="F274">
        <v>1675000</v>
      </c>
      <c r="G274">
        <v>2</v>
      </c>
      <c r="H274">
        <v>1</v>
      </c>
      <c r="I274">
        <v>1296</v>
      </c>
      <c r="J274">
        <v>3600</v>
      </c>
      <c r="K274">
        <v>1920</v>
      </c>
      <c r="L274">
        <v>235</v>
      </c>
      <c r="M274">
        <v>1292</v>
      </c>
      <c r="N274" t="s">
        <v>21</v>
      </c>
      <c r="O274">
        <v>33.995919399999998</v>
      </c>
      <c r="P274">
        <v>-118.45730090000001</v>
      </c>
      <c r="Q274">
        <v>1.4705060077028924</v>
      </c>
    </row>
    <row r="275" spans="1:17" hidden="1" x14ac:dyDescent="0.3">
      <c r="A275" t="s">
        <v>17</v>
      </c>
      <c r="B275" t="s">
        <v>370</v>
      </c>
      <c r="C275" t="s">
        <v>256</v>
      </c>
      <c r="D275" t="s">
        <v>20</v>
      </c>
      <c r="E275">
        <v>90291</v>
      </c>
      <c r="F275">
        <v>3750000</v>
      </c>
      <c r="G275">
        <v>5</v>
      </c>
      <c r="H275">
        <v>4.5</v>
      </c>
      <c r="I275">
        <v>3996</v>
      </c>
      <c r="J275">
        <v>6576</v>
      </c>
      <c r="K275">
        <v>1960</v>
      </c>
      <c r="L275">
        <v>35</v>
      </c>
      <c r="M275">
        <v>938</v>
      </c>
      <c r="N275" t="s">
        <v>21</v>
      </c>
      <c r="O275">
        <v>34.001449899999997</v>
      </c>
      <c r="P275">
        <v>-118.46356230000001</v>
      </c>
      <c r="Q275">
        <v>1.1092833022203812</v>
      </c>
    </row>
    <row r="276" spans="1:17" hidden="1" x14ac:dyDescent="0.3">
      <c r="A276" t="s">
        <v>17</v>
      </c>
      <c r="B276" t="s">
        <v>371</v>
      </c>
      <c r="C276" t="s">
        <v>256</v>
      </c>
      <c r="D276" t="s">
        <v>20</v>
      </c>
      <c r="E276">
        <v>90291</v>
      </c>
      <c r="F276">
        <v>3498000</v>
      </c>
      <c r="G276">
        <v>4</v>
      </c>
      <c r="H276">
        <v>4.5</v>
      </c>
      <c r="I276">
        <v>3387</v>
      </c>
      <c r="J276">
        <v>4810</v>
      </c>
      <c r="K276">
        <v>2023</v>
      </c>
      <c r="L276">
        <v>41</v>
      </c>
      <c r="M276">
        <v>1033</v>
      </c>
      <c r="N276" t="s">
        <v>21</v>
      </c>
      <c r="O276">
        <v>34.000902199999999</v>
      </c>
      <c r="P276">
        <v>-118.4622646</v>
      </c>
      <c r="Q276">
        <v>1.177987948600167</v>
      </c>
    </row>
    <row r="277" spans="1:17" hidden="1" x14ac:dyDescent="0.3">
      <c r="A277" t="s">
        <v>17</v>
      </c>
      <c r="B277" t="s">
        <v>372</v>
      </c>
      <c r="C277" t="s">
        <v>256</v>
      </c>
      <c r="D277" t="s">
        <v>20</v>
      </c>
      <c r="E277">
        <v>90292</v>
      </c>
      <c r="F277">
        <v>5000000</v>
      </c>
      <c r="G277">
        <v>4</v>
      </c>
      <c r="H277">
        <v>5</v>
      </c>
      <c r="I277">
        <v>5400</v>
      </c>
      <c r="J277">
        <v>3865</v>
      </c>
      <c r="K277">
        <v>1991</v>
      </c>
      <c r="L277">
        <v>28</v>
      </c>
      <c r="M277">
        <v>926</v>
      </c>
      <c r="N277" t="s">
        <v>21</v>
      </c>
      <c r="O277">
        <v>33.9665453</v>
      </c>
      <c r="P277">
        <v>-118.45553200000001</v>
      </c>
      <c r="Q277">
        <v>1.3375049289763821</v>
      </c>
    </row>
    <row r="278" spans="1:17" hidden="1" x14ac:dyDescent="0.3">
      <c r="A278" t="s">
        <v>17</v>
      </c>
      <c r="B278" t="s">
        <v>373</v>
      </c>
      <c r="C278" t="s">
        <v>256</v>
      </c>
      <c r="D278" t="s">
        <v>20</v>
      </c>
      <c r="E278">
        <v>90292</v>
      </c>
      <c r="F278">
        <v>2395000</v>
      </c>
      <c r="G278">
        <v>3</v>
      </c>
      <c r="H278">
        <v>2.5</v>
      </c>
      <c r="I278">
        <v>2001</v>
      </c>
      <c r="J278">
        <v>3000</v>
      </c>
      <c r="K278">
        <v>1967</v>
      </c>
      <c r="L278">
        <v>32</v>
      </c>
      <c r="M278">
        <v>1197</v>
      </c>
      <c r="N278" t="s">
        <v>21</v>
      </c>
      <c r="O278">
        <v>33.9867773</v>
      </c>
      <c r="P278">
        <v>-118.4522556</v>
      </c>
      <c r="Q278">
        <v>1.9378589900749754</v>
      </c>
    </row>
    <row r="279" spans="1:17" hidden="1" x14ac:dyDescent="0.3">
      <c r="A279" t="s">
        <v>17</v>
      </c>
      <c r="B279" t="s">
        <v>374</v>
      </c>
      <c r="C279" t="s">
        <v>256</v>
      </c>
      <c r="D279" t="s">
        <v>20</v>
      </c>
      <c r="E279">
        <v>90292</v>
      </c>
      <c r="F279">
        <v>2595000</v>
      </c>
      <c r="G279">
        <v>3</v>
      </c>
      <c r="H279">
        <v>3</v>
      </c>
      <c r="I279">
        <v>2898</v>
      </c>
      <c r="J279">
        <v>3811</v>
      </c>
      <c r="K279">
        <v>1977</v>
      </c>
      <c r="L279">
        <v>3</v>
      </c>
      <c r="M279">
        <v>895</v>
      </c>
      <c r="N279" t="s">
        <v>21</v>
      </c>
      <c r="O279">
        <v>33.986420000000003</v>
      </c>
      <c r="P279">
        <v>-118.451106</v>
      </c>
      <c r="Q279">
        <v>2.0079086697718496</v>
      </c>
    </row>
    <row r="280" spans="1:17" hidden="1" x14ac:dyDescent="0.3">
      <c r="A280" t="s">
        <v>17</v>
      </c>
      <c r="B280" t="s">
        <v>375</v>
      </c>
      <c r="C280" t="s">
        <v>256</v>
      </c>
      <c r="D280" t="s">
        <v>20</v>
      </c>
      <c r="E280">
        <v>90293</v>
      </c>
      <c r="F280">
        <v>2188888</v>
      </c>
      <c r="G280">
        <v>3</v>
      </c>
      <c r="H280">
        <v>2</v>
      </c>
      <c r="I280">
        <v>2008</v>
      </c>
      <c r="J280">
        <v>2133</v>
      </c>
      <c r="K280">
        <v>1978</v>
      </c>
      <c r="L280">
        <v>8</v>
      </c>
      <c r="M280">
        <v>1090</v>
      </c>
      <c r="N280" t="s">
        <v>21</v>
      </c>
      <c r="O280">
        <v>33.959837899999997</v>
      </c>
      <c r="P280">
        <v>-118.4487908</v>
      </c>
      <c r="Q280">
        <v>0.75838752486678729</v>
      </c>
    </row>
    <row r="281" spans="1:17" hidden="1" x14ac:dyDescent="0.3">
      <c r="A281" t="s">
        <v>17</v>
      </c>
      <c r="B281" t="s">
        <v>378</v>
      </c>
      <c r="C281" t="s">
        <v>379</v>
      </c>
      <c r="D281" t="s">
        <v>20</v>
      </c>
      <c r="E281">
        <v>90045</v>
      </c>
      <c r="F281">
        <v>1574000</v>
      </c>
      <c r="G281">
        <v>4</v>
      </c>
      <c r="H281">
        <v>3</v>
      </c>
      <c r="I281">
        <v>1706</v>
      </c>
      <c r="J281">
        <v>5434</v>
      </c>
      <c r="K281">
        <v>1950</v>
      </c>
      <c r="L281">
        <v>17</v>
      </c>
      <c r="M281">
        <v>923</v>
      </c>
      <c r="N281" t="s">
        <v>21</v>
      </c>
      <c r="O281">
        <v>33.967725600000001</v>
      </c>
      <c r="P281">
        <v>-118.37452</v>
      </c>
      <c r="Q281">
        <v>4.216797276133657</v>
      </c>
    </row>
    <row r="282" spans="1:17" hidden="1" x14ac:dyDescent="0.3">
      <c r="A282" t="s">
        <v>17</v>
      </c>
      <c r="B282" t="s">
        <v>380</v>
      </c>
      <c r="C282" t="s">
        <v>379</v>
      </c>
      <c r="D282" t="s">
        <v>20</v>
      </c>
      <c r="E282">
        <v>90045</v>
      </c>
      <c r="F282">
        <v>1399000</v>
      </c>
      <c r="G282">
        <v>2</v>
      </c>
      <c r="H282">
        <v>2</v>
      </c>
      <c r="I282">
        <v>1450</v>
      </c>
      <c r="J282">
        <v>7540</v>
      </c>
      <c r="K282">
        <v>1954</v>
      </c>
      <c r="L282">
        <v>28</v>
      </c>
      <c r="M282">
        <v>965</v>
      </c>
      <c r="N282" t="s">
        <v>21</v>
      </c>
      <c r="O282">
        <v>33.971815599999999</v>
      </c>
      <c r="P282">
        <v>-118.38616330000001</v>
      </c>
      <c r="Q282">
        <v>3.6950856778920249</v>
      </c>
    </row>
    <row r="283" spans="1:17" hidden="1" x14ac:dyDescent="0.3">
      <c r="A283" t="s">
        <v>17</v>
      </c>
      <c r="B283" t="s">
        <v>381</v>
      </c>
      <c r="C283" t="s">
        <v>379</v>
      </c>
      <c r="D283" t="s">
        <v>20</v>
      </c>
      <c r="E283">
        <v>90045</v>
      </c>
      <c r="F283">
        <v>1295000</v>
      </c>
      <c r="G283">
        <v>3</v>
      </c>
      <c r="H283">
        <v>1.5</v>
      </c>
      <c r="I283">
        <v>1345</v>
      </c>
      <c r="J283">
        <v>6041</v>
      </c>
      <c r="K283">
        <v>1950</v>
      </c>
      <c r="L283">
        <v>66</v>
      </c>
      <c r="M283">
        <v>963</v>
      </c>
      <c r="N283" t="s">
        <v>21</v>
      </c>
      <c r="O283">
        <v>33.961438299999998</v>
      </c>
      <c r="P283">
        <v>-118.39835050000001</v>
      </c>
      <c r="Q283">
        <v>2.7836871350581163</v>
      </c>
    </row>
    <row r="284" spans="1:17" hidden="1" x14ac:dyDescent="0.3">
      <c r="A284" t="s">
        <v>17</v>
      </c>
      <c r="B284" t="s">
        <v>382</v>
      </c>
      <c r="C284" t="s">
        <v>379</v>
      </c>
      <c r="D284" t="s">
        <v>20</v>
      </c>
      <c r="E284">
        <v>90045</v>
      </c>
      <c r="F284">
        <v>1194999</v>
      </c>
      <c r="G284">
        <v>4</v>
      </c>
      <c r="H284">
        <v>1.5</v>
      </c>
      <c r="I284">
        <v>1081</v>
      </c>
      <c r="J284">
        <v>5251</v>
      </c>
      <c r="K284">
        <v>1944</v>
      </c>
      <c r="L284">
        <v>39</v>
      </c>
      <c r="M284">
        <v>1105</v>
      </c>
      <c r="N284" t="s">
        <v>21</v>
      </c>
      <c r="O284">
        <v>33.958333799999998</v>
      </c>
      <c r="P284">
        <v>-118.39988</v>
      </c>
      <c r="Q284">
        <v>2.6420128996849535</v>
      </c>
    </row>
    <row r="285" spans="1:17" hidden="1" x14ac:dyDescent="0.3">
      <c r="A285" t="s">
        <v>17</v>
      </c>
      <c r="B285" t="s">
        <v>383</v>
      </c>
      <c r="C285" t="s">
        <v>379</v>
      </c>
      <c r="D285" t="s">
        <v>20</v>
      </c>
      <c r="E285">
        <v>90045</v>
      </c>
      <c r="F285">
        <v>1350000</v>
      </c>
      <c r="G285">
        <v>3</v>
      </c>
      <c r="H285">
        <v>2</v>
      </c>
      <c r="I285">
        <v>1585</v>
      </c>
      <c r="J285">
        <v>6365</v>
      </c>
      <c r="K285">
        <v>1944</v>
      </c>
      <c r="L285">
        <v>4</v>
      </c>
      <c r="M285">
        <v>852</v>
      </c>
      <c r="N285" t="s">
        <v>21</v>
      </c>
      <c r="O285">
        <v>33.958659400000002</v>
      </c>
      <c r="P285">
        <v>-118.4008153</v>
      </c>
      <c r="Q285">
        <v>2.5953694381344006</v>
      </c>
    </row>
    <row r="286" spans="1:17" hidden="1" x14ac:dyDescent="0.3">
      <c r="A286" t="s">
        <v>17</v>
      </c>
      <c r="B286" t="s">
        <v>384</v>
      </c>
      <c r="C286" t="s">
        <v>379</v>
      </c>
      <c r="D286" t="s">
        <v>20</v>
      </c>
      <c r="E286">
        <v>90045</v>
      </c>
      <c r="F286">
        <v>1299999</v>
      </c>
      <c r="G286">
        <v>3</v>
      </c>
      <c r="H286">
        <v>2</v>
      </c>
      <c r="I286">
        <v>1628</v>
      </c>
      <c r="J286">
        <v>5784</v>
      </c>
      <c r="K286">
        <v>1950</v>
      </c>
      <c r="L286">
        <v>59</v>
      </c>
      <c r="M286">
        <v>799</v>
      </c>
      <c r="N286" t="s">
        <v>21</v>
      </c>
      <c r="O286">
        <v>33.965462199999997</v>
      </c>
      <c r="P286">
        <v>-118.42015000000001</v>
      </c>
      <c r="Q286">
        <v>1.7920785173640237</v>
      </c>
    </row>
    <row r="287" spans="1:17" hidden="1" x14ac:dyDescent="0.3">
      <c r="A287" t="s">
        <v>17</v>
      </c>
      <c r="B287" t="s">
        <v>385</v>
      </c>
      <c r="C287" t="s">
        <v>379</v>
      </c>
      <c r="D287" t="s">
        <v>20</v>
      </c>
      <c r="E287">
        <v>90045</v>
      </c>
      <c r="F287">
        <v>1499999</v>
      </c>
      <c r="G287">
        <v>5</v>
      </c>
      <c r="H287">
        <v>2</v>
      </c>
      <c r="I287">
        <v>2187</v>
      </c>
      <c r="J287">
        <v>7797</v>
      </c>
      <c r="K287">
        <v>1952</v>
      </c>
      <c r="L287">
        <v>53</v>
      </c>
      <c r="M287">
        <v>686</v>
      </c>
      <c r="N287" t="s">
        <v>21</v>
      </c>
      <c r="O287">
        <v>33.954101399999999</v>
      </c>
      <c r="P287">
        <v>-118.42202</v>
      </c>
      <c r="Q287">
        <v>1.3399255890640214</v>
      </c>
    </row>
    <row r="288" spans="1:17" hidden="1" x14ac:dyDescent="0.3">
      <c r="A288" t="s">
        <v>17</v>
      </c>
      <c r="B288" t="s">
        <v>386</v>
      </c>
      <c r="C288" t="s">
        <v>379</v>
      </c>
      <c r="D288" t="s">
        <v>20</v>
      </c>
      <c r="E288">
        <v>90045</v>
      </c>
      <c r="F288">
        <v>1699000</v>
      </c>
      <c r="G288">
        <v>4</v>
      </c>
      <c r="H288">
        <v>3</v>
      </c>
      <c r="I288">
        <v>1867</v>
      </c>
      <c r="J288">
        <v>5821</v>
      </c>
      <c r="K288">
        <v>1951</v>
      </c>
      <c r="L288">
        <v>371</v>
      </c>
      <c r="M288">
        <v>910</v>
      </c>
      <c r="N288" t="s">
        <v>21</v>
      </c>
      <c r="O288">
        <v>33.9582239</v>
      </c>
      <c r="P288">
        <v>-118.42458999999999</v>
      </c>
      <c r="Q288">
        <v>1.3039451249380951</v>
      </c>
    </row>
    <row r="289" spans="1:17" hidden="1" x14ac:dyDescent="0.3">
      <c r="A289" t="s">
        <v>17</v>
      </c>
      <c r="B289" t="s">
        <v>388</v>
      </c>
      <c r="C289" t="s">
        <v>379</v>
      </c>
      <c r="D289" t="s">
        <v>20</v>
      </c>
      <c r="E289">
        <v>90045</v>
      </c>
      <c r="F289">
        <v>1695000</v>
      </c>
      <c r="G289">
        <v>3</v>
      </c>
      <c r="H289">
        <v>3</v>
      </c>
      <c r="I289">
        <v>1837</v>
      </c>
      <c r="J289">
        <v>9756</v>
      </c>
      <c r="K289">
        <v>1950</v>
      </c>
      <c r="L289">
        <v>19</v>
      </c>
      <c r="M289">
        <v>923</v>
      </c>
      <c r="N289" t="s">
        <v>21</v>
      </c>
      <c r="O289">
        <v>33.972588000000002</v>
      </c>
      <c r="P289">
        <v>-118.3838804</v>
      </c>
      <c r="Q289">
        <v>3.8362345899699308</v>
      </c>
    </row>
    <row r="290" spans="1:17" hidden="1" x14ac:dyDescent="0.3">
      <c r="A290" t="s">
        <v>17</v>
      </c>
      <c r="B290" t="s">
        <v>389</v>
      </c>
      <c r="C290" t="s">
        <v>379</v>
      </c>
      <c r="D290" t="s">
        <v>20</v>
      </c>
      <c r="E290">
        <v>90045</v>
      </c>
      <c r="F290">
        <v>1650000</v>
      </c>
      <c r="G290">
        <v>3</v>
      </c>
      <c r="H290">
        <v>2.5</v>
      </c>
      <c r="I290">
        <v>2409</v>
      </c>
      <c r="J290">
        <v>5770</v>
      </c>
      <c r="K290">
        <v>1950</v>
      </c>
      <c r="L290">
        <v>20</v>
      </c>
      <c r="M290">
        <v>685</v>
      </c>
      <c r="N290" t="s">
        <v>21</v>
      </c>
      <c r="O290">
        <v>33.965987499999997</v>
      </c>
      <c r="P290">
        <v>-118.37443</v>
      </c>
      <c r="Q290">
        <v>4.1873027289140907</v>
      </c>
    </row>
    <row r="291" spans="1:17" hidden="1" x14ac:dyDescent="0.3">
      <c r="A291" t="s">
        <v>17</v>
      </c>
      <c r="B291" t="s">
        <v>390</v>
      </c>
      <c r="C291" t="s">
        <v>379</v>
      </c>
      <c r="D291" t="s">
        <v>20</v>
      </c>
      <c r="E291">
        <v>90045</v>
      </c>
      <c r="F291">
        <v>1250000</v>
      </c>
      <c r="G291">
        <v>3</v>
      </c>
      <c r="H291">
        <v>2</v>
      </c>
      <c r="I291">
        <v>1446</v>
      </c>
      <c r="J291">
        <v>6654</v>
      </c>
      <c r="K291">
        <v>1942</v>
      </c>
      <c r="L291">
        <v>29</v>
      </c>
      <c r="M291">
        <v>864</v>
      </c>
      <c r="N291" t="s">
        <v>21</v>
      </c>
      <c r="O291">
        <v>33.966355700000001</v>
      </c>
      <c r="P291">
        <v>-118.39266000000001</v>
      </c>
      <c r="Q291">
        <v>3.2044220369915397</v>
      </c>
    </row>
    <row r="292" spans="1:17" hidden="1" x14ac:dyDescent="0.3">
      <c r="A292" t="s">
        <v>17</v>
      </c>
      <c r="B292" t="s">
        <v>392</v>
      </c>
      <c r="C292" t="s">
        <v>379</v>
      </c>
      <c r="D292" t="s">
        <v>20</v>
      </c>
      <c r="E292">
        <v>90045</v>
      </c>
      <c r="F292">
        <v>1749999</v>
      </c>
      <c r="G292">
        <v>4</v>
      </c>
      <c r="H292">
        <v>2.5</v>
      </c>
      <c r="I292">
        <v>2099</v>
      </c>
      <c r="J292">
        <v>5549</v>
      </c>
      <c r="K292">
        <v>1946</v>
      </c>
      <c r="L292">
        <v>20</v>
      </c>
      <c r="M292">
        <v>834</v>
      </c>
      <c r="N292" t="s">
        <v>21</v>
      </c>
      <c r="O292">
        <v>33.964013799999996</v>
      </c>
      <c r="P292">
        <v>-118.3789558</v>
      </c>
      <c r="Q292">
        <v>3.9009984881924966</v>
      </c>
    </row>
    <row r="293" spans="1:17" hidden="1" x14ac:dyDescent="0.3">
      <c r="A293" t="s">
        <v>17</v>
      </c>
      <c r="B293" t="s">
        <v>393</v>
      </c>
      <c r="C293" t="s">
        <v>379</v>
      </c>
      <c r="D293" t="s">
        <v>20</v>
      </c>
      <c r="E293">
        <v>90045</v>
      </c>
      <c r="F293">
        <v>925000</v>
      </c>
      <c r="G293">
        <v>2</v>
      </c>
      <c r="H293">
        <v>1</v>
      </c>
      <c r="I293">
        <v>696</v>
      </c>
      <c r="J293">
        <v>5553</v>
      </c>
      <c r="K293">
        <v>1946</v>
      </c>
      <c r="L293">
        <v>61</v>
      </c>
      <c r="M293">
        <v>1329</v>
      </c>
      <c r="N293" t="s">
        <v>21</v>
      </c>
      <c r="O293">
        <v>33.963843099999998</v>
      </c>
      <c r="P293">
        <v>-118.37899659999999</v>
      </c>
      <c r="Q293">
        <v>3.8957052386173601</v>
      </c>
    </row>
    <row r="294" spans="1:17" hidden="1" x14ac:dyDescent="0.3">
      <c r="A294" t="s">
        <v>17</v>
      </c>
      <c r="B294" t="s">
        <v>394</v>
      </c>
      <c r="C294" t="s">
        <v>379</v>
      </c>
      <c r="D294" t="s">
        <v>20</v>
      </c>
      <c r="E294">
        <v>90045</v>
      </c>
      <c r="F294">
        <v>1690000</v>
      </c>
      <c r="G294">
        <v>3</v>
      </c>
      <c r="H294">
        <v>3</v>
      </c>
      <c r="I294">
        <v>1582</v>
      </c>
      <c r="J294">
        <v>6001</v>
      </c>
      <c r="K294">
        <v>1941</v>
      </c>
      <c r="L294">
        <v>11</v>
      </c>
      <c r="M294">
        <v>1068</v>
      </c>
      <c r="N294" t="s">
        <v>21</v>
      </c>
      <c r="O294">
        <v>33.961010799999997</v>
      </c>
      <c r="P294">
        <v>-118.3937645</v>
      </c>
      <c r="Q294">
        <v>3.0275843617972389</v>
      </c>
    </row>
    <row r="295" spans="1:17" hidden="1" x14ac:dyDescent="0.3">
      <c r="A295" t="s">
        <v>17</v>
      </c>
      <c r="B295" t="s">
        <v>395</v>
      </c>
      <c r="C295" t="s">
        <v>379</v>
      </c>
      <c r="D295" t="s">
        <v>20</v>
      </c>
      <c r="E295">
        <v>90045</v>
      </c>
      <c r="F295">
        <v>1115000</v>
      </c>
      <c r="G295">
        <v>3</v>
      </c>
      <c r="H295">
        <v>1</v>
      </c>
      <c r="I295">
        <v>1149</v>
      </c>
      <c r="J295">
        <v>5697</v>
      </c>
      <c r="K295">
        <v>1942</v>
      </c>
      <c r="L295">
        <v>28</v>
      </c>
      <c r="M295">
        <v>970</v>
      </c>
      <c r="N295" t="s">
        <v>21</v>
      </c>
      <c r="O295">
        <v>33.955799399999997</v>
      </c>
      <c r="P295">
        <v>-118.3917778</v>
      </c>
      <c r="Q295">
        <v>3.0653724123541197</v>
      </c>
    </row>
    <row r="296" spans="1:17" hidden="1" x14ac:dyDescent="0.3">
      <c r="A296" t="s">
        <v>396</v>
      </c>
      <c r="B296" t="s">
        <v>400</v>
      </c>
      <c r="C296" t="s">
        <v>19</v>
      </c>
      <c r="D296" t="s">
        <v>20</v>
      </c>
      <c r="E296">
        <v>90230</v>
      </c>
      <c r="F296">
        <v>585000</v>
      </c>
      <c r="G296">
        <v>2</v>
      </c>
      <c r="H296">
        <v>2</v>
      </c>
      <c r="I296">
        <v>916</v>
      </c>
      <c r="K296">
        <v>1973</v>
      </c>
      <c r="L296">
        <v>4</v>
      </c>
      <c r="M296">
        <v>639</v>
      </c>
      <c r="N296" t="s">
        <v>401</v>
      </c>
      <c r="O296">
        <v>34.005313999999998</v>
      </c>
      <c r="P296">
        <v>-118.391912</v>
      </c>
      <c r="Q296">
        <v>4.9067151464544887</v>
      </c>
    </row>
    <row r="297" spans="1:17" hidden="1" x14ac:dyDescent="0.3">
      <c r="A297" t="s">
        <v>396</v>
      </c>
      <c r="B297" t="s">
        <v>404</v>
      </c>
      <c r="C297" t="s">
        <v>19</v>
      </c>
      <c r="D297" t="s">
        <v>20</v>
      </c>
      <c r="E297">
        <v>90230</v>
      </c>
      <c r="F297">
        <v>835000</v>
      </c>
      <c r="G297">
        <v>3</v>
      </c>
      <c r="H297">
        <v>2</v>
      </c>
      <c r="I297">
        <v>1130</v>
      </c>
      <c r="K297">
        <v>1975</v>
      </c>
      <c r="L297">
        <v>45</v>
      </c>
      <c r="M297">
        <v>739</v>
      </c>
      <c r="N297" t="s">
        <v>405</v>
      </c>
      <c r="O297">
        <v>34.004193999999998</v>
      </c>
      <c r="P297">
        <v>-118.39251849999999</v>
      </c>
      <c r="Q297">
        <v>4.824411295497022</v>
      </c>
    </row>
    <row r="298" spans="1:17" hidden="1" x14ac:dyDescent="0.3">
      <c r="A298" t="s">
        <v>396</v>
      </c>
      <c r="B298" t="s">
        <v>414</v>
      </c>
      <c r="C298" t="s">
        <v>19</v>
      </c>
      <c r="D298" t="s">
        <v>20</v>
      </c>
      <c r="E298">
        <v>90230</v>
      </c>
      <c r="F298">
        <v>1189000</v>
      </c>
      <c r="G298">
        <v>3</v>
      </c>
      <c r="H298">
        <v>3</v>
      </c>
      <c r="I298">
        <v>1743</v>
      </c>
      <c r="K298">
        <v>1973</v>
      </c>
      <c r="L298">
        <v>5</v>
      </c>
      <c r="M298">
        <v>682</v>
      </c>
      <c r="N298" t="s">
        <v>409</v>
      </c>
      <c r="O298">
        <v>34.008737000000004</v>
      </c>
      <c r="P298">
        <v>-118.387861</v>
      </c>
      <c r="Q298">
        <v>5.2361312208845128</v>
      </c>
    </row>
    <row r="299" spans="1:17" hidden="1" x14ac:dyDescent="0.3">
      <c r="A299" t="s">
        <v>396</v>
      </c>
      <c r="B299" t="s">
        <v>415</v>
      </c>
      <c r="C299" t="s">
        <v>19</v>
      </c>
      <c r="D299" t="s">
        <v>20</v>
      </c>
      <c r="E299">
        <v>90230</v>
      </c>
      <c r="F299">
        <v>649500</v>
      </c>
      <c r="G299">
        <v>2</v>
      </c>
      <c r="H299">
        <v>2</v>
      </c>
      <c r="I299">
        <v>1073</v>
      </c>
      <c r="K299">
        <v>1967</v>
      </c>
      <c r="L299">
        <v>11</v>
      </c>
      <c r="M299">
        <v>605</v>
      </c>
      <c r="N299" t="s">
        <v>416</v>
      </c>
      <c r="O299">
        <v>33.9855929</v>
      </c>
      <c r="P299">
        <v>-118.3820717</v>
      </c>
      <c r="Q299">
        <v>4.3743741957647648</v>
      </c>
    </row>
    <row r="300" spans="1:17" hidden="1" x14ac:dyDescent="0.3">
      <c r="A300" t="s">
        <v>396</v>
      </c>
      <c r="B300" t="s">
        <v>417</v>
      </c>
      <c r="C300" t="s">
        <v>19</v>
      </c>
      <c r="D300" t="s">
        <v>20</v>
      </c>
      <c r="E300">
        <v>90230</v>
      </c>
      <c r="F300">
        <v>930000</v>
      </c>
      <c r="G300">
        <v>2</v>
      </c>
      <c r="H300">
        <v>2</v>
      </c>
      <c r="I300">
        <v>1222</v>
      </c>
      <c r="K300">
        <v>1984</v>
      </c>
      <c r="L300">
        <v>24</v>
      </c>
      <c r="M300">
        <v>761</v>
      </c>
      <c r="N300" t="s">
        <v>418</v>
      </c>
      <c r="O300">
        <v>33.988647399999998</v>
      </c>
      <c r="P300">
        <v>-118.3803204</v>
      </c>
      <c r="Q300">
        <v>4.5787898429186393</v>
      </c>
    </row>
    <row r="301" spans="1:17" hidden="1" x14ac:dyDescent="0.3">
      <c r="A301" t="s">
        <v>396</v>
      </c>
      <c r="B301" t="s">
        <v>421</v>
      </c>
      <c r="C301" t="s">
        <v>19</v>
      </c>
      <c r="D301" t="s">
        <v>20</v>
      </c>
      <c r="E301">
        <v>90230</v>
      </c>
      <c r="F301">
        <v>548000</v>
      </c>
      <c r="G301">
        <v>1</v>
      </c>
      <c r="H301">
        <v>1.5</v>
      </c>
      <c r="I301">
        <v>886</v>
      </c>
      <c r="K301">
        <v>1968</v>
      </c>
      <c r="L301">
        <v>43</v>
      </c>
      <c r="M301">
        <v>619</v>
      </c>
      <c r="N301" t="s">
        <v>422</v>
      </c>
      <c r="O301">
        <v>33.985770100000003</v>
      </c>
      <c r="P301">
        <v>-118.38248249999999</v>
      </c>
      <c r="Q301">
        <v>4.3621196139684271</v>
      </c>
    </row>
    <row r="302" spans="1:17" hidden="1" x14ac:dyDescent="0.3">
      <c r="A302" t="s">
        <v>396</v>
      </c>
      <c r="B302" t="s">
        <v>423</v>
      </c>
      <c r="C302" t="s">
        <v>19</v>
      </c>
      <c r="D302" t="s">
        <v>20</v>
      </c>
      <c r="E302">
        <v>90230</v>
      </c>
      <c r="F302">
        <v>644000</v>
      </c>
      <c r="G302">
        <v>2</v>
      </c>
      <c r="H302">
        <v>2</v>
      </c>
      <c r="I302">
        <v>1326</v>
      </c>
      <c r="K302">
        <v>1970</v>
      </c>
      <c r="L302">
        <v>44</v>
      </c>
      <c r="M302">
        <v>486</v>
      </c>
      <c r="N302" t="s">
        <v>424</v>
      </c>
      <c r="O302">
        <v>33.982887699999999</v>
      </c>
      <c r="P302">
        <v>-118.39029429999999</v>
      </c>
      <c r="Q302">
        <v>3.8826764464112919</v>
      </c>
    </row>
    <row r="303" spans="1:17" hidden="1" x14ac:dyDescent="0.3">
      <c r="A303" t="s">
        <v>396</v>
      </c>
      <c r="B303" t="s">
        <v>425</v>
      </c>
      <c r="C303" t="s">
        <v>19</v>
      </c>
      <c r="D303" t="s">
        <v>20</v>
      </c>
      <c r="E303">
        <v>90230</v>
      </c>
      <c r="F303">
        <v>975000</v>
      </c>
      <c r="G303">
        <v>2</v>
      </c>
      <c r="H303">
        <v>2.5</v>
      </c>
      <c r="I303">
        <v>1767</v>
      </c>
      <c r="K303">
        <v>1970</v>
      </c>
      <c r="L303">
        <v>14</v>
      </c>
      <c r="M303">
        <v>552</v>
      </c>
      <c r="N303" t="s">
        <v>426</v>
      </c>
      <c r="O303">
        <v>33.986319000000002</v>
      </c>
      <c r="P303">
        <v>-118.3822086</v>
      </c>
      <c r="Q303">
        <v>4.3968453330824184</v>
      </c>
    </row>
    <row r="304" spans="1:17" hidden="1" x14ac:dyDescent="0.3">
      <c r="A304" t="s">
        <v>396</v>
      </c>
      <c r="B304" t="s">
        <v>429</v>
      </c>
      <c r="C304" t="s">
        <v>19</v>
      </c>
      <c r="D304" t="s">
        <v>20</v>
      </c>
      <c r="E304">
        <v>90230</v>
      </c>
      <c r="F304">
        <v>690000</v>
      </c>
      <c r="G304">
        <v>3</v>
      </c>
      <c r="H304">
        <v>2</v>
      </c>
      <c r="I304">
        <v>1281</v>
      </c>
      <c r="K304">
        <v>1971</v>
      </c>
      <c r="L304">
        <v>17</v>
      </c>
      <c r="M304">
        <v>539</v>
      </c>
      <c r="N304" t="s">
        <v>430</v>
      </c>
      <c r="O304">
        <v>33.983028099999999</v>
      </c>
      <c r="P304">
        <v>-118.3827436</v>
      </c>
      <c r="Q304">
        <v>4.2433042467881341</v>
      </c>
    </row>
    <row r="305" spans="1:17" hidden="1" x14ac:dyDescent="0.3">
      <c r="A305" t="s">
        <v>396</v>
      </c>
      <c r="B305" t="s">
        <v>431</v>
      </c>
      <c r="C305" t="s">
        <v>19</v>
      </c>
      <c r="D305" t="s">
        <v>20</v>
      </c>
      <c r="E305">
        <v>90230</v>
      </c>
      <c r="F305">
        <v>720000</v>
      </c>
      <c r="G305">
        <v>2</v>
      </c>
      <c r="H305">
        <v>2</v>
      </c>
      <c r="I305">
        <v>1150</v>
      </c>
      <c r="K305">
        <v>1967</v>
      </c>
      <c r="L305">
        <v>16</v>
      </c>
      <c r="M305">
        <v>626</v>
      </c>
      <c r="N305" t="s">
        <v>432</v>
      </c>
      <c r="O305">
        <v>33.983396399999997</v>
      </c>
      <c r="P305">
        <v>-118.38394940000001</v>
      </c>
      <c r="Q305">
        <v>4.1998301048579307</v>
      </c>
    </row>
    <row r="306" spans="1:17" hidden="1" x14ac:dyDescent="0.3">
      <c r="A306" t="s">
        <v>396</v>
      </c>
      <c r="B306" t="s">
        <v>433</v>
      </c>
      <c r="C306" t="s">
        <v>19</v>
      </c>
      <c r="D306" t="s">
        <v>20</v>
      </c>
      <c r="E306">
        <v>90230</v>
      </c>
      <c r="F306">
        <v>599999</v>
      </c>
      <c r="G306">
        <v>2</v>
      </c>
      <c r="H306">
        <v>2</v>
      </c>
      <c r="I306">
        <v>1036</v>
      </c>
      <c r="K306">
        <v>1969</v>
      </c>
      <c r="L306">
        <v>7</v>
      </c>
      <c r="M306">
        <v>579</v>
      </c>
      <c r="N306" t="s">
        <v>434</v>
      </c>
      <c r="O306">
        <v>33.983184799999997</v>
      </c>
      <c r="P306">
        <v>-118.38335600000001</v>
      </c>
      <c r="Q306">
        <v>4.219960007426633</v>
      </c>
    </row>
    <row r="307" spans="1:17" hidden="1" x14ac:dyDescent="0.3">
      <c r="A307" t="s">
        <v>396</v>
      </c>
      <c r="B307" t="s">
        <v>436</v>
      </c>
      <c r="C307" t="s">
        <v>19</v>
      </c>
      <c r="D307" t="s">
        <v>20</v>
      </c>
      <c r="E307">
        <v>90230</v>
      </c>
      <c r="F307">
        <v>614000</v>
      </c>
      <c r="G307">
        <v>2</v>
      </c>
      <c r="H307">
        <v>2</v>
      </c>
      <c r="I307">
        <v>1347</v>
      </c>
      <c r="K307">
        <v>1970</v>
      </c>
      <c r="L307">
        <v>7</v>
      </c>
      <c r="M307">
        <v>456</v>
      </c>
      <c r="N307" t="s">
        <v>437</v>
      </c>
      <c r="O307">
        <v>33.980637399999999</v>
      </c>
      <c r="P307">
        <v>-118.38575419999999</v>
      </c>
      <c r="Q307">
        <v>4.0087620431880406</v>
      </c>
    </row>
    <row r="308" spans="1:17" hidden="1" x14ac:dyDescent="0.3">
      <c r="A308" t="s">
        <v>396</v>
      </c>
      <c r="B308" t="s">
        <v>438</v>
      </c>
      <c r="C308" t="s">
        <v>19</v>
      </c>
      <c r="D308" t="s">
        <v>20</v>
      </c>
      <c r="E308">
        <v>90230</v>
      </c>
      <c r="F308">
        <v>899000</v>
      </c>
      <c r="G308">
        <v>3</v>
      </c>
      <c r="H308">
        <v>3</v>
      </c>
      <c r="I308">
        <v>1469</v>
      </c>
      <c r="K308">
        <v>1970</v>
      </c>
      <c r="L308">
        <v>17</v>
      </c>
      <c r="M308">
        <v>612</v>
      </c>
      <c r="N308" t="s">
        <v>439</v>
      </c>
      <c r="O308">
        <v>33.9804928</v>
      </c>
      <c r="P308">
        <v>-118.38622359999999</v>
      </c>
      <c r="Q308">
        <v>3.9807211425000926</v>
      </c>
    </row>
    <row r="309" spans="1:17" hidden="1" x14ac:dyDescent="0.3">
      <c r="A309" t="s">
        <v>396</v>
      </c>
      <c r="B309" t="s">
        <v>440</v>
      </c>
      <c r="C309" t="s">
        <v>19</v>
      </c>
      <c r="D309" t="s">
        <v>20</v>
      </c>
      <c r="E309">
        <v>90230</v>
      </c>
      <c r="F309">
        <v>589000</v>
      </c>
      <c r="G309">
        <v>2</v>
      </c>
      <c r="H309">
        <v>2</v>
      </c>
      <c r="I309">
        <v>972</v>
      </c>
      <c r="K309">
        <v>1970</v>
      </c>
      <c r="L309">
        <v>4</v>
      </c>
      <c r="M309">
        <v>606</v>
      </c>
      <c r="N309" t="s">
        <v>441</v>
      </c>
      <c r="O309">
        <v>33.980804200000001</v>
      </c>
      <c r="P309">
        <v>-118.42184114538637</v>
      </c>
      <c r="Q309">
        <v>2.5347170474820064</v>
      </c>
    </row>
    <row r="310" spans="1:17" hidden="1" x14ac:dyDescent="0.3">
      <c r="A310" t="s">
        <v>396</v>
      </c>
      <c r="B310" t="s">
        <v>442</v>
      </c>
      <c r="C310" t="s">
        <v>19</v>
      </c>
      <c r="D310" t="s">
        <v>20</v>
      </c>
      <c r="E310">
        <v>90230</v>
      </c>
      <c r="F310">
        <v>735000</v>
      </c>
      <c r="G310">
        <v>2</v>
      </c>
      <c r="H310">
        <v>2</v>
      </c>
      <c r="I310">
        <v>1116</v>
      </c>
      <c r="K310">
        <v>1972</v>
      </c>
      <c r="L310">
        <v>24</v>
      </c>
      <c r="M310">
        <v>659</v>
      </c>
      <c r="N310" t="s">
        <v>443</v>
      </c>
      <c r="O310">
        <v>34.008307799999997</v>
      </c>
      <c r="P310">
        <v>-118.39060600000001</v>
      </c>
      <c r="Q310">
        <v>5.1161569107537019</v>
      </c>
    </row>
    <row r="311" spans="1:17" hidden="1" x14ac:dyDescent="0.3">
      <c r="A311" t="s">
        <v>396</v>
      </c>
      <c r="B311" t="s">
        <v>444</v>
      </c>
      <c r="C311" t="s">
        <v>19</v>
      </c>
      <c r="D311" t="s">
        <v>20</v>
      </c>
      <c r="E311">
        <v>90230</v>
      </c>
      <c r="F311">
        <v>1249000</v>
      </c>
      <c r="G311">
        <v>4</v>
      </c>
      <c r="H311">
        <v>3</v>
      </c>
      <c r="I311">
        <v>2049</v>
      </c>
      <c r="K311">
        <v>1997</v>
      </c>
      <c r="L311">
        <v>11</v>
      </c>
      <c r="M311">
        <v>610</v>
      </c>
      <c r="N311" t="s">
        <v>445</v>
      </c>
      <c r="O311">
        <v>33.990074</v>
      </c>
      <c r="P311">
        <v>-118.392076</v>
      </c>
      <c r="Q311">
        <v>4.122219073815117</v>
      </c>
    </row>
    <row r="312" spans="1:17" hidden="1" x14ac:dyDescent="0.3">
      <c r="A312" t="s">
        <v>396</v>
      </c>
      <c r="B312" t="s">
        <v>450</v>
      </c>
      <c r="C312" t="s">
        <v>36</v>
      </c>
      <c r="D312" t="s">
        <v>20</v>
      </c>
      <c r="E312">
        <v>90245</v>
      </c>
      <c r="F312">
        <v>1195000</v>
      </c>
      <c r="G312">
        <v>3</v>
      </c>
      <c r="H312">
        <v>2.5</v>
      </c>
      <c r="I312">
        <v>1840</v>
      </c>
      <c r="K312">
        <v>2008</v>
      </c>
      <c r="L312">
        <v>9</v>
      </c>
      <c r="M312">
        <v>649</v>
      </c>
      <c r="N312" t="s">
        <v>451</v>
      </c>
      <c r="O312">
        <v>33.918489700000002</v>
      </c>
      <c r="P312">
        <v>-118.4103558</v>
      </c>
      <c r="Q312">
        <v>1.2252332969775528</v>
      </c>
    </row>
    <row r="313" spans="1:17" hidden="1" x14ac:dyDescent="0.3">
      <c r="A313" t="s">
        <v>396</v>
      </c>
      <c r="B313" t="s">
        <v>452</v>
      </c>
      <c r="C313" t="s">
        <v>36</v>
      </c>
      <c r="D313" t="s">
        <v>20</v>
      </c>
      <c r="E313">
        <v>90245</v>
      </c>
      <c r="F313">
        <v>765000</v>
      </c>
      <c r="G313">
        <v>2</v>
      </c>
      <c r="H313">
        <v>2</v>
      </c>
      <c r="I313">
        <v>1315</v>
      </c>
      <c r="K313">
        <v>1979</v>
      </c>
      <c r="L313">
        <v>3</v>
      </c>
      <c r="M313">
        <v>582</v>
      </c>
      <c r="N313" t="s">
        <v>453</v>
      </c>
      <c r="O313">
        <v>33.926210500000003</v>
      </c>
      <c r="P313">
        <v>-118.41380150000001</v>
      </c>
      <c r="Q313">
        <v>1.5661729223060343</v>
      </c>
    </row>
    <row r="314" spans="1:17" hidden="1" x14ac:dyDescent="0.3">
      <c r="A314" t="s">
        <v>396</v>
      </c>
      <c r="B314" t="s">
        <v>454</v>
      </c>
      <c r="C314" t="s">
        <v>36</v>
      </c>
      <c r="D314" t="s">
        <v>20</v>
      </c>
      <c r="E314">
        <v>90245</v>
      </c>
      <c r="F314">
        <v>585000</v>
      </c>
      <c r="G314">
        <v>2</v>
      </c>
      <c r="H314">
        <v>1.5</v>
      </c>
      <c r="I314">
        <v>1180</v>
      </c>
      <c r="K314">
        <v>1966</v>
      </c>
      <c r="L314">
        <v>23</v>
      </c>
      <c r="M314">
        <v>496</v>
      </c>
      <c r="N314" t="s">
        <v>455</v>
      </c>
      <c r="O314">
        <v>33.921518736412025</v>
      </c>
      <c r="P314">
        <v>-118.42059279557736</v>
      </c>
      <c r="Q314">
        <v>1.1340779384595581</v>
      </c>
    </row>
    <row r="315" spans="1:17" hidden="1" x14ac:dyDescent="0.3">
      <c r="A315" t="s">
        <v>396</v>
      </c>
      <c r="B315" t="s">
        <v>456</v>
      </c>
      <c r="C315" t="s">
        <v>36</v>
      </c>
      <c r="D315" t="s">
        <v>20</v>
      </c>
      <c r="E315">
        <v>90245</v>
      </c>
      <c r="F315">
        <v>725000</v>
      </c>
      <c r="G315">
        <v>2</v>
      </c>
      <c r="H315">
        <v>2</v>
      </c>
      <c r="I315">
        <v>1176</v>
      </c>
      <c r="K315">
        <v>1981</v>
      </c>
      <c r="L315">
        <v>26</v>
      </c>
      <c r="M315">
        <v>616</v>
      </c>
      <c r="N315" t="s">
        <v>457</v>
      </c>
      <c r="O315">
        <v>33.930409599999997</v>
      </c>
      <c r="P315">
        <v>-118.4192996</v>
      </c>
      <c r="Q315">
        <v>1.7508934012615349</v>
      </c>
    </row>
    <row r="316" spans="1:17" hidden="1" x14ac:dyDescent="0.3">
      <c r="A316" t="s">
        <v>396</v>
      </c>
      <c r="B316" t="s">
        <v>458</v>
      </c>
      <c r="C316" t="s">
        <v>43</v>
      </c>
      <c r="D316" t="s">
        <v>20</v>
      </c>
      <c r="E316">
        <v>90301</v>
      </c>
      <c r="F316">
        <v>495000</v>
      </c>
      <c r="G316">
        <v>2</v>
      </c>
      <c r="H316">
        <v>2</v>
      </c>
      <c r="I316">
        <v>1011</v>
      </c>
      <c r="K316">
        <v>1982</v>
      </c>
      <c r="L316">
        <v>32</v>
      </c>
      <c r="M316">
        <v>490</v>
      </c>
      <c r="N316" t="s">
        <v>407</v>
      </c>
      <c r="O316">
        <v>33.957647100000003</v>
      </c>
      <c r="P316">
        <v>-118.35767730000001</v>
      </c>
      <c r="Q316">
        <v>5.020224544739059</v>
      </c>
    </row>
    <row r="317" spans="1:17" hidden="1" x14ac:dyDescent="0.3">
      <c r="A317" t="s">
        <v>396</v>
      </c>
      <c r="B317" t="s">
        <v>459</v>
      </c>
      <c r="C317" t="s">
        <v>43</v>
      </c>
      <c r="D317" t="s">
        <v>20</v>
      </c>
      <c r="E317">
        <v>90301</v>
      </c>
      <c r="F317">
        <v>699000</v>
      </c>
      <c r="G317">
        <v>3</v>
      </c>
      <c r="H317">
        <v>3</v>
      </c>
      <c r="I317">
        <v>1550</v>
      </c>
      <c r="K317">
        <v>2007</v>
      </c>
      <c r="L317">
        <v>17</v>
      </c>
      <c r="M317">
        <v>451</v>
      </c>
      <c r="N317" t="s">
        <v>422</v>
      </c>
      <c r="O317">
        <v>33.964615600000002</v>
      </c>
      <c r="P317">
        <v>-118.362471</v>
      </c>
      <c r="Q317">
        <v>4.8286768278228589</v>
      </c>
    </row>
    <row r="318" spans="1:17" hidden="1" x14ac:dyDescent="0.3">
      <c r="A318" t="s">
        <v>396</v>
      </c>
      <c r="B318" t="s">
        <v>461</v>
      </c>
      <c r="C318" t="s">
        <v>43</v>
      </c>
      <c r="D318" t="s">
        <v>20</v>
      </c>
      <c r="E318">
        <v>90301</v>
      </c>
      <c r="F318">
        <v>850000</v>
      </c>
      <c r="G318">
        <v>2</v>
      </c>
      <c r="H318">
        <v>2</v>
      </c>
      <c r="I318">
        <v>1252</v>
      </c>
      <c r="K318">
        <v>1949</v>
      </c>
      <c r="L318">
        <v>30</v>
      </c>
      <c r="M318">
        <v>679</v>
      </c>
      <c r="N318" t="s">
        <v>407</v>
      </c>
      <c r="O318">
        <v>33.952898099999999</v>
      </c>
      <c r="P318">
        <v>-118.3665797</v>
      </c>
      <c r="Q318">
        <v>4.4841729133478783</v>
      </c>
    </row>
    <row r="319" spans="1:17" hidden="1" x14ac:dyDescent="0.3">
      <c r="A319" t="s">
        <v>396</v>
      </c>
      <c r="B319" t="s">
        <v>462</v>
      </c>
      <c r="C319" t="s">
        <v>43</v>
      </c>
      <c r="D319" t="s">
        <v>20</v>
      </c>
      <c r="E319">
        <v>90302</v>
      </c>
      <c r="F319">
        <v>436000</v>
      </c>
      <c r="G319">
        <v>2</v>
      </c>
      <c r="H319">
        <v>2</v>
      </c>
      <c r="I319">
        <v>976</v>
      </c>
      <c r="K319">
        <v>1961</v>
      </c>
      <c r="L319">
        <v>5</v>
      </c>
      <c r="M319">
        <v>447</v>
      </c>
      <c r="N319" t="s">
        <v>463</v>
      </c>
      <c r="O319">
        <v>33.975440200000001</v>
      </c>
      <c r="P319">
        <v>-118.36837800000001</v>
      </c>
      <c r="Q319">
        <v>4.7296313317003813</v>
      </c>
    </row>
    <row r="320" spans="1:17" hidden="1" x14ac:dyDescent="0.3">
      <c r="A320" t="s">
        <v>396</v>
      </c>
      <c r="B320" t="s">
        <v>464</v>
      </c>
      <c r="C320" t="s">
        <v>43</v>
      </c>
      <c r="D320" t="s">
        <v>20</v>
      </c>
      <c r="E320">
        <v>90302</v>
      </c>
      <c r="F320">
        <v>470000</v>
      </c>
      <c r="G320">
        <v>2</v>
      </c>
      <c r="H320">
        <v>2</v>
      </c>
      <c r="I320">
        <v>1019</v>
      </c>
      <c r="K320">
        <v>1990</v>
      </c>
      <c r="L320">
        <v>7</v>
      </c>
      <c r="M320">
        <v>461</v>
      </c>
      <c r="N320" t="s">
        <v>465</v>
      </c>
      <c r="O320">
        <v>33.970249699999997</v>
      </c>
      <c r="P320">
        <v>-118.3650732</v>
      </c>
      <c r="Q320">
        <v>4.7855388991183681</v>
      </c>
    </row>
    <row r="321" spans="1:17" hidden="1" x14ac:dyDescent="0.3">
      <c r="A321" t="s">
        <v>396</v>
      </c>
      <c r="B321" t="s">
        <v>466</v>
      </c>
      <c r="C321" t="s">
        <v>43</v>
      </c>
      <c r="D321" t="s">
        <v>20</v>
      </c>
      <c r="E321">
        <v>90302</v>
      </c>
      <c r="F321">
        <v>575000</v>
      </c>
      <c r="G321">
        <v>2</v>
      </c>
      <c r="H321">
        <v>2.5</v>
      </c>
      <c r="I321">
        <v>1148</v>
      </c>
      <c r="K321">
        <v>1983</v>
      </c>
      <c r="L321">
        <v>56</v>
      </c>
      <c r="M321">
        <v>501</v>
      </c>
      <c r="N321" t="s">
        <v>467</v>
      </c>
      <c r="O321">
        <v>33.969578800000001</v>
      </c>
      <c r="P321">
        <v>-118.36815470000001</v>
      </c>
      <c r="Q321">
        <v>4.6031955423803828</v>
      </c>
    </row>
    <row r="322" spans="1:17" hidden="1" x14ac:dyDescent="0.3">
      <c r="A322" t="s">
        <v>396</v>
      </c>
      <c r="B322" t="s">
        <v>468</v>
      </c>
      <c r="C322" t="s">
        <v>43</v>
      </c>
      <c r="D322" t="s">
        <v>20</v>
      </c>
      <c r="E322">
        <v>90302</v>
      </c>
      <c r="F322">
        <v>531300</v>
      </c>
      <c r="G322">
        <v>2</v>
      </c>
      <c r="H322">
        <v>2.5</v>
      </c>
      <c r="I322">
        <v>1034</v>
      </c>
      <c r="K322">
        <v>1990</v>
      </c>
      <c r="L322">
        <v>17</v>
      </c>
      <c r="M322">
        <v>514</v>
      </c>
      <c r="N322" t="s">
        <v>469</v>
      </c>
      <c r="O322">
        <v>33.969738399999997</v>
      </c>
      <c r="P322">
        <v>-118.3667454</v>
      </c>
      <c r="Q322">
        <v>4.6835278626840955</v>
      </c>
    </row>
    <row r="323" spans="1:17" hidden="1" x14ac:dyDescent="0.3">
      <c r="A323" t="s">
        <v>396</v>
      </c>
      <c r="B323" t="s">
        <v>470</v>
      </c>
      <c r="C323" t="s">
        <v>43</v>
      </c>
      <c r="D323" t="s">
        <v>20</v>
      </c>
      <c r="E323">
        <v>90302</v>
      </c>
      <c r="F323">
        <v>439999</v>
      </c>
      <c r="G323">
        <v>2</v>
      </c>
      <c r="H323">
        <v>2</v>
      </c>
      <c r="I323">
        <v>957</v>
      </c>
      <c r="K323">
        <v>1964</v>
      </c>
      <c r="L323">
        <v>39</v>
      </c>
      <c r="M323">
        <v>460</v>
      </c>
      <c r="N323" t="s">
        <v>471</v>
      </c>
      <c r="O323">
        <v>33.972904800000002</v>
      </c>
      <c r="P323">
        <v>-118.36664140000001</v>
      </c>
      <c r="Q323">
        <v>4.75928563835211</v>
      </c>
    </row>
    <row r="324" spans="1:17" hidden="1" x14ac:dyDescent="0.3">
      <c r="A324" t="s">
        <v>396</v>
      </c>
      <c r="B324" t="s">
        <v>472</v>
      </c>
      <c r="C324" t="s">
        <v>46</v>
      </c>
      <c r="D324" t="s">
        <v>20</v>
      </c>
      <c r="E324">
        <v>90016</v>
      </c>
      <c r="F324">
        <v>549000</v>
      </c>
      <c r="G324">
        <v>2</v>
      </c>
      <c r="H324">
        <v>1.5</v>
      </c>
      <c r="I324">
        <v>900</v>
      </c>
      <c r="K324">
        <v>1949</v>
      </c>
      <c r="L324">
        <v>18</v>
      </c>
      <c r="M324">
        <v>610</v>
      </c>
      <c r="N324" t="s">
        <v>399</v>
      </c>
      <c r="O324">
        <v>34.020111999999997</v>
      </c>
      <c r="P324">
        <v>-118.37502600000001</v>
      </c>
      <c r="Q324">
        <v>6.3094358665330201</v>
      </c>
    </row>
    <row r="325" spans="1:17" hidden="1" x14ac:dyDescent="0.3">
      <c r="A325" t="s">
        <v>396</v>
      </c>
      <c r="B325" t="s">
        <v>473</v>
      </c>
      <c r="C325" t="s">
        <v>46</v>
      </c>
      <c r="D325" t="s">
        <v>20</v>
      </c>
      <c r="E325">
        <v>90016</v>
      </c>
      <c r="F325">
        <v>499900</v>
      </c>
      <c r="G325">
        <v>2</v>
      </c>
      <c r="H325">
        <v>1</v>
      </c>
      <c r="I325">
        <v>900</v>
      </c>
      <c r="K325">
        <v>1949</v>
      </c>
      <c r="L325">
        <v>54</v>
      </c>
      <c r="M325">
        <v>555</v>
      </c>
      <c r="N325" t="s">
        <v>399</v>
      </c>
      <c r="O325">
        <v>34.021975111019159</v>
      </c>
      <c r="P325">
        <v>-118.373408</v>
      </c>
      <c r="Q325">
        <v>6.4581249015291675</v>
      </c>
    </row>
    <row r="326" spans="1:17" hidden="1" x14ac:dyDescent="0.3">
      <c r="A326" t="s">
        <v>396</v>
      </c>
      <c r="B326" t="s">
        <v>474</v>
      </c>
      <c r="C326" t="s">
        <v>46</v>
      </c>
      <c r="D326" t="s">
        <v>20</v>
      </c>
      <c r="E326">
        <v>90016</v>
      </c>
      <c r="F326">
        <v>540000</v>
      </c>
      <c r="G326">
        <v>2</v>
      </c>
      <c r="H326">
        <v>1.5</v>
      </c>
      <c r="I326">
        <v>906</v>
      </c>
      <c r="K326">
        <v>1949</v>
      </c>
      <c r="L326">
        <v>24</v>
      </c>
      <c r="M326">
        <v>596</v>
      </c>
      <c r="N326" t="s">
        <v>399</v>
      </c>
      <c r="O326">
        <v>33.97531135016979</v>
      </c>
      <c r="P326">
        <v>-118.37438</v>
      </c>
      <c r="Q326">
        <v>4.4098428694028557</v>
      </c>
    </row>
    <row r="327" spans="1:17" hidden="1" x14ac:dyDescent="0.3">
      <c r="A327" t="s">
        <v>396</v>
      </c>
      <c r="B327" t="s">
        <v>475</v>
      </c>
      <c r="C327" t="s">
        <v>46</v>
      </c>
      <c r="D327" t="s">
        <v>20</v>
      </c>
      <c r="E327">
        <v>90034</v>
      </c>
      <c r="F327">
        <v>695000</v>
      </c>
      <c r="G327">
        <v>2</v>
      </c>
      <c r="H327">
        <v>2</v>
      </c>
      <c r="I327">
        <v>1261</v>
      </c>
      <c r="K327">
        <v>1961</v>
      </c>
      <c r="L327">
        <v>18</v>
      </c>
      <c r="M327">
        <v>551</v>
      </c>
      <c r="N327" t="s">
        <v>476</v>
      </c>
      <c r="O327">
        <v>34.023908900000002</v>
      </c>
      <c r="P327">
        <v>-118.42550110000001</v>
      </c>
      <c r="Q327">
        <v>3.700758926263362</v>
      </c>
    </row>
    <row r="328" spans="1:17" hidden="1" x14ac:dyDescent="0.3">
      <c r="A328" t="s">
        <v>396</v>
      </c>
      <c r="B328" t="s">
        <v>477</v>
      </c>
      <c r="C328" t="s">
        <v>46</v>
      </c>
      <c r="D328" t="s">
        <v>20</v>
      </c>
      <c r="E328">
        <v>90034</v>
      </c>
      <c r="F328">
        <v>799000</v>
      </c>
      <c r="G328">
        <v>2</v>
      </c>
      <c r="H328">
        <v>2</v>
      </c>
      <c r="I328">
        <v>1120</v>
      </c>
      <c r="K328">
        <v>2008</v>
      </c>
      <c r="L328">
        <v>31</v>
      </c>
      <c r="M328">
        <v>713</v>
      </c>
      <c r="N328" t="s">
        <v>478</v>
      </c>
      <c r="O328">
        <v>34.025345999999999</v>
      </c>
      <c r="P328">
        <v>-118.40430689999999</v>
      </c>
      <c r="Q328">
        <v>4.845070250902622</v>
      </c>
    </row>
    <row r="329" spans="1:17" hidden="1" x14ac:dyDescent="0.3">
      <c r="A329" t="s">
        <v>396</v>
      </c>
      <c r="B329" t="s">
        <v>479</v>
      </c>
      <c r="C329" t="s">
        <v>46</v>
      </c>
      <c r="D329" t="s">
        <v>20</v>
      </c>
      <c r="E329">
        <v>90045</v>
      </c>
      <c r="F329">
        <v>599500</v>
      </c>
      <c r="G329">
        <v>2</v>
      </c>
      <c r="H329">
        <v>2</v>
      </c>
      <c r="I329">
        <v>1007</v>
      </c>
      <c r="K329">
        <v>1979</v>
      </c>
      <c r="L329">
        <v>35</v>
      </c>
      <c r="M329">
        <v>595</v>
      </c>
      <c r="N329" t="s">
        <v>430</v>
      </c>
      <c r="O329">
        <v>33.972531699999998</v>
      </c>
      <c r="P329">
        <v>-118.3768283</v>
      </c>
      <c r="Q329">
        <v>4.2053663822824383</v>
      </c>
    </row>
    <row r="330" spans="1:17" hidden="1" x14ac:dyDescent="0.3">
      <c r="A330" t="s">
        <v>396</v>
      </c>
      <c r="B330" t="s">
        <v>480</v>
      </c>
      <c r="C330" t="s">
        <v>46</v>
      </c>
      <c r="D330" t="s">
        <v>20</v>
      </c>
      <c r="E330">
        <v>90045</v>
      </c>
      <c r="F330">
        <v>549000</v>
      </c>
      <c r="G330">
        <v>2</v>
      </c>
      <c r="H330">
        <v>2</v>
      </c>
      <c r="I330">
        <v>1098</v>
      </c>
      <c r="K330">
        <v>1979</v>
      </c>
      <c r="L330">
        <v>61</v>
      </c>
      <c r="M330">
        <v>500</v>
      </c>
      <c r="N330" t="s">
        <v>430</v>
      </c>
      <c r="O330">
        <v>33.972531699999998</v>
      </c>
      <c r="P330">
        <v>-118.37683</v>
      </c>
      <c r="Q330">
        <v>4.2052762658249385</v>
      </c>
    </row>
    <row r="331" spans="1:17" hidden="1" x14ac:dyDescent="0.3">
      <c r="A331" t="s">
        <v>396</v>
      </c>
      <c r="B331" t="s">
        <v>481</v>
      </c>
      <c r="C331" t="s">
        <v>46</v>
      </c>
      <c r="D331" t="s">
        <v>20</v>
      </c>
      <c r="E331">
        <v>90045</v>
      </c>
      <c r="F331">
        <v>714900</v>
      </c>
      <c r="G331">
        <v>2</v>
      </c>
      <c r="H331">
        <v>2</v>
      </c>
      <c r="I331">
        <v>1130</v>
      </c>
      <c r="K331">
        <v>2010</v>
      </c>
      <c r="L331">
        <v>7</v>
      </c>
      <c r="M331">
        <v>633</v>
      </c>
      <c r="N331" t="s">
        <v>455</v>
      </c>
      <c r="O331">
        <v>33.974972399999999</v>
      </c>
      <c r="P331">
        <v>-118.37714819999999</v>
      </c>
      <c r="Q331">
        <v>4.2555770503660924</v>
      </c>
    </row>
    <row r="332" spans="1:17" hidden="1" x14ac:dyDescent="0.3">
      <c r="A332" t="s">
        <v>396</v>
      </c>
      <c r="B332" t="s">
        <v>482</v>
      </c>
      <c r="C332" t="s">
        <v>46</v>
      </c>
      <c r="D332" t="s">
        <v>20</v>
      </c>
      <c r="E332">
        <v>90045</v>
      </c>
      <c r="F332">
        <v>749000</v>
      </c>
      <c r="G332">
        <v>2</v>
      </c>
      <c r="H332">
        <v>2</v>
      </c>
      <c r="I332">
        <v>1140</v>
      </c>
      <c r="K332">
        <v>2010</v>
      </c>
      <c r="L332">
        <v>64</v>
      </c>
      <c r="M332">
        <v>657</v>
      </c>
      <c r="N332" t="s">
        <v>441</v>
      </c>
      <c r="O332">
        <v>33.974972800000003</v>
      </c>
      <c r="P332">
        <v>-118.37715</v>
      </c>
      <c r="Q332">
        <v>4.2554946743467301</v>
      </c>
    </row>
    <row r="333" spans="1:17" hidden="1" x14ac:dyDescent="0.3">
      <c r="A333" t="s">
        <v>396</v>
      </c>
      <c r="B333" t="s">
        <v>483</v>
      </c>
      <c r="C333" t="s">
        <v>46</v>
      </c>
      <c r="D333" t="s">
        <v>20</v>
      </c>
      <c r="E333">
        <v>90045</v>
      </c>
      <c r="F333">
        <v>1095000</v>
      </c>
      <c r="G333">
        <v>2</v>
      </c>
      <c r="H333">
        <v>2.5</v>
      </c>
      <c r="I333">
        <v>1676</v>
      </c>
      <c r="K333">
        <v>1987</v>
      </c>
      <c r="L333">
        <v>11</v>
      </c>
      <c r="M333">
        <v>653</v>
      </c>
      <c r="N333" t="s">
        <v>422</v>
      </c>
      <c r="O333">
        <v>33.969753099999998</v>
      </c>
      <c r="P333">
        <v>-118.40485</v>
      </c>
      <c r="Q333">
        <v>2.682143832115484</v>
      </c>
    </row>
    <row r="334" spans="1:17" hidden="1" x14ac:dyDescent="0.3">
      <c r="A334" t="s">
        <v>396</v>
      </c>
      <c r="B334" t="s">
        <v>484</v>
      </c>
      <c r="C334" t="s">
        <v>46</v>
      </c>
      <c r="D334" t="s">
        <v>20</v>
      </c>
      <c r="E334">
        <v>90045</v>
      </c>
      <c r="F334">
        <v>990000</v>
      </c>
      <c r="G334">
        <v>4</v>
      </c>
      <c r="H334">
        <v>4</v>
      </c>
      <c r="I334">
        <v>1490</v>
      </c>
      <c r="K334">
        <v>2007</v>
      </c>
      <c r="L334">
        <v>81</v>
      </c>
      <c r="M334">
        <v>664</v>
      </c>
      <c r="N334" t="s">
        <v>416</v>
      </c>
      <c r="O334">
        <v>33.959638499999997</v>
      </c>
      <c r="P334">
        <v>-118.38377</v>
      </c>
      <c r="Q334">
        <v>3.5631498910789352</v>
      </c>
    </row>
    <row r="335" spans="1:17" hidden="1" x14ac:dyDescent="0.3">
      <c r="A335" t="s">
        <v>396</v>
      </c>
      <c r="B335" t="s">
        <v>485</v>
      </c>
      <c r="C335" t="s">
        <v>46</v>
      </c>
      <c r="D335" t="s">
        <v>20</v>
      </c>
      <c r="E335">
        <v>90045</v>
      </c>
      <c r="F335">
        <v>635000</v>
      </c>
      <c r="G335">
        <v>3</v>
      </c>
      <c r="H335">
        <v>2</v>
      </c>
      <c r="I335">
        <v>1167</v>
      </c>
      <c r="K335">
        <v>1968</v>
      </c>
      <c r="L335">
        <v>6</v>
      </c>
      <c r="M335">
        <v>544</v>
      </c>
      <c r="N335" t="s">
        <v>486</v>
      </c>
      <c r="O335">
        <v>33.958466399999999</v>
      </c>
      <c r="P335">
        <v>-118.38386</v>
      </c>
      <c r="Q335">
        <v>3.5429041321694026</v>
      </c>
    </row>
    <row r="336" spans="1:17" hidden="1" x14ac:dyDescent="0.3">
      <c r="A336" t="s">
        <v>396</v>
      </c>
      <c r="B336" t="s">
        <v>489</v>
      </c>
      <c r="C336" t="s">
        <v>46</v>
      </c>
      <c r="D336" t="s">
        <v>20</v>
      </c>
      <c r="E336">
        <v>90056</v>
      </c>
      <c r="F336">
        <v>600000</v>
      </c>
      <c r="G336">
        <v>2</v>
      </c>
      <c r="H336">
        <v>2</v>
      </c>
      <c r="I336">
        <v>1304</v>
      </c>
      <c r="K336">
        <v>1970</v>
      </c>
      <c r="L336">
        <v>20</v>
      </c>
      <c r="M336">
        <v>460</v>
      </c>
      <c r="N336" t="s">
        <v>447</v>
      </c>
      <c r="O336">
        <v>33.978832599999997</v>
      </c>
      <c r="P336">
        <v>-118.37500230000001</v>
      </c>
      <c r="Q336">
        <v>4.4822228141300346</v>
      </c>
    </row>
    <row r="337" spans="1:17" hidden="1" x14ac:dyDescent="0.3">
      <c r="A337" t="s">
        <v>396</v>
      </c>
      <c r="B337" t="s">
        <v>490</v>
      </c>
      <c r="C337" t="s">
        <v>46</v>
      </c>
      <c r="D337" t="s">
        <v>20</v>
      </c>
      <c r="E337">
        <v>90066</v>
      </c>
      <c r="F337">
        <v>949000</v>
      </c>
      <c r="G337">
        <v>3</v>
      </c>
      <c r="H337">
        <v>2</v>
      </c>
      <c r="I337">
        <v>1330</v>
      </c>
      <c r="K337">
        <v>2006</v>
      </c>
      <c r="L337">
        <v>11</v>
      </c>
      <c r="M337">
        <v>714</v>
      </c>
      <c r="N337" t="s">
        <v>455</v>
      </c>
      <c r="O337">
        <v>34.002904999999998</v>
      </c>
      <c r="P337">
        <v>-118.43328409999999</v>
      </c>
      <c r="Q337">
        <v>2.8435639265739043</v>
      </c>
    </row>
    <row r="338" spans="1:17" hidden="1" x14ac:dyDescent="0.3">
      <c r="A338" t="s">
        <v>396</v>
      </c>
      <c r="B338" t="s">
        <v>491</v>
      </c>
      <c r="C338" t="s">
        <v>46</v>
      </c>
      <c r="D338" t="s">
        <v>20</v>
      </c>
      <c r="E338">
        <v>90066</v>
      </c>
      <c r="F338">
        <v>995000</v>
      </c>
      <c r="G338">
        <v>2</v>
      </c>
      <c r="H338">
        <v>3</v>
      </c>
      <c r="I338">
        <v>1305</v>
      </c>
      <c r="K338">
        <v>1981</v>
      </c>
      <c r="L338">
        <v>2</v>
      </c>
      <c r="M338">
        <v>762</v>
      </c>
      <c r="N338" t="s">
        <v>492</v>
      </c>
      <c r="O338">
        <v>34.001828600000003</v>
      </c>
      <c r="P338">
        <v>-118.43532</v>
      </c>
      <c r="Q338">
        <v>2.7211543179376774</v>
      </c>
    </row>
    <row r="339" spans="1:17" hidden="1" x14ac:dyDescent="0.3">
      <c r="A339" t="s">
        <v>396</v>
      </c>
      <c r="B339" t="s">
        <v>493</v>
      </c>
      <c r="C339" t="s">
        <v>46</v>
      </c>
      <c r="D339" t="s">
        <v>20</v>
      </c>
      <c r="E339">
        <v>90066</v>
      </c>
      <c r="F339">
        <v>750000</v>
      </c>
      <c r="G339">
        <v>2</v>
      </c>
      <c r="H339">
        <v>2</v>
      </c>
      <c r="I339">
        <v>1022</v>
      </c>
      <c r="K339">
        <v>1980</v>
      </c>
      <c r="L339">
        <v>30</v>
      </c>
      <c r="M339">
        <v>734</v>
      </c>
      <c r="N339" t="s">
        <v>494</v>
      </c>
      <c r="O339">
        <v>33.999314499999997</v>
      </c>
      <c r="P339">
        <v>-118.4357244</v>
      </c>
      <c r="Q339">
        <v>2.691087903310148</v>
      </c>
    </row>
    <row r="340" spans="1:17" hidden="1" x14ac:dyDescent="0.3">
      <c r="A340" t="s">
        <v>396</v>
      </c>
      <c r="B340" t="s">
        <v>495</v>
      </c>
      <c r="C340" t="s">
        <v>46</v>
      </c>
      <c r="D340" t="s">
        <v>20</v>
      </c>
      <c r="E340">
        <v>90066</v>
      </c>
      <c r="F340">
        <v>849000</v>
      </c>
      <c r="G340">
        <v>2</v>
      </c>
      <c r="H340">
        <v>2.5</v>
      </c>
      <c r="I340">
        <v>1606</v>
      </c>
      <c r="K340">
        <v>1990</v>
      </c>
      <c r="L340">
        <v>11</v>
      </c>
      <c r="M340">
        <v>529</v>
      </c>
      <c r="N340" t="s">
        <v>496</v>
      </c>
      <c r="O340">
        <v>34.011448299999998</v>
      </c>
      <c r="P340">
        <v>-118.4042199100184</v>
      </c>
      <c r="Q340">
        <v>4.5769657289966315</v>
      </c>
    </row>
    <row r="341" spans="1:17" hidden="1" x14ac:dyDescent="0.3">
      <c r="A341" t="s">
        <v>396</v>
      </c>
      <c r="B341" t="s">
        <v>497</v>
      </c>
      <c r="C341" t="s">
        <v>46</v>
      </c>
      <c r="D341" t="s">
        <v>20</v>
      </c>
      <c r="E341">
        <v>90066</v>
      </c>
      <c r="F341">
        <v>950000</v>
      </c>
      <c r="G341">
        <v>2</v>
      </c>
      <c r="H341">
        <v>2</v>
      </c>
      <c r="I341">
        <v>1140</v>
      </c>
      <c r="K341">
        <v>1953</v>
      </c>
      <c r="L341">
        <v>17</v>
      </c>
      <c r="M341">
        <v>833</v>
      </c>
      <c r="N341" t="s">
        <v>498</v>
      </c>
      <c r="O341">
        <v>33.992951300000001</v>
      </c>
      <c r="P341">
        <v>-118.4238519</v>
      </c>
      <c r="Q341">
        <v>3.2377584096422183</v>
      </c>
    </row>
    <row r="342" spans="1:17" hidden="1" x14ac:dyDescent="0.3">
      <c r="A342" t="s">
        <v>396</v>
      </c>
      <c r="B342" t="s">
        <v>499</v>
      </c>
      <c r="C342" t="s">
        <v>46</v>
      </c>
      <c r="D342" t="s">
        <v>20</v>
      </c>
      <c r="E342">
        <v>90094</v>
      </c>
      <c r="F342">
        <v>2645000</v>
      </c>
      <c r="G342">
        <v>4</v>
      </c>
      <c r="H342">
        <v>3.5</v>
      </c>
      <c r="I342">
        <v>2674</v>
      </c>
      <c r="K342">
        <v>2016</v>
      </c>
      <c r="L342">
        <v>82</v>
      </c>
      <c r="M342">
        <v>989</v>
      </c>
      <c r="N342" t="s">
        <v>500</v>
      </c>
      <c r="O342">
        <v>33.974886699999999</v>
      </c>
      <c r="P342">
        <v>-118.4168856</v>
      </c>
      <c r="Q342">
        <v>2.3753610938778151</v>
      </c>
    </row>
    <row r="343" spans="1:17" hidden="1" x14ac:dyDescent="0.3">
      <c r="A343" t="s">
        <v>396</v>
      </c>
      <c r="B343" t="s">
        <v>501</v>
      </c>
      <c r="C343" t="s">
        <v>46</v>
      </c>
      <c r="D343" t="s">
        <v>20</v>
      </c>
      <c r="E343">
        <v>90094</v>
      </c>
      <c r="F343">
        <v>1299000</v>
      </c>
      <c r="G343">
        <v>3</v>
      </c>
      <c r="H343">
        <v>3</v>
      </c>
      <c r="I343">
        <v>1880</v>
      </c>
      <c r="K343">
        <v>2004</v>
      </c>
      <c r="L343">
        <v>62</v>
      </c>
      <c r="M343">
        <v>691</v>
      </c>
      <c r="N343" t="s">
        <v>502</v>
      </c>
      <c r="O343">
        <v>33.9747074</v>
      </c>
      <c r="P343">
        <v>-118.42329220000001</v>
      </c>
      <c r="Q343">
        <v>2.1361468261870806</v>
      </c>
    </row>
    <row r="344" spans="1:17" x14ac:dyDescent="0.3">
      <c r="A344" t="s">
        <v>396</v>
      </c>
      <c r="B344" t="s">
        <v>505</v>
      </c>
      <c r="C344" t="s">
        <v>162</v>
      </c>
      <c r="D344" t="s">
        <v>20</v>
      </c>
      <c r="E344">
        <v>90266</v>
      </c>
      <c r="F344">
        <v>2225000</v>
      </c>
      <c r="G344">
        <v>3</v>
      </c>
      <c r="H344">
        <v>3</v>
      </c>
      <c r="I344">
        <v>2122</v>
      </c>
      <c r="K344">
        <v>2023</v>
      </c>
      <c r="L344">
        <v>22</v>
      </c>
      <c r="M344">
        <v>1049</v>
      </c>
      <c r="N344" t="s">
        <v>506</v>
      </c>
      <c r="O344">
        <v>33.889347999999998</v>
      </c>
      <c r="P344">
        <v>-118.3889932</v>
      </c>
      <c r="Q344">
        <v>1.6287011824611479</v>
      </c>
    </row>
    <row r="345" spans="1:17" x14ac:dyDescent="0.3">
      <c r="A345" t="s">
        <v>396</v>
      </c>
      <c r="B345" t="s">
        <v>507</v>
      </c>
      <c r="C345" t="s">
        <v>162</v>
      </c>
      <c r="D345" t="s">
        <v>20</v>
      </c>
      <c r="E345">
        <v>90266</v>
      </c>
      <c r="F345">
        <v>1699000</v>
      </c>
      <c r="G345">
        <v>4</v>
      </c>
      <c r="H345">
        <v>2.5</v>
      </c>
      <c r="I345">
        <v>2122</v>
      </c>
      <c r="K345">
        <v>1990</v>
      </c>
      <c r="L345">
        <v>76</v>
      </c>
      <c r="M345">
        <v>801</v>
      </c>
      <c r="N345" t="s">
        <v>508</v>
      </c>
      <c r="O345">
        <v>33.886746500000001</v>
      </c>
      <c r="P345">
        <v>-118.379527</v>
      </c>
      <c r="Q345">
        <v>1.9713630709867391</v>
      </c>
    </row>
    <row r="346" spans="1:17" x14ac:dyDescent="0.3">
      <c r="A346" t="s">
        <v>396</v>
      </c>
      <c r="B346" t="s">
        <v>509</v>
      </c>
      <c r="C346" t="s">
        <v>162</v>
      </c>
      <c r="D346" t="s">
        <v>20</v>
      </c>
      <c r="E346">
        <v>90266</v>
      </c>
      <c r="F346">
        <v>4250000</v>
      </c>
      <c r="G346">
        <v>3</v>
      </c>
      <c r="H346">
        <v>3.5</v>
      </c>
      <c r="I346">
        <v>2016</v>
      </c>
      <c r="K346">
        <v>2018</v>
      </c>
      <c r="L346">
        <v>28</v>
      </c>
      <c r="M346">
        <v>2108</v>
      </c>
      <c r="N346" t="s">
        <v>510</v>
      </c>
      <c r="O346">
        <v>33.8782231</v>
      </c>
      <c r="P346">
        <v>-118.4067869</v>
      </c>
      <c r="Q346">
        <v>0.37810131494063626</v>
      </c>
    </row>
    <row r="347" spans="1:17" x14ac:dyDescent="0.3">
      <c r="A347" t="s">
        <v>396</v>
      </c>
      <c r="B347" t="s">
        <v>511</v>
      </c>
      <c r="C347" t="s">
        <v>162</v>
      </c>
      <c r="D347" t="s">
        <v>20</v>
      </c>
      <c r="E347">
        <v>90266</v>
      </c>
      <c r="F347">
        <v>3295000</v>
      </c>
      <c r="G347">
        <v>3</v>
      </c>
      <c r="H347">
        <v>3.5</v>
      </c>
      <c r="I347">
        <v>2500</v>
      </c>
      <c r="K347">
        <v>2001</v>
      </c>
      <c r="L347">
        <v>1</v>
      </c>
      <c r="M347">
        <v>1318</v>
      </c>
      <c r="N347" t="s">
        <v>506</v>
      </c>
      <c r="O347">
        <v>33.880294999999997</v>
      </c>
      <c r="P347">
        <v>-118.40777540000001</v>
      </c>
      <c r="Q347">
        <v>0.49177119804686531</v>
      </c>
    </row>
    <row r="348" spans="1:17" x14ac:dyDescent="0.3">
      <c r="A348" t="s">
        <v>396</v>
      </c>
      <c r="B348" t="s">
        <v>512</v>
      </c>
      <c r="C348" t="s">
        <v>162</v>
      </c>
      <c r="D348" t="s">
        <v>20</v>
      </c>
      <c r="E348">
        <v>90266</v>
      </c>
      <c r="F348">
        <v>4150000</v>
      </c>
      <c r="G348">
        <v>4</v>
      </c>
      <c r="H348">
        <v>3.5</v>
      </c>
      <c r="I348">
        <v>2678</v>
      </c>
      <c r="K348">
        <v>2022</v>
      </c>
      <c r="L348">
        <v>174</v>
      </c>
      <c r="M348">
        <v>1550</v>
      </c>
      <c r="N348" t="s">
        <v>513</v>
      </c>
      <c r="O348">
        <v>33.894792799999998</v>
      </c>
      <c r="P348">
        <v>-118.4137975</v>
      </c>
      <c r="Q348">
        <v>0.97612160644356982</v>
      </c>
    </row>
    <row r="349" spans="1:17" x14ac:dyDescent="0.3">
      <c r="A349" t="s">
        <v>396</v>
      </c>
      <c r="B349" t="s">
        <v>514</v>
      </c>
      <c r="C349" t="s">
        <v>162</v>
      </c>
      <c r="D349" t="s">
        <v>20</v>
      </c>
      <c r="E349">
        <v>90266</v>
      </c>
      <c r="F349">
        <v>1899000</v>
      </c>
      <c r="G349">
        <v>2</v>
      </c>
      <c r="H349">
        <v>2</v>
      </c>
      <c r="I349">
        <v>907</v>
      </c>
      <c r="K349">
        <v>1994</v>
      </c>
      <c r="L349">
        <v>27</v>
      </c>
      <c r="M349">
        <v>2094</v>
      </c>
      <c r="N349" t="s">
        <v>506</v>
      </c>
      <c r="O349">
        <v>33.8983749</v>
      </c>
      <c r="P349">
        <v>-118.41766800000001</v>
      </c>
      <c r="Q349">
        <v>0.64374777692082685</v>
      </c>
    </row>
    <row r="350" spans="1:17" x14ac:dyDescent="0.3">
      <c r="A350" t="s">
        <v>396</v>
      </c>
      <c r="B350" t="s">
        <v>515</v>
      </c>
      <c r="C350" t="s">
        <v>162</v>
      </c>
      <c r="D350" t="s">
        <v>20</v>
      </c>
      <c r="E350">
        <v>90266</v>
      </c>
      <c r="F350">
        <v>6995000</v>
      </c>
      <c r="G350">
        <v>3</v>
      </c>
      <c r="H350">
        <v>3.5</v>
      </c>
      <c r="I350">
        <v>2707</v>
      </c>
      <c r="K350">
        <v>2023</v>
      </c>
      <c r="L350">
        <v>30</v>
      </c>
      <c r="M350">
        <v>2584</v>
      </c>
      <c r="N350" t="s">
        <v>516</v>
      </c>
      <c r="O350">
        <v>33.880221400000003</v>
      </c>
      <c r="P350">
        <v>-118.40791710000001</v>
      </c>
      <c r="Q350">
        <v>0.48487470618376216</v>
      </c>
    </row>
    <row r="351" spans="1:17" x14ac:dyDescent="0.3">
      <c r="A351" t="s">
        <v>396</v>
      </c>
      <c r="B351" t="s">
        <v>517</v>
      </c>
      <c r="C351" t="s">
        <v>162</v>
      </c>
      <c r="D351" t="s">
        <v>20</v>
      </c>
      <c r="E351">
        <v>90266</v>
      </c>
      <c r="F351">
        <v>3650000</v>
      </c>
      <c r="G351">
        <v>4</v>
      </c>
      <c r="H351">
        <v>3.5</v>
      </c>
      <c r="I351">
        <v>2853</v>
      </c>
      <c r="K351">
        <v>2003</v>
      </c>
      <c r="L351">
        <v>16</v>
      </c>
      <c r="M351">
        <v>1279</v>
      </c>
      <c r="N351" t="s">
        <v>506</v>
      </c>
      <c r="O351">
        <v>33.892757600000003</v>
      </c>
      <c r="P351">
        <v>-118.4124223</v>
      </c>
      <c r="Q351">
        <v>1.1346131272001787</v>
      </c>
    </row>
    <row r="352" spans="1:17" hidden="1" x14ac:dyDescent="0.3">
      <c r="A352" t="s">
        <v>396</v>
      </c>
      <c r="B352" t="s">
        <v>518</v>
      </c>
      <c r="C352" t="s">
        <v>221</v>
      </c>
      <c r="D352" t="s">
        <v>20</v>
      </c>
      <c r="E352">
        <v>90292</v>
      </c>
      <c r="F352">
        <v>1199000</v>
      </c>
      <c r="G352">
        <v>2</v>
      </c>
      <c r="H352">
        <v>3</v>
      </c>
      <c r="I352">
        <v>1912</v>
      </c>
      <c r="K352">
        <v>1977</v>
      </c>
      <c r="L352">
        <v>17</v>
      </c>
      <c r="M352">
        <v>627</v>
      </c>
      <c r="N352" t="s">
        <v>519</v>
      </c>
      <c r="O352">
        <v>33.987083200000001</v>
      </c>
      <c r="P352">
        <v>-118.4347448</v>
      </c>
      <c r="Q352">
        <v>2.665582406667045</v>
      </c>
    </row>
    <row r="353" spans="1:17" hidden="1" x14ac:dyDescent="0.3">
      <c r="A353" t="s">
        <v>396</v>
      </c>
      <c r="B353" t="s">
        <v>520</v>
      </c>
      <c r="C353" t="s">
        <v>221</v>
      </c>
      <c r="D353" t="s">
        <v>20</v>
      </c>
      <c r="E353">
        <v>90292</v>
      </c>
      <c r="F353">
        <v>1249000</v>
      </c>
      <c r="G353">
        <v>2</v>
      </c>
      <c r="H353">
        <v>2.5</v>
      </c>
      <c r="I353">
        <v>1763</v>
      </c>
      <c r="K353">
        <v>1967</v>
      </c>
      <c r="L353">
        <v>20</v>
      </c>
      <c r="M353">
        <v>708</v>
      </c>
      <c r="N353" t="s">
        <v>521</v>
      </c>
      <c r="O353">
        <v>33.980403000000003</v>
      </c>
      <c r="P353">
        <v>-118.43601200000001</v>
      </c>
      <c r="Q353">
        <v>2.1993311351206124</v>
      </c>
    </row>
    <row r="354" spans="1:17" hidden="1" x14ac:dyDescent="0.3">
      <c r="A354" t="s">
        <v>396</v>
      </c>
      <c r="B354" t="s">
        <v>522</v>
      </c>
      <c r="C354" t="s">
        <v>221</v>
      </c>
      <c r="D354" t="s">
        <v>20</v>
      </c>
      <c r="E354">
        <v>90292</v>
      </c>
      <c r="F354">
        <v>1575000</v>
      </c>
      <c r="G354">
        <v>2</v>
      </c>
      <c r="H354">
        <v>2.5</v>
      </c>
      <c r="I354">
        <v>1860</v>
      </c>
      <c r="K354">
        <v>1999</v>
      </c>
      <c r="L354">
        <v>16</v>
      </c>
      <c r="M354">
        <v>847</v>
      </c>
      <c r="N354" t="s">
        <v>523</v>
      </c>
      <c r="O354">
        <v>33.984652599999997</v>
      </c>
      <c r="P354">
        <v>-118.4441621</v>
      </c>
      <c r="Q354">
        <v>2.4201978842679006</v>
      </c>
    </row>
    <row r="355" spans="1:17" hidden="1" x14ac:dyDescent="0.3">
      <c r="A355" t="s">
        <v>396</v>
      </c>
      <c r="B355" t="s">
        <v>524</v>
      </c>
      <c r="C355" t="s">
        <v>221</v>
      </c>
      <c r="D355" t="s">
        <v>20</v>
      </c>
      <c r="E355">
        <v>90292</v>
      </c>
      <c r="F355">
        <v>1349000</v>
      </c>
      <c r="G355">
        <v>2</v>
      </c>
      <c r="H355">
        <v>2</v>
      </c>
      <c r="I355">
        <v>1714</v>
      </c>
      <c r="K355">
        <v>2006</v>
      </c>
      <c r="L355">
        <v>27</v>
      </c>
      <c r="M355">
        <v>787</v>
      </c>
      <c r="N355" t="s">
        <v>525</v>
      </c>
      <c r="O355">
        <v>33.984335999999999</v>
      </c>
      <c r="P355">
        <v>-118.4432348</v>
      </c>
      <c r="Q355">
        <v>2.4154530857152703</v>
      </c>
    </row>
    <row r="356" spans="1:17" hidden="1" x14ac:dyDescent="0.3">
      <c r="A356" t="s">
        <v>396</v>
      </c>
      <c r="B356" t="s">
        <v>526</v>
      </c>
      <c r="C356" t="s">
        <v>221</v>
      </c>
      <c r="D356" t="s">
        <v>20</v>
      </c>
      <c r="E356">
        <v>90292</v>
      </c>
      <c r="F356">
        <v>1295000</v>
      </c>
      <c r="G356">
        <v>2</v>
      </c>
      <c r="H356">
        <v>2.5</v>
      </c>
      <c r="I356">
        <v>1748</v>
      </c>
      <c r="K356">
        <v>2003</v>
      </c>
      <c r="L356">
        <v>18</v>
      </c>
      <c r="M356">
        <v>741</v>
      </c>
      <c r="N356" t="s">
        <v>527</v>
      </c>
      <c r="O356">
        <v>33.9845477</v>
      </c>
      <c r="P356">
        <v>-118.44520300000001</v>
      </c>
      <c r="Q356">
        <v>2.3689709097943195</v>
      </c>
    </row>
    <row r="357" spans="1:17" hidden="1" x14ac:dyDescent="0.3">
      <c r="A357" t="s">
        <v>396</v>
      </c>
      <c r="B357" t="s">
        <v>528</v>
      </c>
      <c r="C357" t="s">
        <v>221</v>
      </c>
      <c r="D357" t="s">
        <v>20</v>
      </c>
      <c r="E357">
        <v>90292</v>
      </c>
      <c r="F357">
        <v>1599000</v>
      </c>
      <c r="G357">
        <v>2</v>
      </c>
      <c r="H357">
        <v>2</v>
      </c>
      <c r="I357">
        <v>1227</v>
      </c>
      <c r="K357">
        <v>2003</v>
      </c>
      <c r="L357">
        <v>18</v>
      </c>
      <c r="M357">
        <v>1303</v>
      </c>
      <c r="N357" t="s">
        <v>529</v>
      </c>
      <c r="O357">
        <v>33.9848602</v>
      </c>
      <c r="P357">
        <v>-118.44528409999999</v>
      </c>
      <c r="Q357">
        <v>2.3557176599241334</v>
      </c>
    </row>
    <row r="358" spans="1:17" hidden="1" x14ac:dyDescent="0.3">
      <c r="A358" t="s">
        <v>396</v>
      </c>
      <c r="B358" t="s">
        <v>530</v>
      </c>
      <c r="C358" t="s">
        <v>221</v>
      </c>
      <c r="D358" t="s">
        <v>20</v>
      </c>
      <c r="E358">
        <v>90292</v>
      </c>
      <c r="F358">
        <v>1725000</v>
      </c>
      <c r="G358">
        <v>2</v>
      </c>
      <c r="H358">
        <v>2.5</v>
      </c>
      <c r="I358">
        <v>1630</v>
      </c>
      <c r="K358">
        <v>2003</v>
      </c>
      <c r="L358">
        <v>66</v>
      </c>
      <c r="M358">
        <v>1058</v>
      </c>
      <c r="N358" t="s">
        <v>531</v>
      </c>
      <c r="O358">
        <v>33.9848602</v>
      </c>
      <c r="P358">
        <v>-118.44528409999999</v>
      </c>
      <c r="Q358">
        <v>2.3557176599241334</v>
      </c>
    </row>
    <row r="359" spans="1:17" hidden="1" x14ac:dyDescent="0.3">
      <c r="A359" t="s">
        <v>396</v>
      </c>
      <c r="B359" t="s">
        <v>532</v>
      </c>
      <c r="C359" t="s">
        <v>221</v>
      </c>
      <c r="D359" t="s">
        <v>20</v>
      </c>
      <c r="E359">
        <v>90292</v>
      </c>
      <c r="F359">
        <v>2298000</v>
      </c>
      <c r="G359">
        <v>3</v>
      </c>
      <c r="H359">
        <v>3.5</v>
      </c>
      <c r="I359">
        <v>2099</v>
      </c>
      <c r="K359">
        <v>2003</v>
      </c>
      <c r="L359">
        <v>62</v>
      </c>
      <c r="M359">
        <v>1095</v>
      </c>
      <c r="N359" t="s">
        <v>533</v>
      </c>
      <c r="O359">
        <v>33.9848602</v>
      </c>
      <c r="P359">
        <v>-118.44528409999999</v>
      </c>
      <c r="Q359">
        <v>2.3557176599241334</v>
      </c>
    </row>
    <row r="360" spans="1:17" hidden="1" x14ac:dyDescent="0.3">
      <c r="A360" t="s">
        <v>396</v>
      </c>
      <c r="B360" t="s">
        <v>536</v>
      </c>
      <c r="C360" t="s">
        <v>221</v>
      </c>
      <c r="D360" t="s">
        <v>20</v>
      </c>
      <c r="E360">
        <v>90292</v>
      </c>
      <c r="F360">
        <v>1248000</v>
      </c>
      <c r="G360">
        <v>2</v>
      </c>
      <c r="H360">
        <v>2</v>
      </c>
      <c r="I360">
        <v>1613</v>
      </c>
      <c r="K360">
        <v>1979</v>
      </c>
      <c r="L360">
        <v>12</v>
      </c>
      <c r="M360">
        <v>774</v>
      </c>
      <c r="N360" t="s">
        <v>537</v>
      </c>
      <c r="O360">
        <v>33.973178300000001</v>
      </c>
      <c r="P360">
        <v>-118.45761779999999</v>
      </c>
      <c r="Q360">
        <v>1.8021122409564247</v>
      </c>
    </row>
    <row r="361" spans="1:17" hidden="1" x14ac:dyDescent="0.3">
      <c r="A361" t="s">
        <v>396</v>
      </c>
      <c r="B361" t="s">
        <v>538</v>
      </c>
      <c r="C361" t="s">
        <v>221</v>
      </c>
      <c r="D361" t="s">
        <v>20</v>
      </c>
      <c r="E361">
        <v>90292</v>
      </c>
      <c r="F361">
        <v>1395000</v>
      </c>
      <c r="G361">
        <v>2</v>
      </c>
      <c r="H361">
        <v>2.5</v>
      </c>
      <c r="I361">
        <v>1550</v>
      </c>
      <c r="K361">
        <v>2010</v>
      </c>
      <c r="L361">
        <v>33</v>
      </c>
      <c r="M361">
        <v>900</v>
      </c>
      <c r="N361" t="s">
        <v>539</v>
      </c>
      <c r="O361">
        <v>33.980590599999999</v>
      </c>
      <c r="P361">
        <v>-118.463722</v>
      </c>
      <c r="Q361">
        <v>1.6733998777824957</v>
      </c>
    </row>
    <row r="362" spans="1:17" hidden="1" x14ac:dyDescent="0.3">
      <c r="A362" t="s">
        <v>396</v>
      </c>
      <c r="B362" t="s">
        <v>540</v>
      </c>
      <c r="C362" t="s">
        <v>221</v>
      </c>
      <c r="D362" t="s">
        <v>20</v>
      </c>
      <c r="E362">
        <v>90292</v>
      </c>
      <c r="F362">
        <v>1350000</v>
      </c>
      <c r="G362">
        <v>2</v>
      </c>
      <c r="H362">
        <v>2</v>
      </c>
      <c r="I362">
        <v>1524</v>
      </c>
      <c r="K362">
        <v>2011</v>
      </c>
      <c r="L362">
        <v>53</v>
      </c>
      <c r="M362">
        <v>886</v>
      </c>
      <c r="N362" t="s">
        <v>541</v>
      </c>
      <c r="O362">
        <v>33.990562300000001</v>
      </c>
      <c r="P362">
        <v>-118.4425111</v>
      </c>
      <c r="Q362">
        <v>2.3750152651100631</v>
      </c>
    </row>
    <row r="363" spans="1:17" hidden="1" x14ac:dyDescent="0.3">
      <c r="A363" t="s">
        <v>396</v>
      </c>
      <c r="B363" t="s">
        <v>542</v>
      </c>
      <c r="C363" t="s">
        <v>221</v>
      </c>
      <c r="D363" t="s">
        <v>20</v>
      </c>
      <c r="E363">
        <v>90292</v>
      </c>
      <c r="F363">
        <v>1997000</v>
      </c>
      <c r="G363">
        <v>2</v>
      </c>
      <c r="H363">
        <v>3</v>
      </c>
      <c r="I363">
        <v>1886</v>
      </c>
      <c r="K363">
        <v>1973</v>
      </c>
      <c r="L363">
        <v>10</v>
      </c>
      <c r="M363">
        <v>1059</v>
      </c>
      <c r="N363" t="s">
        <v>543</v>
      </c>
      <c r="O363">
        <v>33.973938199999999</v>
      </c>
      <c r="P363">
        <v>-118.4613186</v>
      </c>
      <c r="Q363">
        <v>1.9447164831493864</v>
      </c>
    </row>
    <row r="364" spans="1:17" hidden="1" x14ac:dyDescent="0.3">
      <c r="A364" t="s">
        <v>396</v>
      </c>
      <c r="B364" t="s">
        <v>544</v>
      </c>
      <c r="C364" t="s">
        <v>221</v>
      </c>
      <c r="D364" t="s">
        <v>20</v>
      </c>
      <c r="E364">
        <v>90292</v>
      </c>
      <c r="F364">
        <v>1175000</v>
      </c>
      <c r="G364">
        <v>2</v>
      </c>
      <c r="H364">
        <v>2</v>
      </c>
      <c r="I364">
        <v>1610</v>
      </c>
      <c r="K364">
        <v>2006</v>
      </c>
      <c r="L364">
        <v>42</v>
      </c>
      <c r="M364">
        <v>730</v>
      </c>
      <c r="N364" t="s">
        <v>545</v>
      </c>
      <c r="O364">
        <v>33.989022499999997</v>
      </c>
      <c r="P364">
        <v>-118.44305230000001</v>
      </c>
      <c r="Q364">
        <v>2.3736830263649829</v>
      </c>
    </row>
    <row r="365" spans="1:17" hidden="1" x14ac:dyDescent="0.3">
      <c r="A365" t="s">
        <v>396</v>
      </c>
      <c r="B365" t="s">
        <v>546</v>
      </c>
      <c r="C365" t="s">
        <v>221</v>
      </c>
      <c r="D365" t="s">
        <v>20</v>
      </c>
      <c r="E365">
        <v>90292</v>
      </c>
      <c r="F365">
        <v>1099000</v>
      </c>
      <c r="G365">
        <v>2</v>
      </c>
      <c r="H365">
        <v>2</v>
      </c>
      <c r="I365">
        <v>1740</v>
      </c>
      <c r="K365">
        <v>2008</v>
      </c>
      <c r="L365">
        <v>12</v>
      </c>
      <c r="M365">
        <v>632</v>
      </c>
      <c r="N365" t="s">
        <v>547</v>
      </c>
      <c r="O365">
        <v>33.987985100000003</v>
      </c>
      <c r="P365">
        <v>-118.46182629816349</v>
      </c>
      <c r="Q365">
        <v>1.4174941414802771</v>
      </c>
    </row>
    <row r="366" spans="1:17" hidden="1" x14ac:dyDescent="0.3">
      <c r="A366" t="s">
        <v>396</v>
      </c>
      <c r="B366" t="s">
        <v>548</v>
      </c>
      <c r="C366" t="s">
        <v>221</v>
      </c>
      <c r="D366" t="s">
        <v>20</v>
      </c>
      <c r="E366">
        <v>90292</v>
      </c>
      <c r="F366">
        <v>989000</v>
      </c>
      <c r="G366">
        <v>1</v>
      </c>
      <c r="H366">
        <v>2</v>
      </c>
      <c r="I366">
        <v>1200</v>
      </c>
      <c r="K366">
        <v>2008</v>
      </c>
      <c r="L366">
        <v>32</v>
      </c>
      <c r="M366">
        <v>824</v>
      </c>
      <c r="N366" t="s">
        <v>549</v>
      </c>
      <c r="O366">
        <v>33.987985100000003</v>
      </c>
      <c r="P366">
        <v>-118.4419489</v>
      </c>
      <c r="Q366">
        <v>2.4555171838373107</v>
      </c>
    </row>
    <row r="367" spans="1:17" hidden="1" x14ac:dyDescent="0.3">
      <c r="A367" t="s">
        <v>396</v>
      </c>
      <c r="B367" t="s">
        <v>550</v>
      </c>
      <c r="C367" t="s">
        <v>221</v>
      </c>
      <c r="D367" t="s">
        <v>20</v>
      </c>
      <c r="E367">
        <v>90292</v>
      </c>
      <c r="F367">
        <v>1169000</v>
      </c>
      <c r="G367">
        <v>2</v>
      </c>
      <c r="H367">
        <v>2</v>
      </c>
      <c r="I367">
        <v>1640</v>
      </c>
      <c r="K367">
        <v>2008</v>
      </c>
      <c r="L367">
        <v>12</v>
      </c>
      <c r="M367">
        <v>713</v>
      </c>
      <c r="N367" t="s">
        <v>547</v>
      </c>
      <c r="O367">
        <v>33.987985100000003</v>
      </c>
      <c r="P367">
        <v>-118.4419489</v>
      </c>
      <c r="Q367">
        <v>2.4555171838373107</v>
      </c>
    </row>
    <row r="368" spans="1:17" hidden="1" x14ac:dyDescent="0.3">
      <c r="A368" t="s">
        <v>396</v>
      </c>
      <c r="B368" t="s">
        <v>551</v>
      </c>
      <c r="C368" t="s">
        <v>221</v>
      </c>
      <c r="D368" t="s">
        <v>20</v>
      </c>
      <c r="E368">
        <v>90292</v>
      </c>
      <c r="F368">
        <v>915000</v>
      </c>
      <c r="G368">
        <v>3</v>
      </c>
      <c r="H368">
        <v>2</v>
      </c>
      <c r="I368">
        <v>1722</v>
      </c>
      <c r="K368">
        <v>1972</v>
      </c>
      <c r="L368">
        <v>47</v>
      </c>
      <c r="M368">
        <v>531</v>
      </c>
      <c r="N368" t="s">
        <v>552</v>
      </c>
      <c r="O368">
        <v>33.984493800000003</v>
      </c>
      <c r="P368">
        <v>-118.453924</v>
      </c>
      <c r="Q368">
        <v>1.9293792011277446</v>
      </c>
    </row>
    <row r="369" spans="1:17" hidden="1" x14ac:dyDescent="0.3">
      <c r="A369" t="s">
        <v>396</v>
      </c>
      <c r="B369" t="s">
        <v>553</v>
      </c>
      <c r="C369" t="s">
        <v>221</v>
      </c>
      <c r="D369" t="s">
        <v>20</v>
      </c>
      <c r="E369">
        <v>90292</v>
      </c>
      <c r="F369">
        <v>685000</v>
      </c>
      <c r="G369">
        <v>3</v>
      </c>
      <c r="H369">
        <v>3.5</v>
      </c>
      <c r="I369">
        <v>1722</v>
      </c>
      <c r="K369">
        <v>1972</v>
      </c>
      <c r="L369">
        <v>27</v>
      </c>
      <c r="M369">
        <v>398</v>
      </c>
      <c r="N369" t="s">
        <v>552</v>
      </c>
      <c r="O369">
        <v>33.983831899999998</v>
      </c>
      <c r="P369">
        <v>-118.4543228</v>
      </c>
      <c r="Q369">
        <v>1.9342939560147341</v>
      </c>
    </row>
    <row r="370" spans="1:17" hidden="1" x14ac:dyDescent="0.3">
      <c r="A370" t="s">
        <v>396</v>
      </c>
      <c r="B370" t="s">
        <v>554</v>
      </c>
      <c r="C370" t="s">
        <v>221</v>
      </c>
      <c r="D370" t="s">
        <v>20</v>
      </c>
      <c r="E370">
        <v>90292</v>
      </c>
      <c r="F370">
        <v>858000</v>
      </c>
      <c r="G370">
        <v>3</v>
      </c>
      <c r="H370">
        <v>2</v>
      </c>
      <c r="I370">
        <v>1800</v>
      </c>
      <c r="K370">
        <v>1972</v>
      </c>
      <c r="L370">
        <v>31</v>
      </c>
      <c r="M370">
        <v>477</v>
      </c>
      <c r="N370" t="s">
        <v>555</v>
      </c>
      <c r="O370">
        <v>33.985001199999999</v>
      </c>
      <c r="P370">
        <v>-118.4539456</v>
      </c>
      <c r="Q370">
        <v>1.9103282379569231</v>
      </c>
    </row>
    <row r="371" spans="1:17" hidden="1" x14ac:dyDescent="0.3">
      <c r="A371" t="s">
        <v>396</v>
      </c>
      <c r="B371" t="s">
        <v>556</v>
      </c>
      <c r="C371" t="s">
        <v>221</v>
      </c>
      <c r="D371" t="s">
        <v>20</v>
      </c>
      <c r="E371">
        <v>90292</v>
      </c>
      <c r="F371">
        <v>679000</v>
      </c>
      <c r="G371">
        <v>2</v>
      </c>
      <c r="H371">
        <v>2</v>
      </c>
      <c r="I371">
        <v>1422</v>
      </c>
      <c r="K371">
        <v>1972</v>
      </c>
      <c r="L371">
        <v>55</v>
      </c>
      <c r="M371">
        <v>477</v>
      </c>
      <c r="N371" t="s">
        <v>557</v>
      </c>
      <c r="O371">
        <v>33.984196500000003</v>
      </c>
      <c r="P371">
        <v>-118.4520636</v>
      </c>
      <c r="Q371">
        <v>2.0314766628108014</v>
      </c>
    </row>
    <row r="372" spans="1:17" hidden="1" x14ac:dyDescent="0.3">
      <c r="A372" t="s">
        <v>396</v>
      </c>
      <c r="B372" t="s">
        <v>558</v>
      </c>
      <c r="C372" t="s">
        <v>221</v>
      </c>
      <c r="D372" t="s">
        <v>20</v>
      </c>
      <c r="E372">
        <v>90292</v>
      </c>
      <c r="F372">
        <v>749000</v>
      </c>
      <c r="G372">
        <v>3</v>
      </c>
      <c r="H372">
        <v>2</v>
      </c>
      <c r="I372">
        <v>1722</v>
      </c>
      <c r="K372">
        <v>1972</v>
      </c>
      <c r="L372">
        <v>47</v>
      </c>
      <c r="M372">
        <v>435</v>
      </c>
      <c r="N372" t="s">
        <v>559</v>
      </c>
      <c r="O372">
        <v>33.984318999999999</v>
      </c>
      <c r="P372">
        <v>-118.4536265</v>
      </c>
      <c r="Q372">
        <v>1.9502193140967969</v>
      </c>
    </row>
    <row r="373" spans="1:17" hidden="1" x14ac:dyDescent="0.3">
      <c r="A373" t="s">
        <v>396</v>
      </c>
      <c r="B373" t="s">
        <v>560</v>
      </c>
      <c r="C373" t="s">
        <v>221</v>
      </c>
      <c r="D373" t="s">
        <v>20</v>
      </c>
      <c r="E373">
        <v>90292</v>
      </c>
      <c r="F373">
        <v>589000</v>
      </c>
      <c r="G373">
        <v>2</v>
      </c>
      <c r="H373">
        <v>2</v>
      </c>
      <c r="I373">
        <v>1422</v>
      </c>
      <c r="K373">
        <v>1972</v>
      </c>
      <c r="L373">
        <v>14</v>
      </c>
      <c r="M373">
        <v>414</v>
      </c>
      <c r="N373" t="s">
        <v>557</v>
      </c>
      <c r="O373">
        <v>33.984318999999999</v>
      </c>
      <c r="P373">
        <v>-118.4536265</v>
      </c>
      <c r="Q373">
        <v>1.9502193140967969</v>
      </c>
    </row>
    <row r="374" spans="1:17" hidden="1" x14ac:dyDescent="0.3">
      <c r="A374" t="s">
        <v>396</v>
      </c>
      <c r="B374" t="s">
        <v>561</v>
      </c>
      <c r="C374" t="s">
        <v>221</v>
      </c>
      <c r="D374" t="s">
        <v>20</v>
      </c>
      <c r="E374">
        <v>90292</v>
      </c>
      <c r="F374">
        <v>1099000</v>
      </c>
      <c r="G374">
        <v>2</v>
      </c>
      <c r="H374">
        <v>2</v>
      </c>
      <c r="I374">
        <v>1929</v>
      </c>
      <c r="K374">
        <v>1981</v>
      </c>
      <c r="L374">
        <v>17</v>
      </c>
      <c r="M374">
        <v>570</v>
      </c>
      <c r="N374" t="s">
        <v>562</v>
      </c>
      <c r="O374">
        <v>33.987614999999998</v>
      </c>
      <c r="P374">
        <v>-118.436088</v>
      </c>
      <c r="Q374">
        <v>2.686287078861882</v>
      </c>
    </row>
    <row r="375" spans="1:17" hidden="1" x14ac:dyDescent="0.3">
      <c r="A375" t="s">
        <v>396</v>
      </c>
      <c r="B375" t="s">
        <v>563</v>
      </c>
      <c r="C375" t="s">
        <v>221</v>
      </c>
      <c r="D375" t="s">
        <v>20</v>
      </c>
      <c r="E375">
        <v>90292</v>
      </c>
      <c r="F375">
        <v>975000</v>
      </c>
      <c r="G375">
        <v>2</v>
      </c>
      <c r="H375">
        <v>2.5</v>
      </c>
      <c r="I375">
        <v>1547</v>
      </c>
      <c r="K375">
        <v>1974</v>
      </c>
      <c r="L375">
        <v>18</v>
      </c>
      <c r="M375">
        <v>630</v>
      </c>
      <c r="N375" t="s">
        <v>564</v>
      </c>
      <c r="O375">
        <v>33.986013399999997</v>
      </c>
      <c r="P375">
        <v>-118.43798719999999</v>
      </c>
      <c r="Q375">
        <v>2.5589772130095678</v>
      </c>
    </row>
    <row r="376" spans="1:17" hidden="1" x14ac:dyDescent="0.3">
      <c r="A376" t="s">
        <v>396</v>
      </c>
      <c r="B376" t="s">
        <v>565</v>
      </c>
      <c r="C376" t="s">
        <v>221</v>
      </c>
      <c r="D376" t="s">
        <v>20</v>
      </c>
      <c r="E376">
        <v>90292</v>
      </c>
      <c r="F376">
        <v>1089000</v>
      </c>
      <c r="G376">
        <v>2</v>
      </c>
      <c r="H376">
        <v>2.5</v>
      </c>
      <c r="I376">
        <v>1582</v>
      </c>
      <c r="K376">
        <v>1966</v>
      </c>
      <c r="L376">
        <v>56</v>
      </c>
      <c r="M376">
        <v>688</v>
      </c>
      <c r="N376" t="s">
        <v>566</v>
      </c>
      <c r="O376">
        <v>33.981724800000002</v>
      </c>
      <c r="P376">
        <v>-118.43767250000001</v>
      </c>
      <c r="Q376">
        <v>2.2695829457565728</v>
      </c>
    </row>
    <row r="377" spans="1:17" hidden="1" x14ac:dyDescent="0.3">
      <c r="A377" t="s">
        <v>396</v>
      </c>
      <c r="B377" t="s">
        <v>567</v>
      </c>
      <c r="C377" t="s">
        <v>221</v>
      </c>
      <c r="D377" t="s">
        <v>20</v>
      </c>
      <c r="E377">
        <v>90292</v>
      </c>
      <c r="F377">
        <v>1250000</v>
      </c>
      <c r="G377">
        <v>2</v>
      </c>
      <c r="H377">
        <v>2.5</v>
      </c>
      <c r="I377">
        <v>1932</v>
      </c>
      <c r="K377">
        <v>1968</v>
      </c>
      <c r="L377">
        <v>56</v>
      </c>
      <c r="M377">
        <v>647</v>
      </c>
      <c r="N377" t="s">
        <v>568</v>
      </c>
      <c r="O377">
        <v>33.981302100000001</v>
      </c>
      <c r="P377">
        <v>-118.4326681</v>
      </c>
      <c r="Q377">
        <v>2.3096829870057856</v>
      </c>
    </row>
    <row r="378" spans="1:17" hidden="1" x14ac:dyDescent="0.3">
      <c r="A378" t="s">
        <v>396</v>
      </c>
      <c r="B378" t="s">
        <v>569</v>
      </c>
      <c r="C378" t="s">
        <v>229</v>
      </c>
      <c r="D378" t="s">
        <v>20</v>
      </c>
      <c r="E378">
        <v>90293</v>
      </c>
      <c r="F378">
        <v>1269000</v>
      </c>
      <c r="G378">
        <v>2</v>
      </c>
      <c r="H378">
        <v>2</v>
      </c>
      <c r="I378">
        <v>1395</v>
      </c>
      <c r="K378">
        <v>1989</v>
      </c>
      <c r="L378">
        <v>24</v>
      </c>
      <c r="M378">
        <v>910</v>
      </c>
      <c r="N378" t="s">
        <v>570</v>
      </c>
      <c r="O378">
        <v>33.962234700000003</v>
      </c>
      <c r="P378">
        <v>-118.45264400000001</v>
      </c>
      <c r="Q378">
        <v>0.99689491152823528</v>
      </c>
    </row>
    <row r="379" spans="1:17" hidden="1" x14ac:dyDescent="0.3">
      <c r="A379" t="s">
        <v>396</v>
      </c>
      <c r="B379" t="s">
        <v>571</v>
      </c>
      <c r="C379" t="s">
        <v>229</v>
      </c>
      <c r="D379" t="s">
        <v>20</v>
      </c>
      <c r="E379">
        <v>90293</v>
      </c>
      <c r="F379">
        <v>1049000</v>
      </c>
      <c r="G379">
        <v>2</v>
      </c>
      <c r="H379">
        <v>2</v>
      </c>
      <c r="I379">
        <v>1162</v>
      </c>
      <c r="K379">
        <v>1969</v>
      </c>
      <c r="L379">
        <v>79</v>
      </c>
      <c r="M379">
        <v>903</v>
      </c>
      <c r="N379" t="s">
        <v>572</v>
      </c>
      <c r="O379">
        <v>33.961151899999997</v>
      </c>
      <c r="P379">
        <v>-118.4519574</v>
      </c>
      <c r="Q379">
        <v>0.91236401539590739</v>
      </c>
    </row>
    <row r="380" spans="1:17" hidden="1" x14ac:dyDescent="0.3">
      <c r="A380" t="s">
        <v>396</v>
      </c>
      <c r="B380" t="s">
        <v>573</v>
      </c>
      <c r="C380" t="s">
        <v>229</v>
      </c>
      <c r="D380" t="s">
        <v>20</v>
      </c>
      <c r="E380">
        <v>90293</v>
      </c>
      <c r="F380">
        <v>1050000</v>
      </c>
      <c r="G380">
        <v>3</v>
      </c>
      <c r="H380">
        <v>2</v>
      </c>
      <c r="I380">
        <v>1737</v>
      </c>
      <c r="K380">
        <v>1975</v>
      </c>
      <c r="L380">
        <v>55</v>
      </c>
      <c r="M380">
        <v>604</v>
      </c>
      <c r="N380" t="s">
        <v>543</v>
      </c>
      <c r="O380">
        <v>33.959519399999998</v>
      </c>
      <c r="P380">
        <v>-118.44907240000001</v>
      </c>
      <c r="Q380">
        <v>0.7427785446918016</v>
      </c>
    </row>
    <row r="381" spans="1:17" hidden="1" x14ac:dyDescent="0.3">
      <c r="A381" t="s">
        <v>396</v>
      </c>
      <c r="B381" t="s">
        <v>574</v>
      </c>
      <c r="C381" t="s">
        <v>229</v>
      </c>
      <c r="D381" t="s">
        <v>20</v>
      </c>
      <c r="E381">
        <v>90293</v>
      </c>
      <c r="F381">
        <v>625000</v>
      </c>
      <c r="G381">
        <v>2</v>
      </c>
      <c r="H381">
        <v>2</v>
      </c>
      <c r="I381">
        <v>1048</v>
      </c>
      <c r="K381">
        <v>1971</v>
      </c>
      <c r="L381">
        <v>3</v>
      </c>
      <c r="M381">
        <v>596</v>
      </c>
      <c r="N381" t="s">
        <v>428</v>
      </c>
      <c r="O381">
        <v>33.9579278</v>
      </c>
      <c r="P381">
        <v>-118.4329298</v>
      </c>
      <c r="Q381">
        <v>0.89572586401741061</v>
      </c>
    </row>
    <row r="382" spans="1:17" hidden="1" x14ac:dyDescent="0.3">
      <c r="A382" t="s">
        <v>396</v>
      </c>
      <c r="B382" t="s">
        <v>575</v>
      </c>
      <c r="C382" t="s">
        <v>229</v>
      </c>
      <c r="D382" t="s">
        <v>20</v>
      </c>
      <c r="E382">
        <v>90293</v>
      </c>
      <c r="F382">
        <v>679000</v>
      </c>
      <c r="G382">
        <v>2</v>
      </c>
      <c r="H382">
        <v>2</v>
      </c>
      <c r="I382">
        <v>1048</v>
      </c>
      <c r="K382">
        <v>1971</v>
      </c>
      <c r="L382">
        <v>21</v>
      </c>
      <c r="M382">
        <v>648</v>
      </c>
      <c r="N382" t="s">
        <v>576</v>
      </c>
      <c r="O382">
        <v>33.957737000000002</v>
      </c>
      <c r="P382">
        <v>-118.43176800000001</v>
      </c>
      <c r="Q382">
        <v>0.93874471531287584</v>
      </c>
    </row>
    <row r="383" spans="1:17" hidden="1" x14ac:dyDescent="0.3">
      <c r="A383" t="s">
        <v>396</v>
      </c>
      <c r="B383" t="s">
        <v>577</v>
      </c>
      <c r="C383" t="s">
        <v>229</v>
      </c>
      <c r="D383" t="s">
        <v>20</v>
      </c>
      <c r="E383">
        <v>90293</v>
      </c>
      <c r="F383">
        <v>750000</v>
      </c>
      <c r="G383">
        <v>3</v>
      </c>
      <c r="H383">
        <v>2</v>
      </c>
      <c r="I383">
        <v>1262</v>
      </c>
      <c r="K383">
        <v>1971</v>
      </c>
      <c r="L383">
        <v>45</v>
      </c>
      <c r="M383">
        <v>594</v>
      </c>
      <c r="N383" t="s">
        <v>576</v>
      </c>
      <c r="O383">
        <v>33.957007300000001</v>
      </c>
      <c r="P383">
        <v>-118.4317757</v>
      </c>
      <c r="Q383">
        <v>0.90831899155927864</v>
      </c>
    </row>
    <row r="384" spans="1:17" hidden="1" x14ac:dyDescent="0.3">
      <c r="A384" t="s">
        <v>396</v>
      </c>
      <c r="B384" t="s">
        <v>579</v>
      </c>
      <c r="C384" t="s">
        <v>229</v>
      </c>
      <c r="D384" t="s">
        <v>20</v>
      </c>
      <c r="E384">
        <v>90293</v>
      </c>
      <c r="F384">
        <v>699000</v>
      </c>
      <c r="G384">
        <v>2</v>
      </c>
      <c r="H384">
        <v>2</v>
      </c>
      <c r="I384">
        <v>1048</v>
      </c>
      <c r="K384">
        <v>1971</v>
      </c>
      <c r="L384">
        <v>12</v>
      </c>
      <c r="M384">
        <v>667</v>
      </c>
      <c r="N384" t="s">
        <v>580</v>
      </c>
      <c r="O384">
        <v>33.957007300000001</v>
      </c>
      <c r="P384">
        <v>-118.4317757</v>
      </c>
      <c r="Q384">
        <v>0.90831899155927864</v>
      </c>
    </row>
    <row r="385" spans="1:17" hidden="1" x14ac:dyDescent="0.3">
      <c r="A385" t="s">
        <v>396</v>
      </c>
      <c r="B385" t="s">
        <v>581</v>
      </c>
      <c r="C385" t="s">
        <v>229</v>
      </c>
      <c r="D385" t="s">
        <v>20</v>
      </c>
      <c r="E385">
        <v>90293</v>
      </c>
      <c r="F385">
        <v>750000</v>
      </c>
      <c r="G385">
        <v>3</v>
      </c>
      <c r="H385">
        <v>2</v>
      </c>
      <c r="I385">
        <v>1262</v>
      </c>
      <c r="K385">
        <v>1971</v>
      </c>
      <c r="L385">
        <v>66</v>
      </c>
      <c r="M385">
        <v>594</v>
      </c>
      <c r="N385" t="s">
        <v>428</v>
      </c>
      <c r="O385">
        <v>33.957007300000001</v>
      </c>
      <c r="P385">
        <v>-118.4317757</v>
      </c>
      <c r="Q385">
        <v>0.90831899155927864</v>
      </c>
    </row>
    <row r="386" spans="1:17" hidden="1" x14ac:dyDescent="0.3">
      <c r="A386" t="s">
        <v>396</v>
      </c>
      <c r="B386" t="s">
        <v>582</v>
      </c>
      <c r="C386" t="s">
        <v>229</v>
      </c>
      <c r="D386" t="s">
        <v>20</v>
      </c>
      <c r="E386">
        <v>90293</v>
      </c>
      <c r="F386">
        <v>924000</v>
      </c>
      <c r="G386">
        <v>4</v>
      </c>
      <c r="H386">
        <v>2.5</v>
      </c>
      <c r="I386">
        <v>1428</v>
      </c>
      <c r="K386">
        <v>1970</v>
      </c>
      <c r="L386">
        <v>83</v>
      </c>
      <c r="M386">
        <v>647</v>
      </c>
      <c r="N386" t="s">
        <v>583</v>
      </c>
      <c r="O386">
        <v>33.958034599999998</v>
      </c>
      <c r="P386">
        <v>-118.4346953</v>
      </c>
      <c r="Q386">
        <v>0.82751739588907047</v>
      </c>
    </row>
    <row r="387" spans="1:17" hidden="1" x14ac:dyDescent="0.3">
      <c r="A387" t="s">
        <v>396</v>
      </c>
      <c r="B387" t="s">
        <v>590</v>
      </c>
      <c r="C387" t="s">
        <v>229</v>
      </c>
      <c r="D387" t="s">
        <v>20</v>
      </c>
      <c r="E387">
        <v>90293</v>
      </c>
      <c r="F387">
        <v>849000</v>
      </c>
      <c r="G387">
        <v>3</v>
      </c>
      <c r="H387">
        <v>2.5</v>
      </c>
      <c r="I387">
        <v>1414</v>
      </c>
      <c r="K387">
        <v>1979</v>
      </c>
      <c r="L387">
        <v>21</v>
      </c>
      <c r="M387">
        <v>600</v>
      </c>
      <c r="N387" t="s">
        <v>591</v>
      </c>
      <c r="O387">
        <v>33.954397399999998</v>
      </c>
      <c r="P387">
        <v>-118.4365451</v>
      </c>
      <c r="Q387">
        <v>0.58113110418420999</v>
      </c>
    </row>
    <row r="388" spans="1:17" hidden="1" x14ac:dyDescent="0.3">
      <c r="A388" t="s">
        <v>396</v>
      </c>
      <c r="B388" t="s">
        <v>592</v>
      </c>
      <c r="C388" t="s">
        <v>229</v>
      </c>
      <c r="D388" t="s">
        <v>20</v>
      </c>
      <c r="E388">
        <v>90293</v>
      </c>
      <c r="F388">
        <v>950000</v>
      </c>
      <c r="G388">
        <v>2</v>
      </c>
      <c r="H388">
        <v>2.5</v>
      </c>
      <c r="I388">
        <v>1274</v>
      </c>
      <c r="K388">
        <v>1979</v>
      </c>
      <c r="L388">
        <v>16</v>
      </c>
      <c r="M388">
        <v>746</v>
      </c>
      <c r="N388" t="s">
        <v>593</v>
      </c>
      <c r="O388">
        <v>33.955203599999997</v>
      </c>
      <c r="P388">
        <v>-118.4373483</v>
      </c>
      <c r="Q388">
        <v>0.58169537293558249</v>
      </c>
    </row>
    <row r="389" spans="1:17" hidden="1" x14ac:dyDescent="0.3">
      <c r="A389" t="s">
        <v>396</v>
      </c>
      <c r="B389" t="s">
        <v>594</v>
      </c>
      <c r="C389" t="s">
        <v>229</v>
      </c>
      <c r="D389" t="s">
        <v>20</v>
      </c>
      <c r="E389">
        <v>90293</v>
      </c>
      <c r="F389">
        <v>785000</v>
      </c>
      <c r="G389">
        <v>2</v>
      </c>
      <c r="H389">
        <v>2</v>
      </c>
      <c r="I389">
        <v>1301</v>
      </c>
      <c r="K389">
        <v>1981</v>
      </c>
      <c r="L389">
        <v>27</v>
      </c>
      <c r="M389">
        <v>603</v>
      </c>
      <c r="N389" t="s">
        <v>595</v>
      </c>
      <c r="O389">
        <v>33.953695400000001</v>
      </c>
      <c r="P389">
        <v>-118.4376118</v>
      </c>
      <c r="Q389">
        <v>0.50314113044255349</v>
      </c>
    </row>
    <row r="390" spans="1:17" hidden="1" x14ac:dyDescent="0.3">
      <c r="A390" t="s">
        <v>396</v>
      </c>
      <c r="B390" t="s">
        <v>598</v>
      </c>
      <c r="C390" t="s">
        <v>229</v>
      </c>
      <c r="D390" t="s">
        <v>20</v>
      </c>
      <c r="E390">
        <v>90293</v>
      </c>
      <c r="F390">
        <v>825000</v>
      </c>
      <c r="G390">
        <v>2</v>
      </c>
      <c r="H390">
        <v>2.5</v>
      </c>
      <c r="I390">
        <v>1116</v>
      </c>
      <c r="K390">
        <v>1986</v>
      </c>
      <c r="L390">
        <v>24</v>
      </c>
      <c r="M390">
        <v>739</v>
      </c>
      <c r="N390" t="s">
        <v>599</v>
      </c>
      <c r="O390">
        <v>33.958332900000002</v>
      </c>
      <c r="P390">
        <v>-118.435427</v>
      </c>
      <c r="Q390">
        <v>0.81453444032790667</v>
      </c>
    </row>
    <row r="391" spans="1:17" hidden="1" x14ac:dyDescent="0.3">
      <c r="A391" t="s">
        <v>396</v>
      </c>
      <c r="B391" t="s">
        <v>600</v>
      </c>
      <c r="C391" t="s">
        <v>229</v>
      </c>
      <c r="D391" t="s">
        <v>20</v>
      </c>
      <c r="E391">
        <v>90293</v>
      </c>
      <c r="F391">
        <v>925000</v>
      </c>
      <c r="G391">
        <v>2</v>
      </c>
      <c r="H391">
        <v>2</v>
      </c>
      <c r="I391">
        <v>1367</v>
      </c>
      <c r="K391">
        <v>1984</v>
      </c>
      <c r="L391">
        <v>132</v>
      </c>
      <c r="M391">
        <v>677</v>
      </c>
      <c r="N391" t="s">
        <v>601</v>
      </c>
      <c r="O391">
        <v>33.957863500000002</v>
      </c>
      <c r="P391">
        <v>-118.4377506</v>
      </c>
      <c r="Q391">
        <v>0.70756667152820429</v>
      </c>
    </row>
    <row r="392" spans="1:17" hidden="1" x14ac:dyDescent="0.3">
      <c r="A392" t="s">
        <v>396</v>
      </c>
      <c r="B392" t="s">
        <v>602</v>
      </c>
      <c r="C392" t="s">
        <v>229</v>
      </c>
      <c r="D392" t="s">
        <v>20</v>
      </c>
      <c r="E392">
        <v>90293</v>
      </c>
      <c r="F392">
        <v>629000</v>
      </c>
      <c r="G392">
        <v>2</v>
      </c>
      <c r="H392">
        <v>2</v>
      </c>
      <c r="I392">
        <v>1048</v>
      </c>
      <c r="K392">
        <v>1971</v>
      </c>
      <c r="L392">
        <v>2</v>
      </c>
      <c r="M392">
        <v>600</v>
      </c>
      <c r="N392" t="s">
        <v>428</v>
      </c>
      <c r="O392">
        <v>33.957201699999999</v>
      </c>
      <c r="P392">
        <v>-118.43259639999999</v>
      </c>
      <c r="Q392">
        <v>0.87855930664444015</v>
      </c>
    </row>
    <row r="393" spans="1:17" hidden="1" x14ac:dyDescent="0.3">
      <c r="A393" t="s">
        <v>396</v>
      </c>
      <c r="B393" t="s">
        <v>607</v>
      </c>
      <c r="C393" t="s">
        <v>229</v>
      </c>
      <c r="D393" t="s">
        <v>20</v>
      </c>
      <c r="E393">
        <v>90293</v>
      </c>
      <c r="F393">
        <v>899000</v>
      </c>
      <c r="G393">
        <v>2</v>
      </c>
      <c r="H393">
        <v>2.5</v>
      </c>
      <c r="I393">
        <v>1338</v>
      </c>
      <c r="K393">
        <v>1983</v>
      </c>
      <c r="L393">
        <v>1</v>
      </c>
      <c r="M393">
        <v>672</v>
      </c>
      <c r="N393" t="s">
        <v>608</v>
      </c>
      <c r="O393">
        <v>33.955280899999998</v>
      </c>
      <c r="P393">
        <v>-118.4353807</v>
      </c>
      <c r="Q393">
        <v>0.67114990097406824</v>
      </c>
    </row>
    <row r="394" spans="1:17" hidden="1" x14ac:dyDescent="0.3">
      <c r="A394" t="s">
        <v>396</v>
      </c>
      <c r="B394" t="s">
        <v>611</v>
      </c>
      <c r="C394" t="s">
        <v>229</v>
      </c>
      <c r="D394" t="s">
        <v>20</v>
      </c>
      <c r="E394">
        <v>90293</v>
      </c>
      <c r="F394">
        <v>979000</v>
      </c>
      <c r="G394">
        <v>2</v>
      </c>
      <c r="H394">
        <v>2.5</v>
      </c>
      <c r="I394">
        <v>1603</v>
      </c>
      <c r="K394">
        <v>1981</v>
      </c>
      <c r="L394">
        <v>8</v>
      </c>
      <c r="M394">
        <v>611</v>
      </c>
      <c r="N394" t="s">
        <v>612</v>
      </c>
      <c r="O394">
        <v>33.953263700000001</v>
      </c>
      <c r="P394">
        <v>-118.4396311</v>
      </c>
      <c r="Q394">
        <v>0.39456961820237213</v>
      </c>
    </row>
    <row r="395" spans="1:17" hidden="1" x14ac:dyDescent="0.3">
      <c r="A395" t="s">
        <v>396</v>
      </c>
      <c r="B395" t="s">
        <v>613</v>
      </c>
      <c r="C395" t="s">
        <v>229</v>
      </c>
      <c r="D395" t="s">
        <v>20</v>
      </c>
      <c r="E395">
        <v>90293</v>
      </c>
      <c r="F395">
        <v>899999</v>
      </c>
      <c r="G395">
        <v>2</v>
      </c>
      <c r="H395">
        <v>2</v>
      </c>
      <c r="I395">
        <v>1407</v>
      </c>
      <c r="K395">
        <v>1981</v>
      </c>
      <c r="L395">
        <v>55</v>
      </c>
      <c r="M395">
        <v>640</v>
      </c>
      <c r="N395" t="s">
        <v>576</v>
      </c>
      <c r="O395">
        <v>33.953263700000001</v>
      </c>
      <c r="P395">
        <v>-118.4396311</v>
      </c>
      <c r="Q395">
        <v>0.39456961820237213</v>
      </c>
    </row>
    <row r="396" spans="1:17" hidden="1" x14ac:dyDescent="0.3">
      <c r="A396" t="s">
        <v>396</v>
      </c>
      <c r="B396" t="s">
        <v>616</v>
      </c>
      <c r="C396" t="s">
        <v>250</v>
      </c>
      <c r="D396" t="s">
        <v>20</v>
      </c>
      <c r="E396">
        <v>90094</v>
      </c>
      <c r="F396">
        <v>1299000</v>
      </c>
      <c r="G396">
        <v>3</v>
      </c>
      <c r="H396">
        <v>2.5</v>
      </c>
      <c r="I396">
        <v>1860</v>
      </c>
      <c r="K396">
        <v>2004</v>
      </c>
      <c r="L396">
        <v>25</v>
      </c>
      <c r="M396">
        <v>698</v>
      </c>
      <c r="N396" t="s">
        <v>502</v>
      </c>
      <c r="O396">
        <v>33.9747074</v>
      </c>
      <c r="P396">
        <v>-118.42329220000001</v>
      </c>
      <c r="Q396">
        <v>2.1361468261870806</v>
      </c>
    </row>
    <row r="397" spans="1:17" hidden="1" x14ac:dyDescent="0.3">
      <c r="A397" t="s">
        <v>396</v>
      </c>
      <c r="B397" t="s">
        <v>617</v>
      </c>
      <c r="C397" t="s">
        <v>250</v>
      </c>
      <c r="D397" t="s">
        <v>20</v>
      </c>
      <c r="E397">
        <v>90094</v>
      </c>
      <c r="F397">
        <v>879000</v>
      </c>
      <c r="G397">
        <v>2</v>
      </c>
      <c r="H397">
        <v>2</v>
      </c>
      <c r="I397">
        <v>1090</v>
      </c>
      <c r="K397">
        <v>2004</v>
      </c>
      <c r="L397">
        <v>11</v>
      </c>
      <c r="M397">
        <v>806</v>
      </c>
      <c r="N397" t="s">
        <v>618</v>
      </c>
      <c r="O397">
        <v>33.974703499999997</v>
      </c>
      <c r="P397">
        <v>-118.4232785</v>
      </c>
      <c r="Q397">
        <v>2.1363773355677065</v>
      </c>
    </row>
    <row r="398" spans="1:17" hidden="1" x14ac:dyDescent="0.3">
      <c r="A398" t="s">
        <v>396</v>
      </c>
      <c r="B398" t="s">
        <v>619</v>
      </c>
      <c r="C398" t="s">
        <v>250</v>
      </c>
      <c r="D398" t="s">
        <v>20</v>
      </c>
      <c r="E398">
        <v>90094</v>
      </c>
      <c r="F398">
        <v>1409999</v>
      </c>
      <c r="G398">
        <v>3</v>
      </c>
      <c r="H398">
        <v>2</v>
      </c>
      <c r="I398">
        <v>1440</v>
      </c>
      <c r="K398">
        <v>2005</v>
      </c>
      <c r="L398">
        <v>71</v>
      </c>
      <c r="M398">
        <v>979</v>
      </c>
      <c r="N398" t="s">
        <v>620</v>
      </c>
      <c r="O398">
        <v>33.972587099999998</v>
      </c>
      <c r="P398">
        <v>-118.4229277</v>
      </c>
      <c r="Q398">
        <v>2.0307464128221322</v>
      </c>
    </row>
    <row r="399" spans="1:17" hidden="1" x14ac:dyDescent="0.3">
      <c r="A399" t="s">
        <v>396</v>
      </c>
      <c r="B399" t="s">
        <v>621</v>
      </c>
      <c r="C399" t="s">
        <v>250</v>
      </c>
      <c r="D399" t="s">
        <v>20</v>
      </c>
      <c r="E399">
        <v>90094</v>
      </c>
      <c r="F399">
        <v>999000</v>
      </c>
      <c r="G399">
        <v>2</v>
      </c>
      <c r="H399">
        <v>2</v>
      </c>
      <c r="I399">
        <v>1060</v>
      </c>
      <c r="K399">
        <v>2005</v>
      </c>
      <c r="L399">
        <v>21</v>
      </c>
      <c r="M399">
        <v>942</v>
      </c>
      <c r="N399" t="s">
        <v>622</v>
      </c>
      <c r="O399">
        <v>33.972587099999998</v>
      </c>
      <c r="P399">
        <v>-118.4229277</v>
      </c>
      <c r="Q399">
        <v>2.0307464128221322</v>
      </c>
    </row>
    <row r="400" spans="1:17" hidden="1" x14ac:dyDescent="0.3">
      <c r="A400" t="s">
        <v>396</v>
      </c>
      <c r="B400" t="s">
        <v>623</v>
      </c>
      <c r="C400" t="s">
        <v>250</v>
      </c>
      <c r="D400" t="s">
        <v>20</v>
      </c>
      <c r="E400">
        <v>90094</v>
      </c>
      <c r="F400">
        <v>955000</v>
      </c>
      <c r="G400">
        <v>2</v>
      </c>
      <c r="H400">
        <v>2</v>
      </c>
      <c r="I400">
        <v>1304</v>
      </c>
      <c r="K400">
        <v>2004</v>
      </c>
      <c r="L400">
        <v>52</v>
      </c>
      <c r="M400">
        <v>732</v>
      </c>
      <c r="N400" t="s">
        <v>624</v>
      </c>
      <c r="O400">
        <v>33.972071</v>
      </c>
      <c r="P400">
        <v>-118.424012</v>
      </c>
      <c r="Q400">
        <v>1.9646174287365992</v>
      </c>
    </row>
    <row r="401" spans="1:17" hidden="1" x14ac:dyDescent="0.3">
      <c r="A401" t="s">
        <v>396</v>
      </c>
      <c r="B401" t="s">
        <v>625</v>
      </c>
      <c r="C401" t="s">
        <v>250</v>
      </c>
      <c r="D401" t="s">
        <v>20</v>
      </c>
      <c r="E401">
        <v>90094</v>
      </c>
      <c r="F401">
        <v>1349000</v>
      </c>
      <c r="G401">
        <v>2</v>
      </c>
      <c r="H401">
        <v>3</v>
      </c>
      <c r="I401">
        <v>1810</v>
      </c>
      <c r="K401">
        <v>2004</v>
      </c>
      <c r="L401">
        <v>23</v>
      </c>
      <c r="M401">
        <v>745</v>
      </c>
      <c r="N401" t="s">
        <v>626</v>
      </c>
      <c r="O401">
        <v>33.972071</v>
      </c>
      <c r="P401">
        <v>-118.424012</v>
      </c>
      <c r="Q401">
        <v>1.9646174287365992</v>
      </c>
    </row>
    <row r="402" spans="1:17" hidden="1" x14ac:dyDescent="0.3">
      <c r="A402" t="s">
        <v>396</v>
      </c>
      <c r="B402" t="s">
        <v>627</v>
      </c>
      <c r="C402" t="s">
        <v>250</v>
      </c>
      <c r="D402" t="s">
        <v>20</v>
      </c>
      <c r="E402">
        <v>90094</v>
      </c>
      <c r="F402">
        <v>985000</v>
      </c>
      <c r="G402">
        <v>2</v>
      </c>
      <c r="H402">
        <v>1.5</v>
      </c>
      <c r="I402">
        <v>1230</v>
      </c>
      <c r="K402">
        <v>2007</v>
      </c>
      <c r="L402">
        <v>18</v>
      </c>
      <c r="M402">
        <v>801</v>
      </c>
      <c r="N402" t="s">
        <v>626</v>
      </c>
      <c r="O402">
        <v>33.972746800000003</v>
      </c>
      <c r="P402">
        <v>-118.4242055</v>
      </c>
      <c r="Q402">
        <v>1.9954992773060654</v>
      </c>
    </row>
    <row r="403" spans="1:17" hidden="1" x14ac:dyDescent="0.3">
      <c r="A403" t="s">
        <v>396</v>
      </c>
      <c r="B403" t="s">
        <v>628</v>
      </c>
      <c r="C403" t="s">
        <v>250</v>
      </c>
      <c r="D403" t="s">
        <v>20</v>
      </c>
      <c r="E403">
        <v>90094</v>
      </c>
      <c r="F403">
        <v>1098000</v>
      </c>
      <c r="G403">
        <v>2</v>
      </c>
      <c r="H403">
        <v>2</v>
      </c>
      <c r="I403">
        <v>1160</v>
      </c>
      <c r="K403">
        <v>2007</v>
      </c>
      <c r="L403">
        <v>35</v>
      </c>
      <c r="M403">
        <v>947</v>
      </c>
      <c r="N403" t="s">
        <v>629</v>
      </c>
      <c r="O403">
        <v>33.972666599999997</v>
      </c>
      <c r="P403">
        <v>-118.42484450000001</v>
      </c>
      <c r="Q403">
        <v>1.9696402713264487</v>
      </c>
    </row>
    <row r="404" spans="1:17" hidden="1" x14ac:dyDescent="0.3">
      <c r="A404" t="s">
        <v>396</v>
      </c>
      <c r="B404" t="s">
        <v>630</v>
      </c>
      <c r="C404" t="s">
        <v>250</v>
      </c>
      <c r="D404" t="s">
        <v>20</v>
      </c>
      <c r="E404">
        <v>90094</v>
      </c>
      <c r="F404">
        <v>990000</v>
      </c>
      <c r="G404">
        <v>2</v>
      </c>
      <c r="H404">
        <v>3</v>
      </c>
      <c r="I404">
        <v>1170</v>
      </c>
      <c r="K404">
        <v>2003</v>
      </c>
      <c r="L404">
        <v>4</v>
      </c>
      <c r="M404">
        <v>846</v>
      </c>
      <c r="N404" t="s">
        <v>631</v>
      </c>
      <c r="O404">
        <v>33.971653600000003</v>
      </c>
      <c r="P404">
        <v>-118.42551949999999</v>
      </c>
      <c r="Q404">
        <v>1.8901830165930833</v>
      </c>
    </row>
    <row r="405" spans="1:17" hidden="1" x14ac:dyDescent="0.3">
      <c r="A405" t="s">
        <v>396</v>
      </c>
      <c r="B405" t="s">
        <v>632</v>
      </c>
      <c r="C405" t="s">
        <v>250</v>
      </c>
      <c r="D405" t="s">
        <v>20</v>
      </c>
      <c r="E405">
        <v>90094</v>
      </c>
      <c r="F405">
        <v>1099900</v>
      </c>
      <c r="G405">
        <v>2</v>
      </c>
      <c r="H405">
        <v>2.5</v>
      </c>
      <c r="I405">
        <v>1174</v>
      </c>
      <c r="K405">
        <v>2003</v>
      </c>
      <c r="L405">
        <v>15</v>
      </c>
      <c r="M405">
        <v>937</v>
      </c>
      <c r="N405" t="s">
        <v>633</v>
      </c>
      <c r="O405">
        <v>33.971849300000002</v>
      </c>
      <c r="P405">
        <v>-118.4252381</v>
      </c>
      <c r="Q405">
        <v>1.9105690351861657</v>
      </c>
    </row>
    <row r="406" spans="1:17" hidden="1" x14ac:dyDescent="0.3">
      <c r="A406" t="s">
        <v>396</v>
      </c>
      <c r="B406" t="s">
        <v>634</v>
      </c>
      <c r="C406" t="s">
        <v>250</v>
      </c>
      <c r="D406" t="s">
        <v>20</v>
      </c>
      <c r="E406">
        <v>90094</v>
      </c>
      <c r="F406">
        <v>724800</v>
      </c>
      <c r="G406">
        <v>1</v>
      </c>
      <c r="H406">
        <v>1</v>
      </c>
      <c r="I406">
        <v>642</v>
      </c>
      <c r="K406">
        <v>2003</v>
      </c>
      <c r="L406">
        <v>18</v>
      </c>
      <c r="M406">
        <v>1129</v>
      </c>
      <c r="N406" t="s">
        <v>635</v>
      </c>
      <c r="O406">
        <v>33.970779499999999</v>
      </c>
      <c r="P406">
        <v>-118.4269437</v>
      </c>
      <c r="Q406">
        <v>1.7938561135438043</v>
      </c>
    </row>
    <row r="407" spans="1:17" hidden="1" x14ac:dyDescent="0.3">
      <c r="A407" t="s">
        <v>396</v>
      </c>
      <c r="B407" t="s">
        <v>636</v>
      </c>
      <c r="C407" t="s">
        <v>250</v>
      </c>
      <c r="D407" t="s">
        <v>20</v>
      </c>
      <c r="E407">
        <v>90094</v>
      </c>
      <c r="F407">
        <v>1220000</v>
      </c>
      <c r="G407">
        <v>2</v>
      </c>
      <c r="H407">
        <v>2</v>
      </c>
      <c r="I407">
        <v>1281</v>
      </c>
      <c r="K407">
        <v>2003</v>
      </c>
      <c r="L407">
        <v>36</v>
      </c>
      <c r="M407">
        <v>952</v>
      </c>
      <c r="N407" t="s">
        <v>635</v>
      </c>
      <c r="O407">
        <v>33.970779499999999</v>
      </c>
      <c r="P407">
        <v>-118.4269437</v>
      </c>
      <c r="Q407">
        <v>1.7938561135438043</v>
      </c>
    </row>
    <row r="408" spans="1:17" hidden="1" x14ac:dyDescent="0.3">
      <c r="A408" t="s">
        <v>396</v>
      </c>
      <c r="B408" t="s">
        <v>637</v>
      </c>
      <c r="C408" t="s">
        <v>250</v>
      </c>
      <c r="D408" t="s">
        <v>20</v>
      </c>
      <c r="E408">
        <v>90094</v>
      </c>
      <c r="F408">
        <v>1360000</v>
      </c>
      <c r="G408">
        <v>2</v>
      </c>
      <c r="H408">
        <v>2.5</v>
      </c>
      <c r="I408">
        <v>1610</v>
      </c>
      <c r="K408">
        <v>2005</v>
      </c>
      <c r="L408">
        <v>67</v>
      </c>
      <c r="M408">
        <v>845</v>
      </c>
      <c r="N408" t="s">
        <v>638</v>
      </c>
      <c r="O408">
        <v>33.974268799999997</v>
      </c>
      <c r="P408">
        <v>-118.4273993</v>
      </c>
      <c r="Q408">
        <v>1.9839090733739677</v>
      </c>
    </row>
    <row r="409" spans="1:17" hidden="1" x14ac:dyDescent="0.3">
      <c r="A409" t="s">
        <v>396</v>
      </c>
      <c r="B409" t="s">
        <v>639</v>
      </c>
      <c r="C409" t="s">
        <v>250</v>
      </c>
      <c r="D409" t="s">
        <v>20</v>
      </c>
      <c r="E409">
        <v>90094</v>
      </c>
      <c r="F409">
        <v>1695000</v>
      </c>
      <c r="G409">
        <v>3</v>
      </c>
      <c r="H409">
        <v>3</v>
      </c>
      <c r="I409">
        <v>2617</v>
      </c>
      <c r="K409">
        <v>2003</v>
      </c>
      <c r="L409">
        <v>35</v>
      </c>
      <c r="M409">
        <v>648</v>
      </c>
      <c r="N409" t="s">
        <v>640</v>
      </c>
      <c r="O409">
        <v>33.971566000000003</v>
      </c>
      <c r="P409">
        <v>-118.4292121</v>
      </c>
      <c r="Q409">
        <v>1.7702361868262657</v>
      </c>
    </row>
    <row r="410" spans="1:17" hidden="1" x14ac:dyDescent="0.3">
      <c r="A410" t="s">
        <v>396</v>
      </c>
      <c r="B410" t="s">
        <v>641</v>
      </c>
      <c r="C410" t="s">
        <v>250</v>
      </c>
      <c r="D410" t="s">
        <v>20</v>
      </c>
      <c r="E410">
        <v>90094</v>
      </c>
      <c r="F410">
        <v>1050000</v>
      </c>
      <c r="G410">
        <v>3</v>
      </c>
      <c r="H410">
        <v>2.5</v>
      </c>
      <c r="I410">
        <v>1560</v>
      </c>
      <c r="K410">
        <v>2003</v>
      </c>
      <c r="L410">
        <v>38</v>
      </c>
      <c r="M410">
        <v>673</v>
      </c>
      <c r="N410" t="s">
        <v>642</v>
      </c>
      <c r="O410">
        <v>33.972153200000001</v>
      </c>
      <c r="P410">
        <v>-118.42891950000001</v>
      </c>
      <c r="Q410">
        <v>1.8137573352659275</v>
      </c>
    </row>
    <row r="411" spans="1:17" hidden="1" x14ac:dyDescent="0.3">
      <c r="A411" t="s">
        <v>396</v>
      </c>
      <c r="B411" t="s">
        <v>643</v>
      </c>
      <c r="C411" t="s">
        <v>250</v>
      </c>
      <c r="D411" t="s">
        <v>20</v>
      </c>
      <c r="E411">
        <v>90094</v>
      </c>
      <c r="F411">
        <v>1274000</v>
      </c>
      <c r="G411">
        <v>2</v>
      </c>
      <c r="H411">
        <v>2</v>
      </c>
      <c r="I411">
        <v>1680</v>
      </c>
      <c r="K411">
        <v>2003</v>
      </c>
      <c r="L411">
        <v>99</v>
      </c>
      <c r="M411">
        <v>758</v>
      </c>
      <c r="N411" t="s">
        <v>644</v>
      </c>
      <c r="O411">
        <v>33.971566000000003</v>
      </c>
      <c r="P411">
        <v>-118.4292121</v>
      </c>
      <c r="Q411">
        <v>1.7702361868262657</v>
      </c>
    </row>
    <row r="412" spans="1:17" hidden="1" x14ac:dyDescent="0.3">
      <c r="A412" t="s">
        <v>396</v>
      </c>
      <c r="B412" t="s">
        <v>645</v>
      </c>
      <c r="C412" t="s">
        <v>250</v>
      </c>
      <c r="D412" t="s">
        <v>20</v>
      </c>
      <c r="E412">
        <v>90094</v>
      </c>
      <c r="F412">
        <v>1049000</v>
      </c>
      <c r="G412">
        <v>2</v>
      </c>
      <c r="H412">
        <v>2</v>
      </c>
      <c r="I412">
        <v>1620</v>
      </c>
      <c r="K412">
        <v>2003</v>
      </c>
      <c r="L412">
        <v>19</v>
      </c>
      <c r="M412">
        <v>648</v>
      </c>
      <c r="N412" t="s">
        <v>646</v>
      </c>
      <c r="O412">
        <v>33.972153200000001</v>
      </c>
      <c r="P412">
        <v>-118.42891950000001</v>
      </c>
      <c r="Q412">
        <v>1.8137573352659275</v>
      </c>
    </row>
    <row r="413" spans="1:17" hidden="1" x14ac:dyDescent="0.3">
      <c r="A413" t="s">
        <v>396</v>
      </c>
      <c r="B413" t="s">
        <v>647</v>
      </c>
      <c r="C413" t="s">
        <v>250</v>
      </c>
      <c r="D413" t="s">
        <v>20</v>
      </c>
      <c r="E413">
        <v>90094</v>
      </c>
      <c r="F413">
        <v>1999000</v>
      </c>
      <c r="G413">
        <v>3</v>
      </c>
      <c r="H413">
        <v>2.5</v>
      </c>
      <c r="I413">
        <v>2060</v>
      </c>
      <c r="K413">
        <v>2005</v>
      </c>
      <c r="L413">
        <v>67</v>
      </c>
      <c r="M413">
        <v>970</v>
      </c>
      <c r="N413" t="s">
        <v>615</v>
      </c>
      <c r="O413">
        <v>33.973876500000003</v>
      </c>
      <c r="P413">
        <v>-118.42107780000001</v>
      </c>
      <c r="Q413">
        <v>2.1663677736217646</v>
      </c>
    </row>
    <row r="414" spans="1:17" hidden="1" x14ac:dyDescent="0.3">
      <c r="A414" t="s">
        <v>396</v>
      </c>
      <c r="B414" t="s">
        <v>648</v>
      </c>
      <c r="C414" t="s">
        <v>250</v>
      </c>
      <c r="D414" t="s">
        <v>20</v>
      </c>
      <c r="E414">
        <v>90094</v>
      </c>
      <c r="F414">
        <v>1875000</v>
      </c>
      <c r="G414">
        <v>4</v>
      </c>
      <c r="H414">
        <v>3.5</v>
      </c>
      <c r="I414">
        <v>2340</v>
      </c>
      <c r="K414">
        <v>2005</v>
      </c>
      <c r="L414">
        <v>34</v>
      </c>
      <c r="M414">
        <v>801</v>
      </c>
      <c r="N414" t="s">
        <v>649</v>
      </c>
      <c r="O414">
        <v>33.973232500000002</v>
      </c>
      <c r="P414">
        <v>-118.42099829999999</v>
      </c>
      <c r="Q414">
        <v>2.1347087887263045</v>
      </c>
    </row>
    <row r="415" spans="1:17" hidden="1" x14ac:dyDescent="0.3">
      <c r="A415" t="s">
        <v>396</v>
      </c>
      <c r="B415" t="s">
        <v>650</v>
      </c>
      <c r="C415" t="s">
        <v>250</v>
      </c>
      <c r="D415" t="s">
        <v>20</v>
      </c>
      <c r="E415">
        <v>90094</v>
      </c>
      <c r="F415">
        <v>1699000</v>
      </c>
      <c r="G415">
        <v>3</v>
      </c>
      <c r="H415">
        <v>3</v>
      </c>
      <c r="I415">
        <v>2810</v>
      </c>
      <c r="K415">
        <v>2007</v>
      </c>
      <c r="L415">
        <v>27</v>
      </c>
      <c r="M415">
        <v>605</v>
      </c>
      <c r="N415" t="s">
        <v>651</v>
      </c>
      <c r="O415">
        <v>33.970196000000001</v>
      </c>
      <c r="P415">
        <v>-118.4283128</v>
      </c>
      <c r="Q415">
        <v>1.7166500838022067</v>
      </c>
    </row>
    <row r="416" spans="1:17" hidden="1" x14ac:dyDescent="0.3">
      <c r="A416" t="s">
        <v>396</v>
      </c>
      <c r="B416" t="s">
        <v>652</v>
      </c>
      <c r="C416" t="s">
        <v>250</v>
      </c>
      <c r="D416" t="s">
        <v>20</v>
      </c>
      <c r="E416">
        <v>90094</v>
      </c>
      <c r="F416">
        <v>835000</v>
      </c>
      <c r="G416">
        <v>2</v>
      </c>
      <c r="H416">
        <v>2</v>
      </c>
      <c r="I416">
        <v>1000</v>
      </c>
      <c r="K416">
        <v>2005</v>
      </c>
      <c r="L416">
        <v>31</v>
      </c>
      <c r="M416">
        <v>835</v>
      </c>
      <c r="N416" t="s">
        <v>653</v>
      </c>
      <c r="O416">
        <v>33.969679599999999</v>
      </c>
      <c r="P416">
        <v>-118.42681880000001</v>
      </c>
      <c r="Q416">
        <v>1.7360250407779867</v>
      </c>
    </row>
    <row r="417" spans="1:17" hidden="1" x14ac:dyDescent="0.3">
      <c r="A417" t="s">
        <v>396</v>
      </c>
      <c r="B417" t="s">
        <v>654</v>
      </c>
      <c r="C417" t="s">
        <v>250</v>
      </c>
      <c r="D417" t="s">
        <v>20</v>
      </c>
      <c r="E417">
        <v>90094</v>
      </c>
      <c r="F417">
        <v>680000</v>
      </c>
      <c r="G417">
        <v>1</v>
      </c>
      <c r="H417">
        <v>1</v>
      </c>
      <c r="I417">
        <v>780</v>
      </c>
      <c r="K417">
        <v>2005</v>
      </c>
      <c r="L417">
        <v>10</v>
      </c>
      <c r="M417">
        <v>872</v>
      </c>
      <c r="N417" t="s">
        <v>655</v>
      </c>
      <c r="O417">
        <v>33.969679599999999</v>
      </c>
      <c r="P417">
        <v>-118.42681880000001</v>
      </c>
      <c r="Q417">
        <v>1.7360250407779867</v>
      </c>
    </row>
    <row r="418" spans="1:17" hidden="1" x14ac:dyDescent="0.3">
      <c r="A418" t="s">
        <v>396</v>
      </c>
      <c r="B418" t="s">
        <v>656</v>
      </c>
      <c r="C418" t="s">
        <v>250</v>
      </c>
      <c r="D418" t="s">
        <v>20</v>
      </c>
      <c r="E418">
        <v>90094</v>
      </c>
      <c r="F418">
        <v>1389000</v>
      </c>
      <c r="G418">
        <v>2</v>
      </c>
      <c r="H418">
        <v>2.5</v>
      </c>
      <c r="I418">
        <v>1892</v>
      </c>
      <c r="K418">
        <v>2007</v>
      </c>
      <c r="L418">
        <v>16</v>
      </c>
      <c r="M418">
        <v>734</v>
      </c>
      <c r="N418" t="s">
        <v>657</v>
      </c>
      <c r="O418">
        <v>33.969757100000002</v>
      </c>
      <c r="P418">
        <v>-118.4249377</v>
      </c>
      <c r="Q418">
        <v>1.805936705365869</v>
      </c>
    </row>
    <row r="419" spans="1:17" hidden="1" x14ac:dyDescent="0.3">
      <c r="A419" t="s">
        <v>396</v>
      </c>
      <c r="B419" t="s">
        <v>658</v>
      </c>
      <c r="C419" t="s">
        <v>250</v>
      </c>
      <c r="D419" t="s">
        <v>20</v>
      </c>
      <c r="E419">
        <v>90094</v>
      </c>
      <c r="F419">
        <v>1275000</v>
      </c>
      <c r="G419">
        <v>3</v>
      </c>
      <c r="H419">
        <v>2.5</v>
      </c>
      <c r="I419">
        <v>1680</v>
      </c>
      <c r="K419">
        <v>2005</v>
      </c>
      <c r="L419">
        <v>18</v>
      </c>
      <c r="M419">
        <v>759</v>
      </c>
      <c r="N419" t="s">
        <v>659</v>
      </c>
      <c r="O419">
        <v>33.969224799999999</v>
      </c>
      <c r="P419">
        <v>-118.4261223</v>
      </c>
      <c r="Q419">
        <v>1.7349679842129067</v>
      </c>
    </row>
    <row r="420" spans="1:17" hidden="1" x14ac:dyDescent="0.3">
      <c r="A420" t="s">
        <v>396</v>
      </c>
      <c r="B420" t="s">
        <v>660</v>
      </c>
      <c r="C420" t="s">
        <v>256</v>
      </c>
      <c r="D420" t="s">
        <v>20</v>
      </c>
      <c r="E420">
        <v>90291</v>
      </c>
      <c r="F420">
        <v>1950000</v>
      </c>
      <c r="G420">
        <v>2</v>
      </c>
      <c r="H420">
        <v>2.5</v>
      </c>
      <c r="I420">
        <v>1839</v>
      </c>
      <c r="K420">
        <v>1999</v>
      </c>
      <c r="L420">
        <v>14</v>
      </c>
      <c r="M420">
        <v>1060</v>
      </c>
      <c r="N420" t="s">
        <v>661</v>
      </c>
      <c r="O420">
        <v>33.992380300000001</v>
      </c>
      <c r="P420">
        <v>-118.46911830000001</v>
      </c>
      <c r="Q420">
        <v>0.90255049970370615</v>
      </c>
    </row>
    <row r="421" spans="1:17" hidden="1" x14ac:dyDescent="0.3">
      <c r="A421" t="s">
        <v>396</v>
      </c>
      <c r="B421" t="s">
        <v>662</v>
      </c>
      <c r="C421" t="s">
        <v>256</v>
      </c>
      <c r="D421" t="s">
        <v>20</v>
      </c>
      <c r="E421">
        <v>90291</v>
      </c>
      <c r="F421">
        <v>1850000</v>
      </c>
      <c r="G421">
        <v>4</v>
      </c>
      <c r="H421">
        <v>2</v>
      </c>
      <c r="I421">
        <v>1656</v>
      </c>
      <c r="K421">
        <v>1947</v>
      </c>
      <c r="L421">
        <v>41</v>
      </c>
      <c r="M421">
        <v>1117</v>
      </c>
      <c r="N421" t="s">
        <v>663</v>
      </c>
      <c r="O421">
        <v>33.993747900000002</v>
      </c>
      <c r="P421">
        <v>-118.45088869999999</v>
      </c>
      <c r="Q421">
        <v>1.8581554120912556</v>
      </c>
    </row>
    <row r="422" spans="1:17" hidden="1" x14ac:dyDescent="0.3">
      <c r="A422" t="s">
        <v>396</v>
      </c>
      <c r="B422" t="s">
        <v>664</v>
      </c>
      <c r="C422" t="s">
        <v>256</v>
      </c>
      <c r="D422" t="s">
        <v>20</v>
      </c>
      <c r="E422">
        <v>90291</v>
      </c>
      <c r="F422">
        <v>3249000</v>
      </c>
      <c r="G422">
        <v>3</v>
      </c>
      <c r="H422">
        <v>3.5</v>
      </c>
      <c r="I422">
        <v>2339</v>
      </c>
      <c r="K422">
        <v>1985</v>
      </c>
      <c r="L422">
        <v>31</v>
      </c>
      <c r="M422">
        <v>1389</v>
      </c>
      <c r="N422" t="s">
        <v>663</v>
      </c>
      <c r="O422">
        <v>33.982036999999998</v>
      </c>
      <c r="P422">
        <v>-118.4688542</v>
      </c>
      <c r="Q422">
        <v>1.4152917257742499</v>
      </c>
    </row>
    <row r="423" spans="1:17" hidden="1" x14ac:dyDescent="0.3">
      <c r="A423" t="s">
        <v>396</v>
      </c>
      <c r="B423" t="s">
        <v>665</v>
      </c>
      <c r="C423" t="s">
        <v>256</v>
      </c>
      <c r="D423" t="s">
        <v>20</v>
      </c>
      <c r="E423">
        <v>90291</v>
      </c>
      <c r="F423">
        <v>1220000</v>
      </c>
      <c r="G423">
        <v>2</v>
      </c>
      <c r="H423">
        <v>2</v>
      </c>
      <c r="I423">
        <v>1188</v>
      </c>
      <c r="K423">
        <v>1989</v>
      </c>
      <c r="L423">
        <v>18</v>
      </c>
      <c r="M423">
        <v>1027</v>
      </c>
      <c r="N423" t="s">
        <v>666</v>
      </c>
      <c r="O423">
        <v>33.996963100000002</v>
      </c>
      <c r="P423">
        <v>-118.47887780000001</v>
      </c>
      <c r="Q423">
        <v>0.26029161069224704</v>
      </c>
    </row>
    <row r="424" spans="1:17" hidden="1" x14ac:dyDescent="0.3">
      <c r="A424" t="s">
        <v>396</v>
      </c>
      <c r="B424" t="s">
        <v>667</v>
      </c>
      <c r="C424" t="s">
        <v>256</v>
      </c>
      <c r="D424" t="s">
        <v>20</v>
      </c>
      <c r="E424">
        <v>90291</v>
      </c>
      <c r="F424">
        <v>1950000</v>
      </c>
      <c r="G424">
        <v>3</v>
      </c>
      <c r="H424">
        <v>4</v>
      </c>
      <c r="I424">
        <v>2181</v>
      </c>
      <c r="K424">
        <v>2015</v>
      </c>
      <c r="L424">
        <v>35</v>
      </c>
      <c r="M424">
        <v>894</v>
      </c>
      <c r="N424" t="s">
        <v>668</v>
      </c>
      <c r="O424">
        <v>33.994382899999998</v>
      </c>
      <c r="P424">
        <v>-118.44949990000001</v>
      </c>
      <c r="Q424">
        <v>1.9284966002486792</v>
      </c>
    </row>
    <row r="425" spans="1:17" hidden="1" x14ac:dyDescent="0.3">
      <c r="A425" t="s">
        <v>396</v>
      </c>
      <c r="B425" t="s">
        <v>669</v>
      </c>
      <c r="C425" t="s">
        <v>256</v>
      </c>
      <c r="D425" t="s">
        <v>20</v>
      </c>
      <c r="E425">
        <v>90291</v>
      </c>
      <c r="F425">
        <v>1295000</v>
      </c>
      <c r="G425">
        <v>2</v>
      </c>
      <c r="H425">
        <v>2</v>
      </c>
      <c r="I425">
        <v>1127</v>
      </c>
      <c r="K425">
        <v>1980</v>
      </c>
      <c r="L425">
        <v>10</v>
      </c>
      <c r="M425">
        <v>1149</v>
      </c>
      <c r="N425" t="s">
        <v>670</v>
      </c>
      <c r="O425">
        <v>33.993598300000002</v>
      </c>
      <c r="P425">
        <v>-118.4775834</v>
      </c>
      <c r="Q425">
        <v>0.47458147692128905</v>
      </c>
    </row>
    <row r="426" spans="1:17" hidden="1" x14ac:dyDescent="0.3">
      <c r="A426" t="s">
        <v>396</v>
      </c>
      <c r="B426" t="s">
        <v>671</v>
      </c>
      <c r="C426" t="s">
        <v>256</v>
      </c>
      <c r="D426" t="s">
        <v>20</v>
      </c>
      <c r="E426">
        <v>90291</v>
      </c>
      <c r="F426">
        <v>1995000</v>
      </c>
      <c r="G426">
        <v>3</v>
      </c>
      <c r="H426">
        <v>2.5</v>
      </c>
      <c r="I426">
        <v>2356</v>
      </c>
      <c r="K426">
        <v>2008</v>
      </c>
      <c r="L426">
        <v>35</v>
      </c>
      <c r="M426">
        <v>847</v>
      </c>
      <c r="N426" t="s">
        <v>672</v>
      </c>
      <c r="O426">
        <v>33.994377700000001</v>
      </c>
      <c r="P426">
        <v>-118.47458327052077</v>
      </c>
      <c r="Q426">
        <v>0.56410728632465168</v>
      </c>
    </row>
    <row r="427" spans="1:17" hidden="1" x14ac:dyDescent="0.3">
      <c r="A427" t="s">
        <v>396</v>
      </c>
      <c r="B427" t="s">
        <v>673</v>
      </c>
      <c r="C427" t="s">
        <v>256</v>
      </c>
      <c r="D427" t="s">
        <v>20</v>
      </c>
      <c r="E427">
        <v>90291</v>
      </c>
      <c r="F427">
        <v>2490000</v>
      </c>
      <c r="G427">
        <v>3</v>
      </c>
      <c r="H427">
        <v>3</v>
      </c>
      <c r="I427">
        <v>2356</v>
      </c>
      <c r="K427">
        <v>2008</v>
      </c>
      <c r="L427">
        <v>1</v>
      </c>
      <c r="M427">
        <v>1057</v>
      </c>
      <c r="N427" t="s">
        <v>443</v>
      </c>
      <c r="O427">
        <v>33.994377700000001</v>
      </c>
      <c r="P427">
        <v>-118.4702577</v>
      </c>
      <c r="Q427">
        <v>0.78106543911185677</v>
      </c>
    </row>
    <row r="428" spans="1:17" hidden="1" x14ac:dyDescent="0.3">
      <c r="A428" t="s">
        <v>396</v>
      </c>
      <c r="B428" t="s">
        <v>674</v>
      </c>
      <c r="C428" t="s">
        <v>256</v>
      </c>
      <c r="D428" t="s">
        <v>20</v>
      </c>
      <c r="E428">
        <v>90291</v>
      </c>
      <c r="F428">
        <v>1795000</v>
      </c>
      <c r="G428">
        <v>2</v>
      </c>
      <c r="H428">
        <v>2</v>
      </c>
      <c r="I428">
        <v>1930</v>
      </c>
      <c r="K428">
        <v>2009</v>
      </c>
      <c r="L428">
        <v>8</v>
      </c>
      <c r="M428">
        <v>930</v>
      </c>
      <c r="N428" t="s">
        <v>663</v>
      </c>
      <c r="O428">
        <v>33.996056799999998</v>
      </c>
      <c r="P428">
        <v>-118.4709319</v>
      </c>
      <c r="Q428">
        <v>0.70415608022799048</v>
      </c>
    </row>
    <row r="429" spans="1:17" hidden="1" x14ac:dyDescent="0.3">
      <c r="A429" t="s">
        <v>396</v>
      </c>
      <c r="B429" t="s">
        <v>675</v>
      </c>
      <c r="C429" t="s">
        <v>256</v>
      </c>
      <c r="D429" t="s">
        <v>20</v>
      </c>
      <c r="E429">
        <v>90291</v>
      </c>
      <c r="F429">
        <v>1725000</v>
      </c>
      <c r="G429">
        <v>4</v>
      </c>
      <c r="H429">
        <v>3</v>
      </c>
      <c r="I429">
        <v>1920</v>
      </c>
      <c r="K429">
        <v>2005</v>
      </c>
      <c r="L429">
        <v>49</v>
      </c>
      <c r="M429">
        <v>898</v>
      </c>
      <c r="N429" t="s">
        <v>545</v>
      </c>
      <c r="O429">
        <v>33.996381599999999</v>
      </c>
      <c r="P429">
        <v>-118.4703603</v>
      </c>
      <c r="Q429">
        <v>0.72967881378676935</v>
      </c>
    </row>
    <row r="430" spans="1:17" hidden="1" x14ac:dyDescent="0.3">
      <c r="A430" t="s">
        <v>396</v>
      </c>
      <c r="B430" t="s">
        <v>676</v>
      </c>
      <c r="C430" t="s">
        <v>256</v>
      </c>
      <c r="D430" t="s">
        <v>20</v>
      </c>
      <c r="E430">
        <v>90291</v>
      </c>
      <c r="F430">
        <v>1349000</v>
      </c>
      <c r="G430">
        <v>2</v>
      </c>
      <c r="H430">
        <v>2</v>
      </c>
      <c r="I430">
        <v>1302</v>
      </c>
      <c r="K430">
        <v>1974</v>
      </c>
      <c r="L430">
        <v>1</v>
      </c>
      <c r="M430">
        <v>1036</v>
      </c>
      <c r="N430" t="s">
        <v>422</v>
      </c>
      <c r="O430">
        <v>33.9958399</v>
      </c>
      <c r="P430">
        <v>-118.4789825</v>
      </c>
      <c r="Q430">
        <v>0.30501091877700803</v>
      </c>
    </row>
    <row r="431" spans="1:17" hidden="1" x14ac:dyDescent="0.3">
      <c r="A431" t="s">
        <v>396</v>
      </c>
      <c r="B431" t="s">
        <v>677</v>
      </c>
      <c r="C431" t="s">
        <v>256</v>
      </c>
      <c r="D431" t="s">
        <v>20</v>
      </c>
      <c r="E431">
        <v>90291</v>
      </c>
      <c r="F431">
        <v>1600000</v>
      </c>
      <c r="G431">
        <v>2</v>
      </c>
      <c r="H431">
        <v>2</v>
      </c>
      <c r="I431">
        <v>1737</v>
      </c>
      <c r="K431">
        <v>2004</v>
      </c>
      <c r="L431">
        <v>17</v>
      </c>
      <c r="M431">
        <v>921</v>
      </c>
      <c r="N431" t="s">
        <v>678</v>
      </c>
      <c r="O431">
        <v>33.994230899999998</v>
      </c>
      <c r="P431">
        <v>-118.475038</v>
      </c>
      <c r="Q431">
        <v>0.54886506732817608</v>
      </c>
    </row>
    <row r="432" spans="1:17" hidden="1" x14ac:dyDescent="0.3">
      <c r="A432" t="s">
        <v>396</v>
      </c>
      <c r="B432" t="s">
        <v>679</v>
      </c>
      <c r="C432" t="s">
        <v>256</v>
      </c>
      <c r="D432" t="s">
        <v>20</v>
      </c>
      <c r="E432">
        <v>90291</v>
      </c>
      <c r="F432">
        <v>1899000</v>
      </c>
      <c r="G432">
        <v>3</v>
      </c>
      <c r="H432">
        <v>2.5</v>
      </c>
      <c r="I432">
        <v>2360</v>
      </c>
      <c r="K432">
        <v>2000</v>
      </c>
      <c r="L432">
        <v>50</v>
      </c>
      <c r="M432">
        <v>805</v>
      </c>
      <c r="N432" t="s">
        <v>465</v>
      </c>
      <c r="O432">
        <v>33.987482499999999</v>
      </c>
      <c r="P432">
        <v>-118.4597753</v>
      </c>
      <c r="Q432">
        <v>1.5356414627943054</v>
      </c>
    </row>
    <row r="433" spans="1:17" hidden="1" x14ac:dyDescent="0.3">
      <c r="A433" t="s">
        <v>396</v>
      </c>
      <c r="B433" t="s">
        <v>682</v>
      </c>
      <c r="C433" t="s">
        <v>256</v>
      </c>
      <c r="D433" t="s">
        <v>20</v>
      </c>
      <c r="E433">
        <v>90291</v>
      </c>
      <c r="F433">
        <v>1350000</v>
      </c>
      <c r="G433">
        <v>2</v>
      </c>
      <c r="H433">
        <v>2</v>
      </c>
      <c r="I433">
        <v>1132</v>
      </c>
      <c r="K433">
        <v>1991</v>
      </c>
      <c r="L433">
        <v>110</v>
      </c>
      <c r="M433">
        <v>1193</v>
      </c>
      <c r="N433" t="s">
        <v>465</v>
      </c>
      <c r="O433">
        <v>33.9964735</v>
      </c>
      <c r="P433">
        <v>-118.46539679999999</v>
      </c>
      <c r="Q433">
        <v>1.006487095927961</v>
      </c>
    </row>
    <row r="434" spans="1:17" hidden="1" x14ac:dyDescent="0.3">
      <c r="A434" t="s">
        <v>17</v>
      </c>
      <c r="B434" t="s">
        <v>694</v>
      </c>
      <c r="C434" t="s">
        <v>695</v>
      </c>
      <c r="D434" t="s">
        <v>689</v>
      </c>
      <c r="E434">
        <v>33139</v>
      </c>
      <c r="F434">
        <v>2295000</v>
      </c>
      <c r="G434">
        <v>3</v>
      </c>
      <c r="H434">
        <v>3</v>
      </c>
      <c r="I434">
        <v>1664</v>
      </c>
      <c r="J434">
        <v>7203</v>
      </c>
      <c r="K434">
        <v>1955</v>
      </c>
      <c r="L434">
        <v>14</v>
      </c>
      <c r="M434">
        <v>1379</v>
      </c>
      <c r="N434" t="s">
        <v>21</v>
      </c>
      <c r="O434">
        <v>25.784240400000002</v>
      </c>
      <c r="P434">
        <v>-80.140178500000005</v>
      </c>
      <c r="Q434">
        <v>0.68028086177233882</v>
      </c>
    </row>
    <row r="435" spans="1:17" hidden="1" x14ac:dyDescent="0.3">
      <c r="A435" t="s">
        <v>17</v>
      </c>
      <c r="B435" t="s">
        <v>696</v>
      </c>
      <c r="C435" t="s">
        <v>695</v>
      </c>
      <c r="D435" t="s">
        <v>689</v>
      </c>
      <c r="E435">
        <v>33139</v>
      </c>
      <c r="F435">
        <v>3550000</v>
      </c>
      <c r="G435">
        <v>5</v>
      </c>
      <c r="H435">
        <v>4</v>
      </c>
      <c r="I435">
        <v>3129</v>
      </c>
      <c r="J435">
        <v>7500</v>
      </c>
      <c r="K435">
        <v>1923</v>
      </c>
      <c r="L435">
        <v>15</v>
      </c>
      <c r="M435">
        <v>1135</v>
      </c>
      <c r="N435" t="s">
        <v>21</v>
      </c>
      <c r="O435">
        <v>25.7924185</v>
      </c>
      <c r="P435">
        <v>-80.138082600000004</v>
      </c>
      <c r="Q435">
        <v>1.1928897380461296</v>
      </c>
    </row>
    <row r="436" spans="1:17" hidden="1" x14ac:dyDescent="0.3">
      <c r="A436" t="s">
        <v>17</v>
      </c>
      <c r="B436" t="s">
        <v>697</v>
      </c>
      <c r="C436" t="s">
        <v>695</v>
      </c>
      <c r="D436" t="s">
        <v>689</v>
      </c>
      <c r="E436">
        <v>33139</v>
      </c>
      <c r="F436">
        <v>4990000</v>
      </c>
      <c r="G436">
        <v>4</v>
      </c>
      <c r="H436">
        <v>4</v>
      </c>
      <c r="I436">
        <v>3281</v>
      </c>
      <c r="J436">
        <v>7500</v>
      </c>
      <c r="K436">
        <v>1936</v>
      </c>
      <c r="L436">
        <v>30</v>
      </c>
      <c r="M436">
        <v>1521</v>
      </c>
      <c r="N436" t="s">
        <v>21</v>
      </c>
      <c r="O436">
        <v>25.793867800000001</v>
      </c>
      <c r="P436">
        <v>-80.138125500000001</v>
      </c>
      <c r="Q436">
        <v>1.2925764879897987</v>
      </c>
    </row>
    <row r="437" spans="1:17" hidden="1" x14ac:dyDescent="0.3">
      <c r="A437" t="s">
        <v>17</v>
      </c>
      <c r="B437" t="s">
        <v>704</v>
      </c>
      <c r="C437" t="s">
        <v>695</v>
      </c>
      <c r="D437" t="s">
        <v>689</v>
      </c>
      <c r="E437">
        <v>33139</v>
      </c>
      <c r="F437">
        <v>3500000</v>
      </c>
      <c r="G437">
        <v>4</v>
      </c>
      <c r="H437">
        <v>3</v>
      </c>
      <c r="I437">
        <v>1534</v>
      </c>
      <c r="J437">
        <v>6000</v>
      </c>
      <c r="K437">
        <v>1941</v>
      </c>
      <c r="L437">
        <v>62</v>
      </c>
      <c r="M437">
        <v>2282</v>
      </c>
      <c r="N437" t="s">
        <v>21</v>
      </c>
      <c r="O437">
        <v>25.7818346</v>
      </c>
      <c r="P437">
        <v>-80.166079199999999</v>
      </c>
      <c r="Q437">
        <v>1.9494601310215074</v>
      </c>
    </row>
    <row r="438" spans="1:17" hidden="1" x14ac:dyDescent="0.3">
      <c r="A438" t="s">
        <v>17</v>
      </c>
      <c r="B438" t="s">
        <v>712</v>
      </c>
      <c r="C438" t="s">
        <v>695</v>
      </c>
      <c r="D438" t="s">
        <v>689</v>
      </c>
      <c r="E438">
        <v>33139</v>
      </c>
      <c r="F438">
        <v>6500000</v>
      </c>
      <c r="G438">
        <v>4</v>
      </c>
      <c r="H438">
        <v>4</v>
      </c>
      <c r="I438">
        <v>3760</v>
      </c>
      <c r="J438">
        <v>11250</v>
      </c>
      <c r="K438">
        <v>1939</v>
      </c>
      <c r="L438">
        <v>14</v>
      </c>
      <c r="M438">
        <v>1729</v>
      </c>
      <c r="N438" t="s">
        <v>21</v>
      </c>
      <c r="O438">
        <v>25.7920689</v>
      </c>
      <c r="P438">
        <v>-80.159362200000004</v>
      </c>
      <c r="Q438">
        <v>1.8783948961804238</v>
      </c>
    </row>
    <row r="439" spans="1:17" hidden="1" x14ac:dyDescent="0.3">
      <c r="A439" t="s">
        <v>17</v>
      </c>
      <c r="B439" t="s">
        <v>715</v>
      </c>
      <c r="C439" t="s">
        <v>695</v>
      </c>
      <c r="D439" t="s">
        <v>689</v>
      </c>
      <c r="E439">
        <v>33139</v>
      </c>
      <c r="F439">
        <v>235000</v>
      </c>
      <c r="G439">
        <v>1</v>
      </c>
      <c r="H439">
        <v>1</v>
      </c>
      <c r="I439">
        <v>406</v>
      </c>
      <c r="J439">
        <v>6322</v>
      </c>
      <c r="K439">
        <v>1950</v>
      </c>
      <c r="L439">
        <v>7</v>
      </c>
      <c r="M439">
        <v>579</v>
      </c>
      <c r="N439" t="s">
        <v>21</v>
      </c>
      <c r="O439">
        <v>25.787141299999998</v>
      </c>
      <c r="P439">
        <v>-80.136967799999994</v>
      </c>
      <c r="Q439">
        <v>0.82261930081759527</v>
      </c>
    </row>
    <row r="440" spans="1:17" hidden="1" x14ac:dyDescent="0.3">
      <c r="A440" t="s">
        <v>17</v>
      </c>
      <c r="B440" t="s">
        <v>720</v>
      </c>
      <c r="C440" t="s">
        <v>695</v>
      </c>
      <c r="D440" t="s">
        <v>689</v>
      </c>
      <c r="E440">
        <v>33140</v>
      </c>
      <c r="F440">
        <v>2375000</v>
      </c>
      <c r="G440">
        <v>4</v>
      </c>
      <c r="H440">
        <v>3.5</v>
      </c>
      <c r="I440">
        <v>2918</v>
      </c>
      <c r="J440">
        <v>7320</v>
      </c>
      <c r="K440">
        <v>1926</v>
      </c>
      <c r="L440">
        <v>38</v>
      </c>
      <c r="M440">
        <v>814</v>
      </c>
      <c r="N440" t="s">
        <v>21</v>
      </c>
      <c r="O440">
        <v>25.799501200000002</v>
      </c>
      <c r="P440">
        <v>-80.1385133</v>
      </c>
      <c r="Q440">
        <v>1.2089651483484176</v>
      </c>
    </row>
    <row r="441" spans="1:17" hidden="1" x14ac:dyDescent="0.3">
      <c r="A441" t="s">
        <v>17</v>
      </c>
      <c r="B441" t="s">
        <v>721</v>
      </c>
      <c r="C441" t="s">
        <v>695</v>
      </c>
      <c r="D441" t="s">
        <v>689</v>
      </c>
      <c r="E441">
        <v>33140</v>
      </c>
      <c r="F441">
        <v>5000000</v>
      </c>
      <c r="G441">
        <v>3</v>
      </c>
      <c r="H441">
        <v>2.5</v>
      </c>
      <c r="I441">
        <v>2799</v>
      </c>
      <c r="J441">
        <v>10126</v>
      </c>
      <c r="K441">
        <v>1925</v>
      </c>
      <c r="L441">
        <v>38</v>
      </c>
      <c r="M441">
        <v>1786</v>
      </c>
      <c r="N441" t="s">
        <v>21</v>
      </c>
      <c r="O441">
        <v>25.8010342</v>
      </c>
      <c r="P441">
        <v>-80.1389985</v>
      </c>
      <c r="Q441">
        <v>1.1097016415964156</v>
      </c>
    </row>
    <row r="442" spans="1:17" hidden="1" x14ac:dyDescent="0.3">
      <c r="A442" t="s">
        <v>17</v>
      </c>
      <c r="B442" t="s">
        <v>722</v>
      </c>
      <c r="C442" t="s">
        <v>695</v>
      </c>
      <c r="D442" t="s">
        <v>689</v>
      </c>
      <c r="E442">
        <v>33140</v>
      </c>
      <c r="F442">
        <v>2695000</v>
      </c>
      <c r="G442">
        <v>5</v>
      </c>
      <c r="H442">
        <v>3.5</v>
      </c>
      <c r="I442">
        <v>3970</v>
      </c>
      <c r="J442">
        <v>10400</v>
      </c>
      <c r="K442">
        <v>1930</v>
      </c>
      <c r="L442">
        <v>24</v>
      </c>
      <c r="M442">
        <v>679</v>
      </c>
      <c r="N442" t="s">
        <v>21</v>
      </c>
      <c r="O442">
        <v>25.800814800000001</v>
      </c>
      <c r="P442">
        <v>-80.133764499999998</v>
      </c>
      <c r="Q442">
        <v>1.1104243886702656</v>
      </c>
    </row>
    <row r="443" spans="1:17" hidden="1" x14ac:dyDescent="0.3">
      <c r="A443" t="s">
        <v>17</v>
      </c>
      <c r="B443" t="s">
        <v>723</v>
      </c>
      <c r="C443" t="s">
        <v>695</v>
      </c>
      <c r="D443" t="s">
        <v>689</v>
      </c>
      <c r="E443">
        <v>33140</v>
      </c>
      <c r="F443">
        <v>4900000</v>
      </c>
      <c r="G443">
        <v>5</v>
      </c>
      <c r="H443">
        <v>6</v>
      </c>
      <c r="I443">
        <v>3701</v>
      </c>
      <c r="J443">
        <v>7684</v>
      </c>
      <c r="K443">
        <v>1932</v>
      </c>
      <c r="L443">
        <v>6</v>
      </c>
      <c r="M443">
        <v>1324</v>
      </c>
      <c r="N443" t="s">
        <v>21</v>
      </c>
      <c r="O443">
        <v>25.8048763</v>
      </c>
      <c r="P443">
        <v>-80.1261279</v>
      </c>
      <c r="Q443">
        <v>1.012902152140041</v>
      </c>
    </row>
    <row r="444" spans="1:17" hidden="1" x14ac:dyDescent="0.3">
      <c r="A444" t="s">
        <v>17</v>
      </c>
      <c r="B444" t="s">
        <v>724</v>
      </c>
      <c r="C444" t="s">
        <v>695</v>
      </c>
      <c r="D444" t="s">
        <v>689</v>
      </c>
      <c r="E444">
        <v>33140</v>
      </c>
      <c r="F444">
        <v>5500000</v>
      </c>
      <c r="G444">
        <v>4</v>
      </c>
      <c r="H444">
        <v>4.5</v>
      </c>
      <c r="I444">
        <v>3308</v>
      </c>
      <c r="J444">
        <v>10724</v>
      </c>
      <c r="K444">
        <v>1936</v>
      </c>
      <c r="L444">
        <v>167</v>
      </c>
      <c r="M444">
        <v>1663</v>
      </c>
      <c r="N444" t="s">
        <v>21</v>
      </c>
      <c r="O444">
        <v>25.802584499999998</v>
      </c>
      <c r="P444">
        <v>-80.128016099999996</v>
      </c>
      <c r="Q444">
        <v>1.0896700319074248</v>
      </c>
    </row>
    <row r="445" spans="1:17" hidden="1" x14ac:dyDescent="0.3">
      <c r="A445" t="s">
        <v>17</v>
      </c>
      <c r="B445" t="s">
        <v>725</v>
      </c>
      <c r="C445" t="s">
        <v>695</v>
      </c>
      <c r="D445" t="s">
        <v>689</v>
      </c>
      <c r="E445">
        <v>33140</v>
      </c>
      <c r="F445">
        <v>3850000</v>
      </c>
      <c r="G445">
        <v>4</v>
      </c>
      <c r="H445">
        <v>4.5</v>
      </c>
      <c r="I445">
        <v>3596</v>
      </c>
      <c r="J445">
        <v>14969</v>
      </c>
      <c r="K445">
        <v>1933</v>
      </c>
      <c r="L445">
        <v>55</v>
      </c>
      <c r="M445">
        <v>1071</v>
      </c>
      <c r="N445" t="s">
        <v>21</v>
      </c>
      <c r="O445">
        <v>25.8040503</v>
      </c>
      <c r="P445">
        <v>-80.128139899999994</v>
      </c>
      <c r="Q445">
        <v>0.99571959214068784</v>
      </c>
    </row>
    <row r="446" spans="1:17" hidden="1" x14ac:dyDescent="0.3">
      <c r="A446" t="s">
        <v>17</v>
      </c>
      <c r="B446" t="s">
        <v>728</v>
      </c>
      <c r="C446" t="s">
        <v>695</v>
      </c>
      <c r="D446" t="s">
        <v>689</v>
      </c>
      <c r="E446">
        <v>33140</v>
      </c>
      <c r="F446">
        <v>3750000</v>
      </c>
      <c r="G446">
        <v>4</v>
      </c>
      <c r="H446">
        <v>3</v>
      </c>
      <c r="I446">
        <v>2130</v>
      </c>
      <c r="J446">
        <v>11157</v>
      </c>
      <c r="K446">
        <v>1942</v>
      </c>
      <c r="L446">
        <v>62</v>
      </c>
      <c r="M446">
        <v>1761</v>
      </c>
      <c r="N446" t="s">
        <v>21</v>
      </c>
      <c r="O446">
        <v>25.8060562</v>
      </c>
      <c r="P446">
        <v>-80.139472999999995</v>
      </c>
      <c r="Q446">
        <v>0.78048347111398764</v>
      </c>
    </row>
    <row r="447" spans="1:17" hidden="1" x14ac:dyDescent="0.3">
      <c r="A447" t="s">
        <v>17</v>
      </c>
      <c r="B447" t="s">
        <v>729</v>
      </c>
      <c r="C447" t="s">
        <v>695</v>
      </c>
      <c r="D447" t="s">
        <v>689</v>
      </c>
      <c r="E447">
        <v>33140</v>
      </c>
      <c r="F447">
        <v>2549000</v>
      </c>
      <c r="G447">
        <v>4</v>
      </c>
      <c r="H447">
        <v>3</v>
      </c>
      <c r="I447">
        <v>3123</v>
      </c>
      <c r="J447">
        <v>7893</v>
      </c>
      <c r="K447">
        <v>1961</v>
      </c>
      <c r="L447">
        <v>100</v>
      </c>
      <c r="M447">
        <v>816</v>
      </c>
      <c r="N447" t="s">
        <v>21</v>
      </c>
      <c r="O447">
        <v>25.806426800000001</v>
      </c>
      <c r="P447">
        <v>-80.1387711</v>
      </c>
      <c r="Q447">
        <v>0.74341009591180218</v>
      </c>
    </row>
    <row r="448" spans="1:17" hidden="1" x14ac:dyDescent="0.3">
      <c r="A448" t="s">
        <v>17</v>
      </c>
      <c r="B448" t="s">
        <v>734</v>
      </c>
      <c r="C448" t="s">
        <v>695</v>
      </c>
      <c r="D448" t="s">
        <v>689</v>
      </c>
      <c r="E448">
        <v>33140</v>
      </c>
      <c r="F448">
        <v>2400000</v>
      </c>
      <c r="G448">
        <v>5</v>
      </c>
      <c r="H448">
        <v>4</v>
      </c>
      <c r="I448">
        <v>3384</v>
      </c>
      <c r="J448">
        <v>7500</v>
      </c>
      <c r="K448">
        <v>1933</v>
      </c>
      <c r="L448">
        <v>128</v>
      </c>
      <c r="M448">
        <v>709</v>
      </c>
      <c r="N448" t="s">
        <v>21</v>
      </c>
      <c r="O448">
        <v>25.8090613</v>
      </c>
      <c r="P448">
        <v>-80.129142599999994</v>
      </c>
      <c r="Q448">
        <v>0.66878261529354854</v>
      </c>
    </row>
    <row r="449" spans="1:17" hidden="1" x14ac:dyDescent="0.3">
      <c r="A449" t="s">
        <v>17</v>
      </c>
      <c r="B449" t="s">
        <v>736</v>
      </c>
      <c r="C449" t="s">
        <v>695</v>
      </c>
      <c r="D449" t="s">
        <v>689</v>
      </c>
      <c r="E449">
        <v>33140</v>
      </c>
      <c r="F449">
        <v>4277000</v>
      </c>
      <c r="G449">
        <v>4</v>
      </c>
      <c r="H449">
        <v>4.5</v>
      </c>
      <c r="I449">
        <v>3604</v>
      </c>
      <c r="J449">
        <v>7500</v>
      </c>
      <c r="K449">
        <v>2015</v>
      </c>
      <c r="L449">
        <v>79</v>
      </c>
      <c r="M449">
        <v>1187</v>
      </c>
      <c r="N449" t="s">
        <v>21</v>
      </c>
      <c r="O449">
        <v>25.821136899999999</v>
      </c>
      <c r="P449">
        <v>-80.126610900000003</v>
      </c>
      <c r="Q449">
        <v>0.63436429833156605</v>
      </c>
    </row>
    <row r="450" spans="1:17" hidden="1" x14ac:dyDescent="0.3">
      <c r="A450" t="s">
        <v>17</v>
      </c>
      <c r="B450" t="s">
        <v>737</v>
      </c>
      <c r="C450" t="s">
        <v>695</v>
      </c>
      <c r="D450" t="s">
        <v>689</v>
      </c>
      <c r="E450">
        <v>33140</v>
      </c>
      <c r="F450">
        <v>3000000</v>
      </c>
      <c r="G450">
        <v>5</v>
      </c>
      <c r="H450">
        <v>4</v>
      </c>
      <c r="I450">
        <v>2853</v>
      </c>
      <c r="J450">
        <v>9750</v>
      </c>
      <c r="K450">
        <v>1926</v>
      </c>
      <c r="L450">
        <v>3</v>
      </c>
      <c r="M450">
        <v>1052</v>
      </c>
      <c r="N450" t="s">
        <v>21</v>
      </c>
      <c r="O450">
        <v>25.8109422</v>
      </c>
      <c r="P450">
        <v>-80.131213599999995</v>
      </c>
      <c r="Q450">
        <v>0.48813432049134642</v>
      </c>
    </row>
    <row r="451" spans="1:17" hidden="1" x14ac:dyDescent="0.3">
      <c r="A451" t="s">
        <v>17</v>
      </c>
      <c r="B451" t="s">
        <v>738</v>
      </c>
      <c r="C451" t="s">
        <v>695</v>
      </c>
      <c r="D451" t="s">
        <v>689</v>
      </c>
      <c r="E451">
        <v>33140</v>
      </c>
      <c r="F451">
        <v>2600000</v>
      </c>
      <c r="G451">
        <v>6</v>
      </c>
      <c r="H451">
        <v>6.5</v>
      </c>
      <c r="I451">
        <v>4126</v>
      </c>
      <c r="J451">
        <v>9750</v>
      </c>
      <c r="K451">
        <v>2025</v>
      </c>
      <c r="L451">
        <v>56</v>
      </c>
      <c r="M451">
        <v>630</v>
      </c>
      <c r="N451" t="s">
        <v>21</v>
      </c>
      <c r="O451">
        <v>25.811359700000001</v>
      </c>
      <c r="P451">
        <v>-80.129946399999994</v>
      </c>
      <c r="Q451">
        <v>0.51476187674884089</v>
      </c>
    </row>
    <row r="452" spans="1:17" hidden="1" x14ac:dyDescent="0.3">
      <c r="A452" t="s">
        <v>17</v>
      </c>
      <c r="B452" t="s">
        <v>739</v>
      </c>
      <c r="C452" t="s">
        <v>695</v>
      </c>
      <c r="D452" t="s">
        <v>689</v>
      </c>
      <c r="E452">
        <v>33140</v>
      </c>
      <c r="F452">
        <v>3750000</v>
      </c>
      <c r="G452">
        <v>4</v>
      </c>
      <c r="H452">
        <v>4.5</v>
      </c>
      <c r="I452">
        <v>2103</v>
      </c>
      <c r="J452">
        <v>10000</v>
      </c>
      <c r="K452">
        <v>1931</v>
      </c>
      <c r="L452">
        <v>169</v>
      </c>
      <c r="M452">
        <v>1783</v>
      </c>
      <c r="N452" t="s">
        <v>21</v>
      </c>
      <c r="O452">
        <v>25.811995</v>
      </c>
      <c r="P452">
        <v>-80.129271900000006</v>
      </c>
      <c r="Q452">
        <v>0.51494832227385268</v>
      </c>
    </row>
    <row r="453" spans="1:17" hidden="1" x14ac:dyDescent="0.3">
      <c r="A453" t="s">
        <v>17</v>
      </c>
      <c r="B453" t="s">
        <v>740</v>
      </c>
      <c r="C453" t="s">
        <v>695</v>
      </c>
      <c r="D453" t="s">
        <v>689</v>
      </c>
      <c r="E453">
        <v>33140</v>
      </c>
      <c r="F453">
        <v>2950000</v>
      </c>
      <c r="G453">
        <v>4</v>
      </c>
      <c r="H453">
        <v>5</v>
      </c>
      <c r="I453">
        <v>2954</v>
      </c>
      <c r="J453">
        <v>6000</v>
      </c>
      <c r="K453">
        <v>2007</v>
      </c>
      <c r="L453">
        <v>48</v>
      </c>
      <c r="M453">
        <v>999</v>
      </c>
      <c r="N453" t="s">
        <v>21</v>
      </c>
      <c r="O453">
        <v>25.813371700000001</v>
      </c>
      <c r="P453">
        <v>-80.136741400000005</v>
      </c>
      <c r="Q453">
        <v>0.24729776477001653</v>
      </c>
    </row>
    <row r="454" spans="1:17" hidden="1" x14ac:dyDescent="0.3">
      <c r="A454" t="s">
        <v>17</v>
      </c>
      <c r="B454" t="s">
        <v>742</v>
      </c>
      <c r="C454" t="s">
        <v>695</v>
      </c>
      <c r="D454" t="s">
        <v>689</v>
      </c>
      <c r="E454">
        <v>33140</v>
      </c>
      <c r="F454">
        <v>1995000</v>
      </c>
      <c r="G454">
        <v>3</v>
      </c>
      <c r="H454">
        <v>2</v>
      </c>
      <c r="I454">
        <v>1719</v>
      </c>
      <c r="J454">
        <v>6750</v>
      </c>
      <c r="K454">
        <v>1938</v>
      </c>
      <c r="L454">
        <v>6</v>
      </c>
      <c r="M454">
        <v>1161</v>
      </c>
      <c r="N454" t="s">
        <v>21</v>
      </c>
      <c r="O454">
        <v>25.815084299999999</v>
      </c>
      <c r="P454">
        <v>-80.127068399999999</v>
      </c>
      <c r="Q454">
        <v>0.54375876738425433</v>
      </c>
    </row>
    <row r="455" spans="1:17" hidden="1" x14ac:dyDescent="0.3">
      <c r="A455" t="s">
        <v>17</v>
      </c>
      <c r="B455" t="s">
        <v>743</v>
      </c>
      <c r="C455" t="s">
        <v>695</v>
      </c>
      <c r="D455" t="s">
        <v>689</v>
      </c>
      <c r="E455">
        <v>33140</v>
      </c>
      <c r="F455">
        <v>3075000</v>
      </c>
      <c r="G455">
        <v>4</v>
      </c>
      <c r="H455">
        <v>4.5</v>
      </c>
      <c r="I455">
        <v>2862</v>
      </c>
      <c r="J455">
        <v>4636</v>
      </c>
      <c r="K455">
        <v>1925</v>
      </c>
      <c r="L455">
        <v>7</v>
      </c>
      <c r="M455">
        <v>1074</v>
      </c>
      <c r="N455" t="s">
        <v>21</v>
      </c>
      <c r="O455">
        <v>25.814353799999999</v>
      </c>
      <c r="P455">
        <v>-80.137724199999994</v>
      </c>
      <c r="Q455">
        <v>0.2145413330969077</v>
      </c>
    </row>
    <row r="456" spans="1:17" hidden="1" x14ac:dyDescent="0.3">
      <c r="A456" t="s">
        <v>17</v>
      </c>
      <c r="B456" t="s">
        <v>744</v>
      </c>
      <c r="C456" t="s">
        <v>695</v>
      </c>
      <c r="D456" t="s">
        <v>689</v>
      </c>
      <c r="E456">
        <v>33140</v>
      </c>
      <c r="F456">
        <v>2085000</v>
      </c>
      <c r="G456">
        <v>3</v>
      </c>
      <c r="H456">
        <v>2.5</v>
      </c>
      <c r="I456">
        <v>1928</v>
      </c>
      <c r="J456">
        <v>6550</v>
      </c>
      <c r="K456">
        <v>1935</v>
      </c>
      <c r="L456">
        <v>43</v>
      </c>
      <c r="M456">
        <v>1081</v>
      </c>
      <c r="N456" t="s">
        <v>21</v>
      </c>
      <c r="O456">
        <v>25.8160192</v>
      </c>
      <c r="P456">
        <v>-80.129633900000002</v>
      </c>
      <c r="Q456">
        <v>0.37500009860635375</v>
      </c>
    </row>
    <row r="457" spans="1:17" hidden="1" x14ac:dyDescent="0.3">
      <c r="A457" t="s">
        <v>17</v>
      </c>
      <c r="B457" t="s">
        <v>745</v>
      </c>
      <c r="C457" t="s">
        <v>695</v>
      </c>
      <c r="D457" t="s">
        <v>689</v>
      </c>
      <c r="E457">
        <v>33140</v>
      </c>
      <c r="F457">
        <v>6590000</v>
      </c>
      <c r="G457">
        <v>5</v>
      </c>
      <c r="H457">
        <v>4.5</v>
      </c>
      <c r="I457">
        <v>3961</v>
      </c>
      <c r="J457">
        <v>9120</v>
      </c>
      <c r="K457">
        <v>2023</v>
      </c>
      <c r="L457">
        <v>16</v>
      </c>
      <c r="M457">
        <v>1664</v>
      </c>
      <c r="N457" t="s">
        <v>21</v>
      </c>
      <c r="O457">
        <v>25.816891900000002</v>
      </c>
      <c r="P457">
        <v>-80.130019099999998</v>
      </c>
      <c r="Q457">
        <v>0.34719568578510995</v>
      </c>
    </row>
    <row r="458" spans="1:17" hidden="1" x14ac:dyDescent="0.3">
      <c r="A458" t="s">
        <v>17</v>
      </c>
      <c r="B458" t="s">
        <v>746</v>
      </c>
      <c r="C458" t="s">
        <v>695</v>
      </c>
      <c r="D458" t="s">
        <v>689</v>
      </c>
      <c r="E458">
        <v>33140</v>
      </c>
      <c r="F458">
        <v>6850000</v>
      </c>
      <c r="G458">
        <v>4</v>
      </c>
      <c r="H458">
        <v>4.5</v>
      </c>
      <c r="I458">
        <v>4232</v>
      </c>
      <c r="J458">
        <v>9620</v>
      </c>
      <c r="K458">
        <v>1925</v>
      </c>
      <c r="L458">
        <v>101</v>
      </c>
      <c r="M458">
        <v>1619</v>
      </c>
      <c r="N458" t="s">
        <v>21</v>
      </c>
      <c r="O458">
        <v>25.8162941</v>
      </c>
      <c r="P458">
        <v>-80.132412000000002</v>
      </c>
      <c r="Q458">
        <v>0.20135486534367386</v>
      </c>
    </row>
    <row r="459" spans="1:17" hidden="1" x14ac:dyDescent="0.3">
      <c r="A459" t="s">
        <v>17</v>
      </c>
      <c r="B459" t="s">
        <v>747</v>
      </c>
      <c r="C459" t="s">
        <v>695</v>
      </c>
      <c r="D459" t="s">
        <v>689</v>
      </c>
      <c r="E459">
        <v>33140</v>
      </c>
      <c r="F459">
        <v>2580000</v>
      </c>
      <c r="G459">
        <v>3</v>
      </c>
      <c r="H459">
        <v>3.5</v>
      </c>
      <c r="I459">
        <v>3531</v>
      </c>
      <c r="J459">
        <v>11275</v>
      </c>
      <c r="K459">
        <v>1956</v>
      </c>
      <c r="L459">
        <v>122</v>
      </c>
      <c r="M459">
        <v>731</v>
      </c>
      <c r="N459" t="s">
        <v>21</v>
      </c>
      <c r="O459">
        <v>25.816538300000001</v>
      </c>
      <c r="P459">
        <v>-80.135833500000004</v>
      </c>
      <c r="Q459">
        <v>2.3193452881917098E-2</v>
      </c>
    </row>
    <row r="460" spans="1:17" hidden="1" x14ac:dyDescent="0.3">
      <c r="A460" t="s">
        <v>17</v>
      </c>
      <c r="B460" t="s">
        <v>748</v>
      </c>
      <c r="C460" t="s">
        <v>695</v>
      </c>
      <c r="D460" t="s">
        <v>689</v>
      </c>
      <c r="E460">
        <v>33140</v>
      </c>
      <c r="F460">
        <v>3950000</v>
      </c>
      <c r="G460">
        <v>5</v>
      </c>
      <c r="H460">
        <v>6</v>
      </c>
      <c r="I460">
        <v>4644</v>
      </c>
      <c r="J460">
        <v>10521</v>
      </c>
      <c r="K460">
        <v>2024</v>
      </c>
      <c r="L460">
        <v>181</v>
      </c>
      <c r="M460">
        <v>851</v>
      </c>
      <c r="N460" t="s">
        <v>21</v>
      </c>
      <c r="O460">
        <v>25.8170985</v>
      </c>
      <c r="P460">
        <v>-80.136468800000003</v>
      </c>
      <c r="Q460">
        <v>5.7842560458947867E-2</v>
      </c>
    </row>
    <row r="461" spans="1:17" hidden="1" x14ac:dyDescent="0.3">
      <c r="A461" t="s">
        <v>17</v>
      </c>
      <c r="B461" t="s">
        <v>749</v>
      </c>
      <c r="C461" t="s">
        <v>695</v>
      </c>
      <c r="D461" t="s">
        <v>689</v>
      </c>
      <c r="E461">
        <v>33140</v>
      </c>
      <c r="F461">
        <v>5290000</v>
      </c>
      <c r="G461">
        <v>5</v>
      </c>
      <c r="H461">
        <v>4</v>
      </c>
      <c r="I461">
        <v>3251</v>
      </c>
      <c r="J461">
        <v>7500</v>
      </c>
      <c r="K461">
        <v>1937</v>
      </c>
      <c r="L461">
        <v>35</v>
      </c>
      <c r="M461">
        <v>1627</v>
      </c>
      <c r="N461" t="s">
        <v>21</v>
      </c>
      <c r="O461">
        <v>25.8176843</v>
      </c>
      <c r="P461">
        <v>-80.137583699999993</v>
      </c>
      <c r="Q461">
        <v>0.13768843299928957</v>
      </c>
    </row>
    <row r="462" spans="1:17" hidden="1" x14ac:dyDescent="0.3">
      <c r="A462" t="s">
        <v>17</v>
      </c>
      <c r="B462" t="s">
        <v>750</v>
      </c>
      <c r="C462" t="s">
        <v>695</v>
      </c>
      <c r="D462" t="s">
        <v>689</v>
      </c>
      <c r="E462">
        <v>33140</v>
      </c>
      <c r="F462">
        <v>3300000</v>
      </c>
      <c r="G462">
        <v>4</v>
      </c>
      <c r="H462">
        <v>5</v>
      </c>
      <c r="I462">
        <v>3271</v>
      </c>
      <c r="J462">
        <v>6000</v>
      </c>
      <c r="K462">
        <v>2007</v>
      </c>
      <c r="L462">
        <v>148</v>
      </c>
      <c r="M462">
        <v>1009</v>
      </c>
      <c r="N462" t="s">
        <v>21</v>
      </c>
      <c r="O462">
        <v>25.8185088</v>
      </c>
      <c r="P462">
        <v>-80.136973100000006</v>
      </c>
      <c r="Q462">
        <v>0.14572548992258838</v>
      </c>
    </row>
    <row r="463" spans="1:17" hidden="1" x14ac:dyDescent="0.3">
      <c r="A463" t="s">
        <v>17</v>
      </c>
      <c r="B463" t="s">
        <v>751</v>
      </c>
      <c r="C463" t="s">
        <v>695</v>
      </c>
      <c r="D463" t="s">
        <v>689</v>
      </c>
      <c r="E463">
        <v>33140</v>
      </c>
      <c r="F463">
        <v>3097000</v>
      </c>
      <c r="G463">
        <v>4</v>
      </c>
      <c r="H463">
        <v>4</v>
      </c>
      <c r="I463">
        <v>2977</v>
      </c>
      <c r="J463">
        <v>6900</v>
      </c>
      <c r="K463">
        <v>1938</v>
      </c>
      <c r="L463">
        <v>84</v>
      </c>
      <c r="M463">
        <v>1040</v>
      </c>
      <c r="N463" t="s">
        <v>21</v>
      </c>
      <c r="O463">
        <v>25.817551600000002</v>
      </c>
      <c r="P463">
        <v>-80.128834699999999</v>
      </c>
      <c r="Q463">
        <v>0.42399989102085245</v>
      </c>
    </row>
    <row r="464" spans="1:17" hidden="1" x14ac:dyDescent="0.3">
      <c r="A464" t="s">
        <v>17</v>
      </c>
      <c r="B464" t="s">
        <v>752</v>
      </c>
      <c r="C464" t="s">
        <v>695</v>
      </c>
      <c r="D464" t="s">
        <v>689</v>
      </c>
      <c r="E464">
        <v>33140</v>
      </c>
      <c r="F464">
        <v>5495000</v>
      </c>
      <c r="G464">
        <v>3</v>
      </c>
      <c r="H464">
        <v>3.5</v>
      </c>
      <c r="I464">
        <v>3534</v>
      </c>
      <c r="J464">
        <v>6750</v>
      </c>
      <c r="K464">
        <v>2015</v>
      </c>
      <c r="L464">
        <v>8</v>
      </c>
      <c r="M464">
        <v>1555</v>
      </c>
      <c r="N464" t="s">
        <v>21</v>
      </c>
      <c r="O464">
        <v>25.8189037</v>
      </c>
      <c r="P464">
        <v>-80.136638399999995</v>
      </c>
      <c r="Q464">
        <v>0.15906426054149425</v>
      </c>
    </row>
    <row r="465" spans="1:17" hidden="1" x14ac:dyDescent="0.3">
      <c r="A465" t="s">
        <v>17</v>
      </c>
      <c r="B465" t="s">
        <v>753</v>
      </c>
      <c r="C465" t="s">
        <v>695</v>
      </c>
      <c r="D465" t="s">
        <v>689</v>
      </c>
      <c r="E465">
        <v>33140</v>
      </c>
      <c r="F465">
        <v>2150000</v>
      </c>
      <c r="G465">
        <v>3</v>
      </c>
      <c r="H465">
        <v>3</v>
      </c>
      <c r="I465">
        <v>1894</v>
      </c>
      <c r="J465">
        <v>7920</v>
      </c>
      <c r="K465">
        <v>1938</v>
      </c>
      <c r="L465">
        <v>10</v>
      </c>
      <c r="M465">
        <v>1135</v>
      </c>
      <c r="N465" t="s">
        <v>21</v>
      </c>
      <c r="O465">
        <v>25.8188447</v>
      </c>
      <c r="P465">
        <v>-80.135247500000006</v>
      </c>
      <c r="Q465">
        <v>0.14297501940440061</v>
      </c>
    </row>
    <row r="466" spans="1:17" hidden="1" x14ac:dyDescent="0.3">
      <c r="A466" t="s">
        <v>17</v>
      </c>
      <c r="B466" t="s">
        <v>754</v>
      </c>
      <c r="C466" t="s">
        <v>695</v>
      </c>
      <c r="D466" t="s">
        <v>689</v>
      </c>
      <c r="E466">
        <v>33140</v>
      </c>
      <c r="F466">
        <v>2200000</v>
      </c>
      <c r="G466">
        <v>3</v>
      </c>
      <c r="H466">
        <v>2.5</v>
      </c>
      <c r="I466">
        <v>1777</v>
      </c>
      <c r="J466">
        <v>8248</v>
      </c>
      <c r="K466">
        <v>1952</v>
      </c>
      <c r="L466">
        <v>70</v>
      </c>
      <c r="M466">
        <v>1238</v>
      </c>
      <c r="N466" t="s">
        <v>21</v>
      </c>
      <c r="O466">
        <v>25.820042600000001</v>
      </c>
      <c r="P466">
        <v>-80.136111400000004</v>
      </c>
      <c r="Q466">
        <v>0.22630253673172218</v>
      </c>
    </row>
    <row r="467" spans="1:17" hidden="1" x14ac:dyDescent="0.3">
      <c r="A467" t="s">
        <v>17</v>
      </c>
      <c r="B467" t="s">
        <v>755</v>
      </c>
      <c r="C467" t="s">
        <v>695</v>
      </c>
      <c r="D467" t="s">
        <v>689</v>
      </c>
      <c r="E467">
        <v>33140</v>
      </c>
      <c r="F467">
        <v>4750000</v>
      </c>
      <c r="G467">
        <v>5</v>
      </c>
      <c r="H467">
        <v>4.5</v>
      </c>
      <c r="I467">
        <v>3351</v>
      </c>
      <c r="J467">
        <v>6900</v>
      </c>
      <c r="K467">
        <v>2018</v>
      </c>
      <c r="L467">
        <v>119</v>
      </c>
      <c r="M467">
        <v>1417</v>
      </c>
      <c r="N467" t="s">
        <v>21</v>
      </c>
      <c r="O467">
        <v>25.8186289</v>
      </c>
      <c r="P467">
        <v>-80.128641000000002</v>
      </c>
      <c r="Q467">
        <v>0.450923834297837</v>
      </c>
    </row>
    <row r="468" spans="1:17" hidden="1" x14ac:dyDescent="0.3">
      <c r="A468" t="s">
        <v>17</v>
      </c>
      <c r="B468" t="s">
        <v>756</v>
      </c>
      <c r="C468" t="s">
        <v>695</v>
      </c>
      <c r="D468" t="s">
        <v>689</v>
      </c>
      <c r="E468">
        <v>33140</v>
      </c>
      <c r="F468">
        <v>6790000</v>
      </c>
      <c r="G468">
        <v>6</v>
      </c>
      <c r="H468">
        <v>6.5</v>
      </c>
      <c r="I468">
        <v>4200</v>
      </c>
      <c r="J468">
        <v>8929</v>
      </c>
      <c r="K468">
        <v>2023</v>
      </c>
      <c r="L468">
        <v>187</v>
      </c>
      <c r="M468">
        <v>1617</v>
      </c>
      <c r="N468" t="s">
        <v>21</v>
      </c>
      <c r="O468">
        <v>25.819022100000002</v>
      </c>
      <c r="P468">
        <v>-80.133153899999996</v>
      </c>
      <c r="Q468">
        <v>0.21615790571592419</v>
      </c>
    </row>
    <row r="469" spans="1:17" hidden="1" x14ac:dyDescent="0.3">
      <c r="A469" t="s">
        <v>17</v>
      </c>
      <c r="B469" t="s">
        <v>757</v>
      </c>
      <c r="C469" t="s">
        <v>695</v>
      </c>
      <c r="D469" t="s">
        <v>689</v>
      </c>
      <c r="E469">
        <v>33140</v>
      </c>
      <c r="F469">
        <v>1649000</v>
      </c>
      <c r="G469">
        <v>4</v>
      </c>
      <c r="H469">
        <v>3.5</v>
      </c>
      <c r="I469">
        <v>2328</v>
      </c>
      <c r="J469">
        <v>8611</v>
      </c>
      <c r="K469">
        <v>1937</v>
      </c>
      <c r="L469">
        <v>1</v>
      </c>
      <c r="M469">
        <v>708</v>
      </c>
      <c r="N469" t="s">
        <v>21</v>
      </c>
      <c r="O469">
        <v>25.820652899999999</v>
      </c>
      <c r="P469">
        <v>-80.135699200000005</v>
      </c>
      <c r="Q469">
        <v>0.26629758173199569</v>
      </c>
    </row>
    <row r="470" spans="1:17" hidden="1" x14ac:dyDescent="0.3">
      <c r="A470" t="s">
        <v>17</v>
      </c>
      <c r="B470" t="s">
        <v>758</v>
      </c>
      <c r="C470" t="s">
        <v>695</v>
      </c>
      <c r="D470" t="s">
        <v>689</v>
      </c>
      <c r="E470">
        <v>33140</v>
      </c>
      <c r="F470">
        <v>5399000</v>
      </c>
      <c r="G470">
        <v>5</v>
      </c>
      <c r="H470">
        <v>4</v>
      </c>
      <c r="I470">
        <v>3610</v>
      </c>
      <c r="J470">
        <v>12143</v>
      </c>
      <c r="K470">
        <v>1981</v>
      </c>
      <c r="L470">
        <v>30</v>
      </c>
      <c r="M470">
        <v>1496</v>
      </c>
      <c r="N470" t="s">
        <v>21</v>
      </c>
      <c r="O470">
        <v>25.8198653</v>
      </c>
      <c r="P470">
        <v>-80.130054400000006</v>
      </c>
      <c r="Q470">
        <v>0.40477551940030199</v>
      </c>
    </row>
    <row r="471" spans="1:17" hidden="1" x14ac:dyDescent="0.3">
      <c r="A471" t="s">
        <v>17</v>
      </c>
      <c r="B471" t="s">
        <v>759</v>
      </c>
      <c r="C471" t="s">
        <v>695</v>
      </c>
      <c r="D471" t="s">
        <v>689</v>
      </c>
      <c r="E471">
        <v>33140</v>
      </c>
      <c r="F471">
        <v>4000000</v>
      </c>
      <c r="G471">
        <v>5</v>
      </c>
      <c r="H471">
        <v>4</v>
      </c>
      <c r="I471">
        <v>3294</v>
      </c>
      <c r="J471">
        <v>7320</v>
      </c>
      <c r="K471">
        <v>1940</v>
      </c>
      <c r="L471">
        <v>37</v>
      </c>
      <c r="M471">
        <v>1214</v>
      </c>
      <c r="N471" t="s">
        <v>21</v>
      </c>
      <c r="O471">
        <v>25.820640900000001</v>
      </c>
      <c r="P471">
        <v>-80.136774099999997</v>
      </c>
      <c r="Q471">
        <v>0.27526126582272159</v>
      </c>
    </row>
    <row r="472" spans="1:17" hidden="1" x14ac:dyDescent="0.3">
      <c r="A472" t="s">
        <v>17</v>
      </c>
      <c r="B472" t="s">
        <v>760</v>
      </c>
      <c r="C472" t="s">
        <v>695</v>
      </c>
      <c r="D472" t="s">
        <v>689</v>
      </c>
      <c r="E472">
        <v>33140</v>
      </c>
      <c r="F472">
        <v>2095000</v>
      </c>
      <c r="G472">
        <v>3</v>
      </c>
      <c r="H472">
        <v>2</v>
      </c>
      <c r="I472">
        <v>1725</v>
      </c>
      <c r="J472">
        <v>6900</v>
      </c>
      <c r="K472">
        <v>1950</v>
      </c>
      <c r="L472">
        <v>38</v>
      </c>
      <c r="M472">
        <v>1214</v>
      </c>
      <c r="N472" t="s">
        <v>21</v>
      </c>
      <c r="O472">
        <v>25.819485700000001</v>
      </c>
      <c r="P472">
        <v>-80.128512599999993</v>
      </c>
      <c r="Q472">
        <v>0.47830627559847505</v>
      </c>
    </row>
    <row r="473" spans="1:17" hidden="1" x14ac:dyDescent="0.3">
      <c r="A473" t="s">
        <v>17</v>
      </c>
      <c r="B473" t="s">
        <v>761</v>
      </c>
      <c r="C473" t="s">
        <v>695</v>
      </c>
      <c r="D473" t="s">
        <v>689</v>
      </c>
      <c r="E473">
        <v>33140</v>
      </c>
      <c r="F473">
        <v>2125000</v>
      </c>
      <c r="G473">
        <v>4</v>
      </c>
      <c r="H473">
        <v>4</v>
      </c>
      <c r="I473">
        <v>2377</v>
      </c>
      <c r="J473">
        <v>8679</v>
      </c>
      <c r="K473">
        <v>1947</v>
      </c>
      <c r="L473">
        <v>17</v>
      </c>
      <c r="M473">
        <v>894</v>
      </c>
      <c r="N473" t="s">
        <v>21</v>
      </c>
      <c r="O473">
        <v>25.8196677</v>
      </c>
      <c r="P473">
        <v>-80.132582200000002</v>
      </c>
      <c r="Q473">
        <v>0.27294353190313281</v>
      </c>
    </row>
    <row r="474" spans="1:17" hidden="1" x14ac:dyDescent="0.3">
      <c r="A474" t="s">
        <v>17</v>
      </c>
      <c r="B474" t="s">
        <v>762</v>
      </c>
      <c r="C474" t="s">
        <v>695</v>
      </c>
      <c r="D474" t="s">
        <v>689</v>
      </c>
      <c r="E474">
        <v>33140</v>
      </c>
      <c r="F474">
        <v>3099000</v>
      </c>
      <c r="G474">
        <v>6</v>
      </c>
      <c r="H474">
        <v>5.5</v>
      </c>
      <c r="I474">
        <v>2733</v>
      </c>
      <c r="J474">
        <v>6250</v>
      </c>
      <c r="K474">
        <v>1938</v>
      </c>
      <c r="L474">
        <v>42</v>
      </c>
      <c r="M474">
        <v>1134</v>
      </c>
      <c r="N474" t="s">
        <v>21</v>
      </c>
      <c r="O474">
        <v>25.820110100000001</v>
      </c>
      <c r="P474">
        <v>-80.128913400000002</v>
      </c>
      <c r="Q474">
        <v>0.47464928325771716</v>
      </c>
    </row>
    <row r="475" spans="1:17" hidden="1" x14ac:dyDescent="0.3">
      <c r="A475" t="s">
        <v>17</v>
      </c>
      <c r="B475" t="s">
        <v>763</v>
      </c>
      <c r="C475" t="s">
        <v>695</v>
      </c>
      <c r="D475" t="s">
        <v>689</v>
      </c>
      <c r="E475">
        <v>33140</v>
      </c>
      <c r="F475">
        <v>2995000</v>
      </c>
      <c r="G475">
        <v>4</v>
      </c>
      <c r="H475">
        <v>4.5</v>
      </c>
      <c r="I475">
        <v>3568</v>
      </c>
      <c r="J475">
        <v>8929</v>
      </c>
      <c r="K475">
        <v>1946</v>
      </c>
      <c r="L475">
        <v>149</v>
      </c>
      <c r="M475">
        <v>839</v>
      </c>
      <c r="N475" t="s">
        <v>21</v>
      </c>
      <c r="O475">
        <v>25.820994200000001</v>
      </c>
      <c r="P475">
        <v>-80.132793599999999</v>
      </c>
      <c r="Q475">
        <v>0.33831902949869375</v>
      </c>
    </row>
    <row r="476" spans="1:17" hidden="1" x14ac:dyDescent="0.3">
      <c r="A476" t="s">
        <v>17</v>
      </c>
      <c r="B476" t="s">
        <v>765</v>
      </c>
      <c r="C476" t="s">
        <v>695</v>
      </c>
      <c r="D476" t="s">
        <v>689</v>
      </c>
      <c r="E476">
        <v>33140</v>
      </c>
      <c r="F476">
        <v>2400000</v>
      </c>
      <c r="G476">
        <v>3</v>
      </c>
      <c r="H476">
        <v>2.5</v>
      </c>
      <c r="I476">
        <v>1920</v>
      </c>
      <c r="J476">
        <v>7500</v>
      </c>
      <c r="K476">
        <v>1937</v>
      </c>
      <c r="L476">
        <v>27</v>
      </c>
      <c r="M476">
        <v>1250</v>
      </c>
      <c r="N476" t="s">
        <v>21</v>
      </c>
      <c r="O476">
        <v>25.824278799999998</v>
      </c>
      <c r="P476">
        <v>-80.133679000000001</v>
      </c>
      <c r="Q476">
        <v>0.53040048484946389</v>
      </c>
    </row>
    <row r="477" spans="1:17" hidden="1" x14ac:dyDescent="0.3">
      <c r="A477" t="s">
        <v>17</v>
      </c>
      <c r="B477" t="s">
        <v>768</v>
      </c>
      <c r="C477" t="s">
        <v>695</v>
      </c>
      <c r="D477" t="s">
        <v>689</v>
      </c>
      <c r="E477">
        <v>33140</v>
      </c>
      <c r="F477">
        <v>3450000</v>
      </c>
      <c r="G477">
        <v>6</v>
      </c>
      <c r="H477">
        <v>4.5</v>
      </c>
      <c r="I477">
        <v>3926</v>
      </c>
      <c r="J477">
        <v>5900</v>
      </c>
      <c r="K477">
        <v>1933</v>
      </c>
      <c r="L477">
        <v>16</v>
      </c>
      <c r="M477">
        <v>879</v>
      </c>
      <c r="N477" t="s">
        <v>21</v>
      </c>
      <c r="O477">
        <v>25.806315300000001</v>
      </c>
      <c r="P477">
        <v>-80.1304461</v>
      </c>
      <c r="Q477">
        <v>0.79223252613135231</v>
      </c>
    </row>
    <row r="478" spans="1:17" hidden="1" x14ac:dyDescent="0.3">
      <c r="A478" t="s">
        <v>17</v>
      </c>
      <c r="B478" t="s">
        <v>770</v>
      </c>
      <c r="C478" t="s">
        <v>695</v>
      </c>
      <c r="D478" t="s">
        <v>689</v>
      </c>
      <c r="E478">
        <v>33140</v>
      </c>
      <c r="F478">
        <v>5550000</v>
      </c>
      <c r="G478">
        <v>4</v>
      </c>
      <c r="H478">
        <v>4.5</v>
      </c>
      <c r="I478">
        <v>3283</v>
      </c>
      <c r="J478">
        <v>12240</v>
      </c>
      <c r="K478">
        <v>1940</v>
      </c>
      <c r="L478">
        <v>97</v>
      </c>
      <c r="M478">
        <v>1691</v>
      </c>
      <c r="N478" t="s">
        <v>21</v>
      </c>
      <c r="O478">
        <v>25.8284196</v>
      </c>
      <c r="P478">
        <v>-80.130705199999994</v>
      </c>
      <c r="Q478">
        <v>0.85867001344761951</v>
      </c>
    </row>
    <row r="479" spans="1:17" hidden="1" x14ac:dyDescent="0.3">
      <c r="A479" t="s">
        <v>17</v>
      </c>
      <c r="B479" t="s">
        <v>771</v>
      </c>
      <c r="C479" t="s">
        <v>695</v>
      </c>
      <c r="D479" t="s">
        <v>689</v>
      </c>
      <c r="E479">
        <v>33140</v>
      </c>
      <c r="F479">
        <v>4595000</v>
      </c>
      <c r="G479">
        <v>4</v>
      </c>
      <c r="H479">
        <v>3.5</v>
      </c>
      <c r="I479">
        <v>3168</v>
      </c>
      <c r="J479">
        <v>7680</v>
      </c>
      <c r="K479">
        <v>1936</v>
      </c>
      <c r="L479">
        <v>18</v>
      </c>
      <c r="M479">
        <v>1450</v>
      </c>
      <c r="N479" t="s">
        <v>21</v>
      </c>
      <c r="O479">
        <v>25.828714699999999</v>
      </c>
      <c r="P479">
        <v>-80.131010000000003</v>
      </c>
      <c r="Q479">
        <v>0.87137169731910036</v>
      </c>
    </row>
    <row r="480" spans="1:17" hidden="1" x14ac:dyDescent="0.3">
      <c r="A480" t="s">
        <v>17</v>
      </c>
      <c r="B480" t="s">
        <v>772</v>
      </c>
      <c r="C480" t="s">
        <v>695</v>
      </c>
      <c r="D480" t="s">
        <v>689</v>
      </c>
      <c r="E480">
        <v>33140</v>
      </c>
      <c r="F480">
        <v>3885000</v>
      </c>
      <c r="G480">
        <v>5</v>
      </c>
      <c r="H480">
        <v>4</v>
      </c>
      <c r="I480">
        <v>3304</v>
      </c>
      <c r="J480">
        <v>8543</v>
      </c>
      <c r="K480">
        <v>1929</v>
      </c>
      <c r="L480">
        <v>38</v>
      </c>
      <c r="M480">
        <v>1176</v>
      </c>
      <c r="N480" t="s">
        <v>21</v>
      </c>
      <c r="O480">
        <v>25.8292307</v>
      </c>
      <c r="P480">
        <v>-80.125131199999998</v>
      </c>
      <c r="Q480">
        <v>1.0778409631076316</v>
      </c>
    </row>
    <row r="481" spans="1:17" hidden="1" x14ac:dyDescent="0.3">
      <c r="A481" t="s">
        <v>17</v>
      </c>
      <c r="B481" t="s">
        <v>773</v>
      </c>
      <c r="C481" t="s">
        <v>695</v>
      </c>
      <c r="D481" t="s">
        <v>689</v>
      </c>
      <c r="E481">
        <v>33140</v>
      </c>
      <c r="F481">
        <v>2450000</v>
      </c>
      <c r="G481">
        <v>5</v>
      </c>
      <c r="H481">
        <v>5</v>
      </c>
      <c r="I481">
        <v>3848</v>
      </c>
      <c r="J481">
        <v>8839</v>
      </c>
      <c r="K481">
        <v>1926</v>
      </c>
      <c r="L481">
        <v>182</v>
      </c>
      <c r="M481">
        <v>637</v>
      </c>
      <c r="N481" t="s">
        <v>21</v>
      </c>
      <c r="O481">
        <v>25.829561999999999</v>
      </c>
      <c r="P481">
        <v>-80.129869999999997</v>
      </c>
      <c r="Q481">
        <v>0.95111946632800204</v>
      </c>
    </row>
    <row r="482" spans="1:17" hidden="1" x14ac:dyDescent="0.3">
      <c r="A482" t="s">
        <v>17</v>
      </c>
      <c r="B482" t="s">
        <v>774</v>
      </c>
      <c r="C482" t="s">
        <v>695</v>
      </c>
      <c r="D482" t="s">
        <v>689</v>
      </c>
      <c r="E482">
        <v>33140</v>
      </c>
      <c r="F482">
        <v>849000</v>
      </c>
      <c r="G482">
        <v>2</v>
      </c>
      <c r="H482">
        <v>2</v>
      </c>
      <c r="I482">
        <v>1200</v>
      </c>
      <c r="J482">
        <v>6322</v>
      </c>
      <c r="K482">
        <v>1962</v>
      </c>
      <c r="L482">
        <v>80</v>
      </c>
      <c r="M482">
        <v>708</v>
      </c>
      <c r="N482" t="s">
        <v>21</v>
      </c>
      <c r="O482">
        <v>25.829993200000001</v>
      </c>
      <c r="P482">
        <v>-80.121354400000001</v>
      </c>
      <c r="Q482">
        <v>1.27126617185783</v>
      </c>
    </row>
    <row r="483" spans="1:17" hidden="1" x14ac:dyDescent="0.3">
      <c r="A483" t="s">
        <v>17</v>
      </c>
      <c r="B483" t="s">
        <v>775</v>
      </c>
      <c r="C483" t="s">
        <v>695</v>
      </c>
      <c r="D483" t="s">
        <v>689</v>
      </c>
      <c r="E483">
        <v>33140</v>
      </c>
      <c r="F483">
        <v>3695000</v>
      </c>
      <c r="G483">
        <v>4</v>
      </c>
      <c r="H483">
        <v>4.5</v>
      </c>
      <c r="I483">
        <v>2466</v>
      </c>
      <c r="J483">
        <v>7750</v>
      </c>
      <c r="K483">
        <v>1940</v>
      </c>
      <c r="L483">
        <v>45</v>
      </c>
      <c r="M483">
        <v>1498</v>
      </c>
      <c r="N483" t="s">
        <v>21</v>
      </c>
      <c r="O483">
        <v>25.830157799999999</v>
      </c>
      <c r="P483">
        <v>-80.130019000000004</v>
      </c>
      <c r="Q483">
        <v>0.9861080336041963</v>
      </c>
    </row>
    <row r="484" spans="1:17" hidden="1" x14ac:dyDescent="0.3">
      <c r="A484" t="s">
        <v>17</v>
      </c>
      <c r="B484" t="s">
        <v>777</v>
      </c>
      <c r="C484" t="s">
        <v>695</v>
      </c>
      <c r="D484" t="s">
        <v>689</v>
      </c>
      <c r="E484">
        <v>33140</v>
      </c>
      <c r="F484">
        <v>4595000</v>
      </c>
      <c r="G484">
        <v>4</v>
      </c>
      <c r="H484">
        <v>3.5</v>
      </c>
      <c r="I484">
        <v>3140</v>
      </c>
      <c r="J484">
        <v>7563</v>
      </c>
      <c r="K484">
        <v>1925</v>
      </c>
      <c r="L484">
        <v>62</v>
      </c>
      <c r="M484">
        <v>1463</v>
      </c>
      <c r="N484" t="s">
        <v>21</v>
      </c>
      <c r="O484">
        <v>25.8297679</v>
      </c>
      <c r="P484">
        <v>-80.124672899999993</v>
      </c>
      <c r="Q484">
        <v>1.1246407112226637</v>
      </c>
    </row>
    <row r="485" spans="1:17" hidden="1" x14ac:dyDescent="0.3">
      <c r="A485" t="s">
        <v>17</v>
      </c>
      <c r="B485" t="s">
        <v>778</v>
      </c>
      <c r="C485" t="s">
        <v>695</v>
      </c>
      <c r="D485" t="s">
        <v>689</v>
      </c>
      <c r="E485">
        <v>33140</v>
      </c>
      <c r="F485">
        <v>2300000</v>
      </c>
      <c r="G485">
        <v>4</v>
      </c>
      <c r="H485">
        <v>4.5</v>
      </c>
      <c r="I485">
        <v>3686</v>
      </c>
      <c r="J485">
        <v>6719</v>
      </c>
      <c r="K485">
        <v>2025</v>
      </c>
      <c r="L485">
        <v>98</v>
      </c>
      <c r="M485">
        <v>624</v>
      </c>
      <c r="N485" t="s">
        <v>21</v>
      </c>
      <c r="O485">
        <v>25.830126499999999</v>
      </c>
      <c r="P485">
        <v>-80.125651300000001</v>
      </c>
      <c r="Q485">
        <v>1.1094234328188597</v>
      </c>
    </row>
    <row r="486" spans="1:17" hidden="1" x14ac:dyDescent="0.3">
      <c r="A486" t="s">
        <v>17</v>
      </c>
      <c r="B486" t="s">
        <v>779</v>
      </c>
      <c r="C486" t="s">
        <v>695</v>
      </c>
      <c r="D486" t="s">
        <v>689</v>
      </c>
      <c r="E486">
        <v>33140</v>
      </c>
      <c r="F486">
        <v>2750000</v>
      </c>
      <c r="G486">
        <v>3</v>
      </c>
      <c r="H486">
        <v>3</v>
      </c>
      <c r="I486">
        <v>2115</v>
      </c>
      <c r="J486">
        <v>7838</v>
      </c>
      <c r="K486">
        <v>1950</v>
      </c>
      <c r="L486">
        <v>154</v>
      </c>
      <c r="M486">
        <v>1300</v>
      </c>
      <c r="N486" t="s">
        <v>21</v>
      </c>
      <c r="O486">
        <v>25.831121899999999</v>
      </c>
      <c r="P486">
        <v>-80.128508499999995</v>
      </c>
      <c r="Q486">
        <v>1.0834527426558678</v>
      </c>
    </row>
    <row r="487" spans="1:17" hidden="1" x14ac:dyDescent="0.3">
      <c r="A487" t="s">
        <v>17</v>
      </c>
      <c r="B487" t="s">
        <v>780</v>
      </c>
      <c r="C487" t="s">
        <v>695</v>
      </c>
      <c r="D487" t="s">
        <v>689</v>
      </c>
      <c r="E487">
        <v>33140</v>
      </c>
      <c r="F487">
        <v>2500000</v>
      </c>
      <c r="G487">
        <v>3</v>
      </c>
      <c r="H487">
        <v>3</v>
      </c>
      <c r="I487">
        <v>1882</v>
      </c>
      <c r="J487">
        <v>7500</v>
      </c>
      <c r="K487">
        <v>1946</v>
      </c>
      <c r="L487">
        <v>3</v>
      </c>
      <c r="M487">
        <v>1328</v>
      </c>
      <c r="N487" t="s">
        <v>21</v>
      </c>
      <c r="O487">
        <v>25.831695</v>
      </c>
      <c r="P487">
        <v>-80.129092900000003</v>
      </c>
      <c r="Q487">
        <v>1.1059253188102858</v>
      </c>
    </row>
    <row r="488" spans="1:17" hidden="1" x14ac:dyDescent="0.3">
      <c r="A488" t="s">
        <v>17</v>
      </c>
      <c r="B488" t="s">
        <v>782</v>
      </c>
      <c r="C488" t="s">
        <v>695</v>
      </c>
      <c r="D488" t="s">
        <v>689</v>
      </c>
      <c r="E488">
        <v>33140</v>
      </c>
      <c r="F488">
        <v>3395000</v>
      </c>
      <c r="G488">
        <v>4</v>
      </c>
      <c r="H488">
        <v>4</v>
      </c>
      <c r="I488">
        <v>2258</v>
      </c>
      <c r="J488">
        <v>7700</v>
      </c>
      <c r="K488">
        <v>1930</v>
      </c>
      <c r="L488">
        <v>99</v>
      </c>
      <c r="M488">
        <v>1504</v>
      </c>
      <c r="N488" t="s">
        <v>21</v>
      </c>
      <c r="O488">
        <v>25.831199000000002</v>
      </c>
      <c r="P488">
        <v>-80.125128700000005</v>
      </c>
      <c r="Q488">
        <v>1.1891473577355947</v>
      </c>
    </row>
    <row r="489" spans="1:17" hidden="1" x14ac:dyDescent="0.3">
      <c r="A489" t="s">
        <v>17</v>
      </c>
      <c r="B489" t="s">
        <v>783</v>
      </c>
      <c r="C489" t="s">
        <v>695</v>
      </c>
      <c r="D489" t="s">
        <v>689</v>
      </c>
      <c r="E489">
        <v>33140</v>
      </c>
      <c r="F489">
        <v>1800000</v>
      </c>
      <c r="G489">
        <v>3</v>
      </c>
      <c r="H489">
        <v>2.5</v>
      </c>
      <c r="I489">
        <v>1906</v>
      </c>
      <c r="J489">
        <v>6450</v>
      </c>
      <c r="K489">
        <v>1955</v>
      </c>
      <c r="L489">
        <v>5</v>
      </c>
      <c r="M489">
        <v>944</v>
      </c>
      <c r="N489" t="s">
        <v>21</v>
      </c>
      <c r="O489">
        <v>25.825286500000001</v>
      </c>
      <c r="P489">
        <v>-80.127683000000005</v>
      </c>
      <c r="Q489">
        <v>0.76573252736119457</v>
      </c>
    </row>
    <row r="490" spans="1:17" hidden="1" x14ac:dyDescent="0.3">
      <c r="A490" t="s">
        <v>17</v>
      </c>
      <c r="B490" t="s">
        <v>785</v>
      </c>
      <c r="C490" t="s">
        <v>695</v>
      </c>
      <c r="D490" t="s">
        <v>689</v>
      </c>
      <c r="E490">
        <v>33140</v>
      </c>
      <c r="F490">
        <v>2990000</v>
      </c>
      <c r="G490">
        <v>4</v>
      </c>
      <c r="H490">
        <v>3.5</v>
      </c>
      <c r="I490">
        <v>2836</v>
      </c>
      <c r="J490">
        <v>7700</v>
      </c>
      <c r="K490">
        <v>1936</v>
      </c>
      <c r="L490">
        <v>44</v>
      </c>
      <c r="M490">
        <v>1054</v>
      </c>
      <c r="N490" t="s">
        <v>21</v>
      </c>
      <c r="O490">
        <v>25.833940200000001</v>
      </c>
      <c r="P490">
        <v>-80.128519999999995</v>
      </c>
      <c r="Q490">
        <v>1.2635607824963022</v>
      </c>
    </row>
    <row r="491" spans="1:17" hidden="1" x14ac:dyDescent="0.3">
      <c r="A491" t="s">
        <v>17</v>
      </c>
      <c r="B491" t="s">
        <v>787</v>
      </c>
      <c r="C491" t="s">
        <v>695</v>
      </c>
      <c r="D491" t="s">
        <v>689</v>
      </c>
      <c r="E491">
        <v>33140</v>
      </c>
      <c r="F491">
        <v>2925000</v>
      </c>
      <c r="G491">
        <v>5</v>
      </c>
      <c r="H491">
        <v>4</v>
      </c>
      <c r="I491">
        <v>2465</v>
      </c>
      <c r="J491">
        <v>6450</v>
      </c>
      <c r="K491">
        <v>1936</v>
      </c>
      <c r="L491">
        <v>169</v>
      </c>
      <c r="M491">
        <v>1187</v>
      </c>
      <c r="N491" t="s">
        <v>21</v>
      </c>
      <c r="O491">
        <v>25.826125300000001</v>
      </c>
      <c r="P491">
        <v>-80.127839600000001</v>
      </c>
      <c r="Q491">
        <v>0.8050962352646982</v>
      </c>
    </row>
    <row r="492" spans="1:17" hidden="1" x14ac:dyDescent="0.3">
      <c r="A492" t="s">
        <v>17</v>
      </c>
      <c r="B492" t="s">
        <v>788</v>
      </c>
      <c r="C492" t="s">
        <v>695</v>
      </c>
      <c r="D492" t="s">
        <v>689</v>
      </c>
      <c r="E492">
        <v>33140</v>
      </c>
      <c r="F492">
        <v>6850000</v>
      </c>
      <c r="G492">
        <v>4</v>
      </c>
      <c r="H492">
        <v>4.5</v>
      </c>
      <c r="I492">
        <v>3839</v>
      </c>
      <c r="J492">
        <v>8550</v>
      </c>
      <c r="K492">
        <v>1935</v>
      </c>
      <c r="L492">
        <v>98</v>
      </c>
      <c r="M492">
        <v>1784</v>
      </c>
      <c r="N492" t="s">
        <v>21</v>
      </c>
      <c r="O492">
        <v>25.836843399999999</v>
      </c>
      <c r="P492">
        <v>-80.131402300000005</v>
      </c>
      <c r="Q492">
        <v>1.4093439347786869</v>
      </c>
    </row>
    <row r="493" spans="1:17" hidden="1" x14ac:dyDescent="0.3">
      <c r="A493" t="s">
        <v>17</v>
      </c>
      <c r="B493" t="s">
        <v>789</v>
      </c>
      <c r="C493" t="s">
        <v>695</v>
      </c>
      <c r="D493" t="s">
        <v>689</v>
      </c>
      <c r="E493">
        <v>33140</v>
      </c>
      <c r="F493">
        <v>6350000</v>
      </c>
      <c r="G493">
        <v>4</v>
      </c>
      <c r="H493">
        <v>5</v>
      </c>
      <c r="I493">
        <v>4039</v>
      </c>
      <c r="J493">
        <v>7588</v>
      </c>
      <c r="K493">
        <v>1931</v>
      </c>
      <c r="L493">
        <v>161</v>
      </c>
      <c r="M493">
        <v>1572</v>
      </c>
      <c r="N493" t="s">
        <v>21</v>
      </c>
      <c r="O493">
        <v>25.837130500000001</v>
      </c>
      <c r="P493">
        <v>-80.125084200000003</v>
      </c>
      <c r="Q493">
        <v>1.5495791681247204</v>
      </c>
    </row>
    <row r="494" spans="1:17" hidden="1" x14ac:dyDescent="0.3">
      <c r="A494" t="s">
        <v>17</v>
      </c>
      <c r="B494" t="s">
        <v>790</v>
      </c>
      <c r="C494" t="s">
        <v>695</v>
      </c>
      <c r="D494" t="s">
        <v>689</v>
      </c>
      <c r="E494">
        <v>33140</v>
      </c>
      <c r="F494">
        <v>3200000</v>
      </c>
      <c r="G494">
        <v>5</v>
      </c>
      <c r="H494">
        <v>4</v>
      </c>
      <c r="I494">
        <v>3762</v>
      </c>
      <c r="J494">
        <v>7125</v>
      </c>
      <c r="K494">
        <v>1936</v>
      </c>
      <c r="L494">
        <v>94</v>
      </c>
      <c r="M494">
        <v>851</v>
      </c>
      <c r="N494" t="s">
        <v>21</v>
      </c>
      <c r="O494">
        <v>25.8377433</v>
      </c>
      <c r="P494">
        <v>-80.130711300000002</v>
      </c>
      <c r="Q494">
        <v>1.4787288681841271</v>
      </c>
    </row>
    <row r="495" spans="1:17" hidden="1" x14ac:dyDescent="0.3">
      <c r="A495" t="s">
        <v>17</v>
      </c>
      <c r="B495" t="s">
        <v>792</v>
      </c>
      <c r="C495" t="s">
        <v>695</v>
      </c>
      <c r="D495" t="s">
        <v>689</v>
      </c>
      <c r="E495">
        <v>33140</v>
      </c>
      <c r="F495">
        <v>3650000</v>
      </c>
      <c r="G495">
        <v>3</v>
      </c>
      <c r="H495">
        <v>3</v>
      </c>
      <c r="I495">
        <v>2779</v>
      </c>
      <c r="J495">
        <v>7413</v>
      </c>
      <c r="K495">
        <v>1937</v>
      </c>
      <c r="L495">
        <v>41</v>
      </c>
      <c r="M495">
        <v>1313</v>
      </c>
      <c r="N495" t="s">
        <v>21</v>
      </c>
      <c r="O495">
        <v>25.838583499999999</v>
      </c>
      <c r="P495">
        <v>-80.1242558</v>
      </c>
      <c r="Q495">
        <v>1.649319978129955</v>
      </c>
    </row>
    <row r="496" spans="1:17" hidden="1" x14ac:dyDescent="0.3">
      <c r="A496" t="s">
        <v>17</v>
      </c>
      <c r="B496" t="s">
        <v>793</v>
      </c>
      <c r="C496" t="s">
        <v>695</v>
      </c>
      <c r="D496" t="s">
        <v>689</v>
      </c>
      <c r="E496">
        <v>33140</v>
      </c>
      <c r="F496">
        <v>2595000</v>
      </c>
      <c r="G496">
        <v>4</v>
      </c>
      <c r="H496">
        <v>3</v>
      </c>
      <c r="I496">
        <v>2356</v>
      </c>
      <c r="J496">
        <v>6450</v>
      </c>
      <c r="K496">
        <v>1952</v>
      </c>
      <c r="L496">
        <v>89</v>
      </c>
      <c r="M496">
        <v>1101</v>
      </c>
      <c r="N496" t="s">
        <v>21</v>
      </c>
      <c r="O496">
        <v>25.825285900000001</v>
      </c>
      <c r="P496">
        <v>-80.128770200000005</v>
      </c>
      <c r="Q496">
        <v>0.7240663211886067</v>
      </c>
    </row>
    <row r="497" spans="1:17" hidden="1" x14ac:dyDescent="0.3">
      <c r="A497" t="s">
        <v>17</v>
      </c>
      <c r="B497" t="s">
        <v>794</v>
      </c>
      <c r="C497" t="s">
        <v>695</v>
      </c>
      <c r="D497" t="s">
        <v>689</v>
      </c>
      <c r="E497">
        <v>33140</v>
      </c>
      <c r="F497">
        <v>3390000</v>
      </c>
      <c r="G497">
        <v>5</v>
      </c>
      <c r="H497">
        <v>4.5</v>
      </c>
      <c r="I497">
        <v>2673</v>
      </c>
      <c r="J497">
        <v>7431</v>
      </c>
      <c r="K497">
        <v>2023</v>
      </c>
      <c r="L497">
        <v>90</v>
      </c>
      <c r="M497">
        <v>1268</v>
      </c>
      <c r="N497" t="s">
        <v>21</v>
      </c>
      <c r="O497">
        <v>25.840436100000002</v>
      </c>
      <c r="P497">
        <v>-80.124604300000001</v>
      </c>
      <c r="Q497">
        <v>1.5194894694608085</v>
      </c>
    </row>
    <row r="498" spans="1:17" hidden="1" x14ac:dyDescent="0.3">
      <c r="A498" t="s">
        <v>17</v>
      </c>
      <c r="B498" t="s">
        <v>795</v>
      </c>
      <c r="C498" t="s">
        <v>695</v>
      </c>
      <c r="D498" t="s">
        <v>689</v>
      </c>
      <c r="E498">
        <v>33140</v>
      </c>
      <c r="F498">
        <v>5390000</v>
      </c>
      <c r="G498">
        <v>5</v>
      </c>
      <c r="H498">
        <v>5</v>
      </c>
      <c r="I498">
        <v>4394</v>
      </c>
      <c r="J498">
        <v>8284</v>
      </c>
      <c r="K498">
        <v>1934</v>
      </c>
      <c r="L498">
        <v>38</v>
      </c>
      <c r="M498">
        <v>1227</v>
      </c>
      <c r="N498" t="s">
        <v>21</v>
      </c>
      <c r="O498">
        <v>25.840517599999998</v>
      </c>
      <c r="P498">
        <v>-80.125127800000001</v>
      </c>
      <c r="Q498">
        <v>1.5086728653974026</v>
      </c>
    </row>
    <row r="499" spans="1:17" hidden="1" x14ac:dyDescent="0.3">
      <c r="A499" t="s">
        <v>17</v>
      </c>
      <c r="B499" t="s">
        <v>796</v>
      </c>
      <c r="C499" t="s">
        <v>695</v>
      </c>
      <c r="D499" t="s">
        <v>689</v>
      </c>
      <c r="E499">
        <v>33140</v>
      </c>
      <c r="F499">
        <v>3595000</v>
      </c>
      <c r="G499">
        <v>3</v>
      </c>
      <c r="H499">
        <v>4</v>
      </c>
      <c r="I499">
        <v>2527</v>
      </c>
      <c r="J499">
        <v>7813</v>
      </c>
      <c r="K499">
        <v>1951</v>
      </c>
      <c r="L499">
        <v>2</v>
      </c>
      <c r="M499">
        <v>1423</v>
      </c>
      <c r="N499" t="s">
        <v>21</v>
      </c>
      <c r="O499">
        <v>25.842058000000002</v>
      </c>
      <c r="P499">
        <v>-80.130275100000006</v>
      </c>
      <c r="Q499">
        <v>1.3878881790706443</v>
      </c>
    </row>
    <row r="500" spans="1:17" hidden="1" x14ac:dyDescent="0.3">
      <c r="A500" t="s">
        <v>17</v>
      </c>
      <c r="B500" t="s">
        <v>797</v>
      </c>
      <c r="C500" t="s">
        <v>695</v>
      </c>
      <c r="D500" t="s">
        <v>689</v>
      </c>
      <c r="E500">
        <v>33140</v>
      </c>
      <c r="F500">
        <v>2700000</v>
      </c>
      <c r="G500">
        <v>4</v>
      </c>
      <c r="H500">
        <v>4.5</v>
      </c>
      <c r="I500">
        <v>2770</v>
      </c>
      <c r="J500">
        <v>6250</v>
      </c>
      <c r="K500">
        <v>1948</v>
      </c>
      <c r="L500">
        <v>37</v>
      </c>
      <c r="M500">
        <v>975</v>
      </c>
      <c r="N500" t="s">
        <v>21</v>
      </c>
      <c r="O500">
        <v>25.8275446</v>
      </c>
      <c r="P500">
        <v>-80.128124499999998</v>
      </c>
      <c r="Q500">
        <v>0.87600603416376521</v>
      </c>
    </row>
    <row r="501" spans="1:17" hidden="1" x14ac:dyDescent="0.3">
      <c r="A501" t="s">
        <v>17</v>
      </c>
      <c r="B501" t="s">
        <v>798</v>
      </c>
      <c r="C501" t="s">
        <v>695</v>
      </c>
      <c r="D501" t="s">
        <v>689</v>
      </c>
      <c r="E501">
        <v>33140</v>
      </c>
      <c r="F501">
        <v>3690000</v>
      </c>
      <c r="G501">
        <v>3</v>
      </c>
      <c r="H501">
        <v>3</v>
      </c>
      <c r="I501">
        <v>2762</v>
      </c>
      <c r="J501">
        <v>6650</v>
      </c>
      <c r="K501">
        <v>1940</v>
      </c>
      <c r="L501">
        <v>23</v>
      </c>
      <c r="M501">
        <v>1336</v>
      </c>
      <c r="N501" t="s">
        <v>21</v>
      </c>
      <c r="O501">
        <v>25.827033499999999</v>
      </c>
      <c r="P501">
        <v>-80.128776500000001</v>
      </c>
      <c r="Q501">
        <v>0.82469930144506942</v>
      </c>
    </row>
    <row r="502" spans="1:17" hidden="1" x14ac:dyDescent="0.3">
      <c r="A502" t="s">
        <v>17</v>
      </c>
      <c r="B502" t="s">
        <v>799</v>
      </c>
      <c r="C502" t="s">
        <v>695</v>
      </c>
      <c r="D502" t="s">
        <v>689</v>
      </c>
      <c r="E502">
        <v>33140</v>
      </c>
      <c r="F502">
        <v>3395000</v>
      </c>
      <c r="G502">
        <v>5</v>
      </c>
      <c r="H502">
        <v>3.5</v>
      </c>
      <c r="I502">
        <v>2761</v>
      </c>
      <c r="J502">
        <v>7425</v>
      </c>
      <c r="K502">
        <v>1951</v>
      </c>
      <c r="L502">
        <v>7</v>
      </c>
      <c r="M502">
        <v>1230</v>
      </c>
      <c r="N502" t="s">
        <v>21</v>
      </c>
      <c r="O502">
        <v>25.840132000000001</v>
      </c>
      <c r="P502">
        <v>-80.131326200000004</v>
      </c>
      <c r="Q502">
        <v>1.5260423198827426</v>
      </c>
    </row>
    <row r="503" spans="1:17" hidden="1" x14ac:dyDescent="0.3">
      <c r="A503" t="s">
        <v>17</v>
      </c>
      <c r="B503" t="s">
        <v>800</v>
      </c>
      <c r="C503" t="s">
        <v>695</v>
      </c>
      <c r="D503" t="s">
        <v>689</v>
      </c>
      <c r="E503">
        <v>33140</v>
      </c>
      <c r="F503">
        <v>2100000</v>
      </c>
      <c r="G503">
        <v>5</v>
      </c>
      <c r="H503">
        <v>5</v>
      </c>
      <c r="I503">
        <v>3507</v>
      </c>
      <c r="J503">
        <v>10812</v>
      </c>
      <c r="K503">
        <v>1928</v>
      </c>
      <c r="L503">
        <v>134</v>
      </c>
      <c r="M503">
        <v>599</v>
      </c>
      <c r="N503" t="s">
        <v>21</v>
      </c>
      <c r="O503">
        <v>25.8104285</v>
      </c>
      <c r="P503">
        <v>-80.135619500000004</v>
      </c>
      <c r="Q503">
        <v>0.44025693879099381</v>
      </c>
    </row>
    <row r="504" spans="1:17" hidden="1" x14ac:dyDescent="0.3">
      <c r="A504" t="s">
        <v>396</v>
      </c>
      <c r="B504" t="s">
        <v>810</v>
      </c>
      <c r="C504" t="s">
        <v>688</v>
      </c>
      <c r="D504" t="s">
        <v>689</v>
      </c>
      <c r="E504">
        <v>33129</v>
      </c>
      <c r="F504">
        <v>595000</v>
      </c>
      <c r="G504">
        <v>1</v>
      </c>
      <c r="H504">
        <v>1</v>
      </c>
      <c r="I504">
        <v>494</v>
      </c>
      <c r="K504">
        <v>2023</v>
      </c>
      <c r="L504">
        <v>7</v>
      </c>
      <c r="M504">
        <v>1204</v>
      </c>
      <c r="N504" t="s">
        <v>811</v>
      </c>
      <c r="O504">
        <v>25.765572500000001</v>
      </c>
      <c r="P504">
        <v>-80.198163699999995</v>
      </c>
      <c r="Q504">
        <v>0.82257925202704874</v>
      </c>
    </row>
    <row r="505" spans="1:17" hidden="1" x14ac:dyDescent="0.3">
      <c r="A505" t="s">
        <v>396</v>
      </c>
      <c r="B505" t="s">
        <v>812</v>
      </c>
      <c r="C505" t="s">
        <v>688</v>
      </c>
      <c r="D505" t="s">
        <v>689</v>
      </c>
      <c r="E505">
        <v>33129</v>
      </c>
      <c r="F505">
        <v>1100000</v>
      </c>
      <c r="G505">
        <v>3</v>
      </c>
      <c r="H505">
        <v>3</v>
      </c>
      <c r="I505">
        <v>1527</v>
      </c>
      <c r="K505">
        <v>2020</v>
      </c>
      <c r="L505">
        <v>142</v>
      </c>
      <c r="M505">
        <v>720</v>
      </c>
      <c r="N505" t="s">
        <v>500</v>
      </c>
      <c r="O505">
        <v>25.7635109</v>
      </c>
      <c r="P505">
        <v>-80.203261400000002</v>
      </c>
      <c r="Q505">
        <v>0.80209084996700986</v>
      </c>
    </row>
    <row r="506" spans="1:17" hidden="1" x14ac:dyDescent="0.3">
      <c r="A506" t="s">
        <v>396</v>
      </c>
      <c r="B506" t="s">
        <v>813</v>
      </c>
      <c r="C506" t="s">
        <v>688</v>
      </c>
      <c r="D506" t="s">
        <v>689</v>
      </c>
      <c r="E506">
        <v>33130</v>
      </c>
      <c r="F506">
        <v>529000</v>
      </c>
      <c r="G506">
        <v>2</v>
      </c>
      <c r="H506">
        <v>2</v>
      </c>
      <c r="I506">
        <v>1009</v>
      </c>
      <c r="K506">
        <v>2004</v>
      </c>
      <c r="L506">
        <v>34</v>
      </c>
      <c r="M506">
        <v>524</v>
      </c>
      <c r="N506" t="s">
        <v>814</v>
      </c>
      <c r="O506">
        <v>25.773263199999999</v>
      </c>
      <c r="P506">
        <v>-80.201946000000007</v>
      </c>
      <c r="Q506">
        <v>1.3915830613160658</v>
      </c>
    </row>
    <row r="507" spans="1:17" hidden="1" x14ac:dyDescent="0.3">
      <c r="A507" t="s">
        <v>396</v>
      </c>
      <c r="B507" t="s">
        <v>815</v>
      </c>
      <c r="C507" t="s">
        <v>688</v>
      </c>
      <c r="D507" t="s">
        <v>689</v>
      </c>
      <c r="E507">
        <v>33130</v>
      </c>
      <c r="F507">
        <v>415000</v>
      </c>
      <c r="G507">
        <v>1</v>
      </c>
      <c r="H507">
        <v>1</v>
      </c>
      <c r="I507">
        <v>696</v>
      </c>
      <c r="K507">
        <v>2004</v>
      </c>
      <c r="L507">
        <v>94</v>
      </c>
      <c r="M507">
        <v>596</v>
      </c>
      <c r="N507" t="s">
        <v>816</v>
      </c>
      <c r="O507">
        <v>25.773263199999999</v>
      </c>
      <c r="P507">
        <v>-80.201946000000007</v>
      </c>
      <c r="Q507">
        <v>1.3915830613160658</v>
      </c>
    </row>
    <row r="508" spans="1:17" hidden="1" x14ac:dyDescent="0.3">
      <c r="A508" t="s">
        <v>396</v>
      </c>
      <c r="B508" t="s">
        <v>817</v>
      </c>
      <c r="C508" t="s">
        <v>688</v>
      </c>
      <c r="D508" t="s">
        <v>689</v>
      </c>
      <c r="E508">
        <v>33130</v>
      </c>
      <c r="F508">
        <v>890000</v>
      </c>
      <c r="G508">
        <v>3</v>
      </c>
      <c r="H508">
        <v>2</v>
      </c>
      <c r="I508">
        <v>1418</v>
      </c>
      <c r="K508">
        <v>2004</v>
      </c>
      <c r="L508">
        <v>7</v>
      </c>
      <c r="M508">
        <v>628</v>
      </c>
      <c r="N508" t="s">
        <v>818</v>
      </c>
      <c r="O508">
        <v>25.773263199999999</v>
      </c>
      <c r="P508">
        <v>-80.201946000000007</v>
      </c>
      <c r="Q508">
        <v>1.3915830613160658</v>
      </c>
    </row>
    <row r="509" spans="1:17" hidden="1" x14ac:dyDescent="0.3">
      <c r="A509" t="s">
        <v>396</v>
      </c>
      <c r="B509" t="s">
        <v>819</v>
      </c>
      <c r="C509" t="s">
        <v>688</v>
      </c>
      <c r="D509" t="s">
        <v>689</v>
      </c>
      <c r="E509">
        <v>33130</v>
      </c>
      <c r="F509">
        <v>580000</v>
      </c>
      <c r="G509">
        <v>2</v>
      </c>
      <c r="H509">
        <v>2</v>
      </c>
      <c r="I509">
        <v>933</v>
      </c>
      <c r="K509">
        <v>2016</v>
      </c>
      <c r="L509">
        <v>72</v>
      </c>
      <c r="M509">
        <v>622</v>
      </c>
      <c r="N509" t="s">
        <v>820</v>
      </c>
      <c r="O509">
        <v>25.764054699999999</v>
      </c>
      <c r="P509">
        <v>-80.197705999999997</v>
      </c>
      <c r="Q509">
        <v>0.71474615803202557</v>
      </c>
    </row>
    <row r="510" spans="1:17" hidden="1" x14ac:dyDescent="0.3">
      <c r="A510" t="s">
        <v>396</v>
      </c>
      <c r="B510" t="s">
        <v>821</v>
      </c>
      <c r="C510" t="s">
        <v>688</v>
      </c>
      <c r="D510" t="s">
        <v>689</v>
      </c>
      <c r="E510">
        <v>33130</v>
      </c>
      <c r="F510">
        <v>420000</v>
      </c>
      <c r="G510">
        <v>1</v>
      </c>
      <c r="H510">
        <v>1</v>
      </c>
      <c r="I510">
        <v>722</v>
      </c>
      <c r="K510">
        <v>2016</v>
      </c>
      <c r="L510">
        <v>123</v>
      </c>
      <c r="M510">
        <v>582</v>
      </c>
      <c r="N510" t="s">
        <v>822</v>
      </c>
      <c r="O510">
        <v>25.764054699999999</v>
      </c>
      <c r="P510">
        <v>-80.197705999999997</v>
      </c>
      <c r="Q510">
        <v>0.71474615803202557</v>
      </c>
    </row>
    <row r="511" spans="1:17" hidden="1" x14ac:dyDescent="0.3">
      <c r="A511" t="s">
        <v>396</v>
      </c>
      <c r="B511" t="s">
        <v>823</v>
      </c>
      <c r="C511" t="s">
        <v>688</v>
      </c>
      <c r="D511" t="s">
        <v>689</v>
      </c>
      <c r="E511">
        <v>33130</v>
      </c>
      <c r="F511">
        <v>299000</v>
      </c>
      <c r="G511">
        <v>1</v>
      </c>
      <c r="H511">
        <v>1</v>
      </c>
      <c r="I511">
        <v>635</v>
      </c>
      <c r="K511">
        <v>2005</v>
      </c>
      <c r="L511">
        <v>111</v>
      </c>
      <c r="M511">
        <v>471</v>
      </c>
      <c r="N511" t="s">
        <v>824</v>
      </c>
      <c r="O511">
        <v>25.772525399999999</v>
      </c>
      <c r="P511">
        <v>-80.204638500000001</v>
      </c>
      <c r="Q511">
        <v>1.396380034080551</v>
      </c>
    </row>
    <row r="512" spans="1:17" hidden="1" x14ac:dyDescent="0.3">
      <c r="A512" t="s">
        <v>396</v>
      </c>
      <c r="B512" t="s">
        <v>825</v>
      </c>
      <c r="C512" t="s">
        <v>688</v>
      </c>
      <c r="D512" t="s">
        <v>689</v>
      </c>
      <c r="E512">
        <v>33130</v>
      </c>
      <c r="F512">
        <v>770000</v>
      </c>
      <c r="G512">
        <v>2</v>
      </c>
      <c r="H512">
        <v>2</v>
      </c>
      <c r="I512">
        <v>1195</v>
      </c>
      <c r="K512">
        <v>2015</v>
      </c>
      <c r="L512">
        <v>569</v>
      </c>
      <c r="M512">
        <v>644</v>
      </c>
      <c r="N512" t="s">
        <v>826</v>
      </c>
      <c r="O512">
        <v>25.7632808</v>
      </c>
      <c r="P512">
        <v>-80.193546499999997</v>
      </c>
      <c r="Q512">
        <v>0.67559228948369499</v>
      </c>
    </row>
    <row r="513" spans="1:17" hidden="1" x14ac:dyDescent="0.3">
      <c r="A513" t="s">
        <v>396</v>
      </c>
      <c r="B513" t="s">
        <v>827</v>
      </c>
      <c r="C513" t="s">
        <v>688</v>
      </c>
      <c r="D513" t="s">
        <v>689</v>
      </c>
      <c r="E513">
        <v>33130</v>
      </c>
      <c r="F513">
        <v>540000</v>
      </c>
      <c r="G513">
        <v>1</v>
      </c>
      <c r="H513">
        <v>1</v>
      </c>
      <c r="I513">
        <v>812</v>
      </c>
      <c r="K513">
        <v>2015</v>
      </c>
      <c r="L513">
        <v>3</v>
      </c>
      <c r="M513">
        <v>665</v>
      </c>
      <c r="N513" t="s">
        <v>828</v>
      </c>
      <c r="O513">
        <v>25.7632808</v>
      </c>
      <c r="P513">
        <v>-80.193546499999997</v>
      </c>
      <c r="Q513">
        <v>0.67559228948369499</v>
      </c>
    </row>
    <row r="514" spans="1:17" hidden="1" x14ac:dyDescent="0.3">
      <c r="A514" t="s">
        <v>396</v>
      </c>
      <c r="B514" t="s">
        <v>829</v>
      </c>
      <c r="C514" t="s">
        <v>688</v>
      </c>
      <c r="D514" t="s">
        <v>689</v>
      </c>
      <c r="E514">
        <v>33130</v>
      </c>
      <c r="F514">
        <v>699000</v>
      </c>
      <c r="G514">
        <v>2</v>
      </c>
      <c r="H514">
        <v>2</v>
      </c>
      <c r="I514">
        <v>910</v>
      </c>
      <c r="K514">
        <v>2015</v>
      </c>
      <c r="L514">
        <v>246</v>
      </c>
      <c r="M514">
        <v>768</v>
      </c>
      <c r="N514" t="s">
        <v>830</v>
      </c>
      <c r="O514">
        <v>25.7632808</v>
      </c>
      <c r="P514">
        <v>-80.193546499999997</v>
      </c>
      <c r="Q514">
        <v>0.67559228948369499</v>
      </c>
    </row>
    <row r="515" spans="1:17" hidden="1" x14ac:dyDescent="0.3">
      <c r="A515" t="s">
        <v>396</v>
      </c>
      <c r="B515" t="s">
        <v>831</v>
      </c>
      <c r="C515" t="s">
        <v>688</v>
      </c>
      <c r="D515" t="s">
        <v>689</v>
      </c>
      <c r="E515">
        <v>33130</v>
      </c>
      <c r="F515">
        <v>829900</v>
      </c>
      <c r="G515">
        <v>2</v>
      </c>
      <c r="H515">
        <v>2</v>
      </c>
      <c r="I515">
        <v>910</v>
      </c>
      <c r="K515">
        <v>2015</v>
      </c>
      <c r="L515">
        <v>258</v>
      </c>
      <c r="M515">
        <v>912</v>
      </c>
      <c r="N515" t="s">
        <v>832</v>
      </c>
      <c r="O515">
        <v>25.7632808</v>
      </c>
      <c r="P515">
        <v>-80.193546499999997</v>
      </c>
      <c r="Q515">
        <v>0.67559228948369499</v>
      </c>
    </row>
    <row r="516" spans="1:17" hidden="1" x14ac:dyDescent="0.3">
      <c r="A516" t="s">
        <v>396</v>
      </c>
      <c r="B516" t="s">
        <v>833</v>
      </c>
      <c r="C516" t="s">
        <v>688</v>
      </c>
      <c r="D516" t="s">
        <v>689</v>
      </c>
      <c r="E516">
        <v>33130</v>
      </c>
      <c r="F516">
        <v>565000</v>
      </c>
      <c r="G516">
        <v>1</v>
      </c>
      <c r="H516">
        <v>1</v>
      </c>
      <c r="I516">
        <v>977</v>
      </c>
      <c r="K516">
        <v>2014</v>
      </c>
      <c r="L516">
        <v>477</v>
      </c>
      <c r="M516">
        <v>578</v>
      </c>
      <c r="N516" t="s">
        <v>834</v>
      </c>
      <c r="O516">
        <v>25.7632808</v>
      </c>
      <c r="P516">
        <v>-80.193546499999997</v>
      </c>
      <c r="Q516">
        <v>0.67559228948369499</v>
      </c>
    </row>
    <row r="517" spans="1:17" hidden="1" x14ac:dyDescent="0.3">
      <c r="A517" t="s">
        <v>396</v>
      </c>
      <c r="B517" t="s">
        <v>835</v>
      </c>
      <c r="C517" t="s">
        <v>688</v>
      </c>
      <c r="D517" t="s">
        <v>689</v>
      </c>
      <c r="E517">
        <v>33130</v>
      </c>
      <c r="F517">
        <v>630000</v>
      </c>
      <c r="G517">
        <v>2</v>
      </c>
      <c r="H517">
        <v>2</v>
      </c>
      <c r="I517">
        <v>1013</v>
      </c>
      <c r="K517">
        <v>2008</v>
      </c>
      <c r="L517">
        <v>17</v>
      </c>
      <c r="M517">
        <v>622</v>
      </c>
      <c r="N517" t="s">
        <v>629</v>
      </c>
      <c r="O517">
        <v>25.7628418</v>
      </c>
      <c r="P517">
        <v>-80.194654999999997</v>
      </c>
      <c r="Q517">
        <v>0.63212156479860915</v>
      </c>
    </row>
    <row r="518" spans="1:17" hidden="1" x14ac:dyDescent="0.3">
      <c r="A518" t="s">
        <v>396</v>
      </c>
      <c r="B518" t="s">
        <v>836</v>
      </c>
      <c r="C518" t="s">
        <v>688</v>
      </c>
      <c r="D518" t="s">
        <v>689</v>
      </c>
      <c r="E518">
        <v>33130</v>
      </c>
      <c r="F518">
        <v>449000</v>
      </c>
      <c r="G518">
        <v>1</v>
      </c>
      <c r="H518">
        <v>1</v>
      </c>
      <c r="I518">
        <v>707</v>
      </c>
      <c r="K518">
        <v>2008</v>
      </c>
      <c r="L518">
        <v>177</v>
      </c>
      <c r="M518">
        <v>635</v>
      </c>
      <c r="N518" t="s">
        <v>837</v>
      </c>
      <c r="O518">
        <v>25.7628418</v>
      </c>
      <c r="P518">
        <v>-80.194654999999997</v>
      </c>
      <c r="Q518">
        <v>0.63212156479860915</v>
      </c>
    </row>
    <row r="519" spans="1:17" hidden="1" x14ac:dyDescent="0.3">
      <c r="A519" t="s">
        <v>396</v>
      </c>
      <c r="B519" t="s">
        <v>838</v>
      </c>
      <c r="C519" t="s">
        <v>688</v>
      </c>
      <c r="D519" t="s">
        <v>689</v>
      </c>
      <c r="E519">
        <v>33130</v>
      </c>
      <c r="F519">
        <v>629990</v>
      </c>
      <c r="G519">
        <v>2</v>
      </c>
      <c r="H519">
        <v>2</v>
      </c>
      <c r="I519">
        <v>1104</v>
      </c>
      <c r="K519">
        <v>2008</v>
      </c>
      <c r="L519">
        <v>83</v>
      </c>
      <c r="M519">
        <v>571</v>
      </c>
      <c r="N519" t="s">
        <v>839</v>
      </c>
      <c r="O519">
        <v>25.7628418</v>
      </c>
      <c r="P519">
        <v>-80.194654999999997</v>
      </c>
      <c r="Q519">
        <v>0.63212156479860915</v>
      </c>
    </row>
    <row r="520" spans="1:17" hidden="1" x14ac:dyDescent="0.3">
      <c r="A520" t="s">
        <v>396</v>
      </c>
      <c r="B520" t="s">
        <v>840</v>
      </c>
      <c r="C520" t="s">
        <v>688</v>
      </c>
      <c r="D520" t="s">
        <v>689</v>
      </c>
      <c r="E520">
        <v>33130</v>
      </c>
      <c r="F520">
        <v>609000</v>
      </c>
      <c r="G520">
        <v>2</v>
      </c>
      <c r="H520">
        <v>2</v>
      </c>
      <c r="I520">
        <v>1106</v>
      </c>
      <c r="K520">
        <v>2008</v>
      </c>
      <c r="L520">
        <v>78</v>
      </c>
      <c r="M520">
        <v>551</v>
      </c>
      <c r="N520" t="s">
        <v>841</v>
      </c>
      <c r="O520">
        <v>25.7628418</v>
      </c>
      <c r="P520">
        <v>-80.194654999999997</v>
      </c>
      <c r="Q520">
        <v>0.63212156479860915</v>
      </c>
    </row>
    <row r="521" spans="1:17" hidden="1" x14ac:dyDescent="0.3">
      <c r="A521" t="s">
        <v>396</v>
      </c>
      <c r="B521" t="s">
        <v>842</v>
      </c>
      <c r="C521" t="s">
        <v>688</v>
      </c>
      <c r="D521" t="s">
        <v>689</v>
      </c>
      <c r="E521">
        <v>33130</v>
      </c>
      <c r="F521">
        <v>684900</v>
      </c>
      <c r="G521">
        <v>2</v>
      </c>
      <c r="H521">
        <v>2</v>
      </c>
      <c r="I521">
        <v>1106</v>
      </c>
      <c r="K521">
        <v>2008</v>
      </c>
      <c r="L521">
        <v>252</v>
      </c>
      <c r="M521">
        <v>619</v>
      </c>
      <c r="N521" t="s">
        <v>814</v>
      </c>
      <c r="O521">
        <v>25.772670999999999</v>
      </c>
      <c r="P521">
        <v>-80.213456399999998</v>
      </c>
      <c r="Q521">
        <v>1.6892059071351402</v>
      </c>
    </row>
    <row r="522" spans="1:17" hidden="1" x14ac:dyDescent="0.3">
      <c r="A522" t="s">
        <v>396</v>
      </c>
      <c r="B522" t="s">
        <v>843</v>
      </c>
      <c r="C522" t="s">
        <v>688</v>
      </c>
      <c r="D522" t="s">
        <v>689</v>
      </c>
      <c r="E522">
        <v>33130</v>
      </c>
      <c r="F522">
        <v>690000</v>
      </c>
      <c r="G522">
        <v>2</v>
      </c>
      <c r="H522">
        <v>2</v>
      </c>
      <c r="I522">
        <v>1024</v>
      </c>
      <c r="K522">
        <v>2008</v>
      </c>
      <c r="L522">
        <v>135</v>
      </c>
      <c r="M522">
        <v>674</v>
      </c>
      <c r="N522" t="s">
        <v>844</v>
      </c>
      <c r="O522">
        <v>25.7628418</v>
      </c>
      <c r="P522">
        <v>-80.194654999999997</v>
      </c>
      <c r="Q522">
        <v>0.63212156479860915</v>
      </c>
    </row>
    <row r="523" spans="1:17" hidden="1" x14ac:dyDescent="0.3">
      <c r="A523" t="s">
        <v>396</v>
      </c>
      <c r="B523" t="s">
        <v>845</v>
      </c>
      <c r="C523" t="s">
        <v>688</v>
      </c>
      <c r="D523" t="s">
        <v>689</v>
      </c>
      <c r="E523">
        <v>33130</v>
      </c>
      <c r="F523">
        <v>690000</v>
      </c>
      <c r="G523">
        <v>2</v>
      </c>
      <c r="H523">
        <v>2</v>
      </c>
      <c r="I523">
        <v>1106</v>
      </c>
      <c r="K523">
        <v>2008</v>
      </c>
      <c r="L523">
        <v>320</v>
      </c>
      <c r="M523">
        <v>624</v>
      </c>
      <c r="N523" t="s">
        <v>846</v>
      </c>
      <c r="O523">
        <v>25.772681299999999</v>
      </c>
      <c r="P523">
        <v>-80.213419999999999</v>
      </c>
      <c r="Q523">
        <v>1.6883167150488532</v>
      </c>
    </row>
    <row r="524" spans="1:17" hidden="1" x14ac:dyDescent="0.3">
      <c r="A524" t="s">
        <v>396</v>
      </c>
      <c r="B524" t="s">
        <v>847</v>
      </c>
      <c r="C524" t="s">
        <v>688</v>
      </c>
      <c r="D524" t="s">
        <v>689</v>
      </c>
      <c r="E524">
        <v>33130</v>
      </c>
      <c r="F524">
        <v>550000</v>
      </c>
      <c r="G524">
        <v>2</v>
      </c>
      <c r="H524">
        <v>2</v>
      </c>
      <c r="I524">
        <v>1023</v>
      </c>
      <c r="K524">
        <v>2004</v>
      </c>
      <c r="L524">
        <v>42</v>
      </c>
      <c r="M524">
        <v>538</v>
      </c>
      <c r="N524" t="s">
        <v>848</v>
      </c>
      <c r="O524">
        <v>25.762418</v>
      </c>
      <c r="P524">
        <v>-80.193669799999995</v>
      </c>
      <c r="Q524">
        <v>0.61594911328081237</v>
      </c>
    </row>
    <row r="525" spans="1:17" hidden="1" x14ac:dyDescent="0.3">
      <c r="A525" t="s">
        <v>396</v>
      </c>
      <c r="B525" t="s">
        <v>849</v>
      </c>
      <c r="C525" t="s">
        <v>688</v>
      </c>
      <c r="D525" t="s">
        <v>689</v>
      </c>
      <c r="E525">
        <v>33130</v>
      </c>
      <c r="F525">
        <v>689000</v>
      </c>
      <c r="G525">
        <v>2</v>
      </c>
      <c r="H525">
        <v>2</v>
      </c>
      <c r="I525">
        <v>868</v>
      </c>
      <c r="K525">
        <v>2016</v>
      </c>
      <c r="L525">
        <v>223</v>
      </c>
      <c r="M525">
        <v>794</v>
      </c>
      <c r="N525" t="s">
        <v>850</v>
      </c>
      <c r="O525">
        <v>25.7612047</v>
      </c>
      <c r="P525">
        <v>-80.193596600000006</v>
      </c>
      <c r="Q525">
        <v>0.53668561739022858</v>
      </c>
    </row>
    <row r="526" spans="1:17" hidden="1" x14ac:dyDescent="0.3">
      <c r="A526" t="s">
        <v>396</v>
      </c>
      <c r="B526" t="s">
        <v>851</v>
      </c>
      <c r="C526" t="s">
        <v>688</v>
      </c>
      <c r="D526" t="s">
        <v>689</v>
      </c>
      <c r="E526">
        <v>33130</v>
      </c>
      <c r="F526">
        <v>995000</v>
      </c>
      <c r="G526">
        <v>3</v>
      </c>
      <c r="H526">
        <v>2.5</v>
      </c>
      <c r="I526">
        <v>1154</v>
      </c>
      <c r="K526">
        <v>2016</v>
      </c>
      <c r="L526">
        <v>119</v>
      </c>
      <c r="M526">
        <v>862</v>
      </c>
      <c r="N526" t="s">
        <v>852</v>
      </c>
      <c r="O526">
        <v>25.7612047</v>
      </c>
      <c r="P526">
        <v>-80.193596600000006</v>
      </c>
      <c r="Q526">
        <v>0.53668561739022858</v>
      </c>
    </row>
    <row r="527" spans="1:17" hidden="1" x14ac:dyDescent="0.3">
      <c r="A527" t="s">
        <v>396</v>
      </c>
      <c r="B527" t="s">
        <v>853</v>
      </c>
      <c r="C527" t="s">
        <v>688</v>
      </c>
      <c r="D527" t="s">
        <v>689</v>
      </c>
      <c r="E527">
        <v>33130</v>
      </c>
      <c r="F527">
        <v>555000</v>
      </c>
      <c r="G527">
        <v>1</v>
      </c>
      <c r="H527">
        <v>1.5</v>
      </c>
      <c r="I527">
        <v>649</v>
      </c>
      <c r="K527">
        <v>2016</v>
      </c>
      <c r="L527">
        <v>38</v>
      </c>
      <c r="M527">
        <v>855</v>
      </c>
      <c r="N527" t="s">
        <v>854</v>
      </c>
      <c r="O527">
        <v>25.7612047</v>
      </c>
      <c r="P527">
        <v>-80.193596600000006</v>
      </c>
      <c r="Q527">
        <v>0.53668561739022858</v>
      </c>
    </row>
    <row r="528" spans="1:17" hidden="1" x14ac:dyDescent="0.3">
      <c r="A528" t="s">
        <v>396</v>
      </c>
      <c r="B528" t="s">
        <v>855</v>
      </c>
      <c r="C528" t="s">
        <v>688</v>
      </c>
      <c r="D528" t="s">
        <v>689</v>
      </c>
      <c r="E528">
        <v>33130</v>
      </c>
      <c r="F528">
        <v>1249000</v>
      </c>
      <c r="G528">
        <v>2</v>
      </c>
      <c r="H528">
        <v>2</v>
      </c>
      <c r="I528">
        <v>1279</v>
      </c>
      <c r="K528">
        <v>2016</v>
      </c>
      <c r="L528">
        <v>111</v>
      </c>
      <c r="M528">
        <v>977</v>
      </c>
      <c r="N528" t="s">
        <v>856</v>
      </c>
      <c r="O528">
        <v>25.7612047</v>
      </c>
      <c r="P528">
        <v>-80.193596600000006</v>
      </c>
      <c r="Q528">
        <v>0.53668561739022858</v>
      </c>
    </row>
    <row r="529" spans="1:17" hidden="1" x14ac:dyDescent="0.3">
      <c r="A529" t="s">
        <v>396</v>
      </c>
      <c r="B529" t="s">
        <v>857</v>
      </c>
      <c r="C529" t="s">
        <v>688</v>
      </c>
      <c r="D529" t="s">
        <v>689</v>
      </c>
      <c r="E529">
        <v>33130</v>
      </c>
      <c r="F529">
        <v>1899000</v>
      </c>
      <c r="G529">
        <v>3</v>
      </c>
      <c r="H529">
        <v>2.5</v>
      </c>
      <c r="I529">
        <v>1711</v>
      </c>
      <c r="K529">
        <v>2016</v>
      </c>
      <c r="L529">
        <v>113</v>
      </c>
      <c r="M529">
        <v>1110</v>
      </c>
      <c r="N529" t="s">
        <v>858</v>
      </c>
      <c r="O529">
        <v>25.7612047</v>
      </c>
      <c r="P529">
        <v>-80.193596600000006</v>
      </c>
      <c r="Q529">
        <v>0.53668561739022858</v>
      </c>
    </row>
    <row r="530" spans="1:17" hidden="1" x14ac:dyDescent="0.3">
      <c r="A530" t="s">
        <v>396</v>
      </c>
      <c r="B530" t="s">
        <v>861</v>
      </c>
      <c r="C530" t="s">
        <v>688</v>
      </c>
      <c r="D530" t="s">
        <v>689</v>
      </c>
      <c r="E530">
        <v>33130</v>
      </c>
      <c r="F530">
        <v>410000</v>
      </c>
      <c r="G530">
        <v>1</v>
      </c>
      <c r="H530">
        <v>1</v>
      </c>
      <c r="I530">
        <v>783</v>
      </c>
      <c r="K530">
        <v>2007</v>
      </c>
      <c r="L530">
        <v>72</v>
      </c>
      <c r="M530">
        <v>524</v>
      </c>
      <c r="N530" t="s">
        <v>862</v>
      </c>
      <c r="O530">
        <v>25.768167800000001</v>
      </c>
      <c r="P530">
        <v>-80.1969651</v>
      </c>
      <c r="Q530">
        <v>0.99392134101246254</v>
      </c>
    </row>
    <row r="531" spans="1:17" hidden="1" x14ac:dyDescent="0.3">
      <c r="A531" t="s">
        <v>396</v>
      </c>
      <c r="B531" t="s">
        <v>863</v>
      </c>
      <c r="C531" t="s">
        <v>688</v>
      </c>
      <c r="D531" t="s">
        <v>689</v>
      </c>
      <c r="E531">
        <v>33130</v>
      </c>
      <c r="F531">
        <v>299900</v>
      </c>
      <c r="G531">
        <v>2</v>
      </c>
      <c r="H531">
        <v>1</v>
      </c>
      <c r="I531">
        <v>679</v>
      </c>
      <c r="K531">
        <v>2005</v>
      </c>
      <c r="L531">
        <v>90</v>
      </c>
      <c r="M531">
        <v>442</v>
      </c>
      <c r="N531" t="s">
        <v>864</v>
      </c>
      <c r="O531">
        <v>25.771283499999999</v>
      </c>
      <c r="P531">
        <v>-80.207860800000006</v>
      </c>
      <c r="Q531">
        <v>1.4092512767776519</v>
      </c>
    </row>
    <row r="532" spans="1:17" hidden="1" x14ac:dyDescent="0.3">
      <c r="A532" t="s">
        <v>396</v>
      </c>
      <c r="B532" t="s">
        <v>865</v>
      </c>
      <c r="C532" t="s">
        <v>688</v>
      </c>
      <c r="D532" t="s">
        <v>689</v>
      </c>
      <c r="E532">
        <v>33130</v>
      </c>
      <c r="F532">
        <v>639000</v>
      </c>
      <c r="G532">
        <v>1</v>
      </c>
      <c r="H532">
        <v>1</v>
      </c>
      <c r="I532">
        <v>574</v>
      </c>
      <c r="K532">
        <v>2023</v>
      </c>
      <c r="L532">
        <v>12</v>
      </c>
      <c r="M532">
        <v>1113</v>
      </c>
      <c r="N532" t="s">
        <v>811</v>
      </c>
      <c r="O532">
        <v>25.765572500000001</v>
      </c>
      <c r="P532">
        <v>-80.198163699999995</v>
      </c>
      <c r="Q532">
        <v>0.82257925202704874</v>
      </c>
    </row>
    <row r="533" spans="1:17" hidden="1" x14ac:dyDescent="0.3">
      <c r="A533" t="s">
        <v>396</v>
      </c>
      <c r="B533" t="s">
        <v>866</v>
      </c>
      <c r="C533" t="s">
        <v>688</v>
      </c>
      <c r="D533" t="s">
        <v>689</v>
      </c>
      <c r="E533">
        <v>33130</v>
      </c>
      <c r="F533">
        <v>540000</v>
      </c>
      <c r="G533">
        <v>1</v>
      </c>
      <c r="H533">
        <v>1</v>
      </c>
      <c r="I533">
        <v>419</v>
      </c>
      <c r="K533">
        <v>2021</v>
      </c>
      <c r="L533">
        <v>14</v>
      </c>
      <c r="M533">
        <v>1289</v>
      </c>
      <c r="N533" t="s">
        <v>867</v>
      </c>
      <c r="O533">
        <v>25.765572500000001</v>
      </c>
      <c r="P533">
        <v>-80.198163699999995</v>
      </c>
      <c r="Q533">
        <v>0.82257925202704874</v>
      </c>
    </row>
    <row r="534" spans="1:17" hidden="1" x14ac:dyDescent="0.3">
      <c r="A534" t="s">
        <v>396</v>
      </c>
      <c r="B534" t="s">
        <v>868</v>
      </c>
      <c r="C534" t="s">
        <v>688</v>
      </c>
      <c r="D534" t="s">
        <v>689</v>
      </c>
      <c r="E534">
        <v>33130</v>
      </c>
      <c r="F534">
        <v>605000</v>
      </c>
      <c r="G534">
        <v>2</v>
      </c>
      <c r="H534">
        <v>2</v>
      </c>
      <c r="I534">
        <v>1075</v>
      </c>
      <c r="K534">
        <v>2008</v>
      </c>
      <c r="L534">
        <v>325</v>
      </c>
      <c r="M534">
        <v>563</v>
      </c>
      <c r="N534" t="s">
        <v>869</v>
      </c>
      <c r="O534">
        <v>25.770455399999999</v>
      </c>
      <c r="P534">
        <v>-80.194262800000004</v>
      </c>
      <c r="Q534">
        <v>1.1571445780813243</v>
      </c>
    </row>
    <row r="535" spans="1:17" hidden="1" x14ac:dyDescent="0.3">
      <c r="A535" t="s">
        <v>396</v>
      </c>
      <c r="B535" t="s">
        <v>870</v>
      </c>
      <c r="C535" t="s">
        <v>688</v>
      </c>
      <c r="D535" t="s">
        <v>689</v>
      </c>
      <c r="E535">
        <v>33130</v>
      </c>
      <c r="F535">
        <v>475000</v>
      </c>
      <c r="G535">
        <v>1</v>
      </c>
      <c r="H535">
        <v>1</v>
      </c>
      <c r="I535">
        <v>704</v>
      </c>
      <c r="K535">
        <v>2008</v>
      </c>
      <c r="L535">
        <v>8</v>
      </c>
      <c r="M535">
        <v>675</v>
      </c>
      <c r="N535" t="s">
        <v>543</v>
      </c>
      <c r="O535">
        <v>25.770455399999999</v>
      </c>
      <c r="P535">
        <v>-80.194262800000004</v>
      </c>
      <c r="Q535">
        <v>1.1571445780813243</v>
      </c>
    </row>
    <row r="536" spans="1:17" hidden="1" x14ac:dyDescent="0.3">
      <c r="A536" t="s">
        <v>396</v>
      </c>
      <c r="B536" t="s">
        <v>871</v>
      </c>
      <c r="C536" t="s">
        <v>688</v>
      </c>
      <c r="D536" t="s">
        <v>689</v>
      </c>
      <c r="E536">
        <v>33130</v>
      </c>
      <c r="F536">
        <v>419000</v>
      </c>
      <c r="G536">
        <v>1</v>
      </c>
      <c r="H536">
        <v>1</v>
      </c>
      <c r="I536">
        <v>740</v>
      </c>
      <c r="K536">
        <v>2008</v>
      </c>
      <c r="L536">
        <v>35</v>
      </c>
      <c r="M536">
        <v>566</v>
      </c>
      <c r="N536" t="s">
        <v>872</v>
      </c>
      <c r="O536">
        <v>25.770455399999999</v>
      </c>
      <c r="P536">
        <v>-80.194262800000004</v>
      </c>
      <c r="Q536">
        <v>1.1571445780813243</v>
      </c>
    </row>
    <row r="537" spans="1:17" hidden="1" x14ac:dyDescent="0.3">
      <c r="A537" t="s">
        <v>396</v>
      </c>
      <c r="B537" t="s">
        <v>873</v>
      </c>
      <c r="C537" t="s">
        <v>688</v>
      </c>
      <c r="D537" t="s">
        <v>689</v>
      </c>
      <c r="E537">
        <v>33130</v>
      </c>
      <c r="F537">
        <v>420000</v>
      </c>
      <c r="G537">
        <v>1</v>
      </c>
      <c r="H537">
        <v>1</v>
      </c>
      <c r="I537">
        <v>768</v>
      </c>
      <c r="K537">
        <v>2008</v>
      </c>
      <c r="L537">
        <v>296</v>
      </c>
      <c r="M537">
        <v>547</v>
      </c>
      <c r="N537" t="s">
        <v>874</v>
      </c>
      <c r="O537">
        <v>25.770455399999999</v>
      </c>
      <c r="P537">
        <v>-80.194262800000004</v>
      </c>
      <c r="Q537">
        <v>1.1571445780813243</v>
      </c>
    </row>
    <row r="538" spans="1:17" hidden="1" x14ac:dyDescent="0.3">
      <c r="A538" t="s">
        <v>396</v>
      </c>
      <c r="B538" t="s">
        <v>879</v>
      </c>
      <c r="C538" t="s">
        <v>688</v>
      </c>
      <c r="D538" t="s">
        <v>689</v>
      </c>
      <c r="E538">
        <v>33130</v>
      </c>
      <c r="F538">
        <v>1230000</v>
      </c>
      <c r="G538">
        <v>3</v>
      </c>
      <c r="H538">
        <v>3</v>
      </c>
      <c r="I538">
        <v>1638</v>
      </c>
      <c r="K538">
        <v>2017</v>
      </c>
      <c r="L538">
        <v>1</v>
      </c>
      <c r="M538">
        <v>751</v>
      </c>
      <c r="N538" t="s">
        <v>880</v>
      </c>
      <c r="O538">
        <v>25.765626399999999</v>
      </c>
      <c r="P538">
        <v>-80.193739199999996</v>
      </c>
      <c r="Q538">
        <v>0.83140083172520551</v>
      </c>
    </row>
    <row r="539" spans="1:17" hidden="1" x14ac:dyDescent="0.3">
      <c r="A539" t="s">
        <v>396</v>
      </c>
      <c r="B539" t="s">
        <v>881</v>
      </c>
      <c r="C539" t="s">
        <v>688</v>
      </c>
      <c r="D539" t="s">
        <v>689</v>
      </c>
      <c r="E539">
        <v>33130</v>
      </c>
      <c r="F539">
        <v>940000</v>
      </c>
      <c r="G539">
        <v>2</v>
      </c>
      <c r="H539">
        <v>2.5</v>
      </c>
      <c r="I539">
        <v>1276</v>
      </c>
      <c r="K539">
        <v>2017</v>
      </c>
      <c r="L539">
        <v>188</v>
      </c>
      <c r="M539">
        <v>737</v>
      </c>
      <c r="N539" t="s">
        <v>882</v>
      </c>
      <c r="O539">
        <v>25.765626399999999</v>
      </c>
      <c r="P539">
        <v>-80.193739199999996</v>
      </c>
      <c r="Q539">
        <v>0.83140083172520551</v>
      </c>
    </row>
    <row r="540" spans="1:17" hidden="1" x14ac:dyDescent="0.3">
      <c r="A540" t="s">
        <v>396</v>
      </c>
      <c r="B540" t="s">
        <v>883</v>
      </c>
      <c r="C540" t="s">
        <v>688</v>
      </c>
      <c r="D540" t="s">
        <v>689</v>
      </c>
      <c r="E540">
        <v>33130</v>
      </c>
      <c r="F540">
        <v>650000</v>
      </c>
      <c r="G540">
        <v>1</v>
      </c>
      <c r="H540">
        <v>2</v>
      </c>
      <c r="I540">
        <v>843</v>
      </c>
      <c r="K540">
        <v>2017</v>
      </c>
      <c r="L540">
        <v>49</v>
      </c>
      <c r="M540">
        <v>771</v>
      </c>
      <c r="N540" t="s">
        <v>884</v>
      </c>
      <c r="O540">
        <v>25.765626399999999</v>
      </c>
      <c r="P540">
        <v>-80.193739199999996</v>
      </c>
      <c r="Q540">
        <v>0.83140083172520551</v>
      </c>
    </row>
    <row r="541" spans="1:17" hidden="1" x14ac:dyDescent="0.3">
      <c r="A541" t="s">
        <v>396</v>
      </c>
      <c r="B541" t="s">
        <v>885</v>
      </c>
      <c r="C541" t="s">
        <v>688</v>
      </c>
      <c r="D541" t="s">
        <v>689</v>
      </c>
      <c r="E541">
        <v>33130</v>
      </c>
      <c r="F541">
        <v>534999</v>
      </c>
      <c r="G541">
        <v>1</v>
      </c>
      <c r="H541">
        <v>1</v>
      </c>
      <c r="I541">
        <v>620</v>
      </c>
      <c r="K541">
        <v>2017</v>
      </c>
      <c r="L541">
        <v>785</v>
      </c>
      <c r="M541">
        <v>863</v>
      </c>
      <c r="N541" t="s">
        <v>886</v>
      </c>
      <c r="O541">
        <v>25.765626399999999</v>
      </c>
      <c r="P541">
        <v>-80.193739199999996</v>
      </c>
      <c r="Q541">
        <v>0.83140083172520551</v>
      </c>
    </row>
    <row r="542" spans="1:17" hidden="1" x14ac:dyDescent="0.3">
      <c r="A542" t="s">
        <v>396</v>
      </c>
      <c r="B542" t="s">
        <v>889</v>
      </c>
      <c r="C542" t="s">
        <v>688</v>
      </c>
      <c r="D542" t="s">
        <v>689</v>
      </c>
      <c r="E542">
        <v>33130</v>
      </c>
      <c r="F542">
        <v>1650000</v>
      </c>
      <c r="G542">
        <v>3</v>
      </c>
      <c r="H542">
        <v>4</v>
      </c>
      <c r="I542">
        <v>1723</v>
      </c>
      <c r="K542">
        <v>2017</v>
      </c>
      <c r="L542">
        <v>212</v>
      </c>
      <c r="M542">
        <v>958</v>
      </c>
      <c r="N542" t="s">
        <v>890</v>
      </c>
      <c r="O542">
        <v>25.765626399999999</v>
      </c>
      <c r="P542">
        <v>-80.193739199999996</v>
      </c>
      <c r="Q542">
        <v>0.83140083172520551</v>
      </c>
    </row>
    <row r="543" spans="1:17" hidden="1" x14ac:dyDescent="0.3">
      <c r="A543" t="s">
        <v>396</v>
      </c>
      <c r="B543" t="s">
        <v>891</v>
      </c>
      <c r="C543" t="s">
        <v>688</v>
      </c>
      <c r="D543" t="s">
        <v>689</v>
      </c>
      <c r="E543">
        <v>33130</v>
      </c>
      <c r="F543">
        <v>329000</v>
      </c>
      <c r="G543">
        <v>1</v>
      </c>
      <c r="H543">
        <v>2</v>
      </c>
      <c r="I543">
        <v>1148</v>
      </c>
      <c r="K543">
        <v>2007</v>
      </c>
      <c r="L543">
        <v>104</v>
      </c>
      <c r="M543">
        <v>287</v>
      </c>
      <c r="N543" t="s">
        <v>457</v>
      </c>
      <c r="O543">
        <v>25.771735799999998</v>
      </c>
      <c r="P543">
        <v>-80.202369500000003</v>
      </c>
      <c r="Q543">
        <v>1.2974255240752748</v>
      </c>
    </row>
    <row r="544" spans="1:17" hidden="1" x14ac:dyDescent="0.3">
      <c r="A544" t="s">
        <v>396</v>
      </c>
      <c r="B544" t="s">
        <v>892</v>
      </c>
      <c r="C544" t="s">
        <v>688</v>
      </c>
      <c r="D544" t="s">
        <v>689</v>
      </c>
      <c r="E544">
        <v>33130</v>
      </c>
      <c r="F544">
        <v>799000</v>
      </c>
      <c r="G544">
        <v>2</v>
      </c>
      <c r="H544">
        <v>2</v>
      </c>
      <c r="I544">
        <v>1053</v>
      </c>
      <c r="K544">
        <v>2017</v>
      </c>
      <c r="L544">
        <v>35</v>
      </c>
      <c r="M544">
        <v>759</v>
      </c>
      <c r="N544" t="s">
        <v>893</v>
      </c>
      <c r="O544">
        <v>25.765625199999999</v>
      </c>
      <c r="P544">
        <v>-80.193870500000003</v>
      </c>
      <c r="Q544">
        <v>0.82985302260628302</v>
      </c>
    </row>
    <row r="545" spans="1:17" hidden="1" x14ac:dyDescent="0.3">
      <c r="A545" t="s">
        <v>396</v>
      </c>
      <c r="B545" t="s">
        <v>894</v>
      </c>
      <c r="C545" t="s">
        <v>688</v>
      </c>
      <c r="D545" t="s">
        <v>689</v>
      </c>
      <c r="E545">
        <v>33130</v>
      </c>
      <c r="F545">
        <v>570000</v>
      </c>
      <c r="G545">
        <v>1</v>
      </c>
      <c r="H545">
        <v>1.5</v>
      </c>
      <c r="I545">
        <v>776</v>
      </c>
      <c r="K545">
        <v>2017</v>
      </c>
      <c r="L545">
        <v>14</v>
      </c>
      <c r="M545">
        <v>735</v>
      </c>
      <c r="N545" t="s">
        <v>895</v>
      </c>
      <c r="O545">
        <v>25.765625199999999</v>
      </c>
      <c r="P545">
        <v>-80.193870500000003</v>
      </c>
      <c r="Q545">
        <v>0.82985302260628302</v>
      </c>
    </row>
    <row r="546" spans="1:17" hidden="1" x14ac:dyDescent="0.3">
      <c r="A546" t="s">
        <v>396</v>
      </c>
      <c r="B546" t="s">
        <v>896</v>
      </c>
      <c r="C546" t="s">
        <v>688</v>
      </c>
      <c r="D546" t="s">
        <v>689</v>
      </c>
      <c r="E546">
        <v>33130</v>
      </c>
      <c r="F546">
        <v>529900</v>
      </c>
      <c r="G546">
        <v>1</v>
      </c>
      <c r="H546">
        <v>1</v>
      </c>
      <c r="I546">
        <v>596</v>
      </c>
      <c r="K546">
        <v>2017</v>
      </c>
      <c r="L546">
        <v>2063</v>
      </c>
      <c r="M546">
        <v>889</v>
      </c>
      <c r="N546" t="s">
        <v>897</v>
      </c>
      <c r="O546">
        <v>25.765625199999999</v>
      </c>
      <c r="P546">
        <v>-80.193870500000003</v>
      </c>
      <c r="Q546">
        <v>0.82985302260628302</v>
      </c>
    </row>
    <row r="547" spans="1:17" hidden="1" x14ac:dyDescent="0.3">
      <c r="A547" t="s">
        <v>396</v>
      </c>
      <c r="B547" t="s">
        <v>898</v>
      </c>
      <c r="C547" t="s">
        <v>688</v>
      </c>
      <c r="D547" t="s">
        <v>689</v>
      </c>
      <c r="E547">
        <v>33130</v>
      </c>
      <c r="F547">
        <v>1469000</v>
      </c>
      <c r="G547">
        <v>3</v>
      </c>
      <c r="H547">
        <v>4</v>
      </c>
      <c r="I547">
        <v>1713</v>
      </c>
      <c r="K547">
        <v>2017</v>
      </c>
      <c r="L547">
        <v>155</v>
      </c>
      <c r="M547">
        <v>858</v>
      </c>
      <c r="N547" t="s">
        <v>899</v>
      </c>
      <c r="O547">
        <v>25.765625199999999</v>
      </c>
      <c r="P547">
        <v>-80.193870500000003</v>
      </c>
      <c r="Q547">
        <v>0.82985302260628302</v>
      </c>
    </row>
    <row r="548" spans="1:17" hidden="1" x14ac:dyDescent="0.3">
      <c r="A548" t="s">
        <v>396</v>
      </c>
      <c r="B548" t="s">
        <v>900</v>
      </c>
      <c r="C548" t="s">
        <v>688</v>
      </c>
      <c r="D548" t="s">
        <v>689</v>
      </c>
      <c r="E548">
        <v>33130</v>
      </c>
      <c r="F548">
        <v>495000</v>
      </c>
      <c r="G548">
        <v>1</v>
      </c>
      <c r="H548">
        <v>1.5</v>
      </c>
      <c r="I548">
        <v>595</v>
      </c>
      <c r="K548">
        <v>2008</v>
      </c>
      <c r="L548">
        <v>97</v>
      </c>
      <c r="M548">
        <v>832</v>
      </c>
      <c r="N548" t="s">
        <v>476</v>
      </c>
      <c r="O548">
        <v>25.7609697</v>
      </c>
      <c r="P548">
        <v>-80.194371700000005</v>
      </c>
      <c r="Q548">
        <v>0.50830672674638611</v>
      </c>
    </row>
    <row r="549" spans="1:17" hidden="1" x14ac:dyDescent="0.3">
      <c r="A549" t="s">
        <v>396</v>
      </c>
      <c r="B549" t="s">
        <v>901</v>
      </c>
      <c r="C549" t="s">
        <v>688</v>
      </c>
      <c r="D549" t="s">
        <v>689</v>
      </c>
      <c r="E549">
        <v>33130</v>
      </c>
      <c r="F549">
        <v>430000</v>
      </c>
      <c r="G549">
        <v>1</v>
      </c>
      <c r="H549">
        <v>1</v>
      </c>
      <c r="I549">
        <v>702</v>
      </c>
      <c r="K549">
        <v>2008</v>
      </c>
      <c r="L549">
        <v>72</v>
      </c>
      <c r="M549">
        <v>613</v>
      </c>
      <c r="N549" t="s">
        <v>902</v>
      </c>
      <c r="O549">
        <v>25.7609697</v>
      </c>
      <c r="P549">
        <v>-80.194371700000005</v>
      </c>
      <c r="Q549">
        <v>0.50830672674638611</v>
      </c>
    </row>
    <row r="550" spans="1:17" hidden="1" x14ac:dyDescent="0.3">
      <c r="A550" t="s">
        <v>396</v>
      </c>
      <c r="B550" t="s">
        <v>903</v>
      </c>
      <c r="C550" t="s">
        <v>688</v>
      </c>
      <c r="D550" t="s">
        <v>689</v>
      </c>
      <c r="E550">
        <v>33130</v>
      </c>
      <c r="F550">
        <v>1595000</v>
      </c>
      <c r="G550">
        <v>3</v>
      </c>
      <c r="H550">
        <v>3.5</v>
      </c>
      <c r="I550">
        <v>2415</v>
      </c>
      <c r="K550">
        <v>2008</v>
      </c>
      <c r="L550">
        <v>75</v>
      </c>
      <c r="M550">
        <v>660</v>
      </c>
      <c r="N550" t="s">
        <v>904</v>
      </c>
      <c r="O550">
        <v>25.7609697</v>
      </c>
      <c r="P550">
        <v>-80.194371700000005</v>
      </c>
      <c r="Q550">
        <v>0.50830672674638611</v>
      </c>
    </row>
    <row r="551" spans="1:17" hidden="1" x14ac:dyDescent="0.3">
      <c r="A551" t="s">
        <v>396</v>
      </c>
      <c r="B551" t="s">
        <v>905</v>
      </c>
      <c r="C551" t="s">
        <v>688</v>
      </c>
      <c r="D551" t="s">
        <v>689</v>
      </c>
      <c r="E551">
        <v>33130</v>
      </c>
      <c r="F551">
        <v>485000</v>
      </c>
      <c r="G551">
        <v>1</v>
      </c>
      <c r="H551">
        <v>1.5</v>
      </c>
      <c r="I551">
        <v>780</v>
      </c>
      <c r="K551">
        <v>2008</v>
      </c>
      <c r="L551">
        <v>7</v>
      </c>
      <c r="M551">
        <v>622</v>
      </c>
      <c r="N551" t="s">
        <v>906</v>
      </c>
      <c r="O551">
        <v>25.7609697</v>
      </c>
      <c r="P551">
        <v>-80.194371700000005</v>
      </c>
      <c r="Q551">
        <v>0.50830672674638611</v>
      </c>
    </row>
    <row r="552" spans="1:17" hidden="1" x14ac:dyDescent="0.3">
      <c r="A552" t="s">
        <v>396</v>
      </c>
      <c r="B552" t="s">
        <v>907</v>
      </c>
      <c r="C552" t="s">
        <v>688</v>
      </c>
      <c r="D552" t="s">
        <v>689</v>
      </c>
      <c r="E552">
        <v>33130</v>
      </c>
      <c r="F552">
        <v>875000</v>
      </c>
      <c r="G552">
        <v>2</v>
      </c>
      <c r="H552">
        <v>3</v>
      </c>
      <c r="I552">
        <v>1293</v>
      </c>
      <c r="K552">
        <v>2008</v>
      </c>
      <c r="L552">
        <v>23</v>
      </c>
      <c r="M552">
        <v>677</v>
      </c>
      <c r="N552" t="s">
        <v>908</v>
      </c>
      <c r="O552">
        <v>25.7609697</v>
      </c>
      <c r="P552">
        <v>-80.194371700000005</v>
      </c>
      <c r="Q552">
        <v>0.50830672674638611</v>
      </c>
    </row>
    <row r="553" spans="1:17" hidden="1" x14ac:dyDescent="0.3">
      <c r="A553" t="s">
        <v>396</v>
      </c>
      <c r="B553" t="s">
        <v>909</v>
      </c>
      <c r="C553" t="s">
        <v>688</v>
      </c>
      <c r="D553" t="s">
        <v>689</v>
      </c>
      <c r="E553">
        <v>33130</v>
      </c>
      <c r="F553">
        <v>550000</v>
      </c>
      <c r="G553">
        <v>1</v>
      </c>
      <c r="H553">
        <v>1.5</v>
      </c>
      <c r="I553">
        <v>785</v>
      </c>
      <c r="K553">
        <v>2008</v>
      </c>
      <c r="L553">
        <v>21</v>
      </c>
      <c r="M553">
        <v>701</v>
      </c>
      <c r="N553" t="s">
        <v>910</v>
      </c>
      <c r="O553">
        <v>25.7609697</v>
      </c>
      <c r="P553">
        <v>-80.194371700000005</v>
      </c>
      <c r="Q553">
        <v>0.50830672674638611</v>
      </c>
    </row>
    <row r="554" spans="1:17" hidden="1" x14ac:dyDescent="0.3">
      <c r="A554" t="s">
        <v>396</v>
      </c>
      <c r="B554" t="s">
        <v>912</v>
      </c>
      <c r="C554" t="s">
        <v>688</v>
      </c>
      <c r="D554" t="s">
        <v>689</v>
      </c>
      <c r="E554">
        <v>33130</v>
      </c>
      <c r="F554">
        <v>1299000</v>
      </c>
      <c r="G554">
        <v>2</v>
      </c>
      <c r="H554">
        <v>2.5</v>
      </c>
      <c r="I554">
        <v>1259</v>
      </c>
      <c r="K554">
        <v>2016</v>
      </c>
      <c r="L554">
        <v>59</v>
      </c>
      <c r="M554">
        <v>1032</v>
      </c>
      <c r="N554" t="s">
        <v>913</v>
      </c>
      <c r="O554">
        <v>25.767897999999999</v>
      </c>
      <c r="P554">
        <v>-80.192301299999997</v>
      </c>
      <c r="Q554">
        <v>1.0038962448493074</v>
      </c>
    </row>
    <row r="555" spans="1:17" hidden="1" x14ac:dyDescent="0.3">
      <c r="A555" t="s">
        <v>396</v>
      </c>
      <c r="B555" t="s">
        <v>914</v>
      </c>
      <c r="C555" t="s">
        <v>688</v>
      </c>
      <c r="D555" t="s">
        <v>689</v>
      </c>
      <c r="E555">
        <v>33130</v>
      </c>
      <c r="F555">
        <v>380500</v>
      </c>
      <c r="G555">
        <v>1</v>
      </c>
      <c r="H555">
        <v>1</v>
      </c>
      <c r="I555">
        <v>638</v>
      </c>
      <c r="K555">
        <v>2006</v>
      </c>
      <c r="L555">
        <v>76</v>
      </c>
      <c r="M555">
        <v>596</v>
      </c>
      <c r="N555" t="s">
        <v>915</v>
      </c>
      <c r="O555">
        <v>25.768041700000001</v>
      </c>
      <c r="P555">
        <v>-80.196131100000002</v>
      </c>
      <c r="Q555">
        <v>0.98407642014227226</v>
      </c>
    </row>
    <row r="556" spans="1:17" hidden="1" x14ac:dyDescent="0.3">
      <c r="A556" t="s">
        <v>396</v>
      </c>
      <c r="B556" t="s">
        <v>916</v>
      </c>
      <c r="C556" t="s">
        <v>688</v>
      </c>
      <c r="D556" t="s">
        <v>689</v>
      </c>
      <c r="E556">
        <v>33130</v>
      </c>
      <c r="F556">
        <v>589900</v>
      </c>
      <c r="G556">
        <v>2</v>
      </c>
      <c r="H556">
        <v>2.5</v>
      </c>
      <c r="I556">
        <v>1113</v>
      </c>
      <c r="K556">
        <v>2006</v>
      </c>
      <c r="L556">
        <v>29</v>
      </c>
      <c r="M556">
        <v>530</v>
      </c>
      <c r="N556" t="s">
        <v>917</v>
      </c>
      <c r="O556">
        <v>25.768041700000001</v>
      </c>
      <c r="P556">
        <v>-80.196131100000002</v>
      </c>
      <c r="Q556">
        <v>0.98407642014227226</v>
      </c>
    </row>
    <row r="557" spans="1:17" hidden="1" x14ac:dyDescent="0.3">
      <c r="A557" t="s">
        <v>396</v>
      </c>
      <c r="B557" t="s">
        <v>918</v>
      </c>
      <c r="C557" t="s">
        <v>688</v>
      </c>
      <c r="D557" t="s">
        <v>689</v>
      </c>
      <c r="E557">
        <v>33130</v>
      </c>
      <c r="F557">
        <v>640000</v>
      </c>
      <c r="G557">
        <v>2</v>
      </c>
      <c r="H557">
        <v>2</v>
      </c>
      <c r="I557">
        <v>1100</v>
      </c>
      <c r="K557">
        <v>2008</v>
      </c>
      <c r="L557">
        <v>37</v>
      </c>
      <c r="M557">
        <v>582</v>
      </c>
      <c r="N557" t="s">
        <v>919</v>
      </c>
      <c r="O557">
        <v>25.762635400000001</v>
      </c>
      <c r="P557">
        <v>-80.194643499999998</v>
      </c>
      <c r="Q557">
        <v>0.6181413279521133</v>
      </c>
    </row>
    <row r="558" spans="1:17" hidden="1" x14ac:dyDescent="0.3">
      <c r="A558" t="s">
        <v>396</v>
      </c>
      <c r="B558" t="s">
        <v>920</v>
      </c>
      <c r="C558" t="s">
        <v>688</v>
      </c>
      <c r="D558" t="s">
        <v>689</v>
      </c>
      <c r="E558">
        <v>33130</v>
      </c>
      <c r="F558">
        <v>484999</v>
      </c>
      <c r="G558">
        <v>1</v>
      </c>
      <c r="H558">
        <v>1</v>
      </c>
      <c r="I558">
        <v>707</v>
      </c>
      <c r="K558">
        <v>2008</v>
      </c>
      <c r="L558">
        <v>45</v>
      </c>
      <c r="M558">
        <v>686</v>
      </c>
      <c r="N558" t="s">
        <v>921</v>
      </c>
      <c r="O558">
        <v>25.762635400000001</v>
      </c>
      <c r="P558">
        <v>-80.194643499999998</v>
      </c>
      <c r="Q558">
        <v>0.6181413279521133</v>
      </c>
    </row>
    <row r="559" spans="1:17" hidden="1" x14ac:dyDescent="0.3">
      <c r="A559" t="s">
        <v>396</v>
      </c>
      <c r="B559" t="s">
        <v>922</v>
      </c>
      <c r="C559" t="s">
        <v>688</v>
      </c>
      <c r="D559" t="s">
        <v>689</v>
      </c>
      <c r="E559">
        <v>33130</v>
      </c>
      <c r="F559">
        <v>1000000</v>
      </c>
      <c r="G559">
        <v>2</v>
      </c>
      <c r="H559">
        <v>2.5</v>
      </c>
      <c r="I559">
        <v>1119</v>
      </c>
      <c r="K559">
        <v>2018</v>
      </c>
      <c r="L559">
        <v>41</v>
      </c>
      <c r="M559">
        <v>894</v>
      </c>
      <c r="N559" t="s">
        <v>923</v>
      </c>
      <c r="O559">
        <v>25.765951999999999</v>
      </c>
      <c r="P559">
        <v>-80.193033700000001</v>
      </c>
      <c r="Q559">
        <v>0.86248339947600727</v>
      </c>
    </row>
    <row r="560" spans="1:17" hidden="1" x14ac:dyDescent="0.3">
      <c r="A560" t="s">
        <v>396</v>
      </c>
      <c r="B560" t="s">
        <v>924</v>
      </c>
      <c r="C560" t="s">
        <v>688</v>
      </c>
      <c r="D560" t="s">
        <v>689</v>
      </c>
      <c r="E560">
        <v>33130</v>
      </c>
      <c r="F560">
        <v>1250000</v>
      </c>
      <c r="G560">
        <v>2</v>
      </c>
      <c r="H560">
        <v>2</v>
      </c>
      <c r="I560">
        <v>1152</v>
      </c>
      <c r="K560">
        <v>2018</v>
      </c>
      <c r="L560">
        <v>497</v>
      </c>
      <c r="M560">
        <v>1085</v>
      </c>
      <c r="N560" t="s">
        <v>925</v>
      </c>
      <c r="O560">
        <v>25.765951999999999</v>
      </c>
      <c r="P560">
        <v>-80.193033700000001</v>
      </c>
      <c r="Q560">
        <v>0.86248339947600727</v>
      </c>
    </row>
    <row r="561" spans="1:17" hidden="1" x14ac:dyDescent="0.3">
      <c r="A561" t="s">
        <v>396</v>
      </c>
      <c r="B561" t="s">
        <v>926</v>
      </c>
      <c r="C561" t="s">
        <v>688</v>
      </c>
      <c r="D561" t="s">
        <v>689</v>
      </c>
      <c r="E561">
        <v>33130</v>
      </c>
      <c r="F561">
        <v>1000000</v>
      </c>
      <c r="G561">
        <v>2</v>
      </c>
      <c r="H561">
        <v>2.5</v>
      </c>
      <c r="I561">
        <v>1119</v>
      </c>
      <c r="K561">
        <v>2018</v>
      </c>
      <c r="L561">
        <v>115</v>
      </c>
      <c r="M561">
        <v>894</v>
      </c>
      <c r="N561" t="s">
        <v>927</v>
      </c>
      <c r="O561">
        <v>25.765951999999999</v>
      </c>
      <c r="P561">
        <v>-80.193033700000001</v>
      </c>
      <c r="Q561">
        <v>0.86248339947600727</v>
      </c>
    </row>
    <row r="562" spans="1:17" hidden="1" x14ac:dyDescent="0.3">
      <c r="A562" t="s">
        <v>396</v>
      </c>
      <c r="B562" t="s">
        <v>928</v>
      </c>
      <c r="C562" t="s">
        <v>688</v>
      </c>
      <c r="D562" t="s">
        <v>689</v>
      </c>
      <c r="E562">
        <v>33130</v>
      </c>
      <c r="F562">
        <v>750000</v>
      </c>
      <c r="G562">
        <v>1</v>
      </c>
      <c r="H562">
        <v>1.5</v>
      </c>
      <c r="I562">
        <v>838</v>
      </c>
      <c r="K562">
        <v>2018</v>
      </c>
      <c r="L562">
        <v>4</v>
      </c>
      <c r="M562">
        <v>895</v>
      </c>
      <c r="N562" t="s">
        <v>869</v>
      </c>
      <c r="O562">
        <v>25.765951999999999</v>
      </c>
      <c r="P562">
        <v>-80.193033700000001</v>
      </c>
      <c r="Q562">
        <v>0.86248339947600727</v>
      </c>
    </row>
    <row r="563" spans="1:17" hidden="1" x14ac:dyDescent="0.3">
      <c r="A563" t="s">
        <v>396</v>
      </c>
      <c r="B563" t="s">
        <v>929</v>
      </c>
      <c r="C563" t="s">
        <v>688</v>
      </c>
      <c r="D563" t="s">
        <v>689</v>
      </c>
      <c r="E563">
        <v>33130</v>
      </c>
      <c r="F563">
        <v>1325000</v>
      </c>
      <c r="G563">
        <v>2</v>
      </c>
      <c r="H563">
        <v>2</v>
      </c>
      <c r="I563">
        <v>1152</v>
      </c>
      <c r="K563">
        <v>2018</v>
      </c>
      <c r="L563">
        <v>53</v>
      </c>
      <c r="M563">
        <v>1150</v>
      </c>
      <c r="N563" t="s">
        <v>930</v>
      </c>
      <c r="O563">
        <v>25.765951999999999</v>
      </c>
      <c r="P563">
        <v>-80.193033700000001</v>
      </c>
      <c r="Q563">
        <v>0.86248339947600727</v>
      </c>
    </row>
    <row r="564" spans="1:17" hidden="1" x14ac:dyDescent="0.3">
      <c r="A564" t="s">
        <v>396</v>
      </c>
      <c r="B564" t="s">
        <v>931</v>
      </c>
      <c r="C564" t="s">
        <v>688</v>
      </c>
      <c r="D564" t="s">
        <v>689</v>
      </c>
      <c r="E564">
        <v>33130</v>
      </c>
      <c r="F564">
        <v>688000</v>
      </c>
      <c r="G564">
        <v>1</v>
      </c>
      <c r="H564">
        <v>2</v>
      </c>
      <c r="I564">
        <v>881</v>
      </c>
      <c r="K564">
        <v>2018</v>
      </c>
      <c r="L564">
        <v>486</v>
      </c>
      <c r="M564">
        <v>781</v>
      </c>
      <c r="N564" t="s">
        <v>932</v>
      </c>
      <c r="O564">
        <v>25.765951999999999</v>
      </c>
      <c r="P564">
        <v>-80.193033700000001</v>
      </c>
      <c r="Q564">
        <v>0.86248339947600727</v>
      </c>
    </row>
    <row r="565" spans="1:17" hidden="1" x14ac:dyDescent="0.3">
      <c r="A565" t="s">
        <v>396</v>
      </c>
      <c r="B565" t="s">
        <v>933</v>
      </c>
      <c r="C565" t="s">
        <v>688</v>
      </c>
      <c r="D565" t="s">
        <v>689</v>
      </c>
      <c r="E565">
        <v>33130</v>
      </c>
      <c r="F565">
        <v>1050000</v>
      </c>
      <c r="G565">
        <v>2</v>
      </c>
      <c r="H565">
        <v>2.5</v>
      </c>
      <c r="I565">
        <v>1119</v>
      </c>
      <c r="K565">
        <v>2018</v>
      </c>
      <c r="L565">
        <v>318</v>
      </c>
      <c r="M565">
        <v>938</v>
      </c>
      <c r="N565" t="s">
        <v>934</v>
      </c>
      <c r="O565">
        <v>25.765951999999999</v>
      </c>
      <c r="P565">
        <v>-80.193033700000001</v>
      </c>
      <c r="Q565">
        <v>0.86248339947600727</v>
      </c>
    </row>
    <row r="566" spans="1:17" hidden="1" x14ac:dyDescent="0.3">
      <c r="A566" t="s">
        <v>396</v>
      </c>
      <c r="B566" t="s">
        <v>935</v>
      </c>
      <c r="C566" t="s">
        <v>688</v>
      </c>
      <c r="D566" t="s">
        <v>689</v>
      </c>
      <c r="E566">
        <v>33130</v>
      </c>
      <c r="F566">
        <v>999000</v>
      </c>
      <c r="G566">
        <v>3</v>
      </c>
      <c r="H566">
        <v>3</v>
      </c>
      <c r="I566">
        <v>1334</v>
      </c>
      <c r="K566">
        <v>2018</v>
      </c>
      <c r="L566">
        <v>85</v>
      </c>
      <c r="M566">
        <v>749</v>
      </c>
      <c r="N566" t="s">
        <v>936</v>
      </c>
      <c r="O566">
        <v>25.765951999999999</v>
      </c>
      <c r="P566">
        <v>-80.193033700000001</v>
      </c>
      <c r="Q566">
        <v>0.86248339947600727</v>
      </c>
    </row>
    <row r="567" spans="1:17" hidden="1" x14ac:dyDescent="0.3">
      <c r="A567" t="s">
        <v>396</v>
      </c>
      <c r="B567" t="s">
        <v>937</v>
      </c>
      <c r="C567" t="s">
        <v>688</v>
      </c>
      <c r="D567" t="s">
        <v>689</v>
      </c>
      <c r="E567">
        <v>33130</v>
      </c>
      <c r="F567">
        <v>699000</v>
      </c>
      <c r="G567">
        <v>1</v>
      </c>
      <c r="H567">
        <v>2</v>
      </c>
      <c r="I567">
        <v>866</v>
      </c>
      <c r="K567">
        <v>2018</v>
      </c>
      <c r="L567">
        <v>518</v>
      </c>
      <c r="M567">
        <v>807</v>
      </c>
      <c r="N567" t="s">
        <v>938</v>
      </c>
      <c r="O567">
        <v>25.765951999999999</v>
      </c>
      <c r="P567">
        <v>-80.193033700000001</v>
      </c>
      <c r="Q567">
        <v>0.86248339947600727</v>
      </c>
    </row>
    <row r="568" spans="1:17" hidden="1" x14ac:dyDescent="0.3">
      <c r="A568" t="s">
        <v>396</v>
      </c>
      <c r="B568" t="s">
        <v>939</v>
      </c>
      <c r="C568" t="s">
        <v>688</v>
      </c>
      <c r="D568" t="s">
        <v>689</v>
      </c>
      <c r="E568">
        <v>33130</v>
      </c>
      <c r="F568">
        <v>669969</v>
      </c>
      <c r="G568">
        <v>1</v>
      </c>
      <c r="H568">
        <v>2</v>
      </c>
      <c r="I568">
        <v>866</v>
      </c>
      <c r="K568">
        <v>2018</v>
      </c>
      <c r="L568">
        <v>68</v>
      </c>
      <c r="M568">
        <v>774</v>
      </c>
      <c r="N568" t="s">
        <v>940</v>
      </c>
      <c r="O568">
        <v>25.765951999999999</v>
      </c>
      <c r="P568">
        <v>-80.193033700000001</v>
      </c>
      <c r="Q568">
        <v>0.86248339947600727</v>
      </c>
    </row>
    <row r="569" spans="1:17" hidden="1" x14ac:dyDescent="0.3">
      <c r="A569" t="s">
        <v>396</v>
      </c>
      <c r="B569" t="s">
        <v>941</v>
      </c>
      <c r="C569" t="s">
        <v>688</v>
      </c>
      <c r="D569" t="s">
        <v>689</v>
      </c>
      <c r="E569">
        <v>33130</v>
      </c>
      <c r="F569">
        <v>709000</v>
      </c>
      <c r="G569">
        <v>1</v>
      </c>
      <c r="H569">
        <v>2</v>
      </c>
      <c r="I569">
        <v>881</v>
      </c>
      <c r="K569">
        <v>2018</v>
      </c>
      <c r="L569">
        <v>223</v>
      </c>
      <c r="M569">
        <v>805</v>
      </c>
      <c r="N569" t="s">
        <v>925</v>
      </c>
      <c r="O569">
        <v>25.765951999999999</v>
      </c>
      <c r="P569">
        <v>-80.193033700000001</v>
      </c>
      <c r="Q569">
        <v>0.86248339947600727</v>
      </c>
    </row>
    <row r="570" spans="1:17" hidden="1" x14ac:dyDescent="0.3">
      <c r="A570" t="s">
        <v>396</v>
      </c>
      <c r="B570" t="s">
        <v>942</v>
      </c>
      <c r="C570" t="s">
        <v>688</v>
      </c>
      <c r="D570" t="s">
        <v>689</v>
      </c>
      <c r="E570">
        <v>33130</v>
      </c>
      <c r="F570">
        <v>1530000</v>
      </c>
      <c r="G570">
        <v>3</v>
      </c>
      <c r="H570">
        <v>3</v>
      </c>
      <c r="I570">
        <v>1450</v>
      </c>
      <c r="K570">
        <v>2018</v>
      </c>
      <c r="L570">
        <v>15</v>
      </c>
      <c r="M570">
        <v>1055</v>
      </c>
      <c r="N570" t="s">
        <v>943</v>
      </c>
      <c r="O570">
        <v>25.765951999999999</v>
      </c>
      <c r="P570">
        <v>-80.193033700000001</v>
      </c>
      <c r="Q570">
        <v>0.86248339947600727</v>
      </c>
    </row>
    <row r="571" spans="1:17" hidden="1" x14ac:dyDescent="0.3">
      <c r="A571" t="s">
        <v>396</v>
      </c>
      <c r="B571" t="s">
        <v>944</v>
      </c>
      <c r="C571" t="s">
        <v>688</v>
      </c>
      <c r="D571" t="s">
        <v>689</v>
      </c>
      <c r="E571">
        <v>33130</v>
      </c>
      <c r="F571">
        <v>1375000</v>
      </c>
      <c r="G571">
        <v>2</v>
      </c>
      <c r="H571">
        <v>2</v>
      </c>
      <c r="I571">
        <v>1140</v>
      </c>
      <c r="K571">
        <v>2018</v>
      </c>
      <c r="L571">
        <v>22</v>
      </c>
      <c r="M571">
        <v>1206</v>
      </c>
      <c r="N571" t="s">
        <v>834</v>
      </c>
      <c r="O571">
        <v>25.765951999999999</v>
      </c>
      <c r="P571">
        <v>-80.193033700000001</v>
      </c>
      <c r="Q571">
        <v>0.86248339947600727</v>
      </c>
    </row>
    <row r="572" spans="1:17" hidden="1" x14ac:dyDescent="0.3">
      <c r="A572" t="s">
        <v>396</v>
      </c>
      <c r="B572" t="s">
        <v>945</v>
      </c>
      <c r="C572" t="s">
        <v>688</v>
      </c>
      <c r="D572" t="s">
        <v>689</v>
      </c>
      <c r="E572">
        <v>33130</v>
      </c>
      <c r="F572">
        <v>740000</v>
      </c>
      <c r="G572">
        <v>1</v>
      </c>
      <c r="H572">
        <v>2</v>
      </c>
      <c r="I572">
        <v>881</v>
      </c>
      <c r="K572">
        <v>2018</v>
      </c>
      <c r="L572">
        <v>160</v>
      </c>
      <c r="M572">
        <v>840</v>
      </c>
      <c r="N572" t="s">
        <v>946</v>
      </c>
      <c r="O572">
        <v>25.765951999999999</v>
      </c>
      <c r="P572">
        <v>-80.193033700000001</v>
      </c>
      <c r="Q572">
        <v>0.86248339947600727</v>
      </c>
    </row>
    <row r="573" spans="1:17" hidden="1" x14ac:dyDescent="0.3">
      <c r="A573" t="s">
        <v>396</v>
      </c>
      <c r="B573" t="s">
        <v>947</v>
      </c>
      <c r="C573" t="s">
        <v>688</v>
      </c>
      <c r="D573" t="s">
        <v>689</v>
      </c>
      <c r="E573">
        <v>33130</v>
      </c>
      <c r="F573">
        <v>1699000</v>
      </c>
      <c r="G573">
        <v>2</v>
      </c>
      <c r="H573">
        <v>4</v>
      </c>
      <c r="I573">
        <v>1722</v>
      </c>
      <c r="K573">
        <v>2018</v>
      </c>
      <c r="L573">
        <v>34</v>
      </c>
      <c r="M573">
        <v>987</v>
      </c>
      <c r="N573" t="s">
        <v>948</v>
      </c>
      <c r="O573">
        <v>25.765951999999999</v>
      </c>
      <c r="P573">
        <v>-80.193033700000001</v>
      </c>
      <c r="Q573">
        <v>0.86248339947600727</v>
      </c>
    </row>
    <row r="574" spans="1:17" hidden="1" x14ac:dyDescent="0.3">
      <c r="A574" t="s">
        <v>396</v>
      </c>
      <c r="B574" t="s">
        <v>949</v>
      </c>
      <c r="C574" t="s">
        <v>688</v>
      </c>
      <c r="D574" t="s">
        <v>689</v>
      </c>
      <c r="E574">
        <v>33130</v>
      </c>
      <c r="F574">
        <v>835000</v>
      </c>
      <c r="G574">
        <v>1</v>
      </c>
      <c r="H574">
        <v>2</v>
      </c>
      <c r="I574">
        <v>838</v>
      </c>
      <c r="K574">
        <v>2018</v>
      </c>
      <c r="L574">
        <v>136</v>
      </c>
      <c r="M574">
        <v>996</v>
      </c>
      <c r="N574" t="s">
        <v>950</v>
      </c>
      <c r="O574">
        <v>25.765951999999999</v>
      </c>
      <c r="P574">
        <v>-80.193033700000001</v>
      </c>
      <c r="Q574">
        <v>0.86248339947600727</v>
      </c>
    </row>
    <row r="575" spans="1:17" hidden="1" x14ac:dyDescent="0.3">
      <c r="A575" t="s">
        <v>396</v>
      </c>
      <c r="B575" t="s">
        <v>951</v>
      </c>
      <c r="C575" t="s">
        <v>688</v>
      </c>
      <c r="D575" t="s">
        <v>689</v>
      </c>
      <c r="E575">
        <v>33130</v>
      </c>
      <c r="F575">
        <v>1200000</v>
      </c>
      <c r="G575">
        <v>2</v>
      </c>
      <c r="H575">
        <v>2.5</v>
      </c>
      <c r="I575">
        <v>968</v>
      </c>
      <c r="K575">
        <v>2018</v>
      </c>
      <c r="L575">
        <v>27</v>
      </c>
      <c r="M575">
        <v>1240</v>
      </c>
      <c r="N575" t="s">
        <v>834</v>
      </c>
      <c r="O575">
        <v>25.765951999999999</v>
      </c>
      <c r="P575">
        <v>-80.193033700000001</v>
      </c>
      <c r="Q575">
        <v>0.86248339947600727</v>
      </c>
    </row>
    <row r="576" spans="1:17" hidden="1" x14ac:dyDescent="0.3">
      <c r="A576" t="s">
        <v>396</v>
      </c>
      <c r="B576" t="s">
        <v>952</v>
      </c>
      <c r="C576" t="s">
        <v>688</v>
      </c>
      <c r="D576" t="s">
        <v>689</v>
      </c>
      <c r="E576">
        <v>33130</v>
      </c>
      <c r="F576">
        <v>1300000</v>
      </c>
      <c r="G576">
        <v>3</v>
      </c>
      <c r="H576">
        <v>3</v>
      </c>
      <c r="I576">
        <v>1322</v>
      </c>
      <c r="K576">
        <v>2018</v>
      </c>
      <c r="L576">
        <v>94</v>
      </c>
      <c r="M576">
        <v>983</v>
      </c>
      <c r="N576" t="s">
        <v>953</v>
      </c>
      <c r="O576">
        <v>25.765951999999999</v>
      </c>
      <c r="P576">
        <v>-80.193033700000001</v>
      </c>
      <c r="Q576">
        <v>0.86248339947600727</v>
      </c>
    </row>
    <row r="577" spans="1:17" hidden="1" x14ac:dyDescent="0.3">
      <c r="A577" t="s">
        <v>396</v>
      </c>
      <c r="B577" t="s">
        <v>954</v>
      </c>
      <c r="C577" t="s">
        <v>688</v>
      </c>
      <c r="D577" t="s">
        <v>689</v>
      </c>
      <c r="E577">
        <v>33130</v>
      </c>
      <c r="F577">
        <v>1750000</v>
      </c>
      <c r="G577">
        <v>2</v>
      </c>
      <c r="H577">
        <v>2</v>
      </c>
      <c r="I577">
        <v>1137</v>
      </c>
      <c r="K577">
        <v>2018</v>
      </c>
      <c r="L577">
        <v>10</v>
      </c>
      <c r="M577">
        <v>1539</v>
      </c>
      <c r="N577" t="s">
        <v>834</v>
      </c>
      <c r="O577">
        <v>25.765951999999999</v>
      </c>
      <c r="P577">
        <v>-80.193033700000001</v>
      </c>
      <c r="Q577">
        <v>0.86248339947600727</v>
      </c>
    </row>
    <row r="578" spans="1:17" hidden="1" x14ac:dyDescent="0.3">
      <c r="A578" t="s">
        <v>396</v>
      </c>
      <c r="B578" t="s">
        <v>955</v>
      </c>
      <c r="C578" t="s">
        <v>688</v>
      </c>
      <c r="D578" t="s">
        <v>689</v>
      </c>
      <c r="E578">
        <v>33130</v>
      </c>
      <c r="F578">
        <v>745000</v>
      </c>
      <c r="G578">
        <v>1</v>
      </c>
      <c r="H578">
        <v>2</v>
      </c>
      <c r="I578">
        <v>881</v>
      </c>
      <c r="K578">
        <v>2018</v>
      </c>
      <c r="L578">
        <v>114</v>
      </c>
      <c r="M578">
        <v>846</v>
      </c>
      <c r="N578" t="s">
        <v>872</v>
      </c>
      <c r="O578">
        <v>25.765951999999999</v>
      </c>
      <c r="P578">
        <v>-80.193033700000001</v>
      </c>
      <c r="Q578">
        <v>0.86248339947600727</v>
      </c>
    </row>
    <row r="579" spans="1:17" hidden="1" x14ac:dyDescent="0.3">
      <c r="A579" t="s">
        <v>396</v>
      </c>
      <c r="B579" t="s">
        <v>956</v>
      </c>
      <c r="C579" t="s">
        <v>688</v>
      </c>
      <c r="D579" t="s">
        <v>689</v>
      </c>
      <c r="E579">
        <v>33130</v>
      </c>
      <c r="F579">
        <v>1800000</v>
      </c>
      <c r="G579">
        <v>3</v>
      </c>
      <c r="H579">
        <v>3</v>
      </c>
      <c r="I579">
        <v>1444</v>
      </c>
      <c r="K579">
        <v>2018</v>
      </c>
      <c r="L579">
        <v>24</v>
      </c>
      <c r="M579">
        <v>1247</v>
      </c>
      <c r="N579" t="s">
        <v>957</v>
      </c>
      <c r="O579">
        <v>25.765951999999999</v>
      </c>
      <c r="P579">
        <v>-80.193033700000001</v>
      </c>
      <c r="Q579">
        <v>0.86248339947600727</v>
      </c>
    </row>
    <row r="580" spans="1:17" hidden="1" x14ac:dyDescent="0.3">
      <c r="A580" t="s">
        <v>396</v>
      </c>
      <c r="B580" t="s">
        <v>958</v>
      </c>
      <c r="C580" t="s">
        <v>688</v>
      </c>
      <c r="D580" t="s">
        <v>689</v>
      </c>
      <c r="E580">
        <v>33130</v>
      </c>
      <c r="F580">
        <v>1700000</v>
      </c>
      <c r="G580">
        <v>3</v>
      </c>
      <c r="H580">
        <v>4</v>
      </c>
      <c r="I580">
        <v>1580</v>
      </c>
      <c r="K580">
        <v>2018</v>
      </c>
      <c r="L580">
        <v>25</v>
      </c>
      <c r="M580">
        <v>1076</v>
      </c>
      <c r="N580" t="s">
        <v>959</v>
      </c>
      <c r="O580">
        <v>25.765951999999999</v>
      </c>
      <c r="P580">
        <v>-80.193033700000001</v>
      </c>
      <c r="Q580">
        <v>0.86248339947600727</v>
      </c>
    </row>
    <row r="581" spans="1:17" hidden="1" x14ac:dyDescent="0.3">
      <c r="A581" t="s">
        <v>396</v>
      </c>
      <c r="B581" t="s">
        <v>960</v>
      </c>
      <c r="C581" t="s">
        <v>688</v>
      </c>
      <c r="D581" t="s">
        <v>689</v>
      </c>
      <c r="E581">
        <v>33130</v>
      </c>
      <c r="F581">
        <v>735000</v>
      </c>
      <c r="G581">
        <v>1</v>
      </c>
      <c r="H581">
        <v>2</v>
      </c>
      <c r="I581">
        <v>885</v>
      </c>
      <c r="K581">
        <v>2018</v>
      </c>
      <c r="L581">
        <v>182</v>
      </c>
      <c r="M581">
        <v>831</v>
      </c>
      <c r="N581" t="s">
        <v>500</v>
      </c>
      <c r="O581">
        <v>25.765951999999999</v>
      </c>
      <c r="P581">
        <v>-80.193033700000001</v>
      </c>
      <c r="Q581">
        <v>0.86248339947600727</v>
      </c>
    </row>
    <row r="582" spans="1:17" hidden="1" x14ac:dyDescent="0.3">
      <c r="A582" t="s">
        <v>396</v>
      </c>
      <c r="B582" t="s">
        <v>962</v>
      </c>
      <c r="C582" t="s">
        <v>688</v>
      </c>
      <c r="D582" t="s">
        <v>689</v>
      </c>
      <c r="E582">
        <v>33130</v>
      </c>
      <c r="F582">
        <v>1650000</v>
      </c>
      <c r="G582">
        <v>3</v>
      </c>
      <c r="H582">
        <v>3.5</v>
      </c>
      <c r="I582">
        <v>1655</v>
      </c>
      <c r="K582">
        <v>2016</v>
      </c>
      <c r="L582">
        <v>308</v>
      </c>
      <c r="M582">
        <v>997</v>
      </c>
      <c r="N582" t="s">
        <v>963</v>
      </c>
      <c r="O582">
        <v>25.767241299999998</v>
      </c>
      <c r="P582">
        <v>-80.1946765</v>
      </c>
      <c r="Q582">
        <v>0.93358785624216556</v>
      </c>
    </row>
    <row r="583" spans="1:17" hidden="1" x14ac:dyDescent="0.3">
      <c r="A583" t="s">
        <v>396</v>
      </c>
      <c r="B583" t="s">
        <v>964</v>
      </c>
      <c r="C583" t="s">
        <v>688</v>
      </c>
      <c r="D583" t="s">
        <v>689</v>
      </c>
      <c r="E583">
        <v>33130</v>
      </c>
      <c r="F583">
        <v>1298000</v>
      </c>
      <c r="G583">
        <v>2</v>
      </c>
      <c r="H583">
        <v>2.5</v>
      </c>
      <c r="I583">
        <v>1296</v>
      </c>
      <c r="K583">
        <v>2016</v>
      </c>
      <c r="L583">
        <v>80</v>
      </c>
      <c r="M583">
        <v>1002</v>
      </c>
      <c r="N583" t="s">
        <v>965</v>
      </c>
      <c r="O583">
        <v>25.767241299999998</v>
      </c>
      <c r="P583">
        <v>-80.1946765</v>
      </c>
      <c r="Q583">
        <v>0.93358785624216556</v>
      </c>
    </row>
    <row r="584" spans="1:17" hidden="1" x14ac:dyDescent="0.3">
      <c r="A584" t="s">
        <v>396</v>
      </c>
      <c r="B584" t="s">
        <v>966</v>
      </c>
      <c r="C584" t="s">
        <v>688</v>
      </c>
      <c r="D584" t="s">
        <v>689</v>
      </c>
      <c r="E584">
        <v>33130</v>
      </c>
      <c r="F584">
        <v>700000</v>
      </c>
      <c r="G584">
        <v>1</v>
      </c>
      <c r="H584">
        <v>1.5</v>
      </c>
      <c r="I584">
        <v>883</v>
      </c>
      <c r="K584">
        <v>2016</v>
      </c>
      <c r="L584">
        <v>141</v>
      </c>
      <c r="M584">
        <v>793</v>
      </c>
      <c r="N584" t="s">
        <v>967</v>
      </c>
      <c r="O584">
        <v>25.767241299999998</v>
      </c>
      <c r="P584">
        <v>-80.1946765</v>
      </c>
      <c r="Q584">
        <v>0.93358785624216556</v>
      </c>
    </row>
    <row r="585" spans="1:17" hidden="1" x14ac:dyDescent="0.3">
      <c r="A585" t="s">
        <v>396</v>
      </c>
      <c r="B585" t="s">
        <v>968</v>
      </c>
      <c r="C585" t="s">
        <v>688</v>
      </c>
      <c r="D585" t="s">
        <v>689</v>
      </c>
      <c r="E585">
        <v>33130</v>
      </c>
      <c r="F585">
        <v>985000</v>
      </c>
      <c r="G585">
        <v>2</v>
      </c>
      <c r="H585">
        <v>2.5</v>
      </c>
      <c r="I585">
        <v>1202</v>
      </c>
      <c r="K585">
        <v>2016</v>
      </c>
      <c r="L585">
        <v>1</v>
      </c>
      <c r="M585">
        <v>819</v>
      </c>
      <c r="N585" t="s">
        <v>969</v>
      </c>
      <c r="O585">
        <v>25.767241299999998</v>
      </c>
      <c r="P585">
        <v>-80.1946765</v>
      </c>
      <c r="Q585">
        <v>0.93358785624216556</v>
      </c>
    </row>
    <row r="586" spans="1:17" hidden="1" x14ac:dyDescent="0.3">
      <c r="A586" t="s">
        <v>396</v>
      </c>
      <c r="B586" t="s">
        <v>970</v>
      </c>
      <c r="C586" t="s">
        <v>688</v>
      </c>
      <c r="D586" t="s">
        <v>689</v>
      </c>
      <c r="E586">
        <v>33130</v>
      </c>
      <c r="F586">
        <v>1080000</v>
      </c>
      <c r="G586">
        <v>2</v>
      </c>
      <c r="H586">
        <v>2</v>
      </c>
      <c r="I586">
        <v>1261</v>
      </c>
      <c r="K586">
        <v>2016</v>
      </c>
      <c r="L586">
        <v>39</v>
      </c>
      <c r="M586">
        <v>856</v>
      </c>
      <c r="N586" t="s">
        <v>971</v>
      </c>
      <c r="O586">
        <v>25.767241299999998</v>
      </c>
      <c r="P586">
        <v>-80.1946765</v>
      </c>
      <c r="Q586">
        <v>0.93358785624216556</v>
      </c>
    </row>
    <row r="587" spans="1:17" hidden="1" x14ac:dyDescent="0.3">
      <c r="A587" t="s">
        <v>396</v>
      </c>
      <c r="B587" t="s">
        <v>972</v>
      </c>
      <c r="C587" t="s">
        <v>688</v>
      </c>
      <c r="D587" t="s">
        <v>689</v>
      </c>
      <c r="E587">
        <v>33130</v>
      </c>
      <c r="F587">
        <v>1270000</v>
      </c>
      <c r="G587">
        <v>2</v>
      </c>
      <c r="H587">
        <v>2.5</v>
      </c>
      <c r="I587">
        <v>1270</v>
      </c>
      <c r="K587">
        <v>2016</v>
      </c>
      <c r="L587">
        <v>53</v>
      </c>
      <c r="M587">
        <v>1000</v>
      </c>
      <c r="N587" t="s">
        <v>973</v>
      </c>
      <c r="O587">
        <v>25.767241299999998</v>
      </c>
      <c r="P587">
        <v>-80.1946765</v>
      </c>
      <c r="Q587">
        <v>0.93358785624216556</v>
      </c>
    </row>
    <row r="588" spans="1:17" hidden="1" x14ac:dyDescent="0.3">
      <c r="A588" t="s">
        <v>396</v>
      </c>
      <c r="B588" t="s">
        <v>974</v>
      </c>
      <c r="C588" t="s">
        <v>688</v>
      </c>
      <c r="D588" t="s">
        <v>689</v>
      </c>
      <c r="E588">
        <v>33130</v>
      </c>
      <c r="F588">
        <v>1225000</v>
      </c>
      <c r="G588">
        <v>2</v>
      </c>
      <c r="H588">
        <v>2.5</v>
      </c>
      <c r="I588">
        <v>1202</v>
      </c>
      <c r="K588">
        <v>2016</v>
      </c>
      <c r="L588">
        <v>3</v>
      </c>
      <c r="M588">
        <v>1019</v>
      </c>
      <c r="N588" t="s">
        <v>975</v>
      </c>
      <c r="O588">
        <v>25.767241299999998</v>
      </c>
      <c r="P588">
        <v>-80.1946765</v>
      </c>
      <c r="Q588">
        <v>0.93358785624216556</v>
      </c>
    </row>
    <row r="589" spans="1:17" hidden="1" x14ac:dyDescent="0.3">
      <c r="A589" t="s">
        <v>396</v>
      </c>
      <c r="B589" t="s">
        <v>976</v>
      </c>
      <c r="C589" t="s">
        <v>688</v>
      </c>
      <c r="D589" t="s">
        <v>689</v>
      </c>
      <c r="E589">
        <v>33130</v>
      </c>
      <c r="F589">
        <v>1250000</v>
      </c>
      <c r="G589">
        <v>2</v>
      </c>
      <c r="H589">
        <v>2</v>
      </c>
      <c r="I589">
        <v>1400</v>
      </c>
      <c r="K589">
        <v>2016</v>
      </c>
      <c r="L589">
        <v>118</v>
      </c>
      <c r="M589">
        <v>893</v>
      </c>
      <c r="N589" t="s">
        <v>953</v>
      </c>
      <c r="O589">
        <v>25.767241299999998</v>
      </c>
      <c r="P589">
        <v>-80.1946765</v>
      </c>
      <c r="Q589">
        <v>0.93358785624216556</v>
      </c>
    </row>
    <row r="590" spans="1:17" hidden="1" x14ac:dyDescent="0.3">
      <c r="A590" t="s">
        <v>396</v>
      </c>
      <c r="B590" t="s">
        <v>977</v>
      </c>
      <c r="C590" t="s">
        <v>688</v>
      </c>
      <c r="D590" t="s">
        <v>689</v>
      </c>
      <c r="E590">
        <v>33130</v>
      </c>
      <c r="F590">
        <v>709000</v>
      </c>
      <c r="G590">
        <v>1</v>
      </c>
      <c r="H590">
        <v>1.5</v>
      </c>
      <c r="I590">
        <v>887</v>
      </c>
      <c r="K590">
        <v>2016</v>
      </c>
      <c r="L590">
        <v>147</v>
      </c>
      <c r="M590">
        <v>799</v>
      </c>
      <c r="N590" t="s">
        <v>834</v>
      </c>
      <c r="O590">
        <v>25.767241299999998</v>
      </c>
      <c r="P590">
        <v>-80.1946765</v>
      </c>
      <c r="Q590">
        <v>0.93358785624216556</v>
      </c>
    </row>
    <row r="591" spans="1:17" hidden="1" x14ac:dyDescent="0.3">
      <c r="A591" t="s">
        <v>396</v>
      </c>
      <c r="B591" t="s">
        <v>978</v>
      </c>
      <c r="C591" t="s">
        <v>688</v>
      </c>
      <c r="D591" t="s">
        <v>689</v>
      </c>
      <c r="E591">
        <v>33130</v>
      </c>
      <c r="F591">
        <v>1689999</v>
      </c>
      <c r="G591">
        <v>3</v>
      </c>
      <c r="H591">
        <v>3.5</v>
      </c>
      <c r="I591">
        <v>1664</v>
      </c>
      <c r="K591">
        <v>2016</v>
      </c>
      <c r="L591">
        <v>58</v>
      </c>
      <c r="M591">
        <v>1016</v>
      </c>
      <c r="N591" t="s">
        <v>979</v>
      </c>
      <c r="O591">
        <v>25.767241299999998</v>
      </c>
      <c r="P591">
        <v>-80.1946765</v>
      </c>
      <c r="Q591">
        <v>0.93358785624216556</v>
      </c>
    </row>
    <row r="592" spans="1:17" hidden="1" x14ac:dyDescent="0.3">
      <c r="A592" t="s">
        <v>396</v>
      </c>
      <c r="B592" t="s">
        <v>980</v>
      </c>
      <c r="C592" t="s">
        <v>688</v>
      </c>
      <c r="D592" t="s">
        <v>689</v>
      </c>
      <c r="E592">
        <v>33130</v>
      </c>
      <c r="F592">
        <v>795000</v>
      </c>
      <c r="G592">
        <v>1</v>
      </c>
      <c r="H592">
        <v>1.5</v>
      </c>
      <c r="I592">
        <v>997</v>
      </c>
      <c r="K592">
        <v>2016</v>
      </c>
      <c r="L592">
        <v>59</v>
      </c>
      <c r="M592">
        <v>797</v>
      </c>
      <c r="N592" t="s">
        <v>981</v>
      </c>
      <c r="O592">
        <v>25.767241299999998</v>
      </c>
      <c r="P592">
        <v>-80.1946765</v>
      </c>
      <c r="Q592">
        <v>0.93358785624216556</v>
      </c>
    </row>
    <row r="593" spans="1:17" hidden="1" x14ac:dyDescent="0.3">
      <c r="A593" t="s">
        <v>396</v>
      </c>
      <c r="B593" t="s">
        <v>984</v>
      </c>
      <c r="C593" t="s">
        <v>688</v>
      </c>
      <c r="D593" t="s">
        <v>689</v>
      </c>
      <c r="E593">
        <v>33130</v>
      </c>
      <c r="F593">
        <v>1150000</v>
      </c>
      <c r="G593">
        <v>2</v>
      </c>
      <c r="H593">
        <v>2.5</v>
      </c>
      <c r="I593">
        <v>1264</v>
      </c>
      <c r="K593">
        <v>2016</v>
      </c>
      <c r="L593">
        <v>217</v>
      </c>
      <c r="M593">
        <v>910</v>
      </c>
      <c r="N593" t="s">
        <v>985</v>
      </c>
      <c r="O593">
        <v>25.767241299999998</v>
      </c>
      <c r="P593">
        <v>-80.1946765</v>
      </c>
      <c r="Q593">
        <v>0.93358785624216556</v>
      </c>
    </row>
    <row r="594" spans="1:17" hidden="1" x14ac:dyDescent="0.3">
      <c r="A594" t="s">
        <v>396</v>
      </c>
      <c r="B594" t="s">
        <v>986</v>
      </c>
      <c r="C594" t="s">
        <v>688</v>
      </c>
      <c r="D594" t="s">
        <v>689</v>
      </c>
      <c r="E594">
        <v>33130</v>
      </c>
      <c r="F594">
        <v>1600000</v>
      </c>
      <c r="G594">
        <v>3</v>
      </c>
      <c r="H594">
        <v>3.5</v>
      </c>
      <c r="I594">
        <v>1898</v>
      </c>
      <c r="K594">
        <v>2016</v>
      </c>
      <c r="L594">
        <v>264</v>
      </c>
      <c r="M594">
        <v>843</v>
      </c>
      <c r="N594" t="s">
        <v>987</v>
      </c>
      <c r="O594">
        <v>25.767241299999998</v>
      </c>
      <c r="P594">
        <v>-80.1946765</v>
      </c>
      <c r="Q594">
        <v>0.93358785624216556</v>
      </c>
    </row>
    <row r="595" spans="1:17" hidden="1" x14ac:dyDescent="0.3">
      <c r="A595" t="s">
        <v>396</v>
      </c>
      <c r="B595" t="s">
        <v>988</v>
      </c>
      <c r="C595" t="s">
        <v>688</v>
      </c>
      <c r="D595" t="s">
        <v>689</v>
      </c>
      <c r="E595">
        <v>33130</v>
      </c>
      <c r="F595">
        <v>1080000</v>
      </c>
      <c r="G595">
        <v>2</v>
      </c>
      <c r="H595">
        <v>2.5</v>
      </c>
      <c r="I595">
        <v>1238</v>
      </c>
      <c r="K595">
        <v>2016</v>
      </c>
      <c r="L595">
        <v>181</v>
      </c>
      <c r="M595">
        <v>872</v>
      </c>
      <c r="N595" t="s">
        <v>989</v>
      </c>
      <c r="O595">
        <v>25.767241299999998</v>
      </c>
      <c r="P595">
        <v>-80.1946765</v>
      </c>
      <c r="Q595">
        <v>0.93358785624216556</v>
      </c>
    </row>
    <row r="596" spans="1:17" hidden="1" x14ac:dyDescent="0.3">
      <c r="A596" t="s">
        <v>396</v>
      </c>
      <c r="B596" t="s">
        <v>992</v>
      </c>
      <c r="C596" t="s">
        <v>688</v>
      </c>
      <c r="D596" t="s">
        <v>689</v>
      </c>
      <c r="E596">
        <v>33130</v>
      </c>
      <c r="F596">
        <v>499000</v>
      </c>
      <c r="G596">
        <v>1</v>
      </c>
      <c r="H596">
        <v>1</v>
      </c>
      <c r="I596">
        <v>736</v>
      </c>
      <c r="K596">
        <v>2008</v>
      </c>
      <c r="L596">
        <v>388</v>
      </c>
      <c r="M596">
        <v>678</v>
      </c>
      <c r="N596" t="s">
        <v>993</v>
      </c>
      <c r="O596">
        <v>25.770364799999999</v>
      </c>
      <c r="P596">
        <v>-80.195214100000001</v>
      </c>
      <c r="Q596">
        <v>1.146230805714596</v>
      </c>
    </row>
    <row r="597" spans="1:17" hidden="1" x14ac:dyDescent="0.3">
      <c r="A597" t="s">
        <v>396</v>
      </c>
      <c r="B597" t="s">
        <v>994</v>
      </c>
      <c r="C597" t="s">
        <v>688</v>
      </c>
      <c r="D597" t="s">
        <v>689</v>
      </c>
      <c r="E597">
        <v>33130</v>
      </c>
      <c r="F597">
        <v>630000</v>
      </c>
      <c r="G597">
        <v>2</v>
      </c>
      <c r="H597">
        <v>2</v>
      </c>
      <c r="I597">
        <v>1129</v>
      </c>
      <c r="K597">
        <v>2008</v>
      </c>
      <c r="L597">
        <v>17</v>
      </c>
      <c r="M597">
        <v>558</v>
      </c>
      <c r="N597" t="s">
        <v>995</v>
      </c>
      <c r="O597">
        <v>25.770364799999999</v>
      </c>
      <c r="P597">
        <v>-80.195214100000001</v>
      </c>
      <c r="Q597">
        <v>1.146230805714596</v>
      </c>
    </row>
    <row r="598" spans="1:17" hidden="1" x14ac:dyDescent="0.3">
      <c r="A598" t="s">
        <v>396</v>
      </c>
      <c r="B598" t="s">
        <v>996</v>
      </c>
      <c r="C598" t="s">
        <v>688</v>
      </c>
      <c r="D598" t="s">
        <v>689</v>
      </c>
      <c r="E598">
        <v>33130</v>
      </c>
      <c r="F598">
        <v>525000</v>
      </c>
      <c r="G598">
        <v>1</v>
      </c>
      <c r="H598">
        <v>1.5</v>
      </c>
      <c r="I598">
        <v>846</v>
      </c>
      <c r="K598">
        <v>2008</v>
      </c>
      <c r="L598">
        <v>36</v>
      </c>
      <c r="M598">
        <v>621</v>
      </c>
      <c r="N598" t="s">
        <v>997</v>
      </c>
      <c r="O598">
        <v>25.770364799999999</v>
      </c>
      <c r="P598">
        <v>-80.195214100000001</v>
      </c>
      <c r="Q598">
        <v>1.146230805714596</v>
      </c>
    </row>
    <row r="599" spans="1:17" hidden="1" x14ac:dyDescent="0.3">
      <c r="A599" t="s">
        <v>396</v>
      </c>
      <c r="B599" t="s">
        <v>998</v>
      </c>
      <c r="C599" t="s">
        <v>688</v>
      </c>
      <c r="D599" t="s">
        <v>689</v>
      </c>
      <c r="E599">
        <v>33130</v>
      </c>
      <c r="F599">
        <v>439900</v>
      </c>
      <c r="G599">
        <v>1</v>
      </c>
      <c r="H599">
        <v>1</v>
      </c>
      <c r="I599">
        <v>747</v>
      </c>
      <c r="K599">
        <v>2008</v>
      </c>
      <c r="L599">
        <v>6</v>
      </c>
      <c r="M599">
        <v>589</v>
      </c>
      <c r="N599" t="s">
        <v>999</v>
      </c>
      <c r="O599">
        <v>25.770364799999999</v>
      </c>
      <c r="P599">
        <v>-80.195214100000001</v>
      </c>
      <c r="Q599">
        <v>1.146230805714596</v>
      </c>
    </row>
    <row r="600" spans="1:17" hidden="1" x14ac:dyDescent="0.3">
      <c r="A600" t="s">
        <v>396</v>
      </c>
      <c r="B600" t="s">
        <v>1000</v>
      </c>
      <c r="C600" t="s">
        <v>688</v>
      </c>
      <c r="D600" t="s">
        <v>689</v>
      </c>
      <c r="E600">
        <v>33130</v>
      </c>
      <c r="F600">
        <v>620000</v>
      </c>
      <c r="G600">
        <v>2</v>
      </c>
      <c r="H600">
        <v>2</v>
      </c>
      <c r="I600">
        <v>1114</v>
      </c>
      <c r="K600">
        <v>2008</v>
      </c>
      <c r="L600">
        <v>3</v>
      </c>
      <c r="M600">
        <v>557</v>
      </c>
      <c r="N600" t="s">
        <v>1001</v>
      </c>
      <c r="O600">
        <v>25.770364799999999</v>
      </c>
      <c r="P600">
        <v>-80.195214100000001</v>
      </c>
      <c r="Q600">
        <v>1.146230805714596</v>
      </c>
    </row>
    <row r="601" spans="1:17" hidden="1" x14ac:dyDescent="0.3">
      <c r="A601" t="s">
        <v>396</v>
      </c>
      <c r="B601" t="s">
        <v>1002</v>
      </c>
      <c r="C601" t="s">
        <v>688</v>
      </c>
      <c r="D601" t="s">
        <v>689</v>
      </c>
      <c r="E601">
        <v>33130</v>
      </c>
      <c r="F601">
        <v>575000</v>
      </c>
      <c r="G601">
        <v>1</v>
      </c>
      <c r="H601">
        <v>2</v>
      </c>
      <c r="I601">
        <v>1172</v>
      </c>
      <c r="K601">
        <v>2008</v>
      </c>
      <c r="L601">
        <v>2</v>
      </c>
      <c r="M601">
        <v>491</v>
      </c>
      <c r="N601" t="s">
        <v>1003</v>
      </c>
      <c r="O601">
        <v>25.770364799999999</v>
      </c>
      <c r="P601">
        <v>-80.195214100000001</v>
      </c>
      <c r="Q601">
        <v>1.146230805714596</v>
      </c>
    </row>
    <row r="602" spans="1:17" hidden="1" x14ac:dyDescent="0.3">
      <c r="A602" t="s">
        <v>396</v>
      </c>
      <c r="B602" t="s">
        <v>1004</v>
      </c>
      <c r="C602" t="s">
        <v>688</v>
      </c>
      <c r="D602" t="s">
        <v>689</v>
      </c>
      <c r="E602">
        <v>33130</v>
      </c>
      <c r="F602">
        <v>635000</v>
      </c>
      <c r="G602">
        <v>2</v>
      </c>
      <c r="H602">
        <v>2</v>
      </c>
      <c r="I602">
        <v>1099</v>
      </c>
      <c r="K602">
        <v>2010</v>
      </c>
      <c r="L602">
        <v>1</v>
      </c>
      <c r="M602">
        <v>578</v>
      </c>
      <c r="N602" t="s">
        <v>1005</v>
      </c>
      <c r="O602">
        <v>25.770099699999999</v>
      </c>
      <c r="P602">
        <v>-80.195090899999997</v>
      </c>
      <c r="Q602">
        <v>1.1283827094495813</v>
      </c>
    </row>
    <row r="603" spans="1:17" hidden="1" x14ac:dyDescent="0.3">
      <c r="A603" t="s">
        <v>396</v>
      </c>
      <c r="B603" t="s">
        <v>1006</v>
      </c>
      <c r="C603" t="s">
        <v>688</v>
      </c>
      <c r="D603" t="s">
        <v>689</v>
      </c>
      <c r="E603">
        <v>33130</v>
      </c>
      <c r="F603">
        <v>750000</v>
      </c>
      <c r="G603">
        <v>2</v>
      </c>
      <c r="H603">
        <v>2.5</v>
      </c>
      <c r="I603">
        <v>1235</v>
      </c>
      <c r="K603">
        <v>2010</v>
      </c>
      <c r="L603">
        <v>72</v>
      </c>
      <c r="M603">
        <v>607</v>
      </c>
      <c r="N603" t="s">
        <v>1007</v>
      </c>
      <c r="O603">
        <v>25.770099699999999</v>
      </c>
      <c r="P603">
        <v>-80.195090899999997</v>
      </c>
      <c r="Q603">
        <v>1.1283827094495813</v>
      </c>
    </row>
    <row r="604" spans="1:17" hidden="1" x14ac:dyDescent="0.3">
      <c r="A604" t="s">
        <v>396</v>
      </c>
      <c r="B604" t="s">
        <v>1008</v>
      </c>
      <c r="C604" t="s">
        <v>688</v>
      </c>
      <c r="D604" t="s">
        <v>689</v>
      </c>
      <c r="E604">
        <v>33130</v>
      </c>
      <c r="F604">
        <v>475000</v>
      </c>
      <c r="G604">
        <v>1</v>
      </c>
      <c r="H604">
        <v>1</v>
      </c>
      <c r="I604">
        <v>764</v>
      </c>
      <c r="K604">
        <v>2010</v>
      </c>
      <c r="L604">
        <v>10</v>
      </c>
      <c r="M604">
        <v>622</v>
      </c>
      <c r="N604" t="s">
        <v>822</v>
      </c>
      <c r="O604">
        <v>25.770099699999999</v>
      </c>
      <c r="P604">
        <v>-80.195090899999997</v>
      </c>
      <c r="Q604">
        <v>1.1283827094495813</v>
      </c>
    </row>
    <row r="605" spans="1:17" hidden="1" x14ac:dyDescent="0.3">
      <c r="A605" t="s">
        <v>396</v>
      </c>
      <c r="B605" t="s">
        <v>1009</v>
      </c>
      <c r="C605" t="s">
        <v>688</v>
      </c>
      <c r="D605" t="s">
        <v>689</v>
      </c>
      <c r="E605">
        <v>33130</v>
      </c>
      <c r="F605">
        <v>925000</v>
      </c>
      <c r="G605">
        <v>2</v>
      </c>
      <c r="H605">
        <v>3</v>
      </c>
      <c r="I605">
        <v>1508</v>
      </c>
      <c r="K605">
        <v>2010</v>
      </c>
      <c r="L605">
        <v>21</v>
      </c>
      <c r="M605">
        <v>613</v>
      </c>
      <c r="N605" t="s">
        <v>1010</v>
      </c>
      <c r="O605">
        <v>25.770099699999999</v>
      </c>
      <c r="P605">
        <v>-80.195090899999997</v>
      </c>
      <c r="Q605">
        <v>1.1283827094495813</v>
      </c>
    </row>
    <row r="606" spans="1:17" hidden="1" x14ac:dyDescent="0.3">
      <c r="A606" t="s">
        <v>396</v>
      </c>
      <c r="B606" t="s">
        <v>1011</v>
      </c>
      <c r="C606" t="s">
        <v>688</v>
      </c>
      <c r="D606" t="s">
        <v>689</v>
      </c>
      <c r="E606">
        <v>33130</v>
      </c>
      <c r="F606">
        <v>497000</v>
      </c>
      <c r="G606">
        <v>1</v>
      </c>
      <c r="H606">
        <v>1.5</v>
      </c>
      <c r="I606">
        <v>754</v>
      </c>
      <c r="K606">
        <v>2010</v>
      </c>
      <c r="L606">
        <v>55</v>
      </c>
      <c r="M606">
        <v>659</v>
      </c>
      <c r="N606" t="s">
        <v>618</v>
      </c>
      <c r="O606">
        <v>25.770099699999999</v>
      </c>
      <c r="P606">
        <v>-80.195090899999997</v>
      </c>
      <c r="Q606">
        <v>1.1283827094495813</v>
      </c>
    </row>
    <row r="607" spans="1:17" hidden="1" x14ac:dyDescent="0.3">
      <c r="A607" t="s">
        <v>396</v>
      </c>
      <c r="B607" t="s">
        <v>1012</v>
      </c>
      <c r="C607" t="s">
        <v>688</v>
      </c>
      <c r="D607" t="s">
        <v>689</v>
      </c>
      <c r="E607">
        <v>33130</v>
      </c>
      <c r="F607">
        <v>775000</v>
      </c>
      <c r="G607">
        <v>2</v>
      </c>
      <c r="H607">
        <v>3</v>
      </c>
      <c r="I607">
        <v>1580</v>
      </c>
      <c r="K607">
        <v>2010</v>
      </c>
      <c r="L607">
        <v>4</v>
      </c>
      <c r="M607">
        <v>491</v>
      </c>
      <c r="N607" t="s">
        <v>1013</v>
      </c>
      <c r="O607">
        <v>25.770099699999999</v>
      </c>
      <c r="P607">
        <v>-80.195090899999997</v>
      </c>
      <c r="Q607">
        <v>1.1283827094495813</v>
      </c>
    </row>
    <row r="608" spans="1:17" hidden="1" x14ac:dyDescent="0.3">
      <c r="A608" t="s">
        <v>396</v>
      </c>
      <c r="B608" t="s">
        <v>1014</v>
      </c>
      <c r="C608" t="s">
        <v>688</v>
      </c>
      <c r="D608" t="s">
        <v>689</v>
      </c>
      <c r="E608">
        <v>33130</v>
      </c>
      <c r="F608">
        <v>525000</v>
      </c>
      <c r="G608">
        <v>1</v>
      </c>
      <c r="H608">
        <v>1</v>
      </c>
      <c r="I608">
        <v>945</v>
      </c>
      <c r="K608">
        <v>2015</v>
      </c>
      <c r="L608">
        <v>63</v>
      </c>
      <c r="M608">
        <v>556</v>
      </c>
      <c r="N608" t="s">
        <v>850</v>
      </c>
      <c r="O608">
        <v>25.7646567</v>
      </c>
      <c r="P608">
        <v>-80.194969999999998</v>
      </c>
      <c r="Q608">
        <v>0.75406677977788417</v>
      </c>
    </row>
    <row r="609" spans="1:17" hidden="1" x14ac:dyDescent="0.3">
      <c r="A609" t="s">
        <v>396</v>
      </c>
      <c r="B609" t="s">
        <v>1015</v>
      </c>
      <c r="C609" t="s">
        <v>688</v>
      </c>
      <c r="D609" t="s">
        <v>689</v>
      </c>
      <c r="E609">
        <v>33130</v>
      </c>
      <c r="F609">
        <v>725000</v>
      </c>
      <c r="G609">
        <v>2</v>
      </c>
      <c r="H609">
        <v>2</v>
      </c>
      <c r="I609">
        <v>1274</v>
      </c>
      <c r="K609">
        <v>2015</v>
      </c>
      <c r="L609">
        <v>57</v>
      </c>
      <c r="M609">
        <v>569</v>
      </c>
      <c r="N609" t="s">
        <v>856</v>
      </c>
      <c r="O609">
        <v>25.7646567</v>
      </c>
      <c r="P609">
        <v>-80.194969999999998</v>
      </c>
      <c r="Q609">
        <v>0.75406677977788417</v>
      </c>
    </row>
    <row r="610" spans="1:17" hidden="1" x14ac:dyDescent="0.3">
      <c r="A610" t="s">
        <v>396</v>
      </c>
      <c r="B610" t="s">
        <v>1016</v>
      </c>
      <c r="C610" t="s">
        <v>688</v>
      </c>
      <c r="D610" t="s">
        <v>689</v>
      </c>
      <c r="E610">
        <v>33130</v>
      </c>
      <c r="F610">
        <v>545000</v>
      </c>
      <c r="G610">
        <v>1</v>
      </c>
      <c r="H610">
        <v>1</v>
      </c>
      <c r="I610">
        <v>821</v>
      </c>
      <c r="K610">
        <v>2015</v>
      </c>
      <c r="L610">
        <v>9</v>
      </c>
      <c r="M610">
        <v>664</v>
      </c>
      <c r="N610" t="s">
        <v>1017</v>
      </c>
      <c r="O610">
        <v>25.7646567</v>
      </c>
      <c r="P610">
        <v>-80.194969999999998</v>
      </c>
      <c r="Q610">
        <v>0.75406677977788417</v>
      </c>
    </row>
    <row r="611" spans="1:17" hidden="1" x14ac:dyDescent="0.3">
      <c r="A611" t="s">
        <v>396</v>
      </c>
      <c r="B611" t="s">
        <v>1018</v>
      </c>
      <c r="C611" t="s">
        <v>688</v>
      </c>
      <c r="D611" t="s">
        <v>689</v>
      </c>
      <c r="E611">
        <v>33130</v>
      </c>
      <c r="F611">
        <v>799000</v>
      </c>
      <c r="G611">
        <v>2</v>
      </c>
      <c r="H611">
        <v>2</v>
      </c>
      <c r="I611">
        <v>1369</v>
      </c>
      <c r="K611">
        <v>2015</v>
      </c>
      <c r="L611">
        <v>57</v>
      </c>
      <c r="M611">
        <v>584</v>
      </c>
      <c r="N611" t="s">
        <v>1019</v>
      </c>
      <c r="O611">
        <v>25.7646567</v>
      </c>
      <c r="P611">
        <v>-80.194969999999998</v>
      </c>
      <c r="Q611">
        <v>0.75406677977788417</v>
      </c>
    </row>
    <row r="612" spans="1:17" hidden="1" x14ac:dyDescent="0.3">
      <c r="A612" t="s">
        <v>396</v>
      </c>
      <c r="B612" t="s">
        <v>1020</v>
      </c>
      <c r="C612" t="s">
        <v>688</v>
      </c>
      <c r="D612" t="s">
        <v>689</v>
      </c>
      <c r="E612">
        <v>33130</v>
      </c>
      <c r="F612">
        <v>495000</v>
      </c>
      <c r="G612">
        <v>1</v>
      </c>
      <c r="H612">
        <v>1</v>
      </c>
      <c r="I612">
        <v>760</v>
      </c>
      <c r="K612">
        <v>2015</v>
      </c>
      <c r="L612">
        <v>121</v>
      </c>
      <c r="M612">
        <v>651</v>
      </c>
      <c r="N612" t="s">
        <v>1021</v>
      </c>
      <c r="O612">
        <v>25.7646567</v>
      </c>
      <c r="P612">
        <v>-80.194969999999998</v>
      </c>
      <c r="Q612">
        <v>0.75406677977788417</v>
      </c>
    </row>
    <row r="613" spans="1:17" hidden="1" x14ac:dyDescent="0.3">
      <c r="A613" t="s">
        <v>396</v>
      </c>
      <c r="B613" t="s">
        <v>1022</v>
      </c>
      <c r="C613" t="s">
        <v>688</v>
      </c>
      <c r="D613" t="s">
        <v>689</v>
      </c>
      <c r="E613">
        <v>33130</v>
      </c>
      <c r="F613">
        <v>785000</v>
      </c>
      <c r="G613">
        <v>2</v>
      </c>
      <c r="H613">
        <v>2</v>
      </c>
      <c r="I613">
        <v>1118</v>
      </c>
      <c r="K613">
        <v>2015</v>
      </c>
      <c r="L613">
        <v>126</v>
      </c>
      <c r="M613">
        <v>702</v>
      </c>
      <c r="N613" t="s">
        <v>1023</v>
      </c>
      <c r="O613">
        <v>25.7646567</v>
      </c>
      <c r="P613">
        <v>-80.194969999999998</v>
      </c>
      <c r="Q613">
        <v>0.75406677977788417</v>
      </c>
    </row>
    <row r="614" spans="1:17" hidden="1" x14ac:dyDescent="0.3">
      <c r="A614" t="s">
        <v>396</v>
      </c>
      <c r="B614" t="s">
        <v>1024</v>
      </c>
      <c r="C614" t="s">
        <v>688</v>
      </c>
      <c r="D614" t="s">
        <v>689</v>
      </c>
      <c r="E614">
        <v>33130</v>
      </c>
      <c r="F614">
        <v>515000</v>
      </c>
      <c r="G614">
        <v>1</v>
      </c>
      <c r="H614">
        <v>1</v>
      </c>
      <c r="I614">
        <v>819</v>
      </c>
      <c r="K614">
        <v>2015</v>
      </c>
      <c r="L614">
        <v>7</v>
      </c>
      <c r="M614">
        <v>629</v>
      </c>
      <c r="N614" t="s">
        <v>1025</v>
      </c>
      <c r="O614">
        <v>25.7646567</v>
      </c>
      <c r="P614">
        <v>-80.194969999999998</v>
      </c>
      <c r="Q614">
        <v>0.75406677977788417</v>
      </c>
    </row>
    <row r="615" spans="1:17" hidden="1" x14ac:dyDescent="0.3">
      <c r="A615" t="s">
        <v>396</v>
      </c>
      <c r="B615" t="s">
        <v>1026</v>
      </c>
      <c r="C615" t="s">
        <v>688</v>
      </c>
      <c r="D615" t="s">
        <v>689</v>
      </c>
      <c r="E615">
        <v>33130</v>
      </c>
      <c r="F615">
        <v>699000</v>
      </c>
      <c r="G615">
        <v>2</v>
      </c>
      <c r="H615">
        <v>2</v>
      </c>
      <c r="I615">
        <v>1096</v>
      </c>
      <c r="K615">
        <v>2015</v>
      </c>
      <c r="L615">
        <v>99</v>
      </c>
      <c r="M615">
        <v>638</v>
      </c>
      <c r="N615" t="s">
        <v>1027</v>
      </c>
      <c r="O615">
        <v>25.7646567</v>
      </c>
      <c r="P615">
        <v>-80.194969999999998</v>
      </c>
      <c r="Q615">
        <v>0.75406677977788417</v>
      </c>
    </row>
    <row r="616" spans="1:17" hidden="1" x14ac:dyDescent="0.3">
      <c r="A616" t="s">
        <v>396</v>
      </c>
      <c r="B616" t="s">
        <v>1028</v>
      </c>
      <c r="C616" t="s">
        <v>688</v>
      </c>
      <c r="D616" t="s">
        <v>689</v>
      </c>
      <c r="E616">
        <v>33130</v>
      </c>
      <c r="F616">
        <v>530000</v>
      </c>
      <c r="G616">
        <v>1</v>
      </c>
      <c r="H616">
        <v>1</v>
      </c>
      <c r="I616">
        <v>945</v>
      </c>
      <c r="K616">
        <v>2015</v>
      </c>
      <c r="L616">
        <v>447</v>
      </c>
      <c r="M616">
        <v>561</v>
      </c>
      <c r="N616" t="s">
        <v>850</v>
      </c>
      <c r="O616">
        <v>25.7646567</v>
      </c>
      <c r="P616">
        <v>-80.194969999999998</v>
      </c>
      <c r="Q616">
        <v>0.75406677977788417</v>
      </c>
    </row>
    <row r="617" spans="1:17" hidden="1" x14ac:dyDescent="0.3">
      <c r="A617" t="s">
        <v>396</v>
      </c>
      <c r="B617" t="s">
        <v>1029</v>
      </c>
      <c r="C617" t="s">
        <v>688</v>
      </c>
      <c r="D617" t="s">
        <v>689</v>
      </c>
      <c r="E617">
        <v>33130</v>
      </c>
      <c r="F617">
        <v>772500</v>
      </c>
      <c r="G617">
        <v>2</v>
      </c>
      <c r="H617">
        <v>2</v>
      </c>
      <c r="I617">
        <v>1225</v>
      </c>
      <c r="K617">
        <v>2015</v>
      </c>
      <c r="L617">
        <v>35</v>
      </c>
      <c r="M617">
        <v>631</v>
      </c>
      <c r="N617" t="s">
        <v>1030</v>
      </c>
      <c r="O617">
        <v>25.7646567</v>
      </c>
      <c r="P617">
        <v>-80.194969999999998</v>
      </c>
      <c r="Q617">
        <v>0.75406677977788417</v>
      </c>
    </row>
    <row r="618" spans="1:17" hidden="1" x14ac:dyDescent="0.3">
      <c r="A618" t="s">
        <v>396</v>
      </c>
      <c r="B618" t="s">
        <v>1031</v>
      </c>
      <c r="C618" t="s">
        <v>688</v>
      </c>
      <c r="D618" t="s">
        <v>689</v>
      </c>
      <c r="E618">
        <v>33130</v>
      </c>
      <c r="F618">
        <v>520000</v>
      </c>
      <c r="G618">
        <v>1</v>
      </c>
      <c r="H618">
        <v>1</v>
      </c>
      <c r="I618">
        <v>819</v>
      </c>
      <c r="K618">
        <v>2015</v>
      </c>
      <c r="L618">
        <v>97</v>
      </c>
      <c r="M618">
        <v>635</v>
      </c>
      <c r="N618" t="s">
        <v>653</v>
      </c>
      <c r="O618">
        <v>25.7646567</v>
      </c>
      <c r="P618">
        <v>-80.194969999999998</v>
      </c>
      <c r="Q618">
        <v>0.75406677977788417</v>
      </c>
    </row>
    <row r="619" spans="1:17" hidden="1" x14ac:dyDescent="0.3">
      <c r="A619" t="s">
        <v>396</v>
      </c>
      <c r="B619" t="s">
        <v>1032</v>
      </c>
      <c r="C619" t="s">
        <v>688</v>
      </c>
      <c r="D619" t="s">
        <v>689</v>
      </c>
      <c r="E619">
        <v>33131</v>
      </c>
      <c r="F619">
        <v>2090000</v>
      </c>
      <c r="G619">
        <v>3</v>
      </c>
      <c r="H619">
        <v>3.5</v>
      </c>
      <c r="I619">
        <v>1909</v>
      </c>
      <c r="K619">
        <v>2019</v>
      </c>
      <c r="L619">
        <v>15</v>
      </c>
      <c r="M619">
        <v>1095</v>
      </c>
      <c r="N619" t="s">
        <v>1033</v>
      </c>
      <c r="O619">
        <v>25.764264399999998</v>
      </c>
      <c r="P619">
        <v>-80.192724999999996</v>
      </c>
      <c r="Q619">
        <v>0.75471081667890494</v>
      </c>
    </row>
    <row r="620" spans="1:17" hidden="1" x14ac:dyDescent="0.3">
      <c r="A620" t="s">
        <v>396</v>
      </c>
      <c r="B620" t="s">
        <v>1034</v>
      </c>
      <c r="C620" t="s">
        <v>688</v>
      </c>
      <c r="D620" t="s">
        <v>689</v>
      </c>
      <c r="E620">
        <v>33131</v>
      </c>
      <c r="F620">
        <v>950000</v>
      </c>
      <c r="G620">
        <v>1</v>
      </c>
      <c r="H620">
        <v>2</v>
      </c>
      <c r="I620">
        <v>1022</v>
      </c>
      <c r="K620">
        <v>2019</v>
      </c>
      <c r="L620">
        <v>49</v>
      </c>
      <c r="M620">
        <v>930</v>
      </c>
      <c r="N620" t="s">
        <v>834</v>
      </c>
      <c r="O620">
        <v>25.764264399999998</v>
      </c>
      <c r="P620">
        <v>-80.192724999999996</v>
      </c>
      <c r="Q620">
        <v>0.75471081667890494</v>
      </c>
    </row>
    <row r="621" spans="1:17" hidden="1" x14ac:dyDescent="0.3">
      <c r="A621" t="s">
        <v>396</v>
      </c>
      <c r="B621" t="s">
        <v>1035</v>
      </c>
      <c r="C621" t="s">
        <v>688</v>
      </c>
      <c r="D621" t="s">
        <v>689</v>
      </c>
      <c r="E621">
        <v>33131</v>
      </c>
      <c r="F621">
        <v>2300000</v>
      </c>
      <c r="G621">
        <v>3</v>
      </c>
      <c r="H621">
        <v>3.5</v>
      </c>
      <c r="I621">
        <v>1909</v>
      </c>
      <c r="K621">
        <v>2019</v>
      </c>
      <c r="L621">
        <v>114</v>
      </c>
      <c r="M621">
        <v>1205</v>
      </c>
      <c r="N621" t="s">
        <v>1036</v>
      </c>
      <c r="O621">
        <v>25.764264399999998</v>
      </c>
      <c r="P621">
        <v>-80.192724999999996</v>
      </c>
      <c r="Q621">
        <v>0.75471081667890494</v>
      </c>
    </row>
    <row r="622" spans="1:17" hidden="1" x14ac:dyDescent="0.3">
      <c r="A622" t="s">
        <v>396</v>
      </c>
      <c r="B622" t="s">
        <v>1037</v>
      </c>
      <c r="C622" t="s">
        <v>688</v>
      </c>
      <c r="D622" t="s">
        <v>689</v>
      </c>
      <c r="E622">
        <v>33131</v>
      </c>
      <c r="F622">
        <v>1200000</v>
      </c>
      <c r="G622">
        <v>1</v>
      </c>
      <c r="H622">
        <v>1.5</v>
      </c>
      <c r="I622">
        <v>839</v>
      </c>
      <c r="K622">
        <v>2019</v>
      </c>
      <c r="L622">
        <v>59</v>
      </c>
      <c r="M622">
        <v>1430</v>
      </c>
      <c r="N622" t="s">
        <v>1038</v>
      </c>
      <c r="O622">
        <v>25.764264399999998</v>
      </c>
      <c r="P622">
        <v>-80.192724999999996</v>
      </c>
      <c r="Q622">
        <v>0.75471081667890494</v>
      </c>
    </row>
    <row r="623" spans="1:17" hidden="1" x14ac:dyDescent="0.3">
      <c r="A623" t="s">
        <v>396</v>
      </c>
      <c r="B623" t="s">
        <v>1039</v>
      </c>
      <c r="C623" t="s">
        <v>688</v>
      </c>
      <c r="D623" t="s">
        <v>689</v>
      </c>
      <c r="E623">
        <v>33131</v>
      </c>
      <c r="F623">
        <v>1995000</v>
      </c>
      <c r="G623">
        <v>3</v>
      </c>
      <c r="H623">
        <v>3.5</v>
      </c>
      <c r="I623">
        <v>1692</v>
      </c>
      <c r="K623">
        <v>2019</v>
      </c>
      <c r="L623">
        <v>7</v>
      </c>
      <c r="M623">
        <v>1179</v>
      </c>
      <c r="N623" t="s">
        <v>1040</v>
      </c>
      <c r="O623">
        <v>25.764264399999998</v>
      </c>
      <c r="P623">
        <v>-80.192724999999996</v>
      </c>
      <c r="Q623">
        <v>0.75471081667890494</v>
      </c>
    </row>
    <row r="624" spans="1:17" hidden="1" x14ac:dyDescent="0.3">
      <c r="A624" t="s">
        <v>396</v>
      </c>
      <c r="B624" t="s">
        <v>1041</v>
      </c>
      <c r="C624" t="s">
        <v>688</v>
      </c>
      <c r="D624" t="s">
        <v>689</v>
      </c>
      <c r="E624">
        <v>33131</v>
      </c>
      <c r="F624">
        <v>1575000</v>
      </c>
      <c r="G624">
        <v>2</v>
      </c>
      <c r="H624">
        <v>2.5</v>
      </c>
      <c r="I624">
        <v>1286</v>
      </c>
      <c r="K624">
        <v>2019</v>
      </c>
      <c r="L624">
        <v>65</v>
      </c>
      <c r="M624">
        <v>1225</v>
      </c>
      <c r="N624" t="s">
        <v>1042</v>
      </c>
      <c r="O624">
        <v>25.764264399999998</v>
      </c>
      <c r="P624">
        <v>-80.192724999999996</v>
      </c>
      <c r="Q624">
        <v>0.75471081667890494</v>
      </c>
    </row>
    <row r="625" spans="1:17" hidden="1" x14ac:dyDescent="0.3">
      <c r="A625" t="s">
        <v>396</v>
      </c>
      <c r="B625" t="s">
        <v>1045</v>
      </c>
      <c r="C625" t="s">
        <v>688</v>
      </c>
      <c r="D625" t="s">
        <v>689</v>
      </c>
      <c r="E625">
        <v>33131</v>
      </c>
      <c r="F625">
        <v>1580000</v>
      </c>
      <c r="G625">
        <v>3</v>
      </c>
      <c r="H625">
        <v>3</v>
      </c>
      <c r="I625">
        <v>1778</v>
      </c>
      <c r="K625">
        <v>2017</v>
      </c>
      <c r="L625">
        <v>44</v>
      </c>
      <c r="M625">
        <v>889</v>
      </c>
      <c r="N625" t="s">
        <v>807</v>
      </c>
      <c r="O625">
        <v>25.764054999999999</v>
      </c>
      <c r="P625">
        <v>-80.192301299999997</v>
      </c>
      <c r="Q625">
        <v>0.74898139216050308</v>
      </c>
    </row>
    <row r="626" spans="1:17" hidden="1" x14ac:dyDescent="0.3">
      <c r="A626" t="s">
        <v>396</v>
      </c>
      <c r="B626" t="s">
        <v>1046</v>
      </c>
      <c r="C626" t="s">
        <v>688</v>
      </c>
      <c r="D626" t="s">
        <v>689</v>
      </c>
      <c r="E626">
        <v>33131</v>
      </c>
      <c r="F626">
        <v>800000</v>
      </c>
      <c r="G626">
        <v>2</v>
      </c>
      <c r="H626">
        <v>2</v>
      </c>
      <c r="I626">
        <v>1028</v>
      </c>
      <c r="K626">
        <v>2017</v>
      </c>
      <c r="L626">
        <v>3</v>
      </c>
      <c r="M626">
        <v>778</v>
      </c>
      <c r="N626" t="s">
        <v>834</v>
      </c>
      <c r="O626">
        <v>25.764054999999999</v>
      </c>
      <c r="P626">
        <v>-80.192301299999997</v>
      </c>
      <c r="Q626">
        <v>0.74898139216050308</v>
      </c>
    </row>
    <row r="627" spans="1:17" hidden="1" x14ac:dyDescent="0.3">
      <c r="A627" t="s">
        <v>396</v>
      </c>
      <c r="B627" t="s">
        <v>1047</v>
      </c>
      <c r="C627" t="s">
        <v>688</v>
      </c>
      <c r="D627" t="s">
        <v>689</v>
      </c>
      <c r="E627">
        <v>33131</v>
      </c>
      <c r="F627">
        <v>799000</v>
      </c>
      <c r="G627">
        <v>2</v>
      </c>
      <c r="H627">
        <v>2.5</v>
      </c>
      <c r="I627">
        <v>1288</v>
      </c>
      <c r="K627">
        <v>2008</v>
      </c>
      <c r="L627">
        <v>25</v>
      </c>
      <c r="M627">
        <v>620</v>
      </c>
      <c r="N627" t="s">
        <v>1048</v>
      </c>
      <c r="O627">
        <v>25.763304699999999</v>
      </c>
      <c r="P627">
        <v>-80.191746899999998</v>
      </c>
      <c r="Q627">
        <v>0.71282563341515437</v>
      </c>
    </row>
    <row r="628" spans="1:17" hidden="1" x14ac:dyDescent="0.3">
      <c r="A628" t="s">
        <v>396</v>
      </c>
      <c r="B628" t="s">
        <v>1049</v>
      </c>
      <c r="C628" t="s">
        <v>688</v>
      </c>
      <c r="D628" t="s">
        <v>689</v>
      </c>
      <c r="E628">
        <v>33131</v>
      </c>
      <c r="F628">
        <v>539900</v>
      </c>
      <c r="G628">
        <v>1</v>
      </c>
      <c r="H628">
        <v>2</v>
      </c>
      <c r="I628">
        <v>1000</v>
      </c>
      <c r="K628">
        <v>2008</v>
      </c>
      <c r="L628">
        <v>37</v>
      </c>
      <c r="M628">
        <v>540</v>
      </c>
      <c r="N628" t="s">
        <v>1050</v>
      </c>
      <c r="O628">
        <v>25.763304699999999</v>
      </c>
      <c r="P628">
        <v>-80.191746899999998</v>
      </c>
      <c r="Q628">
        <v>0.71282563341515437</v>
      </c>
    </row>
    <row r="629" spans="1:17" hidden="1" x14ac:dyDescent="0.3">
      <c r="A629" t="s">
        <v>396</v>
      </c>
      <c r="B629" t="s">
        <v>1051</v>
      </c>
      <c r="C629" t="s">
        <v>688</v>
      </c>
      <c r="D629" t="s">
        <v>689</v>
      </c>
      <c r="E629">
        <v>33131</v>
      </c>
      <c r="F629">
        <v>480000</v>
      </c>
      <c r="G629">
        <v>1</v>
      </c>
      <c r="H629">
        <v>1.5</v>
      </c>
      <c r="I629">
        <v>963</v>
      </c>
      <c r="K629">
        <v>2008</v>
      </c>
      <c r="L629">
        <v>24</v>
      </c>
      <c r="M629">
        <v>498</v>
      </c>
      <c r="N629" t="s">
        <v>1052</v>
      </c>
      <c r="O629">
        <v>25.763137499999999</v>
      </c>
      <c r="P629">
        <v>-80.191789099999994</v>
      </c>
      <c r="Q629">
        <v>0.70116349772429487</v>
      </c>
    </row>
    <row r="630" spans="1:17" hidden="1" x14ac:dyDescent="0.3">
      <c r="A630" t="s">
        <v>396</v>
      </c>
      <c r="B630" t="s">
        <v>1053</v>
      </c>
      <c r="C630" t="s">
        <v>688</v>
      </c>
      <c r="D630" t="s">
        <v>689</v>
      </c>
      <c r="E630">
        <v>33131</v>
      </c>
      <c r="F630">
        <v>550000</v>
      </c>
      <c r="G630">
        <v>1</v>
      </c>
      <c r="H630">
        <v>1</v>
      </c>
      <c r="I630">
        <v>945</v>
      </c>
      <c r="K630">
        <v>2008</v>
      </c>
      <c r="L630">
        <v>38</v>
      </c>
      <c r="M630">
        <v>582</v>
      </c>
      <c r="N630" t="s">
        <v>1054</v>
      </c>
      <c r="O630">
        <v>25.763137499999999</v>
      </c>
      <c r="P630">
        <v>-80.191789099999994</v>
      </c>
      <c r="Q630">
        <v>0.70116349772429487</v>
      </c>
    </row>
    <row r="631" spans="1:17" hidden="1" x14ac:dyDescent="0.3">
      <c r="A631" t="s">
        <v>396</v>
      </c>
      <c r="B631" t="s">
        <v>1055</v>
      </c>
      <c r="C631" t="s">
        <v>688</v>
      </c>
      <c r="D631" t="s">
        <v>689</v>
      </c>
      <c r="E631">
        <v>33131</v>
      </c>
      <c r="F631">
        <v>949000</v>
      </c>
      <c r="G631">
        <v>2</v>
      </c>
      <c r="H631">
        <v>2.5</v>
      </c>
      <c r="I631">
        <v>1368</v>
      </c>
      <c r="K631">
        <v>2008</v>
      </c>
      <c r="L631">
        <v>2</v>
      </c>
      <c r="M631">
        <v>694</v>
      </c>
      <c r="N631" t="s">
        <v>1056</v>
      </c>
      <c r="O631">
        <v>25.763137499999999</v>
      </c>
      <c r="P631">
        <v>-80.191789099999994</v>
      </c>
      <c r="Q631">
        <v>0.70116349772429487</v>
      </c>
    </row>
    <row r="632" spans="1:17" hidden="1" x14ac:dyDescent="0.3">
      <c r="A632" t="s">
        <v>396</v>
      </c>
      <c r="B632" t="s">
        <v>1057</v>
      </c>
      <c r="C632" t="s">
        <v>688</v>
      </c>
      <c r="D632" t="s">
        <v>689</v>
      </c>
      <c r="E632">
        <v>33131</v>
      </c>
      <c r="F632">
        <v>600000</v>
      </c>
      <c r="G632">
        <v>1</v>
      </c>
      <c r="H632">
        <v>1</v>
      </c>
      <c r="I632">
        <v>748</v>
      </c>
      <c r="K632">
        <v>2016</v>
      </c>
      <c r="L632">
        <v>92</v>
      </c>
      <c r="M632">
        <v>802</v>
      </c>
      <c r="N632" t="s">
        <v>1058</v>
      </c>
      <c r="O632">
        <v>25.762797599999999</v>
      </c>
      <c r="P632">
        <v>-80.19265</v>
      </c>
      <c r="Q632">
        <v>0.6597978106613116</v>
      </c>
    </row>
    <row r="633" spans="1:17" hidden="1" x14ac:dyDescent="0.3">
      <c r="A633" t="s">
        <v>396</v>
      </c>
      <c r="B633" t="s">
        <v>1059</v>
      </c>
      <c r="C633" t="s">
        <v>688</v>
      </c>
      <c r="D633" t="s">
        <v>689</v>
      </c>
      <c r="E633">
        <v>33131</v>
      </c>
      <c r="F633">
        <v>890000</v>
      </c>
      <c r="G633">
        <v>2</v>
      </c>
      <c r="H633">
        <v>2</v>
      </c>
      <c r="I633">
        <v>1129</v>
      </c>
      <c r="K633">
        <v>2016</v>
      </c>
      <c r="L633">
        <v>20</v>
      </c>
      <c r="M633">
        <v>788</v>
      </c>
      <c r="N633" t="s">
        <v>1060</v>
      </c>
      <c r="O633">
        <v>25.762797599999999</v>
      </c>
      <c r="P633">
        <v>-80.19265</v>
      </c>
      <c r="Q633">
        <v>0.6597978106613116</v>
      </c>
    </row>
    <row r="634" spans="1:17" hidden="1" x14ac:dyDescent="0.3">
      <c r="A634" t="s">
        <v>396</v>
      </c>
      <c r="B634" t="s">
        <v>1061</v>
      </c>
      <c r="C634" t="s">
        <v>688</v>
      </c>
      <c r="D634" t="s">
        <v>689</v>
      </c>
      <c r="E634">
        <v>33131</v>
      </c>
      <c r="F634">
        <v>730000</v>
      </c>
      <c r="G634">
        <v>1</v>
      </c>
      <c r="H634">
        <v>1.5</v>
      </c>
      <c r="I634">
        <v>905</v>
      </c>
      <c r="K634">
        <v>2016</v>
      </c>
      <c r="L634">
        <v>52</v>
      </c>
      <c r="M634">
        <v>807</v>
      </c>
      <c r="N634" t="s">
        <v>1062</v>
      </c>
      <c r="O634">
        <v>25.762797599999999</v>
      </c>
      <c r="P634">
        <v>-80.19265</v>
      </c>
      <c r="Q634">
        <v>0.6597978106613116</v>
      </c>
    </row>
    <row r="635" spans="1:17" hidden="1" x14ac:dyDescent="0.3">
      <c r="A635" t="s">
        <v>396</v>
      </c>
      <c r="B635" t="s">
        <v>1063</v>
      </c>
      <c r="C635" t="s">
        <v>688</v>
      </c>
      <c r="D635" t="s">
        <v>689</v>
      </c>
      <c r="E635">
        <v>33131</v>
      </c>
      <c r="F635">
        <v>999999</v>
      </c>
      <c r="G635">
        <v>2</v>
      </c>
      <c r="H635">
        <v>2</v>
      </c>
      <c r="I635">
        <v>1129</v>
      </c>
      <c r="K635">
        <v>2016</v>
      </c>
      <c r="L635">
        <v>105</v>
      </c>
      <c r="M635">
        <v>886</v>
      </c>
      <c r="N635" t="s">
        <v>908</v>
      </c>
      <c r="O635">
        <v>25.762797599999999</v>
      </c>
      <c r="P635">
        <v>-80.19265</v>
      </c>
      <c r="Q635">
        <v>0.6597978106613116</v>
      </c>
    </row>
    <row r="636" spans="1:17" hidden="1" x14ac:dyDescent="0.3">
      <c r="A636" t="s">
        <v>396</v>
      </c>
      <c r="B636" t="s">
        <v>1064</v>
      </c>
      <c r="C636" t="s">
        <v>688</v>
      </c>
      <c r="D636" t="s">
        <v>689</v>
      </c>
      <c r="E636">
        <v>33131</v>
      </c>
      <c r="F636">
        <v>750000</v>
      </c>
      <c r="G636">
        <v>1</v>
      </c>
      <c r="H636">
        <v>1.5</v>
      </c>
      <c r="I636">
        <v>830</v>
      </c>
      <c r="K636">
        <v>2016</v>
      </c>
      <c r="L636">
        <v>20</v>
      </c>
      <c r="M636">
        <v>904</v>
      </c>
      <c r="N636" t="s">
        <v>1065</v>
      </c>
      <c r="O636">
        <v>25.762797599999999</v>
      </c>
      <c r="P636">
        <v>-80.19265</v>
      </c>
      <c r="Q636">
        <v>0.6597978106613116</v>
      </c>
    </row>
    <row r="637" spans="1:17" hidden="1" x14ac:dyDescent="0.3">
      <c r="A637" t="s">
        <v>396</v>
      </c>
      <c r="B637" t="s">
        <v>1066</v>
      </c>
      <c r="C637" t="s">
        <v>688</v>
      </c>
      <c r="D637" t="s">
        <v>689</v>
      </c>
      <c r="E637">
        <v>33131</v>
      </c>
      <c r="F637">
        <v>975000</v>
      </c>
      <c r="G637">
        <v>2</v>
      </c>
      <c r="H637">
        <v>2</v>
      </c>
      <c r="I637">
        <v>1200</v>
      </c>
      <c r="K637">
        <v>2001</v>
      </c>
      <c r="L637">
        <v>17</v>
      </c>
      <c r="M637">
        <v>813</v>
      </c>
      <c r="N637" t="s">
        <v>1067</v>
      </c>
      <c r="O637">
        <v>25.762183799999999</v>
      </c>
      <c r="P637">
        <v>-80.188988600000002</v>
      </c>
      <c r="Q637">
        <v>0.73279702742472952</v>
      </c>
    </row>
    <row r="638" spans="1:17" hidden="1" x14ac:dyDescent="0.3">
      <c r="A638" t="s">
        <v>396</v>
      </c>
      <c r="B638" t="s">
        <v>1068</v>
      </c>
      <c r="C638" t="s">
        <v>688</v>
      </c>
      <c r="D638" t="s">
        <v>689</v>
      </c>
      <c r="E638">
        <v>33131</v>
      </c>
      <c r="F638">
        <v>475000</v>
      </c>
      <c r="G638">
        <v>1</v>
      </c>
      <c r="H638">
        <v>1</v>
      </c>
      <c r="I638">
        <v>760</v>
      </c>
      <c r="K638">
        <v>2001</v>
      </c>
      <c r="L638">
        <v>10</v>
      </c>
      <c r="M638">
        <v>625</v>
      </c>
      <c r="N638" t="s">
        <v>1069</v>
      </c>
      <c r="O638">
        <v>25.762183799999999</v>
      </c>
      <c r="P638">
        <v>-80.188988600000002</v>
      </c>
      <c r="Q638">
        <v>0.73279702742472952</v>
      </c>
    </row>
    <row r="639" spans="1:17" hidden="1" x14ac:dyDescent="0.3">
      <c r="A639" t="s">
        <v>396</v>
      </c>
      <c r="B639" t="s">
        <v>1070</v>
      </c>
      <c r="C639" t="s">
        <v>688</v>
      </c>
      <c r="D639" t="s">
        <v>689</v>
      </c>
      <c r="E639">
        <v>33131</v>
      </c>
      <c r="F639">
        <v>785000</v>
      </c>
      <c r="G639">
        <v>2</v>
      </c>
      <c r="H639">
        <v>2</v>
      </c>
      <c r="I639">
        <v>1200</v>
      </c>
      <c r="K639">
        <v>2001</v>
      </c>
      <c r="L639">
        <v>65</v>
      </c>
      <c r="M639">
        <v>654</v>
      </c>
      <c r="N639" t="s">
        <v>1071</v>
      </c>
      <c r="O639">
        <v>25.762183799999999</v>
      </c>
      <c r="P639">
        <v>-80.188988600000002</v>
      </c>
      <c r="Q639">
        <v>0.73279702742472952</v>
      </c>
    </row>
    <row r="640" spans="1:17" hidden="1" x14ac:dyDescent="0.3">
      <c r="A640" t="s">
        <v>396</v>
      </c>
      <c r="B640" t="s">
        <v>1072</v>
      </c>
      <c r="C640" t="s">
        <v>688</v>
      </c>
      <c r="D640" t="s">
        <v>689</v>
      </c>
      <c r="E640">
        <v>33131</v>
      </c>
      <c r="F640">
        <v>465000</v>
      </c>
      <c r="G640">
        <v>1</v>
      </c>
      <c r="H640">
        <v>1</v>
      </c>
      <c r="I640">
        <v>760</v>
      </c>
      <c r="K640">
        <v>2001</v>
      </c>
      <c r="L640">
        <v>59</v>
      </c>
      <c r="M640">
        <v>612</v>
      </c>
      <c r="N640" t="s">
        <v>1069</v>
      </c>
      <c r="O640">
        <v>25.762183799999999</v>
      </c>
      <c r="P640">
        <v>-80.188988600000002</v>
      </c>
      <c r="Q640">
        <v>0.73279702742472952</v>
      </c>
    </row>
    <row r="641" spans="1:17" hidden="1" x14ac:dyDescent="0.3">
      <c r="A641" t="s">
        <v>396</v>
      </c>
      <c r="B641" t="s">
        <v>1073</v>
      </c>
      <c r="C641" t="s">
        <v>688</v>
      </c>
      <c r="D641" t="s">
        <v>689</v>
      </c>
      <c r="E641">
        <v>33131</v>
      </c>
      <c r="F641">
        <v>549900</v>
      </c>
      <c r="G641">
        <v>1</v>
      </c>
      <c r="H641">
        <v>1</v>
      </c>
      <c r="I641">
        <v>778</v>
      </c>
      <c r="K641">
        <v>2004</v>
      </c>
      <c r="L641">
        <v>111</v>
      </c>
      <c r="M641">
        <v>707</v>
      </c>
      <c r="N641" t="s">
        <v>1074</v>
      </c>
      <c r="O641">
        <v>25.761769399999999</v>
      </c>
      <c r="P641">
        <v>-80.189921400000003</v>
      </c>
      <c r="Q641">
        <v>0.67520600063892089</v>
      </c>
    </row>
    <row r="642" spans="1:17" hidden="1" x14ac:dyDescent="0.3">
      <c r="A642" t="s">
        <v>396</v>
      </c>
      <c r="B642" t="s">
        <v>1075</v>
      </c>
      <c r="C642" t="s">
        <v>688</v>
      </c>
      <c r="D642" t="s">
        <v>689</v>
      </c>
      <c r="E642">
        <v>33131</v>
      </c>
      <c r="F642">
        <v>905000</v>
      </c>
      <c r="G642">
        <v>3</v>
      </c>
      <c r="H642">
        <v>2</v>
      </c>
      <c r="I642">
        <v>1232</v>
      </c>
      <c r="K642">
        <v>2004</v>
      </c>
      <c r="L642">
        <v>3</v>
      </c>
      <c r="M642">
        <v>735</v>
      </c>
      <c r="N642" t="s">
        <v>1076</v>
      </c>
      <c r="O642">
        <v>25.761769399999999</v>
      </c>
      <c r="P642">
        <v>-80.189921400000003</v>
      </c>
      <c r="Q642">
        <v>0.67520600063892089</v>
      </c>
    </row>
    <row r="643" spans="1:17" hidden="1" x14ac:dyDescent="0.3">
      <c r="A643" t="s">
        <v>396</v>
      </c>
      <c r="B643" t="s">
        <v>1077</v>
      </c>
      <c r="C643" t="s">
        <v>688</v>
      </c>
      <c r="D643" t="s">
        <v>689</v>
      </c>
      <c r="E643">
        <v>33131</v>
      </c>
      <c r="F643">
        <v>599000</v>
      </c>
      <c r="G643">
        <v>1</v>
      </c>
      <c r="H643">
        <v>1</v>
      </c>
      <c r="I643">
        <v>825</v>
      </c>
      <c r="K643">
        <v>2004</v>
      </c>
      <c r="L643">
        <v>24</v>
      </c>
      <c r="M643">
        <v>726</v>
      </c>
      <c r="N643" t="s">
        <v>1078</v>
      </c>
      <c r="O643">
        <v>25.761769399999999</v>
      </c>
      <c r="P643">
        <v>-80.189921400000003</v>
      </c>
      <c r="Q643">
        <v>0.67520600063892089</v>
      </c>
    </row>
    <row r="644" spans="1:17" hidden="1" x14ac:dyDescent="0.3">
      <c r="A644" t="s">
        <v>396</v>
      </c>
      <c r="B644" t="s">
        <v>1079</v>
      </c>
      <c r="C644" t="s">
        <v>688</v>
      </c>
      <c r="D644" t="s">
        <v>689</v>
      </c>
      <c r="E644">
        <v>33131</v>
      </c>
      <c r="F644">
        <v>900000</v>
      </c>
      <c r="G644">
        <v>2</v>
      </c>
      <c r="H644">
        <v>2</v>
      </c>
      <c r="I644">
        <v>1105</v>
      </c>
      <c r="K644">
        <v>2004</v>
      </c>
      <c r="L644">
        <v>62</v>
      </c>
      <c r="M644">
        <v>814</v>
      </c>
      <c r="N644" t="s">
        <v>1080</v>
      </c>
      <c r="O644">
        <v>25.761769399999999</v>
      </c>
      <c r="P644">
        <v>-80.189921400000003</v>
      </c>
      <c r="Q644">
        <v>0.67520600063892089</v>
      </c>
    </row>
    <row r="645" spans="1:17" hidden="1" x14ac:dyDescent="0.3">
      <c r="A645" t="s">
        <v>396</v>
      </c>
      <c r="B645" t="s">
        <v>1081</v>
      </c>
      <c r="C645" t="s">
        <v>688</v>
      </c>
      <c r="D645" t="s">
        <v>689</v>
      </c>
      <c r="E645">
        <v>33131</v>
      </c>
      <c r="F645">
        <v>589000</v>
      </c>
      <c r="G645">
        <v>1</v>
      </c>
      <c r="H645">
        <v>1</v>
      </c>
      <c r="I645">
        <v>825</v>
      </c>
      <c r="K645">
        <v>2004</v>
      </c>
      <c r="L645">
        <v>90</v>
      </c>
      <c r="M645">
        <v>714</v>
      </c>
      <c r="N645" t="s">
        <v>405</v>
      </c>
      <c r="O645">
        <v>25.761769399999999</v>
      </c>
      <c r="P645">
        <v>-80.189921400000003</v>
      </c>
      <c r="Q645">
        <v>0.67520600063892089</v>
      </c>
    </row>
    <row r="646" spans="1:17" hidden="1" x14ac:dyDescent="0.3">
      <c r="A646" t="s">
        <v>396</v>
      </c>
      <c r="B646" t="s">
        <v>1082</v>
      </c>
      <c r="C646" t="s">
        <v>688</v>
      </c>
      <c r="D646" t="s">
        <v>689</v>
      </c>
      <c r="E646">
        <v>33131</v>
      </c>
      <c r="F646">
        <v>530000</v>
      </c>
      <c r="G646">
        <v>1</v>
      </c>
      <c r="H646">
        <v>1</v>
      </c>
      <c r="I646">
        <v>740</v>
      </c>
      <c r="K646">
        <v>2004</v>
      </c>
      <c r="L646">
        <v>42</v>
      </c>
      <c r="M646">
        <v>716</v>
      </c>
      <c r="N646" t="s">
        <v>1083</v>
      </c>
      <c r="O646">
        <v>25.761769399999999</v>
      </c>
      <c r="P646">
        <v>-80.189921400000003</v>
      </c>
      <c r="Q646">
        <v>0.67520600063892089</v>
      </c>
    </row>
    <row r="647" spans="1:17" hidden="1" x14ac:dyDescent="0.3">
      <c r="A647" t="s">
        <v>396</v>
      </c>
      <c r="B647" t="s">
        <v>1084</v>
      </c>
      <c r="C647" t="s">
        <v>688</v>
      </c>
      <c r="D647" t="s">
        <v>689</v>
      </c>
      <c r="E647">
        <v>33131</v>
      </c>
      <c r="F647">
        <v>515000</v>
      </c>
      <c r="G647">
        <v>1</v>
      </c>
      <c r="H647">
        <v>1</v>
      </c>
      <c r="I647">
        <v>825</v>
      </c>
      <c r="K647">
        <v>2005</v>
      </c>
      <c r="L647">
        <v>22</v>
      </c>
      <c r="M647">
        <v>624</v>
      </c>
      <c r="N647" t="s">
        <v>405</v>
      </c>
      <c r="O647">
        <v>25.761769399999999</v>
      </c>
      <c r="P647">
        <v>-80.189921400000003</v>
      </c>
      <c r="Q647">
        <v>0.67520600063892089</v>
      </c>
    </row>
    <row r="648" spans="1:17" hidden="1" x14ac:dyDescent="0.3">
      <c r="A648" t="s">
        <v>396</v>
      </c>
      <c r="B648" t="s">
        <v>1085</v>
      </c>
      <c r="C648" t="s">
        <v>688</v>
      </c>
      <c r="D648" t="s">
        <v>689</v>
      </c>
      <c r="E648">
        <v>33131</v>
      </c>
      <c r="F648">
        <v>829000</v>
      </c>
      <c r="G648">
        <v>2</v>
      </c>
      <c r="H648">
        <v>2</v>
      </c>
      <c r="I648">
        <v>1105</v>
      </c>
      <c r="K648">
        <v>2005</v>
      </c>
      <c r="L648">
        <v>21</v>
      </c>
      <c r="M648">
        <v>750</v>
      </c>
      <c r="N648" t="s">
        <v>1086</v>
      </c>
      <c r="O648">
        <v>25.761769399999999</v>
      </c>
      <c r="P648">
        <v>-80.189921400000003</v>
      </c>
      <c r="Q648">
        <v>0.67520600063892089</v>
      </c>
    </row>
    <row r="649" spans="1:17" hidden="1" x14ac:dyDescent="0.3">
      <c r="A649" t="s">
        <v>396</v>
      </c>
      <c r="B649" t="s">
        <v>1087</v>
      </c>
      <c r="C649" t="s">
        <v>688</v>
      </c>
      <c r="D649" t="s">
        <v>689</v>
      </c>
      <c r="E649">
        <v>33131</v>
      </c>
      <c r="F649">
        <v>600000</v>
      </c>
      <c r="G649">
        <v>1</v>
      </c>
      <c r="H649">
        <v>1</v>
      </c>
      <c r="I649">
        <v>825</v>
      </c>
      <c r="K649">
        <v>2005</v>
      </c>
      <c r="L649">
        <v>89</v>
      </c>
      <c r="M649">
        <v>727</v>
      </c>
      <c r="N649" t="s">
        <v>856</v>
      </c>
      <c r="O649">
        <v>25.761769399999999</v>
      </c>
      <c r="P649">
        <v>-80.189921400000003</v>
      </c>
      <c r="Q649">
        <v>0.67520600063892089</v>
      </c>
    </row>
    <row r="650" spans="1:17" hidden="1" x14ac:dyDescent="0.3">
      <c r="A650" t="s">
        <v>396</v>
      </c>
      <c r="B650" t="s">
        <v>1088</v>
      </c>
      <c r="C650" t="s">
        <v>688</v>
      </c>
      <c r="D650" t="s">
        <v>689</v>
      </c>
      <c r="E650">
        <v>33131</v>
      </c>
      <c r="F650">
        <v>1250000</v>
      </c>
      <c r="G650">
        <v>2</v>
      </c>
      <c r="H650">
        <v>2</v>
      </c>
      <c r="I650">
        <v>1030</v>
      </c>
      <c r="K650">
        <v>2005</v>
      </c>
      <c r="L650">
        <v>16</v>
      </c>
      <c r="M650">
        <v>1214</v>
      </c>
      <c r="N650" t="s">
        <v>858</v>
      </c>
      <c r="O650">
        <v>25.761769399999999</v>
      </c>
      <c r="P650">
        <v>-80.189921400000003</v>
      </c>
      <c r="Q650">
        <v>0.67520600063892089</v>
      </c>
    </row>
    <row r="651" spans="1:17" hidden="1" x14ac:dyDescent="0.3">
      <c r="A651" t="s">
        <v>396</v>
      </c>
      <c r="B651" t="s">
        <v>1089</v>
      </c>
      <c r="C651" t="s">
        <v>688</v>
      </c>
      <c r="D651" t="s">
        <v>689</v>
      </c>
      <c r="E651">
        <v>33131</v>
      </c>
      <c r="F651">
        <v>849000</v>
      </c>
      <c r="G651">
        <v>2</v>
      </c>
      <c r="H651">
        <v>2</v>
      </c>
      <c r="I651">
        <v>1012</v>
      </c>
      <c r="K651">
        <v>2014</v>
      </c>
      <c r="L651">
        <v>78</v>
      </c>
      <c r="M651">
        <v>839</v>
      </c>
      <c r="N651" t="s">
        <v>1090</v>
      </c>
      <c r="O651">
        <v>25.760372</v>
      </c>
      <c r="P651">
        <v>-80.190196999999998</v>
      </c>
      <c r="Q651">
        <v>0.58802885895136359</v>
      </c>
    </row>
    <row r="652" spans="1:17" hidden="1" x14ac:dyDescent="0.3">
      <c r="A652" t="s">
        <v>396</v>
      </c>
      <c r="B652" t="s">
        <v>1091</v>
      </c>
      <c r="C652" t="s">
        <v>688</v>
      </c>
      <c r="D652" t="s">
        <v>689</v>
      </c>
      <c r="E652">
        <v>33131</v>
      </c>
      <c r="F652">
        <v>875000</v>
      </c>
      <c r="G652">
        <v>2</v>
      </c>
      <c r="H652">
        <v>2.5</v>
      </c>
      <c r="I652">
        <v>969</v>
      </c>
      <c r="K652">
        <v>2014</v>
      </c>
      <c r="L652">
        <v>23</v>
      </c>
      <c r="M652">
        <v>903</v>
      </c>
      <c r="N652" t="s">
        <v>502</v>
      </c>
      <c r="O652">
        <v>25.760372</v>
      </c>
      <c r="P652">
        <v>-80.190196999999998</v>
      </c>
      <c r="Q652">
        <v>0.58802885895136359</v>
      </c>
    </row>
    <row r="653" spans="1:17" hidden="1" x14ac:dyDescent="0.3">
      <c r="A653" t="s">
        <v>396</v>
      </c>
      <c r="B653" t="s">
        <v>1092</v>
      </c>
      <c r="C653" t="s">
        <v>688</v>
      </c>
      <c r="D653" t="s">
        <v>689</v>
      </c>
      <c r="E653">
        <v>33131</v>
      </c>
      <c r="F653">
        <v>2100000</v>
      </c>
      <c r="G653">
        <v>3</v>
      </c>
      <c r="H653">
        <v>3.5</v>
      </c>
      <c r="I653">
        <v>2365</v>
      </c>
      <c r="K653">
        <v>2014</v>
      </c>
      <c r="L653">
        <v>45</v>
      </c>
      <c r="M653">
        <v>888</v>
      </c>
      <c r="N653" t="s">
        <v>1093</v>
      </c>
      <c r="O653">
        <v>25.760372</v>
      </c>
      <c r="P653">
        <v>-80.190196999999998</v>
      </c>
      <c r="Q653">
        <v>0.58802885895136359</v>
      </c>
    </row>
    <row r="654" spans="1:17" hidden="1" x14ac:dyDescent="0.3">
      <c r="A654" t="s">
        <v>396</v>
      </c>
      <c r="B654" t="s">
        <v>1096</v>
      </c>
      <c r="C654" t="s">
        <v>688</v>
      </c>
      <c r="D654" t="s">
        <v>689</v>
      </c>
      <c r="E654">
        <v>33131</v>
      </c>
      <c r="F654">
        <v>585000</v>
      </c>
      <c r="G654">
        <v>1</v>
      </c>
      <c r="H654">
        <v>1</v>
      </c>
      <c r="I654">
        <v>701</v>
      </c>
      <c r="K654">
        <v>2014</v>
      </c>
      <c r="L654">
        <v>34</v>
      </c>
      <c r="M654">
        <v>835</v>
      </c>
      <c r="N654" t="s">
        <v>1097</v>
      </c>
      <c r="O654">
        <v>25.760372</v>
      </c>
      <c r="P654">
        <v>-80.190196999999998</v>
      </c>
      <c r="Q654">
        <v>0.58802885895136359</v>
      </c>
    </row>
    <row r="655" spans="1:17" hidden="1" x14ac:dyDescent="0.3">
      <c r="A655" t="s">
        <v>396</v>
      </c>
      <c r="B655" t="s">
        <v>1098</v>
      </c>
      <c r="C655" t="s">
        <v>688</v>
      </c>
      <c r="D655" t="s">
        <v>689</v>
      </c>
      <c r="E655">
        <v>33131</v>
      </c>
      <c r="F655">
        <v>1995000</v>
      </c>
      <c r="G655">
        <v>2</v>
      </c>
      <c r="H655">
        <v>2.5</v>
      </c>
      <c r="I655">
        <v>1878</v>
      </c>
      <c r="K655">
        <v>2004</v>
      </c>
      <c r="L655">
        <v>28</v>
      </c>
      <c r="M655">
        <v>1062</v>
      </c>
      <c r="N655" t="s">
        <v>1099</v>
      </c>
      <c r="O655">
        <v>25.7599996</v>
      </c>
      <c r="P655">
        <v>-80.189162899999999</v>
      </c>
      <c r="Q655">
        <v>0.61261337866842336</v>
      </c>
    </row>
    <row r="656" spans="1:17" hidden="1" x14ac:dyDescent="0.3">
      <c r="A656" t="s">
        <v>396</v>
      </c>
      <c r="B656" t="s">
        <v>1100</v>
      </c>
      <c r="C656" t="s">
        <v>688</v>
      </c>
      <c r="D656" t="s">
        <v>689</v>
      </c>
      <c r="E656">
        <v>33131</v>
      </c>
      <c r="F656">
        <v>1395000</v>
      </c>
      <c r="G656">
        <v>2</v>
      </c>
      <c r="H656">
        <v>2</v>
      </c>
      <c r="I656">
        <v>1529</v>
      </c>
      <c r="K656">
        <v>2004</v>
      </c>
      <c r="L656">
        <v>7</v>
      </c>
      <c r="M656">
        <v>912</v>
      </c>
      <c r="N656" t="s">
        <v>1101</v>
      </c>
      <c r="O656">
        <v>25.7599996</v>
      </c>
      <c r="P656">
        <v>-80.189162899999999</v>
      </c>
      <c r="Q656">
        <v>0.61261337866842336</v>
      </c>
    </row>
    <row r="657" spans="1:17" hidden="1" x14ac:dyDescent="0.3">
      <c r="A657" t="s">
        <v>396</v>
      </c>
      <c r="B657" t="s">
        <v>1104</v>
      </c>
      <c r="C657" t="s">
        <v>688</v>
      </c>
      <c r="D657" t="s">
        <v>689</v>
      </c>
      <c r="E657">
        <v>33131</v>
      </c>
      <c r="F657">
        <v>595000</v>
      </c>
      <c r="G657">
        <v>1</v>
      </c>
      <c r="H657">
        <v>1</v>
      </c>
      <c r="I657">
        <v>729</v>
      </c>
      <c r="K657">
        <v>2003</v>
      </c>
      <c r="L657">
        <v>28</v>
      </c>
      <c r="M657">
        <v>816</v>
      </c>
      <c r="N657" t="s">
        <v>1105</v>
      </c>
      <c r="O657">
        <v>25.760483600000001</v>
      </c>
      <c r="P657">
        <v>-80.190906499999997</v>
      </c>
      <c r="Q657">
        <v>0.56727447828208932</v>
      </c>
    </row>
    <row r="658" spans="1:17" hidden="1" x14ac:dyDescent="0.3">
      <c r="A658" t="s">
        <v>396</v>
      </c>
      <c r="B658" t="s">
        <v>1106</v>
      </c>
      <c r="C658" t="s">
        <v>688</v>
      </c>
      <c r="D658" t="s">
        <v>689</v>
      </c>
      <c r="E658">
        <v>33131</v>
      </c>
      <c r="F658">
        <v>990000</v>
      </c>
      <c r="G658">
        <v>2</v>
      </c>
      <c r="H658">
        <v>2</v>
      </c>
      <c r="I658">
        <v>1363</v>
      </c>
      <c r="K658">
        <v>2003</v>
      </c>
      <c r="L658">
        <v>65</v>
      </c>
      <c r="M658">
        <v>726</v>
      </c>
      <c r="N658" t="s">
        <v>985</v>
      </c>
      <c r="O658">
        <v>25.760483600000001</v>
      </c>
      <c r="P658">
        <v>-80.190906499999997</v>
      </c>
      <c r="Q658">
        <v>0.56727447828208932</v>
      </c>
    </row>
    <row r="659" spans="1:17" hidden="1" x14ac:dyDescent="0.3">
      <c r="A659" t="s">
        <v>396</v>
      </c>
      <c r="B659" t="s">
        <v>1107</v>
      </c>
      <c r="C659" t="s">
        <v>688</v>
      </c>
      <c r="D659" t="s">
        <v>689</v>
      </c>
      <c r="E659">
        <v>33131</v>
      </c>
      <c r="F659">
        <v>695000</v>
      </c>
      <c r="G659">
        <v>1</v>
      </c>
      <c r="H659">
        <v>1.5</v>
      </c>
      <c r="I659">
        <v>894</v>
      </c>
      <c r="K659">
        <v>2003</v>
      </c>
      <c r="L659">
        <v>23</v>
      </c>
      <c r="M659">
        <v>777</v>
      </c>
      <c r="N659" t="s">
        <v>1108</v>
      </c>
      <c r="O659">
        <v>25.760483600000001</v>
      </c>
      <c r="P659">
        <v>-80.190906499999997</v>
      </c>
      <c r="Q659">
        <v>0.56727447828208932</v>
      </c>
    </row>
    <row r="660" spans="1:17" hidden="1" x14ac:dyDescent="0.3">
      <c r="A660" t="s">
        <v>396</v>
      </c>
      <c r="B660" t="s">
        <v>1109</v>
      </c>
      <c r="C660" t="s">
        <v>688</v>
      </c>
      <c r="D660" t="s">
        <v>689</v>
      </c>
      <c r="E660">
        <v>33131</v>
      </c>
      <c r="F660">
        <v>1015000</v>
      </c>
      <c r="G660">
        <v>2</v>
      </c>
      <c r="H660">
        <v>2</v>
      </c>
      <c r="I660">
        <v>1262</v>
      </c>
      <c r="K660">
        <v>2003</v>
      </c>
      <c r="L660">
        <v>23</v>
      </c>
      <c r="M660">
        <v>804</v>
      </c>
      <c r="N660" t="s">
        <v>1110</v>
      </c>
      <c r="O660">
        <v>25.760483600000001</v>
      </c>
      <c r="P660">
        <v>-80.190906499999997</v>
      </c>
      <c r="Q660">
        <v>0.56727447828208932</v>
      </c>
    </row>
    <row r="661" spans="1:17" hidden="1" x14ac:dyDescent="0.3">
      <c r="A661" t="s">
        <v>396</v>
      </c>
      <c r="B661" t="s">
        <v>1111</v>
      </c>
      <c r="C661" t="s">
        <v>688</v>
      </c>
      <c r="D661" t="s">
        <v>689</v>
      </c>
      <c r="E661">
        <v>33131</v>
      </c>
      <c r="F661">
        <v>615000</v>
      </c>
      <c r="G661">
        <v>1</v>
      </c>
      <c r="H661">
        <v>1</v>
      </c>
      <c r="I661">
        <v>804</v>
      </c>
      <c r="K661">
        <v>2001</v>
      </c>
      <c r="L661">
        <v>41</v>
      </c>
      <c r="M661">
        <v>765</v>
      </c>
      <c r="N661" t="s">
        <v>1112</v>
      </c>
      <c r="O661">
        <v>25.760483600000001</v>
      </c>
      <c r="P661">
        <v>-80.190906499999997</v>
      </c>
      <c r="Q661">
        <v>0.56727447828208932</v>
      </c>
    </row>
    <row r="662" spans="1:17" hidden="1" x14ac:dyDescent="0.3">
      <c r="A662" t="s">
        <v>396</v>
      </c>
      <c r="B662" t="s">
        <v>1113</v>
      </c>
      <c r="C662" t="s">
        <v>688</v>
      </c>
      <c r="D662" t="s">
        <v>689</v>
      </c>
      <c r="E662">
        <v>33131</v>
      </c>
      <c r="F662">
        <v>675000</v>
      </c>
      <c r="G662">
        <v>1</v>
      </c>
      <c r="H662">
        <v>1</v>
      </c>
      <c r="I662">
        <v>829</v>
      </c>
      <c r="K662">
        <v>2003</v>
      </c>
      <c r="L662">
        <v>13</v>
      </c>
      <c r="M662">
        <v>814</v>
      </c>
      <c r="N662" t="s">
        <v>1078</v>
      </c>
      <c r="O662">
        <v>25.760483600000001</v>
      </c>
      <c r="P662">
        <v>-80.190906499999997</v>
      </c>
      <c r="Q662">
        <v>0.56727447828208932</v>
      </c>
    </row>
    <row r="663" spans="1:17" hidden="1" x14ac:dyDescent="0.3">
      <c r="A663" t="s">
        <v>396</v>
      </c>
      <c r="B663" t="s">
        <v>1114</v>
      </c>
      <c r="C663" t="s">
        <v>688</v>
      </c>
      <c r="D663" t="s">
        <v>689</v>
      </c>
      <c r="E663">
        <v>33131</v>
      </c>
      <c r="F663">
        <v>745000</v>
      </c>
      <c r="G663">
        <v>1</v>
      </c>
      <c r="H663">
        <v>1.5</v>
      </c>
      <c r="I663">
        <v>966</v>
      </c>
      <c r="K663">
        <v>2003</v>
      </c>
      <c r="L663">
        <v>27</v>
      </c>
      <c r="M663">
        <v>771</v>
      </c>
      <c r="N663" t="s">
        <v>1115</v>
      </c>
      <c r="O663">
        <v>25.760483600000001</v>
      </c>
      <c r="P663">
        <v>-80.190906499999997</v>
      </c>
      <c r="Q663">
        <v>0.56727447828208932</v>
      </c>
    </row>
    <row r="664" spans="1:17" hidden="1" x14ac:dyDescent="0.3">
      <c r="A664" t="s">
        <v>396</v>
      </c>
      <c r="B664" t="s">
        <v>1116</v>
      </c>
      <c r="C664" t="s">
        <v>688</v>
      </c>
      <c r="D664" t="s">
        <v>689</v>
      </c>
      <c r="E664">
        <v>33131</v>
      </c>
      <c r="F664">
        <v>735000</v>
      </c>
      <c r="G664">
        <v>2</v>
      </c>
      <c r="H664">
        <v>2</v>
      </c>
      <c r="I664">
        <v>1090</v>
      </c>
      <c r="K664">
        <v>1994</v>
      </c>
      <c r="L664">
        <v>84</v>
      </c>
      <c r="M664">
        <v>674</v>
      </c>
      <c r="N664" t="s">
        <v>1117</v>
      </c>
      <c r="O664">
        <v>25.7593554</v>
      </c>
      <c r="P664">
        <v>-80.189830099999995</v>
      </c>
      <c r="Q664">
        <v>0.55181288797345074</v>
      </c>
    </row>
    <row r="665" spans="1:17" hidden="1" x14ac:dyDescent="0.3">
      <c r="A665" t="s">
        <v>396</v>
      </c>
      <c r="B665" t="s">
        <v>1126</v>
      </c>
      <c r="C665" t="s">
        <v>688</v>
      </c>
      <c r="D665" t="s">
        <v>689</v>
      </c>
      <c r="E665">
        <v>33131</v>
      </c>
      <c r="F665">
        <v>1725000</v>
      </c>
      <c r="G665">
        <v>2</v>
      </c>
      <c r="H665">
        <v>2</v>
      </c>
      <c r="I665">
        <v>1495</v>
      </c>
      <c r="K665">
        <v>2003</v>
      </c>
      <c r="L665">
        <v>48</v>
      </c>
      <c r="M665">
        <v>1154</v>
      </c>
      <c r="N665" t="s">
        <v>1127</v>
      </c>
      <c r="O665">
        <v>25.759132300000001</v>
      </c>
      <c r="P665">
        <v>-80.191829499999997</v>
      </c>
      <c r="Q665">
        <v>0.45796522539535611</v>
      </c>
    </row>
    <row r="666" spans="1:17" hidden="1" x14ac:dyDescent="0.3">
      <c r="A666" t="s">
        <v>396</v>
      </c>
      <c r="B666" t="s">
        <v>1132</v>
      </c>
      <c r="C666" t="s">
        <v>688</v>
      </c>
      <c r="D666" t="s">
        <v>689</v>
      </c>
      <c r="E666">
        <v>33131</v>
      </c>
      <c r="F666">
        <v>1390000</v>
      </c>
      <c r="G666">
        <v>2</v>
      </c>
      <c r="H666">
        <v>2.5</v>
      </c>
      <c r="I666">
        <v>1137</v>
      </c>
      <c r="K666">
        <v>2017</v>
      </c>
      <c r="L666">
        <v>112</v>
      </c>
      <c r="M666">
        <v>1223</v>
      </c>
      <c r="N666" t="s">
        <v>1133</v>
      </c>
      <c r="O666">
        <v>25.7581414</v>
      </c>
      <c r="P666">
        <v>-80.192430799999997</v>
      </c>
      <c r="Q666">
        <v>0.38080243724058205</v>
      </c>
    </row>
    <row r="667" spans="1:17" hidden="1" x14ac:dyDescent="0.3">
      <c r="A667" t="s">
        <v>396</v>
      </c>
      <c r="B667" t="s">
        <v>1134</v>
      </c>
      <c r="C667" t="s">
        <v>688</v>
      </c>
      <c r="D667" t="s">
        <v>689</v>
      </c>
      <c r="E667">
        <v>33131</v>
      </c>
      <c r="F667">
        <v>900000</v>
      </c>
      <c r="G667">
        <v>1</v>
      </c>
      <c r="H667">
        <v>1.5</v>
      </c>
      <c r="I667">
        <v>781</v>
      </c>
      <c r="K667">
        <v>2017</v>
      </c>
      <c r="L667">
        <v>1</v>
      </c>
      <c r="M667">
        <v>1152</v>
      </c>
      <c r="N667" t="s">
        <v>1135</v>
      </c>
      <c r="O667">
        <v>25.7581414</v>
      </c>
      <c r="P667">
        <v>-80.192430799999997</v>
      </c>
      <c r="Q667">
        <v>0.38080243724058205</v>
      </c>
    </row>
    <row r="668" spans="1:17" hidden="1" x14ac:dyDescent="0.3">
      <c r="A668" t="s">
        <v>396</v>
      </c>
      <c r="B668" t="s">
        <v>1138</v>
      </c>
      <c r="C668" t="s">
        <v>688</v>
      </c>
      <c r="D668" t="s">
        <v>689</v>
      </c>
      <c r="E668">
        <v>33131</v>
      </c>
      <c r="F668">
        <v>1399000</v>
      </c>
      <c r="G668">
        <v>2</v>
      </c>
      <c r="H668">
        <v>2.5</v>
      </c>
      <c r="I668">
        <v>1127</v>
      </c>
      <c r="K668">
        <v>2017</v>
      </c>
      <c r="L668">
        <v>16</v>
      </c>
      <c r="M668">
        <v>1241</v>
      </c>
      <c r="N668" t="s">
        <v>1139</v>
      </c>
      <c r="O668">
        <v>25.7581414</v>
      </c>
      <c r="P668">
        <v>-80.192430799999997</v>
      </c>
      <c r="Q668">
        <v>0.38080243724058205</v>
      </c>
    </row>
    <row r="669" spans="1:17" hidden="1" x14ac:dyDescent="0.3">
      <c r="A669" t="s">
        <v>396</v>
      </c>
      <c r="B669" t="s">
        <v>1140</v>
      </c>
      <c r="C669" t="s">
        <v>688</v>
      </c>
      <c r="D669" t="s">
        <v>689</v>
      </c>
      <c r="E669">
        <v>33131</v>
      </c>
      <c r="F669">
        <v>550000</v>
      </c>
      <c r="G669">
        <v>2</v>
      </c>
      <c r="H669">
        <v>2</v>
      </c>
      <c r="I669">
        <v>791</v>
      </c>
      <c r="K669">
        <v>2016</v>
      </c>
      <c r="L669">
        <v>71</v>
      </c>
      <c r="M669">
        <v>695</v>
      </c>
      <c r="N669" t="s">
        <v>1141</v>
      </c>
      <c r="O669">
        <v>25.773599900000001</v>
      </c>
      <c r="P669">
        <v>-80.190603300000006</v>
      </c>
      <c r="Q669">
        <v>1.411758920121617</v>
      </c>
    </row>
    <row r="670" spans="1:17" hidden="1" x14ac:dyDescent="0.3">
      <c r="A670" t="s">
        <v>396</v>
      </c>
      <c r="B670" t="s">
        <v>1142</v>
      </c>
      <c r="C670" t="s">
        <v>688</v>
      </c>
      <c r="D670" t="s">
        <v>689</v>
      </c>
      <c r="E670">
        <v>33131</v>
      </c>
      <c r="F670">
        <v>445000</v>
      </c>
      <c r="G670">
        <v>2</v>
      </c>
      <c r="H670">
        <v>1</v>
      </c>
      <c r="I670">
        <v>736</v>
      </c>
      <c r="K670">
        <v>2016</v>
      </c>
      <c r="L670">
        <v>19</v>
      </c>
      <c r="M670">
        <v>605</v>
      </c>
      <c r="N670" t="s">
        <v>1143</v>
      </c>
      <c r="O670">
        <v>25.773599900000001</v>
      </c>
      <c r="P670">
        <v>-80.190603300000006</v>
      </c>
      <c r="Q670">
        <v>1.411758920121617</v>
      </c>
    </row>
    <row r="671" spans="1:17" hidden="1" x14ac:dyDescent="0.3">
      <c r="A671" t="s">
        <v>396</v>
      </c>
      <c r="B671" t="s">
        <v>1144</v>
      </c>
      <c r="C671" t="s">
        <v>688</v>
      </c>
      <c r="D671" t="s">
        <v>689</v>
      </c>
      <c r="E671">
        <v>33131</v>
      </c>
      <c r="F671">
        <v>610000</v>
      </c>
      <c r="G671">
        <v>2</v>
      </c>
      <c r="H671">
        <v>2</v>
      </c>
      <c r="I671">
        <v>1090</v>
      </c>
      <c r="K671">
        <v>2006</v>
      </c>
      <c r="L671">
        <v>93</v>
      </c>
      <c r="M671">
        <v>560</v>
      </c>
      <c r="N671" t="s">
        <v>1017</v>
      </c>
      <c r="O671">
        <v>25.759874100000001</v>
      </c>
      <c r="P671">
        <v>-80.190688600000001</v>
      </c>
      <c r="Q671">
        <v>0.5420273931222781</v>
      </c>
    </row>
    <row r="672" spans="1:17" hidden="1" x14ac:dyDescent="0.3">
      <c r="A672" t="s">
        <v>396</v>
      </c>
      <c r="B672" t="s">
        <v>1145</v>
      </c>
      <c r="C672" t="s">
        <v>688</v>
      </c>
      <c r="D672" t="s">
        <v>689</v>
      </c>
      <c r="E672">
        <v>33131</v>
      </c>
      <c r="F672">
        <v>537000</v>
      </c>
      <c r="G672">
        <v>2</v>
      </c>
      <c r="H672">
        <v>2</v>
      </c>
      <c r="I672">
        <v>930</v>
      </c>
      <c r="K672">
        <v>1998</v>
      </c>
      <c r="L672">
        <v>10</v>
      </c>
      <c r="M672">
        <v>577</v>
      </c>
      <c r="N672" t="s">
        <v>1146</v>
      </c>
      <c r="O672">
        <v>25.759385600000002</v>
      </c>
      <c r="P672">
        <v>-80.190906499999997</v>
      </c>
      <c r="Q672">
        <v>0.50742643601205217</v>
      </c>
    </row>
    <row r="673" spans="1:17" hidden="1" x14ac:dyDescent="0.3">
      <c r="A673" t="s">
        <v>396</v>
      </c>
      <c r="B673" t="s">
        <v>1147</v>
      </c>
      <c r="C673" t="s">
        <v>688</v>
      </c>
      <c r="D673" t="s">
        <v>689</v>
      </c>
      <c r="E673">
        <v>33131</v>
      </c>
      <c r="F673">
        <v>359900</v>
      </c>
      <c r="G673">
        <v>1</v>
      </c>
      <c r="H673">
        <v>1</v>
      </c>
      <c r="I673">
        <v>640</v>
      </c>
      <c r="K673">
        <v>1998</v>
      </c>
      <c r="L673">
        <v>2</v>
      </c>
      <c r="M673">
        <v>562</v>
      </c>
      <c r="N673" t="s">
        <v>919</v>
      </c>
      <c r="O673">
        <v>25.759385600000002</v>
      </c>
      <c r="P673">
        <v>-80.190906499999997</v>
      </c>
      <c r="Q673">
        <v>0.50742643601205217</v>
      </c>
    </row>
    <row r="674" spans="1:17" hidden="1" x14ac:dyDescent="0.3">
      <c r="A674" t="s">
        <v>396</v>
      </c>
      <c r="B674" t="s">
        <v>1148</v>
      </c>
      <c r="C674" t="s">
        <v>688</v>
      </c>
      <c r="D674" t="s">
        <v>689</v>
      </c>
      <c r="E674">
        <v>33131</v>
      </c>
      <c r="F674">
        <v>560000</v>
      </c>
      <c r="G674">
        <v>2</v>
      </c>
      <c r="H674">
        <v>2</v>
      </c>
      <c r="I674">
        <v>930</v>
      </c>
      <c r="K674">
        <v>1998</v>
      </c>
      <c r="L674">
        <v>38</v>
      </c>
      <c r="M674">
        <v>602</v>
      </c>
      <c r="N674" t="s">
        <v>1149</v>
      </c>
      <c r="O674">
        <v>25.759385600000002</v>
      </c>
      <c r="P674">
        <v>-80.190906499999997</v>
      </c>
      <c r="Q674">
        <v>0.50742643601205217</v>
      </c>
    </row>
    <row r="675" spans="1:17" hidden="1" x14ac:dyDescent="0.3">
      <c r="A675" t="s">
        <v>396</v>
      </c>
      <c r="B675" t="s">
        <v>1150</v>
      </c>
      <c r="C675" t="s">
        <v>688</v>
      </c>
      <c r="D675" t="s">
        <v>689</v>
      </c>
      <c r="E675">
        <v>33131</v>
      </c>
      <c r="F675">
        <v>360000</v>
      </c>
      <c r="G675">
        <v>1</v>
      </c>
      <c r="H675">
        <v>1</v>
      </c>
      <c r="I675">
        <v>640</v>
      </c>
      <c r="K675">
        <v>1998</v>
      </c>
      <c r="L675">
        <v>14</v>
      </c>
      <c r="M675">
        <v>563</v>
      </c>
      <c r="N675" t="s">
        <v>1151</v>
      </c>
      <c r="O675">
        <v>25.759385600000002</v>
      </c>
      <c r="P675">
        <v>-80.190906499999997</v>
      </c>
      <c r="Q675">
        <v>0.50742643601205217</v>
      </c>
    </row>
    <row r="676" spans="1:17" hidden="1" x14ac:dyDescent="0.3">
      <c r="A676" t="s">
        <v>396</v>
      </c>
      <c r="B676" t="s">
        <v>1152</v>
      </c>
      <c r="C676" t="s">
        <v>688</v>
      </c>
      <c r="D676" t="s">
        <v>689</v>
      </c>
      <c r="E676">
        <v>33131</v>
      </c>
      <c r="F676">
        <v>1325000</v>
      </c>
      <c r="G676">
        <v>2</v>
      </c>
      <c r="H676">
        <v>2.5</v>
      </c>
      <c r="I676">
        <v>1574</v>
      </c>
      <c r="K676">
        <v>2008</v>
      </c>
      <c r="L676">
        <v>20</v>
      </c>
      <c r="M676">
        <v>842</v>
      </c>
      <c r="N676" t="s">
        <v>1153</v>
      </c>
      <c r="O676">
        <v>25.7704305</v>
      </c>
      <c r="P676">
        <v>-80.189162899999999</v>
      </c>
      <c r="Q676">
        <v>1.229741790151452</v>
      </c>
    </row>
    <row r="677" spans="1:17" hidden="1" x14ac:dyDescent="0.3">
      <c r="A677" t="s">
        <v>396</v>
      </c>
      <c r="B677" t="s">
        <v>1154</v>
      </c>
      <c r="C677" t="s">
        <v>688</v>
      </c>
      <c r="D677" t="s">
        <v>689</v>
      </c>
      <c r="E677">
        <v>33131</v>
      </c>
      <c r="F677">
        <v>850000</v>
      </c>
      <c r="G677">
        <v>1</v>
      </c>
      <c r="H677">
        <v>1.5</v>
      </c>
      <c r="I677">
        <v>950</v>
      </c>
      <c r="K677">
        <v>2008</v>
      </c>
      <c r="L677">
        <v>77</v>
      </c>
      <c r="M677">
        <v>895</v>
      </c>
      <c r="N677" t="s">
        <v>1155</v>
      </c>
      <c r="O677">
        <v>25.7704305</v>
      </c>
      <c r="P677">
        <v>-80.189162899999999</v>
      </c>
      <c r="Q677">
        <v>1.229741790151452</v>
      </c>
    </row>
    <row r="678" spans="1:17" hidden="1" x14ac:dyDescent="0.3">
      <c r="A678" t="s">
        <v>396</v>
      </c>
      <c r="B678" t="s">
        <v>1156</v>
      </c>
      <c r="C678" t="s">
        <v>688</v>
      </c>
      <c r="D678" t="s">
        <v>689</v>
      </c>
      <c r="E678">
        <v>33131</v>
      </c>
      <c r="F678">
        <v>1050000</v>
      </c>
      <c r="G678">
        <v>2</v>
      </c>
      <c r="H678">
        <v>2.5</v>
      </c>
      <c r="I678">
        <v>1255</v>
      </c>
      <c r="K678">
        <v>2008</v>
      </c>
      <c r="L678">
        <v>77</v>
      </c>
      <c r="M678">
        <v>837</v>
      </c>
      <c r="N678" t="s">
        <v>1157</v>
      </c>
      <c r="O678">
        <v>25.7704305</v>
      </c>
      <c r="P678">
        <v>-80.189162899999999</v>
      </c>
      <c r="Q678">
        <v>1.229741790151452</v>
      </c>
    </row>
    <row r="679" spans="1:17" hidden="1" x14ac:dyDescent="0.3">
      <c r="A679" t="s">
        <v>396</v>
      </c>
      <c r="B679" t="s">
        <v>1158</v>
      </c>
      <c r="C679" t="s">
        <v>688</v>
      </c>
      <c r="D679" t="s">
        <v>689</v>
      </c>
      <c r="E679">
        <v>33131</v>
      </c>
      <c r="F679">
        <v>550000</v>
      </c>
      <c r="G679">
        <v>1</v>
      </c>
      <c r="H679">
        <v>1.5</v>
      </c>
      <c r="I679">
        <v>799</v>
      </c>
      <c r="K679">
        <v>2008</v>
      </c>
      <c r="L679">
        <v>58</v>
      </c>
      <c r="M679">
        <v>688</v>
      </c>
      <c r="N679" t="s">
        <v>867</v>
      </c>
      <c r="O679">
        <v>25.7704305</v>
      </c>
      <c r="P679">
        <v>-80.189162899999999</v>
      </c>
      <c r="Q679">
        <v>1.229741790151452</v>
      </c>
    </row>
    <row r="680" spans="1:17" hidden="1" x14ac:dyDescent="0.3">
      <c r="A680" t="s">
        <v>396</v>
      </c>
      <c r="B680" t="s">
        <v>1159</v>
      </c>
      <c r="C680" t="s">
        <v>688</v>
      </c>
      <c r="D680" t="s">
        <v>689</v>
      </c>
      <c r="E680">
        <v>33131</v>
      </c>
      <c r="F680">
        <v>1275000</v>
      </c>
      <c r="G680">
        <v>2</v>
      </c>
      <c r="H680">
        <v>2.5</v>
      </c>
      <c r="I680">
        <v>1500</v>
      </c>
      <c r="K680">
        <v>2008</v>
      </c>
      <c r="L680">
        <v>94</v>
      </c>
      <c r="M680">
        <v>850</v>
      </c>
      <c r="N680" t="s">
        <v>834</v>
      </c>
      <c r="O680">
        <v>25.7704305</v>
      </c>
      <c r="P680">
        <v>-80.189162899999999</v>
      </c>
      <c r="Q680">
        <v>1.229741790151452</v>
      </c>
    </row>
    <row r="681" spans="1:17" hidden="1" x14ac:dyDescent="0.3">
      <c r="A681" t="s">
        <v>396</v>
      </c>
      <c r="B681" t="s">
        <v>1160</v>
      </c>
      <c r="C681" t="s">
        <v>688</v>
      </c>
      <c r="D681" t="s">
        <v>689</v>
      </c>
      <c r="E681">
        <v>33131</v>
      </c>
      <c r="F681">
        <v>2222000</v>
      </c>
      <c r="G681">
        <v>3</v>
      </c>
      <c r="H681">
        <v>3.5</v>
      </c>
      <c r="I681">
        <v>2457</v>
      </c>
      <c r="K681">
        <v>2008</v>
      </c>
      <c r="L681">
        <v>13</v>
      </c>
      <c r="M681">
        <v>904</v>
      </c>
      <c r="N681" t="s">
        <v>1161</v>
      </c>
      <c r="O681">
        <v>25.7704305</v>
      </c>
      <c r="P681">
        <v>-80.189162899999999</v>
      </c>
      <c r="Q681">
        <v>1.229741790151452</v>
      </c>
    </row>
    <row r="682" spans="1:17" hidden="1" x14ac:dyDescent="0.3">
      <c r="A682" t="s">
        <v>396</v>
      </c>
      <c r="B682" t="s">
        <v>1162</v>
      </c>
      <c r="C682" t="s">
        <v>688</v>
      </c>
      <c r="D682" t="s">
        <v>689</v>
      </c>
      <c r="E682">
        <v>33131</v>
      </c>
      <c r="F682">
        <v>2199999</v>
      </c>
      <c r="G682">
        <v>3</v>
      </c>
      <c r="H682">
        <v>3.5</v>
      </c>
      <c r="I682">
        <v>2457</v>
      </c>
      <c r="K682">
        <v>2008</v>
      </c>
      <c r="L682">
        <v>9</v>
      </c>
      <c r="M682">
        <v>895</v>
      </c>
      <c r="N682" t="s">
        <v>1163</v>
      </c>
      <c r="O682">
        <v>25.7704305</v>
      </c>
      <c r="P682">
        <v>-80.189162899999999</v>
      </c>
      <c r="Q682">
        <v>1.229741790151452</v>
      </c>
    </row>
    <row r="683" spans="1:17" hidden="1" x14ac:dyDescent="0.3">
      <c r="A683" t="s">
        <v>396</v>
      </c>
      <c r="B683" t="s">
        <v>1166</v>
      </c>
      <c r="C683" t="s">
        <v>688</v>
      </c>
      <c r="D683" t="s">
        <v>689</v>
      </c>
      <c r="E683">
        <v>33131</v>
      </c>
      <c r="F683">
        <v>1100000</v>
      </c>
      <c r="G683">
        <v>2</v>
      </c>
      <c r="H683">
        <v>2.5</v>
      </c>
      <c r="I683">
        <v>1594</v>
      </c>
      <c r="K683">
        <v>2006</v>
      </c>
      <c r="L683">
        <v>55</v>
      </c>
      <c r="M683">
        <v>690</v>
      </c>
      <c r="N683" t="s">
        <v>1167</v>
      </c>
      <c r="O683">
        <v>25.759682999999999</v>
      </c>
      <c r="P683">
        <v>-80.190230900000003</v>
      </c>
      <c r="Q683">
        <v>0.55066757451185655</v>
      </c>
    </row>
    <row r="684" spans="1:17" hidden="1" x14ac:dyDescent="0.3">
      <c r="A684" t="s">
        <v>396</v>
      </c>
      <c r="B684" t="s">
        <v>1168</v>
      </c>
      <c r="C684" t="s">
        <v>688</v>
      </c>
      <c r="D684" t="s">
        <v>689</v>
      </c>
      <c r="E684">
        <v>33131</v>
      </c>
      <c r="F684">
        <v>575000</v>
      </c>
      <c r="G684">
        <v>1</v>
      </c>
      <c r="H684">
        <v>1</v>
      </c>
      <c r="I684">
        <v>820</v>
      </c>
      <c r="K684">
        <v>2006</v>
      </c>
      <c r="L684">
        <v>3</v>
      </c>
      <c r="M684">
        <v>701</v>
      </c>
      <c r="N684" t="s">
        <v>638</v>
      </c>
      <c r="O684">
        <v>25.759682999999999</v>
      </c>
      <c r="P684">
        <v>-80.190230900000003</v>
      </c>
      <c r="Q684">
        <v>0.55066757451185655</v>
      </c>
    </row>
    <row r="685" spans="1:17" hidden="1" x14ac:dyDescent="0.3">
      <c r="A685" t="s">
        <v>396</v>
      </c>
      <c r="B685" t="s">
        <v>1169</v>
      </c>
      <c r="C685" t="s">
        <v>688</v>
      </c>
      <c r="D685" t="s">
        <v>689</v>
      </c>
      <c r="E685">
        <v>33131</v>
      </c>
      <c r="F685">
        <v>985000</v>
      </c>
      <c r="G685">
        <v>3</v>
      </c>
      <c r="H685">
        <v>3.5</v>
      </c>
      <c r="I685">
        <v>1932</v>
      </c>
      <c r="K685">
        <v>2006</v>
      </c>
      <c r="L685">
        <v>8</v>
      </c>
      <c r="M685">
        <v>510</v>
      </c>
      <c r="N685" t="s">
        <v>1170</v>
      </c>
      <c r="O685">
        <v>25.759682999999999</v>
      </c>
      <c r="P685">
        <v>-80.190230900000003</v>
      </c>
      <c r="Q685">
        <v>0.55066757451185655</v>
      </c>
    </row>
    <row r="686" spans="1:17" hidden="1" x14ac:dyDescent="0.3">
      <c r="A686" t="s">
        <v>396</v>
      </c>
      <c r="B686" t="s">
        <v>1171</v>
      </c>
      <c r="C686" t="s">
        <v>688</v>
      </c>
      <c r="D686" t="s">
        <v>689</v>
      </c>
      <c r="E686">
        <v>33131</v>
      </c>
      <c r="F686">
        <v>630000</v>
      </c>
      <c r="G686">
        <v>2</v>
      </c>
      <c r="H686">
        <v>2</v>
      </c>
      <c r="I686">
        <v>1051</v>
      </c>
      <c r="K686">
        <v>2006</v>
      </c>
      <c r="L686">
        <v>34</v>
      </c>
      <c r="M686">
        <v>599</v>
      </c>
      <c r="N686" t="s">
        <v>1172</v>
      </c>
      <c r="O686">
        <v>25.769578599999999</v>
      </c>
      <c r="P686">
        <v>-80.191880900000001</v>
      </c>
      <c r="Q686">
        <v>1.1229047263164309</v>
      </c>
    </row>
    <row r="687" spans="1:17" hidden="1" x14ac:dyDescent="0.3">
      <c r="A687" t="s">
        <v>396</v>
      </c>
      <c r="B687" t="s">
        <v>1173</v>
      </c>
      <c r="C687" t="s">
        <v>688</v>
      </c>
      <c r="D687" t="s">
        <v>689</v>
      </c>
      <c r="E687">
        <v>33131</v>
      </c>
      <c r="F687">
        <v>500000</v>
      </c>
      <c r="G687">
        <v>1</v>
      </c>
      <c r="H687">
        <v>1</v>
      </c>
      <c r="I687">
        <v>775</v>
      </c>
      <c r="K687">
        <v>2006</v>
      </c>
      <c r="L687">
        <v>59</v>
      </c>
      <c r="M687">
        <v>645</v>
      </c>
      <c r="N687" t="s">
        <v>1174</v>
      </c>
      <c r="O687">
        <v>25.769578599999999</v>
      </c>
      <c r="P687">
        <v>-80.191880900000001</v>
      </c>
      <c r="Q687">
        <v>1.1229047263164309</v>
      </c>
    </row>
    <row r="688" spans="1:17" hidden="1" x14ac:dyDescent="0.3">
      <c r="A688" t="s">
        <v>396</v>
      </c>
      <c r="B688" t="s">
        <v>1175</v>
      </c>
      <c r="C688" t="s">
        <v>688</v>
      </c>
      <c r="D688" t="s">
        <v>689</v>
      </c>
      <c r="E688">
        <v>33131</v>
      </c>
      <c r="F688">
        <v>875000</v>
      </c>
      <c r="G688">
        <v>3</v>
      </c>
      <c r="H688">
        <v>2.5</v>
      </c>
      <c r="I688">
        <v>1513</v>
      </c>
      <c r="K688">
        <v>2006</v>
      </c>
      <c r="L688">
        <v>17</v>
      </c>
      <c r="M688">
        <v>578</v>
      </c>
      <c r="N688" t="s">
        <v>1176</v>
      </c>
      <c r="O688">
        <v>25.769578599999999</v>
      </c>
      <c r="P688">
        <v>-80.191880900000001</v>
      </c>
      <c r="Q688">
        <v>1.1229047263164309</v>
      </c>
    </row>
    <row r="689" spans="1:17" hidden="1" x14ac:dyDescent="0.3">
      <c r="A689" t="s">
        <v>396</v>
      </c>
      <c r="B689" t="s">
        <v>1177</v>
      </c>
      <c r="C689" t="s">
        <v>688</v>
      </c>
      <c r="D689" t="s">
        <v>689</v>
      </c>
      <c r="E689">
        <v>33131</v>
      </c>
      <c r="F689">
        <v>410000</v>
      </c>
      <c r="G689">
        <v>1</v>
      </c>
      <c r="H689">
        <v>1.5</v>
      </c>
      <c r="I689">
        <v>710</v>
      </c>
      <c r="K689">
        <v>2014</v>
      </c>
      <c r="L689">
        <v>6</v>
      </c>
      <c r="M689">
        <v>577</v>
      </c>
      <c r="N689" t="s">
        <v>1178</v>
      </c>
      <c r="O689">
        <v>25.768606200000001</v>
      </c>
      <c r="P689">
        <v>-80.191890299999997</v>
      </c>
      <c r="Q689">
        <v>1.0576414492047972</v>
      </c>
    </row>
    <row r="690" spans="1:17" hidden="1" x14ac:dyDescent="0.3">
      <c r="A690" t="s">
        <v>396</v>
      </c>
      <c r="B690" t="s">
        <v>1179</v>
      </c>
      <c r="C690" t="s">
        <v>688</v>
      </c>
      <c r="D690" t="s">
        <v>689</v>
      </c>
      <c r="E690">
        <v>33131</v>
      </c>
      <c r="F690">
        <v>599000</v>
      </c>
      <c r="G690">
        <v>2</v>
      </c>
      <c r="H690">
        <v>2</v>
      </c>
      <c r="I690">
        <v>1086</v>
      </c>
      <c r="K690">
        <v>2014</v>
      </c>
      <c r="L690">
        <v>5</v>
      </c>
      <c r="M690">
        <v>552</v>
      </c>
      <c r="N690" t="s">
        <v>1180</v>
      </c>
      <c r="O690">
        <v>25.768606200000001</v>
      </c>
      <c r="P690">
        <v>-80.191890299999997</v>
      </c>
      <c r="Q690">
        <v>1.0576414492047972</v>
      </c>
    </row>
    <row r="691" spans="1:17" hidden="1" x14ac:dyDescent="0.3">
      <c r="A691" t="s">
        <v>396</v>
      </c>
      <c r="B691" t="s">
        <v>1181</v>
      </c>
      <c r="C691" t="s">
        <v>688</v>
      </c>
      <c r="D691" t="s">
        <v>689</v>
      </c>
      <c r="E691">
        <v>33131</v>
      </c>
      <c r="F691">
        <v>800000</v>
      </c>
      <c r="G691">
        <v>3</v>
      </c>
      <c r="H691">
        <v>2</v>
      </c>
      <c r="I691">
        <v>1116</v>
      </c>
      <c r="K691">
        <v>2014</v>
      </c>
      <c r="L691">
        <v>7</v>
      </c>
      <c r="M691">
        <v>717</v>
      </c>
      <c r="N691" t="s">
        <v>1182</v>
      </c>
      <c r="O691">
        <v>25.768606200000001</v>
      </c>
      <c r="P691">
        <v>-80.191890299999997</v>
      </c>
      <c r="Q691">
        <v>1.0576414492047972</v>
      </c>
    </row>
    <row r="692" spans="1:17" hidden="1" x14ac:dyDescent="0.3">
      <c r="A692" t="s">
        <v>396</v>
      </c>
      <c r="B692" t="s">
        <v>1183</v>
      </c>
      <c r="C692" t="s">
        <v>688</v>
      </c>
      <c r="D692" t="s">
        <v>689</v>
      </c>
      <c r="E692">
        <v>33131</v>
      </c>
      <c r="F692">
        <v>820000</v>
      </c>
      <c r="G692">
        <v>2</v>
      </c>
      <c r="H692">
        <v>2</v>
      </c>
      <c r="I692">
        <v>1510</v>
      </c>
      <c r="K692">
        <v>2006</v>
      </c>
      <c r="L692">
        <v>21</v>
      </c>
      <c r="M692">
        <v>543</v>
      </c>
      <c r="N692" t="s">
        <v>1184</v>
      </c>
      <c r="O692">
        <v>25.769061600000001</v>
      </c>
      <c r="P692">
        <v>-80.191815300000002</v>
      </c>
      <c r="Q692">
        <v>1.0892688839830869</v>
      </c>
    </row>
    <row r="693" spans="1:17" hidden="1" x14ac:dyDescent="0.3">
      <c r="A693" t="s">
        <v>396</v>
      </c>
      <c r="B693" t="s">
        <v>1185</v>
      </c>
      <c r="C693" t="s">
        <v>688</v>
      </c>
      <c r="D693" t="s">
        <v>689</v>
      </c>
      <c r="E693">
        <v>33131</v>
      </c>
      <c r="F693">
        <v>510000</v>
      </c>
      <c r="G693">
        <v>1</v>
      </c>
      <c r="H693">
        <v>1.5</v>
      </c>
      <c r="I693">
        <v>987</v>
      </c>
      <c r="K693">
        <v>2006</v>
      </c>
      <c r="L693">
        <v>1</v>
      </c>
      <c r="M693">
        <v>517</v>
      </c>
      <c r="N693" t="s">
        <v>1186</v>
      </c>
      <c r="O693">
        <v>25.769061600000001</v>
      </c>
      <c r="P693">
        <v>-80.191815300000002</v>
      </c>
      <c r="Q693">
        <v>1.0892688839830869</v>
      </c>
    </row>
    <row r="694" spans="1:17" hidden="1" x14ac:dyDescent="0.3">
      <c r="A694" t="s">
        <v>396</v>
      </c>
      <c r="B694" t="s">
        <v>1187</v>
      </c>
      <c r="C694" t="s">
        <v>688</v>
      </c>
      <c r="D694" t="s">
        <v>689</v>
      </c>
      <c r="E694">
        <v>33131</v>
      </c>
      <c r="F694">
        <v>710000</v>
      </c>
      <c r="G694">
        <v>2</v>
      </c>
      <c r="H694">
        <v>2</v>
      </c>
      <c r="I694">
        <v>1402</v>
      </c>
      <c r="K694">
        <v>2006</v>
      </c>
      <c r="L694">
        <v>10</v>
      </c>
      <c r="M694">
        <v>506</v>
      </c>
      <c r="N694" t="s">
        <v>1184</v>
      </c>
      <c r="O694">
        <v>25.769061600000001</v>
      </c>
      <c r="P694">
        <v>-80.191815300000002</v>
      </c>
      <c r="Q694">
        <v>1.0892688839830869</v>
      </c>
    </row>
    <row r="695" spans="1:17" hidden="1" x14ac:dyDescent="0.3">
      <c r="A695" t="s">
        <v>396</v>
      </c>
      <c r="B695" t="s">
        <v>1188</v>
      </c>
      <c r="C695" t="s">
        <v>688</v>
      </c>
      <c r="D695" t="s">
        <v>689</v>
      </c>
      <c r="E695">
        <v>33131</v>
      </c>
      <c r="F695">
        <v>995000</v>
      </c>
      <c r="G695">
        <v>2</v>
      </c>
      <c r="H695">
        <v>2</v>
      </c>
      <c r="I695">
        <v>1313</v>
      </c>
      <c r="K695">
        <v>2008</v>
      </c>
      <c r="L695">
        <v>80</v>
      </c>
      <c r="M695">
        <v>758</v>
      </c>
      <c r="N695" t="s">
        <v>1189</v>
      </c>
      <c r="O695">
        <v>25.7688518</v>
      </c>
      <c r="P695">
        <v>-80.188538100000002</v>
      </c>
      <c r="Q695">
        <v>1.1441279615347986</v>
      </c>
    </row>
    <row r="696" spans="1:17" hidden="1" x14ac:dyDescent="0.3">
      <c r="A696" t="s">
        <v>396</v>
      </c>
      <c r="B696" t="s">
        <v>1190</v>
      </c>
      <c r="C696" t="s">
        <v>688</v>
      </c>
      <c r="D696" t="s">
        <v>689</v>
      </c>
      <c r="E696">
        <v>33131</v>
      </c>
      <c r="F696">
        <v>560000</v>
      </c>
      <c r="G696">
        <v>1</v>
      </c>
      <c r="H696">
        <v>1</v>
      </c>
      <c r="I696">
        <v>597</v>
      </c>
      <c r="K696">
        <v>2008</v>
      </c>
      <c r="L696">
        <v>17</v>
      </c>
      <c r="M696">
        <v>938</v>
      </c>
      <c r="N696" t="s">
        <v>443</v>
      </c>
      <c r="O696">
        <v>25.7688518</v>
      </c>
      <c r="P696">
        <v>-80.188538100000002</v>
      </c>
      <c r="Q696">
        <v>1.1441279615347986</v>
      </c>
    </row>
    <row r="697" spans="1:17" hidden="1" x14ac:dyDescent="0.3">
      <c r="A697" t="s">
        <v>396</v>
      </c>
      <c r="B697" t="s">
        <v>1191</v>
      </c>
      <c r="C697" t="s">
        <v>688</v>
      </c>
      <c r="D697" t="s">
        <v>689</v>
      </c>
      <c r="E697">
        <v>33131</v>
      </c>
      <c r="F697">
        <v>1850000</v>
      </c>
      <c r="G697">
        <v>3</v>
      </c>
      <c r="H697">
        <v>2.5</v>
      </c>
      <c r="I697">
        <v>1825</v>
      </c>
      <c r="K697">
        <v>2008</v>
      </c>
      <c r="L697">
        <v>107</v>
      </c>
      <c r="M697">
        <v>1014</v>
      </c>
      <c r="N697" t="s">
        <v>1192</v>
      </c>
      <c r="O697">
        <v>25.7688518</v>
      </c>
      <c r="P697">
        <v>-80.188538100000002</v>
      </c>
      <c r="Q697">
        <v>1.1441279615347986</v>
      </c>
    </row>
    <row r="698" spans="1:17" hidden="1" x14ac:dyDescent="0.3">
      <c r="A698" t="s">
        <v>396</v>
      </c>
      <c r="B698" t="s">
        <v>1193</v>
      </c>
      <c r="C698" t="s">
        <v>688</v>
      </c>
      <c r="D698" t="s">
        <v>689</v>
      </c>
      <c r="E698">
        <v>33131</v>
      </c>
      <c r="F698">
        <v>589000</v>
      </c>
      <c r="G698">
        <v>1</v>
      </c>
      <c r="H698">
        <v>1</v>
      </c>
      <c r="I698">
        <v>816</v>
      </c>
      <c r="K698">
        <v>2008</v>
      </c>
      <c r="L698">
        <v>23</v>
      </c>
      <c r="M698">
        <v>722</v>
      </c>
      <c r="N698" t="s">
        <v>1194</v>
      </c>
      <c r="O698">
        <v>25.7688518</v>
      </c>
      <c r="P698">
        <v>-80.188538100000002</v>
      </c>
      <c r="Q698">
        <v>1.1441279615347986</v>
      </c>
    </row>
    <row r="699" spans="1:17" hidden="1" x14ac:dyDescent="0.3">
      <c r="A699" t="s">
        <v>396</v>
      </c>
      <c r="B699" t="s">
        <v>1195</v>
      </c>
      <c r="C699" t="s">
        <v>688</v>
      </c>
      <c r="D699" t="s">
        <v>689</v>
      </c>
      <c r="E699">
        <v>33131</v>
      </c>
      <c r="F699">
        <v>950000</v>
      </c>
      <c r="G699">
        <v>2</v>
      </c>
      <c r="H699">
        <v>2</v>
      </c>
      <c r="I699">
        <v>1168</v>
      </c>
      <c r="K699">
        <v>2008</v>
      </c>
      <c r="L699">
        <v>21</v>
      </c>
      <c r="M699">
        <v>813</v>
      </c>
      <c r="N699" t="s">
        <v>1196</v>
      </c>
      <c r="O699">
        <v>25.7690722</v>
      </c>
      <c r="P699">
        <v>-80.188605999999993</v>
      </c>
      <c r="Q699">
        <v>1.1562554353207917</v>
      </c>
    </row>
    <row r="700" spans="1:17" hidden="1" x14ac:dyDescent="0.3">
      <c r="A700" t="s">
        <v>396</v>
      </c>
      <c r="B700" t="s">
        <v>1197</v>
      </c>
      <c r="C700" t="s">
        <v>688</v>
      </c>
      <c r="D700" t="s">
        <v>689</v>
      </c>
      <c r="E700">
        <v>33131</v>
      </c>
      <c r="F700">
        <v>620000</v>
      </c>
      <c r="G700">
        <v>1</v>
      </c>
      <c r="H700">
        <v>1</v>
      </c>
      <c r="I700">
        <v>798</v>
      </c>
      <c r="K700">
        <v>2008</v>
      </c>
      <c r="L700">
        <v>33</v>
      </c>
      <c r="M700">
        <v>777</v>
      </c>
      <c r="N700" t="s">
        <v>1198</v>
      </c>
      <c r="O700">
        <v>25.7690722</v>
      </c>
      <c r="P700">
        <v>-80.188605999999993</v>
      </c>
      <c r="Q700">
        <v>1.1562554353207917</v>
      </c>
    </row>
    <row r="701" spans="1:17" hidden="1" x14ac:dyDescent="0.3">
      <c r="A701" t="s">
        <v>396</v>
      </c>
      <c r="B701" t="s">
        <v>1199</v>
      </c>
      <c r="C701" t="s">
        <v>688</v>
      </c>
      <c r="D701" t="s">
        <v>689</v>
      </c>
      <c r="E701">
        <v>33131</v>
      </c>
      <c r="F701">
        <v>845000</v>
      </c>
      <c r="G701">
        <v>2</v>
      </c>
      <c r="H701">
        <v>2</v>
      </c>
      <c r="I701">
        <v>1167</v>
      </c>
      <c r="K701">
        <v>2008</v>
      </c>
      <c r="L701">
        <v>46</v>
      </c>
      <c r="M701">
        <v>724</v>
      </c>
      <c r="N701" t="s">
        <v>1200</v>
      </c>
      <c r="O701">
        <v>25.7690722</v>
      </c>
      <c r="P701">
        <v>-80.188605999999993</v>
      </c>
      <c r="Q701">
        <v>1.1562554353207917</v>
      </c>
    </row>
    <row r="702" spans="1:17" hidden="1" x14ac:dyDescent="0.3">
      <c r="A702" t="s">
        <v>396</v>
      </c>
      <c r="B702" t="s">
        <v>1201</v>
      </c>
      <c r="C702" t="s">
        <v>688</v>
      </c>
      <c r="D702" t="s">
        <v>689</v>
      </c>
      <c r="E702">
        <v>33131</v>
      </c>
      <c r="F702">
        <v>650000</v>
      </c>
      <c r="G702">
        <v>1</v>
      </c>
      <c r="H702">
        <v>1</v>
      </c>
      <c r="I702">
        <v>798</v>
      </c>
      <c r="K702">
        <v>2008</v>
      </c>
      <c r="L702">
        <v>78</v>
      </c>
      <c r="M702">
        <v>815</v>
      </c>
      <c r="N702" t="s">
        <v>1202</v>
      </c>
      <c r="O702">
        <v>25.7690722</v>
      </c>
      <c r="P702">
        <v>-80.188605999999993</v>
      </c>
      <c r="Q702">
        <v>1.1562554353207917</v>
      </c>
    </row>
    <row r="703" spans="1:17" hidden="1" x14ac:dyDescent="0.3">
      <c r="A703" t="s">
        <v>396</v>
      </c>
      <c r="B703" t="s">
        <v>1203</v>
      </c>
      <c r="C703" t="s">
        <v>688</v>
      </c>
      <c r="D703" t="s">
        <v>689</v>
      </c>
      <c r="E703">
        <v>33131</v>
      </c>
      <c r="F703">
        <v>1000000</v>
      </c>
      <c r="G703">
        <v>1</v>
      </c>
      <c r="H703">
        <v>1</v>
      </c>
      <c r="I703">
        <v>1120</v>
      </c>
      <c r="K703">
        <v>2008</v>
      </c>
      <c r="L703">
        <v>3</v>
      </c>
      <c r="M703">
        <v>893</v>
      </c>
      <c r="N703" t="s">
        <v>1204</v>
      </c>
      <c r="O703">
        <v>25.7690722</v>
      </c>
      <c r="P703">
        <v>-80.188605999999993</v>
      </c>
      <c r="Q703">
        <v>1.1562554353207917</v>
      </c>
    </row>
    <row r="704" spans="1:17" hidden="1" x14ac:dyDescent="0.3">
      <c r="A704" t="s">
        <v>396</v>
      </c>
      <c r="B704" t="s">
        <v>1205</v>
      </c>
      <c r="C704" t="s">
        <v>688</v>
      </c>
      <c r="D704" t="s">
        <v>689</v>
      </c>
      <c r="E704">
        <v>33131</v>
      </c>
      <c r="F704">
        <v>849900</v>
      </c>
      <c r="G704">
        <v>1</v>
      </c>
      <c r="H704">
        <v>1</v>
      </c>
      <c r="I704">
        <v>790</v>
      </c>
      <c r="K704">
        <v>2009</v>
      </c>
      <c r="L704">
        <v>121</v>
      </c>
      <c r="M704">
        <v>1076</v>
      </c>
      <c r="N704" t="s">
        <v>1206</v>
      </c>
      <c r="O704">
        <v>25.768662500000001</v>
      </c>
      <c r="P704">
        <v>-80.188727</v>
      </c>
      <c r="Q704">
        <v>1.1273511761603374</v>
      </c>
    </row>
    <row r="705" spans="1:17" hidden="1" x14ac:dyDescent="0.3">
      <c r="A705" t="s">
        <v>396</v>
      </c>
      <c r="B705" t="s">
        <v>1207</v>
      </c>
      <c r="C705" t="s">
        <v>688</v>
      </c>
      <c r="D705" t="s">
        <v>689</v>
      </c>
      <c r="E705">
        <v>33131</v>
      </c>
      <c r="F705">
        <v>1490000</v>
      </c>
      <c r="G705">
        <v>2</v>
      </c>
      <c r="H705">
        <v>2</v>
      </c>
      <c r="I705">
        <v>1386</v>
      </c>
      <c r="K705">
        <v>2009</v>
      </c>
      <c r="L705">
        <v>46</v>
      </c>
      <c r="M705">
        <v>1075</v>
      </c>
      <c r="N705" t="s">
        <v>1208</v>
      </c>
      <c r="O705">
        <v>25.768662500000001</v>
      </c>
      <c r="P705">
        <v>-80.188727</v>
      </c>
      <c r="Q705">
        <v>1.1273511761603374</v>
      </c>
    </row>
    <row r="706" spans="1:17" hidden="1" x14ac:dyDescent="0.3">
      <c r="A706" t="s">
        <v>396</v>
      </c>
      <c r="B706" t="s">
        <v>1209</v>
      </c>
      <c r="C706" t="s">
        <v>688</v>
      </c>
      <c r="D706" t="s">
        <v>689</v>
      </c>
      <c r="E706">
        <v>33131</v>
      </c>
      <c r="F706">
        <v>759000</v>
      </c>
      <c r="G706">
        <v>1</v>
      </c>
      <c r="H706">
        <v>1</v>
      </c>
      <c r="I706">
        <v>790</v>
      </c>
      <c r="K706">
        <v>2009</v>
      </c>
      <c r="L706">
        <v>41</v>
      </c>
      <c r="M706">
        <v>961</v>
      </c>
      <c r="N706" t="s">
        <v>1210</v>
      </c>
      <c r="O706">
        <v>25.768662500000001</v>
      </c>
      <c r="P706">
        <v>-80.188727</v>
      </c>
      <c r="Q706">
        <v>1.1273511761603374</v>
      </c>
    </row>
    <row r="707" spans="1:17" hidden="1" x14ac:dyDescent="0.3">
      <c r="A707" t="s">
        <v>396</v>
      </c>
      <c r="B707" t="s">
        <v>1211</v>
      </c>
      <c r="C707" t="s">
        <v>688</v>
      </c>
      <c r="D707" t="s">
        <v>689</v>
      </c>
      <c r="E707">
        <v>33131</v>
      </c>
      <c r="F707">
        <v>1350000</v>
      </c>
      <c r="G707">
        <v>2</v>
      </c>
      <c r="H707">
        <v>2</v>
      </c>
      <c r="I707">
        <v>1286</v>
      </c>
      <c r="K707">
        <v>2009</v>
      </c>
      <c r="L707">
        <v>98</v>
      </c>
      <c r="M707">
        <v>1050</v>
      </c>
      <c r="N707" t="s">
        <v>1212</v>
      </c>
      <c r="O707">
        <v>25.768662500000001</v>
      </c>
      <c r="P707">
        <v>-80.188727</v>
      </c>
      <c r="Q707">
        <v>1.1273511761603374</v>
      </c>
    </row>
    <row r="708" spans="1:17" hidden="1" x14ac:dyDescent="0.3">
      <c r="A708" t="s">
        <v>396</v>
      </c>
      <c r="B708" t="s">
        <v>1213</v>
      </c>
      <c r="C708" t="s">
        <v>688</v>
      </c>
      <c r="D708" t="s">
        <v>689</v>
      </c>
      <c r="E708">
        <v>33131</v>
      </c>
      <c r="F708">
        <v>612000</v>
      </c>
      <c r="G708">
        <v>1</v>
      </c>
      <c r="H708">
        <v>1</v>
      </c>
      <c r="I708">
        <v>1035</v>
      </c>
      <c r="K708">
        <v>2009</v>
      </c>
      <c r="L708">
        <v>41</v>
      </c>
      <c r="M708">
        <v>591</v>
      </c>
      <c r="N708" t="s">
        <v>1214</v>
      </c>
      <c r="O708">
        <v>25.768352400000001</v>
      </c>
      <c r="P708">
        <v>-80.188671900000003</v>
      </c>
      <c r="Q708">
        <v>1.1093112748538383</v>
      </c>
    </row>
    <row r="709" spans="1:17" hidden="1" x14ac:dyDescent="0.3">
      <c r="A709" t="s">
        <v>396</v>
      </c>
      <c r="B709" t="s">
        <v>1215</v>
      </c>
      <c r="C709" t="s">
        <v>688</v>
      </c>
      <c r="D709" t="s">
        <v>689</v>
      </c>
      <c r="E709">
        <v>33131</v>
      </c>
      <c r="F709">
        <v>900000</v>
      </c>
      <c r="G709">
        <v>2</v>
      </c>
      <c r="H709">
        <v>2</v>
      </c>
      <c r="I709">
        <v>1255</v>
      </c>
      <c r="K709">
        <v>2009</v>
      </c>
      <c r="L709">
        <v>105</v>
      </c>
      <c r="M709">
        <v>717</v>
      </c>
      <c r="N709" t="s">
        <v>663</v>
      </c>
      <c r="O709">
        <v>25.768352400000001</v>
      </c>
      <c r="P709">
        <v>-80.188671900000003</v>
      </c>
      <c r="Q709">
        <v>1.1093112748538383</v>
      </c>
    </row>
    <row r="710" spans="1:17" hidden="1" x14ac:dyDescent="0.3">
      <c r="A710" t="s">
        <v>396</v>
      </c>
      <c r="B710" t="s">
        <v>1216</v>
      </c>
      <c r="C710" t="s">
        <v>688</v>
      </c>
      <c r="D710" t="s">
        <v>689</v>
      </c>
      <c r="E710">
        <v>33131</v>
      </c>
      <c r="F710">
        <v>1700000</v>
      </c>
      <c r="G710">
        <v>3</v>
      </c>
      <c r="H710">
        <v>2</v>
      </c>
      <c r="I710">
        <v>1870</v>
      </c>
      <c r="K710">
        <v>2009</v>
      </c>
      <c r="L710">
        <v>23</v>
      </c>
      <c r="M710">
        <v>909</v>
      </c>
      <c r="N710" t="s">
        <v>1217</v>
      </c>
      <c r="O710">
        <v>25.768352400000001</v>
      </c>
      <c r="P710">
        <v>-80.188671900000003</v>
      </c>
      <c r="Q710">
        <v>1.1093112748538383</v>
      </c>
    </row>
    <row r="711" spans="1:17" hidden="1" x14ac:dyDescent="0.3">
      <c r="A711" t="s">
        <v>396</v>
      </c>
      <c r="B711" t="s">
        <v>1218</v>
      </c>
      <c r="C711" t="s">
        <v>688</v>
      </c>
      <c r="D711" t="s">
        <v>689</v>
      </c>
      <c r="E711">
        <v>33131</v>
      </c>
      <c r="F711">
        <v>699000</v>
      </c>
      <c r="G711">
        <v>1</v>
      </c>
      <c r="H711">
        <v>1</v>
      </c>
      <c r="I711">
        <v>984</v>
      </c>
      <c r="K711">
        <v>2009</v>
      </c>
      <c r="L711">
        <v>20</v>
      </c>
      <c r="M711">
        <v>710</v>
      </c>
      <c r="N711" t="s">
        <v>850</v>
      </c>
      <c r="O711">
        <v>25.768352400000001</v>
      </c>
      <c r="P711">
        <v>-80.188671900000003</v>
      </c>
      <c r="Q711">
        <v>1.1093112748538383</v>
      </c>
    </row>
    <row r="712" spans="1:17" hidden="1" x14ac:dyDescent="0.3">
      <c r="A712" t="s">
        <v>396</v>
      </c>
      <c r="B712" t="s">
        <v>1219</v>
      </c>
      <c r="C712" t="s">
        <v>688</v>
      </c>
      <c r="D712" t="s">
        <v>689</v>
      </c>
      <c r="E712">
        <v>33131</v>
      </c>
      <c r="F712">
        <v>1350000</v>
      </c>
      <c r="G712">
        <v>2</v>
      </c>
      <c r="H712">
        <v>2</v>
      </c>
      <c r="I712">
        <v>1518</v>
      </c>
      <c r="K712">
        <v>2009</v>
      </c>
      <c r="L712">
        <v>41</v>
      </c>
      <c r="M712">
        <v>889</v>
      </c>
      <c r="N712" t="s">
        <v>1220</v>
      </c>
      <c r="O712">
        <v>25.768352400000001</v>
      </c>
      <c r="P712">
        <v>-80.188671900000003</v>
      </c>
      <c r="Q712">
        <v>1.1093112748538383</v>
      </c>
    </row>
    <row r="713" spans="1:17" hidden="1" x14ac:dyDescent="0.3">
      <c r="A713" t="s">
        <v>396</v>
      </c>
      <c r="B713" t="s">
        <v>1221</v>
      </c>
      <c r="C713" t="s">
        <v>688</v>
      </c>
      <c r="D713" t="s">
        <v>689</v>
      </c>
      <c r="E713">
        <v>33131</v>
      </c>
      <c r="F713">
        <v>1099000</v>
      </c>
      <c r="G713">
        <v>2</v>
      </c>
      <c r="H713">
        <v>2</v>
      </c>
      <c r="I713">
        <v>1327</v>
      </c>
      <c r="K713">
        <v>2009</v>
      </c>
      <c r="L713">
        <v>99</v>
      </c>
      <c r="M713">
        <v>828</v>
      </c>
      <c r="N713" t="s">
        <v>1222</v>
      </c>
      <c r="O713">
        <v>25.768352400000001</v>
      </c>
      <c r="P713">
        <v>-80.188671900000003</v>
      </c>
      <c r="Q713">
        <v>1.1093112748538383</v>
      </c>
    </row>
    <row r="714" spans="1:17" hidden="1" x14ac:dyDescent="0.3">
      <c r="A714" t="s">
        <v>396</v>
      </c>
      <c r="B714" t="s">
        <v>1223</v>
      </c>
      <c r="C714" t="s">
        <v>688</v>
      </c>
      <c r="D714" t="s">
        <v>689</v>
      </c>
      <c r="E714">
        <v>33131</v>
      </c>
      <c r="F714">
        <v>604275</v>
      </c>
      <c r="G714">
        <v>1</v>
      </c>
      <c r="H714">
        <v>1</v>
      </c>
      <c r="I714">
        <v>732</v>
      </c>
      <c r="K714">
        <v>2009</v>
      </c>
      <c r="L714">
        <v>9</v>
      </c>
      <c r="M714">
        <v>826</v>
      </c>
      <c r="N714" t="s">
        <v>1224</v>
      </c>
      <c r="O714">
        <v>25.768352400000001</v>
      </c>
      <c r="P714">
        <v>-80.188671900000003</v>
      </c>
      <c r="Q714">
        <v>1.1093112748538383</v>
      </c>
    </row>
    <row r="715" spans="1:17" hidden="1" x14ac:dyDescent="0.3">
      <c r="A715" t="s">
        <v>396</v>
      </c>
      <c r="B715" t="s">
        <v>1225</v>
      </c>
      <c r="C715" t="s">
        <v>688</v>
      </c>
      <c r="D715" t="s">
        <v>689</v>
      </c>
      <c r="E715">
        <v>33131</v>
      </c>
      <c r="F715">
        <v>1389000</v>
      </c>
      <c r="G715">
        <v>2</v>
      </c>
      <c r="H715">
        <v>2</v>
      </c>
      <c r="I715">
        <v>1633</v>
      </c>
      <c r="K715">
        <v>2009</v>
      </c>
      <c r="L715">
        <v>16</v>
      </c>
      <c r="M715">
        <v>851</v>
      </c>
      <c r="N715" t="s">
        <v>985</v>
      </c>
      <c r="O715">
        <v>25.768352400000001</v>
      </c>
      <c r="P715">
        <v>-80.188671900000003</v>
      </c>
      <c r="Q715">
        <v>1.1093112748538383</v>
      </c>
    </row>
    <row r="716" spans="1:17" hidden="1" x14ac:dyDescent="0.3">
      <c r="A716" t="s">
        <v>396</v>
      </c>
      <c r="B716" t="s">
        <v>1226</v>
      </c>
      <c r="C716" t="s">
        <v>688</v>
      </c>
      <c r="D716" t="s">
        <v>689</v>
      </c>
      <c r="E716">
        <v>33131</v>
      </c>
      <c r="F716">
        <v>638000</v>
      </c>
      <c r="G716">
        <v>1</v>
      </c>
      <c r="H716">
        <v>1</v>
      </c>
      <c r="I716">
        <v>984</v>
      </c>
      <c r="K716">
        <v>2009</v>
      </c>
      <c r="L716">
        <v>48</v>
      </c>
      <c r="M716">
        <v>648</v>
      </c>
      <c r="N716" t="s">
        <v>1227</v>
      </c>
      <c r="O716">
        <v>25.768352400000001</v>
      </c>
      <c r="P716">
        <v>-80.188671900000003</v>
      </c>
      <c r="Q716">
        <v>1.1093112748538383</v>
      </c>
    </row>
    <row r="717" spans="1:17" hidden="1" x14ac:dyDescent="0.3">
      <c r="A717" t="s">
        <v>396</v>
      </c>
      <c r="B717" t="s">
        <v>1228</v>
      </c>
      <c r="C717" t="s">
        <v>688</v>
      </c>
      <c r="D717" t="s">
        <v>689</v>
      </c>
      <c r="E717">
        <v>33131</v>
      </c>
      <c r="F717">
        <v>700000</v>
      </c>
      <c r="G717">
        <v>1</v>
      </c>
      <c r="H717">
        <v>1</v>
      </c>
      <c r="I717">
        <v>984</v>
      </c>
      <c r="K717">
        <v>2009</v>
      </c>
      <c r="L717">
        <v>48</v>
      </c>
      <c r="M717">
        <v>711</v>
      </c>
      <c r="N717" t="s">
        <v>850</v>
      </c>
      <c r="O717">
        <v>25.768352400000001</v>
      </c>
      <c r="P717">
        <v>-80.188671900000003</v>
      </c>
      <c r="Q717">
        <v>1.1093112748538383</v>
      </c>
    </row>
    <row r="718" spans="1:17" hidden="1" x14ac:dyDescent="0.3">
      <c r="A718" t="s">
        <v>396</v>
      </c>
      <c r="B718" t="s">
        <v>1229</v>
      </c>
      <c r="C718" t="s">
        <v>688</v>
      </c>
      <c r="D718" t="s">
        <v>689</v>
      </c>
      <c r="E718">
        <v>33131</v>
      </c>
      <c r="F718">
        <v>995000</v>
      </c>
      <c r="G718">
        <v>2</v>
      </c>
      <c r="H718">
        <v>2</v>
      </c>
      <c r="I718">
        <v>1255</v>
      </c>
      <c r="K718">
        <v>2009</v>
      </c>
      <c r="L718">
        <v>76</v>
      </c>
      <c r="M718">
        <v>793</v>
      </c>
      <c r="N718" t="s">
        <v>1230</v>
      </c>
      <c r="O718">
        <v>25.768352400000001</v>
      </c>
      <c r="P718">
        <v>-80.188671900000003</v>
      </c>
      <c r="Q718">
        <v>1.1093112748538383</v>
      </c>
    </row>
    <row r="719" spans="1:17" hidden="1" x14ac:dyDescent="0.3">
      <c r="A719" t="s">
        <v>396</v>
      </c>
      <c r="B719" t="s">
        <v>1231</v>
      </c>
      <c r="C719" t="s">
        <v>688</v>
      </c>
      <c r="D719" t="s">
        <v>689</v>
      </c>
      <c r="E719">
        <v>33131</v>
      </c>
      <c r="F719">
        <v>615000</v>
      </c>
      <c r="G719">
        <v>1</v>
      </c>
      <c r="H719">
        <v>1</v>
      </c>
      <c r="I719">
        <v>732</v>
      </c>
      <c r="K719">
        <v>2009</v>
      </c>
      <c r="L719">
        <v>31</v>
      </c>
      <c r="M719">
        <v>840</v>
      </c>
      <c r="N719" t="s">
        <v>1232</v>
      </c>
      <c r="O719">
        <v>25.768352400000001</v>
      </c>
      <c r="P719">
        <v>-80.188671900000003</v>
      </c>
      <c r="Q719">
        <v>1.1093112748538383</v>
      </c>
    </row>
    <row r="720" spans="1:17" hidden="1" x14ac:dyDescent="0.3">
      <c r="A720" t="s">
        <v>396</v>
      </c>
      <c r="B720" t="s">
        <v>1233</v>
      </c>
      <c r="C720" t="s">
        <v>688</v>
      </c>
      <c r="D720" t="s">
        <v>689</v>
      </c>
      <c r="E720">
        <v>33131</v>
      </c>
      <c r="F720">
        <v>795000</v>
      </c>
      <c r="G720">
        <v>2</v>
      </c>
      <c r="H720">
        <v>2</v>
      </c>
      <c r="I720">
        <v>1197</v>
      </c>
      <c r="K720">
        <v>2008</v>
      </c>
      <c r="L720">
        <v>42</v>
      </c>
      <c r="M720">
        <v>664</v>
      </c>
      <c r="N720" t="s">
        <v>1234</v>
      </c>
      <c r="O720">
        <v>25.768340200000001</v>
      </c>
      <c r="P720">
        <v>-80.190610000000007</v>
      </c>
      <c r="Q720">
        <v>1.0632116644572318</v>
      </c>
    </row>
    <row r="721" spans="1:17" hidden="1" x14ac:dyDescent="0.3">
      <c r="A721" t="s">
        <v>396</v>
      </c>
      <c r="B721" t="s">
        <v>1237</v>
      </c>
      <c r="C721" t="s">
        <v>688</v>
      </c>
      <c r="D721" t="s">
        <v>689</v>
      </c>
      <c r="E721">
        <v>33131</v>
      </c>
      <c r="F721">
        <v>669000</v>
      </c>
      <c r="G721">
        <v>2</v>
      </c>
      <c r="H721">
        <v>2</v>
      </c>
      <c r="I721">
        <v>950</v>
      </c>
      <c r="K721">
        <v>1991</v>
      </c>
      <c r="L721">
        <v>57</v>
      </c>
      <c r="M721">
        <v>704</v>
      </c>
      <c r="N721" t="s">
        <v>1121</v>
      </c>
      <c r="O721">
        <v>25.768002800000001</v>
      </c>
      <c r="P721">
        <v>-80.183714100000003</v>
      </c>
      <c r="Q721">
        <v>1.2517337142355649</v>
      </c>
    </row>
    <row r="722" spans="1:17" hidden="1" x14ac:dyDescent="0.3">
      <c r="A722" t="s">
        <v>396</v>
      </c>
      <c r="B722" t="s">
        <v>1238</v>
      </c>
      <c r="C722" t="s">
        <v>688</v>
      </c>
      <c r="D722" t="s">
        <v>689</v>
      </c>
      <c r="E722">
        <v>33131</v>
      </c>
      <c r="F722">
        <v>425000</v>
      </c>
      <c r="G722">
        <v>1</v>
      </c>
      <c r="H722">
        <v>1.5</v>
      </c>
      <c r="I722">
        <v>600</v>
      </c>
      <c r="K722">
        <v>1991</v>
      </c>
      <c r="L722">
        <v>6</v>
      </c>
      <c r="M722">
        <v>708</v>
      </c>
      <c r="N722" t="s">
        <v>1239</v>
      </c>
      <c r="O722">
        <v>25.768002800000001</v>
      </c>
      <c r="P722">
        <v>-80.183714100000003</v>
      </c>
      <c r="Q722">
        <v>1.2517337142355649</v>
      </c>
    </row>
    <row r="723" spans="1:17" hidden="1" x14ac:dyDescent="0.3">
      <c r="A723" t="s">
        <v>396</v>
      </c>
      <c r="B723" t="s">
        <v>1240</v>
      </c>
      <c r="C723" t="s">
        <v>688</v>
      </c>
      <c r="D723" t="s">
        <v>689</v>
      </c>
      <c r="E723">
        <v>33131</v>
      </c>
      <c r="F723">
        <v>629000</v>
      </c>
      <c r="G723">
        <v>2</v>
      </c>
      <c r="H723">
        <v>2</v>
      </c>
      <c r="I723">
        <v>950</v>
      </c>
      <c r="K723">
        <v>1991</v>
      </c>
      <c r="L723">
        <v>6</v>
      </c>
      <c r="M723">
        <v>662</v>
      </c>
      <c r="N723" t="s">
        <v>1121</v>
      </c>
      <c r="O723">
        <v>25.768002800000001</v>
      </c>
      <c r="P723">
        <v>-80.183714100000003</v>
      </c>
      <c r="Q723">
        <v>1.2517337142355649</v>
      </c>
    </row>
    <row r="724" spans="1:17" hidden="1" x14ac:dyDescent="0.3">
      <c r="A724" t="s">
        <v>396</v>
      </c>
      <c r="B724" t="s">
        <v>1241</v>
      </c>
      <c r="C724" t="s">
        <v>688</v>
      </c>
      <c r="D724" t="s">
        <v>689</v>
      </c>
      <c r="E724">
        <v>33131</v>
      </c>
      <c r="F724">
        <v>418000</v>
      </c>
      <c r="G724">
        <v>1</v>
      </c>
      <c r="H724">
        <v>1.5</v>
      </c>
      <c r="I724">
        <v>640</v>
      </c>
      <c r="K724">
        <v>1991</v>
      </c>
      <c r="L724">
        <v>38</v>
      </c>
      <c r="M724">
        <v>653</v>
      </c>
      <c r="N724" t="s">
        <v>1242</v>
      </c>
      <c r="O724">
        <v>25.768002800000001</v>
      </c>
      <c r="P724">
        <v>-80.183714100000003</v>
      </c>
      <c r="Q724">
        <v>1.2517337142355649</v>
      </c>
    </row>
    <row r="725" spans="1:17" hidden="1" x14ac:dyDescent="0.3">
      <c r="A725" t="s">
        <v>396</v>
      </c>
      <c r="B725" t="s">
        <v>1243</v>
      </c>
      <c r="C725" t="s">
        <v>688</v>
      </c>
      <c r="D725" t="s">
        <v>689</v>
      </c>
      <c r="E725">
        <v>33131</v>
      </c>
      <c r="F725">
        <v>640000</v>
      </c>
      <c r="G725">
        <v>2</v>
      </c>
      <c r="H725">
        <v>2</v>
      </c>
      <c r="I725">
        <v>1030</v>
      </c>
      <c r="K725">
        <v>1991</v>
      </c>
      <c r="L725">
        <v>47</v>
      </c>
      <c r="M725">
        <v>621</v>
      </c>
      <c r="N725" t="s">
        <v>533</v>
      </c>
      <c r="O725">
        <v>25.768002800000001</v>
      </c>
      <c r="P725">
        <v>-80.183714100000003</v>
      </c>
      <c r="Q725">
        <v>1.2517337142355649</v>
      </c>
    </row>
    <row r="726" spans="1:17" hidden="1" x14ac:dyDescent="0.3">
      <c r="A726" t="s">
        <v>396</v>
      </c>
      <c r="B726" t="s">
        <v>1244</v>
      </c>
      <c r="C726" t="s">
        <v>688</v>
      </c>
      <c r="D726" t="s">
        <v>689</v>
      </c>
      <c r="E726">
        <v>33131</v>
      </c>
      <c r="F726">
        <v>460000</v>
      </c>
      <c r="G726">
        <v>1</v>
      </c>
      <c r="H726">
        <v>1.5</v>
      </c>
      <c r="I726">
        <v>770</v>
      </c>
      <c r="K726">
        <v>1991</v>
      </c>
      <c r="L726">
        <v>28</v>
      </c>
      <c r="M726">
        <v>597</v>
      </c>
      <c r="N726" t="s">
        <v>1232</v>
      </c>
      <c r="O726">
        <v>25.768002800000001</v>
      </c>
      <c r="P726">
        <v>-80.183714100000003</v>
      </c>
      <c r="Q726">
        <v>1.2517337142355649</v>
      </c>
    </row>
    <row r="727" spans="1:17" hidden="1" x14ac:dyDescent="0.3">
      <c r="A727" t="s">
        <v>396</v>
      </c>
      <c r="B727" t="s">
        <v>1245</v>
      </c>
      <c r="C727" t="s">
        <v>688</v>
      </c>
      <c r="D727" t="s">
        <v>689</v>
      </c>
      <c r="E727">
        <v>33131</v>
      </c>
      <c r="F727">
        <v>310000</v>
      </c>
      <c r="G727">
        <v>1</v>
      </c>
      <c r="H727">
        <v>1</v>
      </c>
      <c r="I727">
        <v>520</v>
      </c>
      <c r="K727">
        <v>1991</v>
      </c>
      <c r="L727">
        <v>48</v>
      </c>
      <c r="M727">
        <v>596</v>
      </c>
      <c r="N727" t="s">
        <v>1246</v>
      </c>
      <c r="O727">
        <v>25.768002800000001</v>
      </c>
      <c r="P727">
        <v>-80.183714100000003</v>
      </c>
      <c r="Q727">
        <v>1.2517337142355649</v>
      </c>
    </row>
    <row r="728" spans="1:17" hidden="1" x14ac:dyDescent="0.3">
      <c r="A728" t="s">
        <v>396</v>
      </c>
      <c r="B728" t="s">
        <v>1247</v>
      </c>
      <c r="C728" t="s">
        <v>688</v>
      </c>
      <c r="D728" t="s">
        <v>689</v>
      </c>
      <c r="E728">
        <v>33131</v>
      </c>
      <c r="F728">
        <v>530000</v>
      </c>
      <c r="G728">
        <v>1</v>
      </c>
      <c r="H728">
        <v>1</v>
      </c>
      <c r="I728">
        <v>738</v>
      </c>
      <c r="K728">
        <v>2008</v>
      </c>
      <c r="L728">
        <v>44</v>
      </c>
      <c r="M728">
        <v>718</v>
      </c>
      <c r="N728" t="s">
        <v>839</v>
      </c>
      <c r="O728">
        <v>25.768447500000001</v>
      </c>
      <c r="P728">
        <v>-80.191348700000006</v>
      </c>
      <c r="Q728">
        <v>1.0561735102538874</v>
      </c>
    </row>
    <row r="729" spans="1:17" hidden="1" x14ac:dyDescent="0.3">
      <c r="A729" t="s">
        <v>396</v>
      </c>
      <c r="B729" t="s">
        <v>1248</v>
      </c>
      <c r="C729" t="s">
        <v>688</v>
      </c>
      <c r="D729" t="s">
        <v>689</v>
      </c>
      <c r="E729">
        <v>33131</v>
      </c>
      <c r="F729">
        <v>695000</v>
      </c>
      <c r="G729">
        <v>2</v>
      </c>
      <c r="H729">
        <v>2</v>
      </c>
      <c r="I729">
        <v>1123</v>
      </c>
      <c r="K729">
        <v>2008</v>
      </c>
      <c r="L729">
        <v>15</v>
      </c>
      <c r="M729">
        <v>619</v>
      </c>
      <c r="N729" t="s">
        <v>1249</v>
      </c>
      <c r="O729">
        <v>25.768447500000001</v>
      </c>
      <c r="P729">
        <v>-80.191348700000006</v>
      </c>
      <c r="Q729">
        <v>1.0561735102538874</v>
      </c>
    </row>
    <row r="730" spans="1:17" hidden="1" x14ac:dyDescent="0.3">
      <c r="A730" t="s">
        <v>396</v>
      </c>
      <c r="B730" t="s">
        <v>1250</v>
      </c>
      <c r="C730" t="s">
        <v>688</v>
      </c>
      <c r="D730" t="s">
        <v>689</v>
      </c>
      <c r="E730">
        <v>33131</v>
      </c>
      <c r="F730">
        <v>685000</v>
      </c>
      <c r="G730">
        <v>1</v>
      </c>
      <c r="H730">
        <v>1</v>
      </c>
      <c r="I730">
        <v>803</v>
      </c>
      <c r="K730">
        <v>2008</v>
      </c>
      <c r="L730">
        <v>61</v>
      </c>
      <c r="M730">
        <v>853</v>
      </c>
      <c r="N730" t="s">
        <v>1251</v>
      </c>
      <c r="O730">
        <v>25.768447500000001</v>
      </c>
      <c r="P730">
        <v>-80.191348700000006</v>
      </c>
      <c r="Q730">
        <v>1.0561735102538874</v>
      </c>
    </row>
    <row r="731" spans="1:17" hidden="1" x14ac:dyDescent="0.3">
      <c r="A731" t="s">
        <v>396</v>
      </c>
      <c r="B731" t="s">
        <v>1252</v>
      </c>
      <c r="C731" t="s">
        <v>688</v>
      </c>
      <c r="D731" t="s">
        <v>689</v>
      </c>
      <c r="E731">
        <v>33131</v>
      </c>
      <c r="F731">
        <v>1035000</v>
      </c>
      <c r="G731">
        <v>2</v>
      </c>
      <c r="H731">
        <v>2</v>
      </c>
      <c r="I731">
        <v>1208</v>
      </c>
      <c r="K731">
        <v>2016</v>
      </c>
      <c r="L731">
        <v>46</v>
      </c>
      <c r="M731">
        <v>857</v>
      </c>
      <c r="N731" t="s">
        <v>1253</v>
      </c>
      <c r="O731">
        <v>25.767897999999999</v>
      </c>
      <c r="P731">
        <v>-80.192301299999997</v>
      </c>
      <c r="Q731">
        <v>1.0038962448493074</v>
      </c>
    </row>
    <row r="732" spans="1:17" hidden="1" x14ac:dyDescent="0.3">
      <c r="A732" t="s">
        <v>396</v>
      </c>
      <c r="B732" t="s">
        <v>1254</v>
      </c>
      <c r="C732" t="s">
        <v>688</v>
      </c>
      <c r="D732" t="s">
        <v>689</v>
      </c>
      <c r="E732">
        <v>33131</v>
      </c>
      <c r="F732">
        <v>1220000</v>
      </c>
      <c r="G732">
        <v>2</v>
      </c>
      <c r="H732">
        <v>2.5</v>
      </c>
      <c r="I732">
        <v>1265</v>
      </c>
      <c r="K732">
        <v>2016</v>
      </c>
      <c r="L732">
        <v>15</v>
      </c>
      <c r="M732">
        <v>964</v>
      </c>
      <c r="N732" t="s">
        <v>1255</v>
      </c>
      <c r="O732">
        <v>25.767897999999999</v>
      </c>
      <c r="P732">
        <v>-80.192301299999997</v>
      </c>
      <c r="Q732">
        <v>1.0038962448493074</v>
      </c>
    </row>
    <row r="733" spans="1:17" hidden="1" x14ac:dyDescent="0.3">
      <c r="A733" t="s">
        <v>396</v>
      </c>
      <c r="B733" t="s">
        <v>1256</v>
      </c>
      <c r="C733" t="s">
        <v>688</v>
      </c>
      <c r="D733" t="s">
        <v>689</v>
      </c>
      <c r="E733">
        <v>33131</v>
      </c>
      <c r="F733">
        <v>1777777</v>
      </c>
      <c r="G733">
        <v>3</v>
      </c>
      <c r="H733">
        <v>3.5</v>
      </c>
      <c r="I733">
        <v>1856</v>
      </c>
      <c r="K733">
        <v>2016</v>
      </c>
      <c r="L733">
        <v>65</v>
      </c>
      <c r="M733">
        <v>958</v>
      </c>
      <c r="N733" t="s">
        <v>1257</v>
      </c>
      <c r="O733">
        <v>25.767897999999999</v>
      </c>
      <c r="P733">
        <v>-80.192301299999997</v>
      </c>
      <c r="Q733">
        <v>1.0038962448493074</v>
      </c>
    </row>
    <row r="734" spans="1:17" hidden="1" x14ac:dyDescent="0.3">
      <c r="A734" t="s">
        <v>396</v>
      </c>
      <c r="B734" t="s">
        <v>1258</v>
      </c>
      <c r="C734" t="s">
        <v>688</v>
      </c>
      <c r="D734" t="s">
        <v>689</v>
      </c>
      <c r="E734">
        <v>33131</v>
      </c>
      <c r="F734">
        <v>985000</v>
      </c>
      <c r="G734">
        <v>2</v>
      </c>
      <c r="H734">
        <v>2</v>
      </c>
      <c r="I734">
        <v>1193</v>
      </c>
      <c r="K734">
        <v>2016</v>
      </c>
      <c r="L734">
        <v>62</v>
      </c>
      <c r="M734">
        <v>826</v>
      </c>
      <c r="N734" t="s">
        <v>1259</v>
      </c>
      <c r="O734">
        <v>25.767897999999999</v>
      </c>
      <c r="P734">
        <v>-80.192301299999997</v>
      </c>
      <c r="Q734">
        <v>1.0038962448493074</v>
      </c>
    </row>
    <row r="735" spans="1:17" hidden="1" x14ac:dyDescent="0.3">
      <c r="A735" t="s">
        <v>396</v>
      </c>
      <c r="B735" t="s">
        <v>1260</v>
      </c>
      <c r="C735" t="s">
        <v>688</v>
      </c>
      <c r="D735" t="s">
        <v>689</v>
      </c>
      <c r="E735">
        <v>33131</v>
      </c>
      <c r="F735">
        <v>1225000</v>
      </c>
      <c r="G735">
        <v>2</v>
      </c>
      <c r="H735">
        <v>2.5</v>
      </c>
      <c r="I735">
        <v>1265</v>
      </c>
      <c r="K735">
        <v>2016</v>
      </c>
      <c r="L735">
        <v>87</v>
      </c>
      <c r="M735">
        <v>968</v>
      </c>
      <c r="N735" t="s">
        <v>1261</v>
      </c>
      <c r="O735">
        <v>25.767897999999999</v>
      </c>
      <c r="P735">
        <v>-80.192301299999997</v>
      </c>
      <c r="Q735">
        <v>1.0038962448493074</v>
      </c>
    </row>
    <row r="736" spans="1:17" hidden="1" x14ac:dyDescent="0.3">
      <c r="A736" t="s">
        <v>396</v>
      </c>
      <c r="B736" t="s">
        <v>1262</v>
      </c>
      <c r="C736" t="s">
        <v>688</v>
      </c>
      <c r="D736" t="s">
        <v>689</v>
      </c>
      <c r="E736">
        <v>33131</v>
      </c>
      <c r="F736">
        <v>1115000</v>
      </c>
      <c r="G736">
        <v>2</v>
      </c>
      <c r="H736">
        <v>2.5</v>
      </c>
      <c r="I736">
        <v>1265</v>
      </c>
      <c r="K736">
        <v>2016</v>
      </c>
      <c r="L736">
        <v>80</v>
      </c>
      <c r="M736">
        <v>881</v>
      </c>
      <c r="N736" t="s">
        <v>1255</v>
      </c>
      <c r="O736">
        <v>25.767897999999999</v>
      </c>
      <c r="P736">
        <v>-80.192301299999997</v>
      </c>
      <c r="Q736">
        <v>1.0038962448493074</v>
      </c>
    </row>
    <row r="737" spans="1:17" hidden="1" x14ac:dyDescent="0.3">
      <c r="A737" t="s">
        <v>396</v>
      </c>
      <c r="B737" t="s">
        <v>1263</v>
      </c>
      <c r="C737" t="s">
        <v>688</v>
      </c>
      <c r="D737" t="s">
        <v>689</v>
      </c>
      <c r="E737">
        <v>33131</v>
      </c>
      <c r="F737">
        <v>1500000</v>
      </c>
      <c r="G737">
        <v>3</v>
      </c>
      <c r="H737">
        <v>3.5</v>
      </c>
      <c r="I737">
        <v>1660</v>
      </c>
      <c r="K737">
        <v>2016</v>
      </c>
      <c r="L737">
        <v>60</v>
      </c>
      <c r="M737">
        <v>904</v>
      </c>
      <c r="N737" t="s">
        <v>1264</v>
      </c>
      <c r="O737">
        <v>25.767897999999999</v>
      </c>
      <c r="P737">
        <v>-80.192301299999997</v>
      </c>
      <c r="Q737">
        <v>1.0038962448493074</v>
      </c>
    </row>
    <row r="738" spans="1:17" hidden="1" x14ac:dyDescent="0.3">
      <c r="A738" t="s">
        <v>396</v>
      </c>
      <c r="B738" t="s">
        <v>1265</v>
      </c>
      <c r="C738" t="s">
        <v>688</v>
      </c>
      <c r="D738" t="s">
        <v>689</v>
      </c>
      <c r="E738">
        <v>33131</v>
      </c>
      <c r="F738">
        <v>795000</v>
      </c>
      <c r="G738">
        <v>1</v>
      </c>
      <c r="H738">
        <v>1.5</v>
      </c>
      <c r="I738">
        <v>879</v>
      </c>
      <c r="K738">
        <v>2016</v>
      </c>
      <c r="L738">
        <v>47</v>
      </c>
      <c r="M738">
        <v>904</v>
      </c>
      <c r="N738" t="s">
        <v>834</v>
      </c>
      <c r="O738">
        <v>25.767897999999999</v>
      </c>
      <c r="P738">
        <v>-80.192301299999997</v>
      </c>
      <c r="Q738">
        <v>1.0038962448493074</v>
      </c>
    </row>
    <row r="739" spans="1:17" hidden="1" x14ac:dyDescent="0.3">
      <c r="A739" t="s">
        <v>396</v>
      </c>
      <c r="B739" t="s">
        <v>1266</v>
      </c>
      <c r="C739" t="s">
        <v>688</v>
      </c>
      <c r="D739" t="s">
        <v>689</v>
      </c>
      <c r="E739">
        <v>33131</v>
      </c>
      <c r="F739">
        <v>750000</v>
      </c>
      <c r="G739">
        <v>1</v>
      </c>
      <c r="H739">
        <v>1.5</v>
      </c>
      <c r="I739">
        <v>879</v>
      </c>
      <c r="K739">
        <v>2016</v>
      </c>
      <c r="L739">
        <v>43</v>
      </c>
      <c r="M739">
        <v>853</v>
      </c>
      <c r="N739" t="s">
        <v>1267</v>
      </c>
      <c r="O739">
        <v>25.767897999999999</v>
      </c>
      <c r="P739">
        <v>-80.192301299999997</v>
      </c>
      <c r="Q739">
        <v>1.0038962448493074</v>
      </c>
    </row>
    <row r="740" spans="1:17" hidden="1" x14ac:dyDescent="0.3">
      <c r="A740" t="s">
        <v>396</v>
      </c>
      <c r="B740" t="s">
        <v>1268</v>
      </c>
      <c r="C740" t="s">
        <v>688</v>
      </c>
      <c r="D740" t="s">
        <v>689</v>
      </c>
      <c r="E740">
        <v>33131</v>
      </c>
      <c r="F740">
        <v>1220000</v>
      </c>
      <c r="G740">
        <v>2</v>
      </c>
      <c r="H740">
        <v>2.5</v>
      </c>
      <c r="I740">
        <v>1265</v>
      </c>
      <c r="K740">
        <v>2016</v>
      </c>
      <c r="L740">
        <v>82</v>
      </c>
      <c r="M740">
        <v>964</v>
      </c>
      <c r="N740" t="s">
        <v>1269</v>
      </c>
      <c r="O740">
        <v>25.767897999999999</v>
      </c>
      <c r="P740">
        <v>-80.192301299999997</v>
      </c>
      <c r="Q740">
        <v>1.0038962448493074</v>
      </c>
    </row>
    <row r="741" spans="1:17" hidden="1" x14ac:dyDescent="0.3">
      <c r="A741" t="s">
        <v>396</v>
      </c>
      <c r="B741" t="s">
        <v>1270</v>
      </c>
      <c r="C741" t="s">
        <v>688</v>
      </c>
      <c r="D741" t="s">
        <v>689</v>
      </c>
      <c r="E741">
        <v>33131</v>
      </c>
      <c r="F741">
        <v>2100000</v>
      </c>
      <c r="G741">
        <v>3</v>
      </c>
      <c r="H741">
        <v>3.5</v>
      </c>
      <c r="I741">
        <v>1918</v>
      </c>
      <c r="K741">
        <v>2016</v>
      </c>
      <c r="L741">
        <v>44</v>
      </c>
      <c r="M741">
        <v>1095</v>
      </c>
      <c r="N741" t="s">
        <v>1271</v>
      </c>
      <c r="O741">
        <v>25.767897999999999</v>
      </c>
      <c r="P741">
        <v>-80.192301299999997</v>
      </c>
      <c r="Q741">
        <v>1.0038962448493074</v>
      </c>
    </row>
    <row r="742" spans="1:17" hidden="1" x14ac:dyDescent="0.3">
      <c r="A742" t="s">
        <v>396</v>
      </c>
      <c r="B742" t="s">
        <v>1274</v>
      </c>
      <c r="C742" t="s">
        <v>688</v>
      </c>
      <c r="D742" t="s">
        <v>689</v>
      </c>
      <c r="E742">
        <v>33131</v>
      </c>
      <c r="F742">
        <v>575000</v>
      </c>
      <c r="G742">
        <v>2</v>
      </c>
      <c r="H742">
        <v>2</v>
      </c>
      <c r="I742">
        <v>968</v>
      </c>
      <c r="K742">
        <v>1990</v>
      </c>
      <c r="L742">
        <v>23</v>
      </c>
      <c r="M742">
        <v>594</v>
      </c>
      <c r="N742" t="s">
        <v>1275</v>
      </c>
      <c r="O742">
        <v>25.766096900000001</v>
      </c>
      <c r="P742">
        <v>-80.183799300000004</v>
      </c>
      <c r="Q742">
        <v>1.1478227021656988</v>
      </c>
    </row>
    <row r="743" spans="1:17" hidden="1" x14ac:dyDescent="0.3">
      <c r="A743" t="s">
        <v>396</v>
      </c>
      <c r="B743" t="s">
        <v>1276</v>
      </c>
      <c r="C743" t="s">
        <v>688</v>
      </c>
      <c r="D743" t="s">
        <v>689</v>
      </c>
      <c r="E743">
        <v>33131</v>
      </c>
      <c r="F743">
        <v>499000</v>
      </c>
      <c r="G743">
        <v>2</v>
      </c>
      <c r="H743">
        <v>2</v>
      </c>
      <c r="I743">
        <v>968</v>
      </c>
      <c r="K743">
        <v>1990</v>
      </c>
      <c r="L743">
        <v>17</v>
      </c>
      <c r="M743">
        <v>515</v>
      </c>
      <c r="N743" t="s">
        <v>1277</v>
      </c>
      <c r="O743">
        <v>25.766096900000001</v>
      </c>
      <c r="P743">
        <v>-80.183799300000004</v>
      </c>
      <c r="Q743">
        <v>1.1478227021656988</v>
      </c>
    </row>
    <row r="744" spans="1:17" hidden="1" x14ac:dyDescent="0.3">
      <c r="A744" t="s">
        <v>396</v>
      </c>
      <c r="B744" t="s">
        <v>1278</v>
      </c>
      <c r="C744" t="s">
        <v>688</v>
      </c>
      <c r="D744" t="s">
        <v>689</v>
      </c>
      <c r="E744">
        <v>33131</v>
      </c>
      <c r="F744">
        <v>422500</v>
      </c>
      <c r="G744">
        <v>1</v>
      </c>
      <c r="H744">
        <v>1</v>
      </c>
      <c r="I744">
        <v>674</v>
      </c>
      <c r="K744">
        <v>1990</v>
      </c>
      <c r="L744">
        <v>68</v>
      </c>
      <c r="M744">
        <v>627</v>
      </c>
      <c r="N744" t="s">
        <v>874</v>
      </c>
      <c r="O744">
        <v>25.766096900000001</v>
      </c>
      <c r="P744">
        <v>-80.183799300000004</v>
      </c>
      <c r="Q744">
        <v>1.1478227021656988</v>
      </c>
    </row>
    <row r="745" spans="1:17" hidden="1" x14ac:dyDescent="0.3">
      <c r="A745" t="s">
        <v>396</v>
      </c>
      <c r="B745" t="s">
        <v>1279</v>
      </c>
      <c r="C745" t="s">
        <v>688</v>
      </c>
      <c r="D745" t="s">
        <v>689</v>
      </c>
      <c r="E745">
        <v>33131</v>
      </c>
      <c r="F745">
        <v>1390000</v>
      </c>
      <c r="G745">
        <v>3</v>
      </c>
      <c r="H745">
        <v>4</v>
      </c>
      <c r="I745">
        <v>1960</v>
      </c>
      <c r="K745">
        <v>1995</v>
      </c>
      <c r="L745">
        <v>120</v>
      </c>
      <c r="M745">
        <v>709</v>
      </c>
      <c r="N745" t="s">
        <v>1280</v>
      </c>
      <c r="O745">
        <v>25.765262100000001</v>
      </c>
      <c r="P745">
        <v>-80.184134700000001</v>
      </c>
      <c r="Q745">
        <v>1.0913409566359256</v>
      </c>
    </row>
    <row r="746" spans="1:17" hidden="1" x14ac:dyDescent="0.3">
      <c r="A746" t="s">
        <v>396</v>
      </c>
      <c r="B746" t="s">
        <v>1281</v>
      </c>
      <c r="C746" t="s">
        <v>688</v>
      </c>
      <c r="D746" t="s">
        <v>689</v>
      </c>
      <c r="E746">
        <v>33131</v>
      </c>
      <c r="F746">
        <v>1250000</v>
      </c>
      <c r="G746">
        <v>3</v>
      </c>
      <c r="H746">
        <v>3</v>
      </c>
      <c r="I746">
        <v>1334</v>
      </c>
      <c r="K746">
        <v>2018</v>
      </c>
      <c r="L746">
        <v>15</v>
      </c>
      <c r="M746">
        <v>937</v>
      </c>
      <c r="N746" t="s">
        <v>1282</v>
      </c>
      <c r="O746">
        <v>25.765951999999999</v>
      </c>
      <c r="P746">
        <v>-80.193033700000001</v>
      </c>
      <c r="Q746">
        <v>0.86248339947600727</v>
      </c>
    </row>
    <row r="747" spans="1:17" hidden="1" x14ac:dyDescent="0.3">
      <c r="A747" t="s">
        <v>396</v>
      </c>
      <c r="B747" t="s">
        <v>1283</v>
      </c>
      <c r="C747" t="s">
        <v>688</v>
      </c>
      <c r="D747" t="s">
        <v>689</v>
      </c>
      <c r="E747">
        <v>33131</v>
      </c>
      <c r="F747">
        <v>605000</v>
      </c>
      <c r="G747">
        <v>1</v>
      </c>
      <c r="H747">
        <v>1.5</v>
      </c>
      <c r="I747">
        <v>907</v>
      </c>
      <c r="K747">
        <v>1998</v>
      </c>
      <c r="L747">
        <v>96</v>
      </c>
      <c r="M747">
        <v>667</v>
      </c>
      <c r="N747" t="s">
        <v>401</v>
      </c>
      <c r="O747">
        <v>25.768696200000001</v>
      </c>
      <c r="P747">
        <v>-80.183204700000005</v>
      </c>
      <c r="Q747">
        <v>1.3089829300781042</v>
      </c>
    </row>
    <row r="748" spans="1:17" hidden="1" x14ac:dyDescent="0.3">
      <c r="A748" t="s">
        <v>396</v>
      </c>
      <c r="B748" t="s">
        <v>1284</v>
      </c>
      <c r="C748" t="s">
        <v>688</v>
      </c>
      <c r="D748" t="s">
        <v>689</v>
      </c>
      <c r="E748">
        <v>33131</v>
      </c>
      <c r="F748">
        <v>1139000</v>
      </c>
      <c r="G748">
        <v>2</v>
      </c>
      <c r="H748">
        <v>2</v>
      </c>
      <c r="I748">
        <v>1317</v>
      </c>
      <c r="K748">
        <v>1999</v>
      </c>
      <c r="L748">
        <v>21</v>
      </c>
      <c r="M748">
        <v>865</v>
      </c>
      <c r="N748" t="s">
        <v>1285</v>
      </c>
      <c r="O748">
        <v>25.768696200000001</v>
      </c>
      <c r="P748">
        <v>-80.183204700000005</v>
      </c>
      <c r="Q748">
        <v>1.3089829300781042</v>
      </c>
    </row>
    <row r="749" spans="1:17" hidden="1" x14ac:dyDescent="0.3">
      <c r="A749" t="s">
        <v>396</v>
      </c>
      <c r="B749" t="s">
        <v>1288</v>
      </c>
      <c r="C749" t="s">
        <v>688</v>
      </c>
      <c r="D749" t="s">
        <v>689</v>
      </c>
      <c r="E749">
        <v>33131</v>
      </c>
      <c r="F749">
        <v>569900</v>
      </c>
      <c r="G749">
        <v>1</v>
      </c>
      <c r="H749">
        <v>1.5</v>
      </c>
      <c r="I749">
        <v>780</v>
      </c>
      <c r="K749">
        <v>1995</v>
      </c>
      <c r="L749">
        <v>83</v>
      </c>
      <c r="M749">
        <v>731</v>
      </c>
      <c r="N749" t="s">
        <v>1289</v>
      </c>
      <c r="O749">
        <v>25.769243700000001</v>
      </c>
      <c r="P749">
        <v>-80.1848727</v>
      </c>
      <c r="Q749">
        <v>1.2789181919302104</v>
      </c>
    </row>
    <row r="750" spans="1:17" hidden="1" x14ac:dyDescent="0.3">
      <c r="A750" t="s">
        <v>396</v>
      </c>
      <c r="B750" t="s">
        <v>1290</v>
      </c>
      <c r="C750" t="s">
        <v>688</v>
      </c>
      <c r="D750" t="s">
        <v>689</v>
      </c>
      <c r="E750">
        <v>33131</v>
      </c>
      <c r="F750">
        <v>849000</v>
      </c>
      <c r="G750">
        <v>2</v>
      </c>
      <c r="H750">
        <v>2</v>
      </c>
      <c r="I750">
        <v>1310</v>
      </c>
      <c r="K750">
        <v>1995</v>
      </c>
      <c r="L750">
        <v>63</v>
      </c>
      <c r="M750">
        <v>648</v>
      </c>
      <c r="N750" t="s">
        <v>1291</v>
      </c>
      <c r="O750">
        <v>25.769243700000001</v>
      </c>
      <c r="P750">
        <v>-80.1848727</v>
      </c>
      <c r="Q750">
        <v>1.2789181919302104</v>
      </c>
    </row>
    <row r="751" spans="1:17" hidden="1" x14ac:dyDescent="0.3">
      <c r="A751" t="s">
        <v>396</v>
      </c>
      <c r="B751" t="s">
        <v>1292</v>
      </c>
      <c r="C751" t="s">
        <v>688</v>
      </c>
      <c r="D751" t="s">
        <v>689</v>
      </c>
      <c r="E751">
        <v>33131</v>
      </c>
      <c r="F751">
        <v>775000</v>
      </c>
      <c r="G751">
        <v>2</v>
      </c>
      <c r="H751">
        <v>2</v>
      </c>
      <c r="I751">
        <v>1101</v>
      </c>
      <c r="K751">
        <v>2008</v>
      </c>
      <c r="L751">
        <v>90</v>
      </c>
      <c r="M751">
        <v>704</v>
      </c>
      <c r="N751" t="s">
        <v>950</v>
      </c>
      <c r="O751">
        <v>25.764962100000002</v>
      </c>
      <c r="P751">
        <v>-80.190115500000005</v>
      </c>
      <c r="Q751">
        <v>0.85920673867524755</v>
      </c>
    </row>
    <row r="752" spans="1:17" hidden="1" x14ac:dyDescent="0.3">
      <c r="A752" t="s">
        <v>396</v>
      </c>
      <c r="B752" t="s">
        <v>1293</v>
      </c>
      <c r="C752" t="s">
        <v>688</v>
      </c>
      <c r="D752" t="s">
        <v>689</v>
      </c>
      <c r="E752">
        <v>33131</v>
      </c>
      <c r="F752">
        <v>980000</v>
      </c>
      <c r="G752">
        <v>2</v>
      </c>
      <c r="H752">
        <v>2.5</v>
      </c>
      <c r="I752">
        <v>1278</v>
      </c>
      <c r="K752">
        <v>2008</v>
      </c>
      <c r="L752">
        <v>10</v>
      </c>
      <c r="M752">
        <v>767</v>
      </c>
      <c r="N752" t="s">
        <v>1251</v>
      </c>
      <c r="O752">
        <v>25.764962100000002</v>
      </c>
      <c r="P752">
        <v>-80.190115500000005</v>
      </c>
      <c r="Q752">
        <v>0.85920673867524755</v>
      </c>
    </row>
    <row r="753" spans="1:17" hidden="1" x14ac:dyDescent="0.3">
      <c r="A753" t="s">
        <v>396</v>
      </c>
      <c r="B753" t="s">
        <v>1294</v>
      </c>
      <c r="C753" t="s">
        <v>688</v>
      </c>
      <c r="D753" t="s">
        <v>689</v>
      </c>
      <c r="E753">
        <v>33131</v>
      </c>
      <c r="F753">
        <v>575000</v>
      </c>
      <c r="G753">
        <v>1</v>
      </c>
      <c r="H753">
        <v>1</v>
      </c>
      <c r="I753">
        <v>704</v>
      </c>
      <c r="K753">
        <v>2008</v>
      </c>
      <c r="L753">
        <v>98</v>
      </c>
      <c r="M753">
        <v>817</v>
      </c>
      <c r="N753" t="s">
        <v>1295</v>
      </c>
      <c r="O753">
        <v>25.764962100000002</v>
      </c>
      <c r="P753">
        <v>-80.190115500000005</v>
      </c>
      <c r="Q753">
        <v>0.85920673867524755</v>
      </c>
    </row>
    <row r="754" spans="1:17" hidden="1" x14ac:dyDescent="0.3">
      <c r="A754" t="s">
        <v>396</v>
      </c>
      <c r="B754" t="s">
        <v>1296</v>
      </c>
      <c r="C754" t="s">
        <v>688</v>
      </c>
      <c r="D754" t="s">
        <v>689</v>
      </c>
      <c r="E754">
        <v>33131</v>
      </c>
      <c r="F754">
        <v>740000</v>
      </c>
      <c r="G754">
        <v>2</v>
      </c>
      <c r="H754">
        <v>2</v>
      </c>
      <c r="I754">
        <v>986</v>
      </c>
      <c r="K754">
        <v>2008</v>
      </c>
      <c r="L754">
        <v>23</v>
      </c>
      <c r="M754">
        <v>751</v>
      </c>
      <c r="N754" t="s">
        <v>1297</v>
      </c>
      <c r="O754">
        <v>25.764962100000002</v>
      </c>
      <c r="P754">
        <v>-80.190115500000005</v>
      </c>
      <c r="Q754">
        <v>0.85920673867524755</v>
      </c>
    </row>
    <row r="755" spans="1:17" hidden="1" x14ac:dyDescent="0.3">
      <c r="A755" t="s">
        <v>396</v>
      </c>
      <c r="B755" t="s">
        <v>1298</v>
      </c>
      <c r="C755" t="s">
        <v>688</v>
      </c>
      <c r="D755" t="s">
        <v>689</v>
      </c>
      <c r="E755">
        <v>33131</v>
      </c>
      <c r="F755">
        <v>1180000</v>
      </c>
      <c r="G755">
        <v>2</v>
      </c>
      <c r="H755">
        <v>2.5</v>
      </c>
      <c r="I755">
        <v>1278</v>
      </c>
      <c r="K755">
        <v>2008</v>
      </c>
      <c r="L755">
        <v>45</v>
      </c>
      <c r="M755">
        <v>923</v>
      </c>
      <c r="N755" t="s">
        <v>834</v>
      </c>
      <c r="O755">
        <v>25.764962100000002</v>
      </c>
      <c r="P755">
        <v>-80.190115500000005</v>
      </c>
      <c r="Q755">
        <v>0.85920673867524755</v>
      </c>
    </row>
    <row r="756" spans="1:17" hidden="1" x14ac:dyDescent="0.3">
      <c r="A756" t="s">
        <v>396</v>
      </c>
      <c r="B756" t="s">
        <v>1299</v>
      </c>
      <c r="C756" t="s">
        <v>688</v>
      </c>
      <c r="D756" t="s">
        <v>689</v>
      </c>
      <c r="E756">
        <v>33131</v>
      </c>
      <c r="F756">
        <v>550000</v>
      </c>
      <c r="G756">
        <v>1</v>
      </c>
      <c r="H756">
        <v>1</v>
      </c>
      <c r="I756">
        <v>628</v>
      </c>
      <c r="K756">
        <v>2008</v>
      </c>
      <c r="L756">
        <v>64</v>
      </c>
      <c r="M756">
        <v>876</v>
      </c>
      <c r="N756" t="s">
        <v>1300</v>
      </c>
      <c r="O756">
        <v>25.764962100000002</v>
      </c>
      <c r="P756">
        <v>-80.190115500000005</v>
      </c>
      <c r="Q756">
        <v>0.85920673867524755</v>
      </c>
    </row>
    <row r="757" spans="1:17" hidden="1" x14ac:dyDescent="0.3">
      <c r="A757" t="s">
        <v>396</v>
      </c>
      <c r="B757" t="s">
        <v>1301</v>
      </c>
      <c r="C757" t="s">
        <v>688</v>
      </c>
      <c r="D757" t="s">
        <v>689</v>
      </c>
      <c r="E757">
        <v>33131</v>
      </c>
      <c r="F757">
        <v>650000</v>
      </c>
      <c r="G757">
        <v>2</v>
      </c>
      <c r="H757">
        <v>2</v>
      </c>
      <c r="I757">
        <v>1113</v>
      </c>
      <c r="K757">
        <v>2008</v>
      </c>
      <c r="L757">
        <v>73</v>
      </c>
      <c r="M757">
        <v>584</v>
      </c>
      <c r="N757" t="s">
        <v>985</v>
      </c>
      <c r="O757">
        <v>25.764435200000001</v>
      </c>
      <c r="P757">
        <v>-80.190782600000006</v>
      </c>
      <c r="Q757">
        <v>0.80850902354549237</v>
      </c>
    </row>
    <row r="758" spans="1:17" hidden="1" x14ac:dyDescent="0.3">
      <c r="A758" t="s">
        <v>396</v>
      </c>
      <c r="B758" t="s">
        <v>1302</v>
      </c>
      <c r="C758" t="s">
        <v>688</v>
      </c>
      <c r="D758" t="s">
        <v>689</v>
      </c>
      <c r="E758">
        <v>33131</v>
      </c>
      <c r="F758">
        <v>585000</v>
      </c>
      <c r="G758">
        <v>1</v>
      </c>
      <c r="H758">
        <v>1</v>
      </c>
      <c r="I758">
        <v>702</v>
      </c>
      <c r="K758">
        <v>2008</v>
      </c>
      <c r="L758">
        <v>71</v>
      </c>
      <c r="M758">
        <v>833</v>
      </c>
      <c r="N758" t="s">
        <v>1174</v>
      </c>
      <c r="O758">
        <v>25.764435200000001</v>
      </c>
      <c r="P758">
        <v>-80.190782600000006</v>
      </c>
      <c r="Q758">
        <v>0.80850902354549237</v>
      </c>
    </row>
    <row r="759" spans="1:17" hidden="1" x14ac:dyDescent="0.3">
      <c r="A759" t="s">
        <v>396</v>
      </c>
      <c r="B759" t="s">
        <v>1303</v>
      </c>
      <c r="C759" t="s">
        <v>688</v>
      </c>
      <c r="D759" t="s">
        <v>689</v>
      </c>
      <c r="E759">
        <v>33131</v>
      </c>
      <c r="F759">
        <v>2350900</v>
      </c>
      <c r="G759">
        <v>2</v>
      </c>
      <c r="H759">
        <v>3</v>
      </c>
      <c r="I759">
        <v>1590</v>
      </c>
      <c r="K759">
        <v>2024</v>
      </c>
      <c r="L759">
        <v>58</v>
      </c>
      <c r="M759">
        <v>1479</v>
      </c>
      <c r="N759" t="s">
        <v>1304</v>
      </c>
      <c r="O759">
        <v>25.769626200000001</v>
      </c>
      <c r="P759">
        <v>-80.190989999999999</v>
      </c>
      <c r="Q759">
        <v>1.1406023412005215</v>
      </c>
    </row>
    <row r="760" spans="1:17" hidden="1" x14ac:dyDescent="0.3">
      <c r="A760" t="s">
        <v>396</v>
      </c>
      <c r="B760" t="s">
        <v>1321</v>
      </c>
      <c r="C760" t="s">
        <v>688</v>
      </c>
      <c r="D760" t="s">
        <v>689</v>
      </c>
      <c r="E760">
        <v>33131</v>
      </c>
      <c r="F760">
        <v>1000000</v>
      </c>
      <c r="G760">
        <v>3</v>
      </c>
      <c r="H760">
        <v>2</v>
      </c>
      <c r="I760">
        <v>1438</v>
      </c>
      <c r="K760">
        <v>2015</v>
      </c>
      <c r="L760">
        <v>12</v>
      </c>
      <c r="M760">
        <v>695</v>
      </c>
      <c r="N760" t="s">
        <v>1322</v>
      </c>
      <c r="O760">
        <v>25.7646567</v>
      </c>
      <c r="P760">
        <v>-80.194969999999998</v>
      </c>
      <c r="Q760">
        <v>0.75406677977788417</v>
      </c>
    </row>
    <row r="761" spans="1:17" hidden="1" x14ac:dyDescent="0.3">
      <c r="A761" t="s">
        <v>396</v>
      </c>
      <c r="B761" t="s">
        <v>1323</v>
      </c>
      <c r="C761" t="s">
        <v>688</v>
      </c>
      <c r="D761" t="s">
        <v>689</v>
      </c>
      <c r="E761">
        <v>33132</v>
      </c>
      <c r="F761">
        <v>380000</v>
      </c>
      <c r="G761">
        <v>1</v>
      </c>
      <c r="H761">
        <v>1</v>
      </c>
      <c r="I761">
        <v>651</v>
      </c>
      <c r="K761">
        <v>2007</v>
      </c>
      <c r="L761">
        <v>153</v>
      </c>
      <c r="M761">
        <v>584</v>
      </c>
      <c r="N761" t="s">
        <v>1157</v>
      </c>
      <c r="O761">
        <v>25.775953699999999</v>
      </c>
      <c r="P761">
        <v>-80.190192699999997</v>
      </c>
      <c r="Q761">
        <v>1.4105267134358794</v>
      </c>
    </row>
    <row r="762" spans="1:17" hidden="1" x14ac:dyDescent="0.3">
      <c r="A762" t="s">
        <v>396</v>
      </c>
      <c r="B762" t="s">
        <v>1324</v>
      </c>
      <c r="C762" t="s">
        <v>688</v>
      </c>
      <c r="D762" t="s">
        <v>689</v>
      </c>
      <c r="E762">
        <v>33132</v>
      </c>
      <c r="F762">
        <v>399999</v>
      </c>
      <c r="G762">
        <v>1</v>
      </c>
      <c r="H762">
        <v>1</v>
      </c>
      <c r="I762">
        <v>651</v>
      </c>
      <c r="K762">
        <v>2007</v>
      </c>
      <c r="L762">
        <v>2</v>
      </c>
      <c r="M762">
        <v>614</v>
      </c>
      <c r="N762" t="s">
        <v>1157</v>
      </c>
      <c r="O762">
        <v>25.775953699999999</v>
      </c>
      <c r="P762">
        <v>-80.190192699999997</v>
      </c>
      <c r="Q762">
        <v>1.4105267134358794</v>
      </c>
    </row>
    <row r="763" spans="1:17" hidden="1" x14ac:dyDescent="0.3">
      <c r="A763" t="s">
        <v>396</v>
      </c>
      <c r="B763" t="s">
        <v>1325</v>
      </c>
      <c r="C763" t="s">
        <v>688</v>
      </c>
      <c r="D763" t="s">
        <v>689</v>
      </c>
      <c r="E763">
        <v>33132</v>
      </c>
      <c r="F763">
        <v>465000</v>
      </c>
      <c r="G763">
        <v>2</v>
      </c>
      <c r="H763">
        <v>2</v>
      </c>
      <c r="I763">
        <v>1036</v>
      </c>
      <c r="K763">
        <v>2007</v>
      </c>
      <c r="L763">
        <v>76</v>
      </c>
      <c r="M763">
        <v>449</v>
      </c>
      <c r="N763" t="s">
        <v>1326</v>
      </c>
      <c r="O763">
        <v>25.775953699999999</v>
      </c>
      <c r="P763">
        <v>-80.190192699999997</v>
      </c>
      <c r="Q763">
        <v>1.4105267134358794</v>
      </c>
    </row>
    <row r="764" spans="1:17" hidden="1" x14ac:dyDescent="0.3">
      <c r="A764" t="s">
        <v>396</v>
      </c>
      <c r="B764" t="s">
        <v>1327</v>
      </c>
      <c r="C764" t="s">
        <v>688</v>
      </c>
      <c r="D764" t="s">
        <v>689</v>
      </c>
      <c r="E764">
        <v>33132</v>
      </c>
      <c r="F764">
        <v>615000</v>
      </c>
      <c r="G764">
        <v>2</v>
      </c>
      <c r="H764">
        <v>2</v>
      </c>
      <c r="I764">
        <v>1040</v>
      </c>
      <c r="K764">
        <v>2018</v>
      </c>
      <c r="L764">
        <v>1</v>
      </c>
      <c r="M764">
        <v>591</v>
      </c>
      <c r="N764" t="s">
        <v>1328</v>
      </c>
      <c r="O764">
        <v>25.791136099999999</v>
      </c>
      <c r="P764">
        <v>-80.192716000000004</v>
      </c>
      <c r="Q764">
        <v>0.36585937645218336</v>
      </c>
    </row>
    <row r="765" spans="1:17" hidden="1" x14ac:dyDescent="0.3">
      <c r="A765" t="s">
        <v>396</v>
      </c>
      <c r="B765" t="s">
        <v>1329</v>
      </c>
      <c r="C765" t="s">
        <v>688</v>
      </c>
      <c r="D765" t="s">
        <v>689</v>
      </c>
      <c r="E765">
        <v>33132</v>
      </c>
      <c r="F765">
        <v>435000</v>
      </c>
      <c r="G765">
        <v>1</v>
      </c>
      <c r="H765">
        <v>1</v>
      </c>
      <c r="I765">
        <v>752</v>
      </c>
      <c r="K765">
        <v>2018</v>
      </c>
      <c r="L765">
        <v>27</v>
      </c>
      <c r="M765">
        <v>578</v>
      </c>
      <c r="N765" t="s">
        <v>919</v>
      </c>
      <c r="O765">
        <v>25.791136099999999</v>
      </c>
      <c r="P765">
        <v>-80.192716000000004</v>
      </c>
      <c r="Q765">
        <v>0.36585937645218336</v>
      </c>
    </row>
    <row r="766" spans="1:17" hidden="1" x14ac:dyDescent="0.3">
      <c r="A766" t="s">
        <v>396</v>
      </c>
      <c r="B766" t="s">
        <v>1330</v>
      </c>
      <c r="C766" t="s">
        <v>688</v>
      </c>
      <c r="D766" t="s">
        <v>689</v>
      </c>
      <c r="E766">
        <v>33132</v>
      </c>
      <c r="F766">
        <v>640000</v>
      </c>
      <c r="G766">
        <v>2</v>
      </c>
      <c r="H766">
        <v>2</v>
      </c>
      <c r="I766">
        <v>1009</v>
      </c>
      <c r="K766">
        <v>2018</v>
      </c>
      <c r="L766">
        <v>21</v>
      </c>
      <c r="M766">
        <v>634</v>
      </c>
      <c r="N766" t="s">
        <v>1161</v>
      </c>
      <c r="O766">
        <v>25.791136099999999</v>
      </c>
      <c r="P766">
        <v>-80.192716000000004</v>
      </c>
      <c r="Q766">
        <v>0.36585937645218336</v>
      </c>
    </row>
    <row r="767" spans="1:17" hidden="1" x14ac:dyDescent="0.3">
      <c r="A767" t="s">
        <v>396</v>
      </c>
      <c r="B767" t="s">
        <v>1331</v>
      </c>
      <c r="C767" t="s">
        <v>688</v>
      </c>
      <c r="D767" t="s">
        <v>689</v>
      </c>
      <c r="E767">
        <v>33132</v>
      </c>
      <c r="F767">
        <v>485000</v>
      </c>
      <c r="G767">
        <v>1</v>
      </c>
      <c r="H767">
        <v>1.5</v>
      </c>
      <c r="I767">
        <v>857</v>
      </c>
      <c r="K767">
        <v>2018</v>
      </c>
      <c r="L767">
        <v>1</v>
      </c>
      <c r="M767">
        <v>566</v>
      </c>
      <c r="N767" t="s">
        <v>1332</v>
      </c>
      <c r="O767">
        <v>25.791136099999999</v>
      </c>
      <c r="P767">
        <v>-80.192716000000004</v>
      </c>
      <c r="Q767">
        <v>0.36585937645218336</v>
      </c>
    </row>
    <row r="768" spans="1:17" hidden="1" x14ac:dyDescent="0.3">
      <c r="A768" t="s">
        <v>396</v>
      </c>
      <c r="B768" t="s">
        <v>1333</v>
      </c>
      <c r="C768" t="s">
        <v>688</v>
      </c>
      <c r="D768" t="s">
        <v>689</v>
      </c>
      <c r="E768">
        <v>33132</v>
      </c>
      <c r="F768">
        <v>428000</v>
      </c>
      <c r="G768">
        <v>1</v>
      </c>
      <c r="H768">
        <v>1</v>
      </c>
      <c r="I768">
        <v>752</v>
      </c>
      <c r="K768">
        <v>2018</v>
      </c>
      <c r="L768">
        <v>41</v>
      </c>
      <c r="M768">
        <v>569</v>
      </c>
      <c r="N768" t="s">
        <v>1334</v>
      </c>
      <c r="O768">
        <v>25.791136099999999</v>
      </c>
      <c r="P768">
        <v>-80.192716000000004</v>
      </c>
      <c r="Q768">
        <v>0.36585937645218336</v>
      </c>
    </row>
    <row r="769" spans="1:17" hidden="1" x14ac:dyDescent="0.3">
      <c r="A769" t="s">
        <v>396</v>
      </c>
      <c r="B769" t="s">
        <v>1335</v>
      </c>
      <c r="C769" t="s">
        <v>688</v>
      </c>
      <c r="D769" t="s">
        <v>689</v>
      </c>
      <c r="E769">
        <v>33132</v>
      </c>
      <c r="F769">
        <v>485000</v>
      </c>
      <c r="G769">
        <v>1</v>
      </c>
      <c r="H769">
        <v>1.5</v>
      </c>
      <c r="I769">
        <v>850</v>
      </c>
      <c r="K769">
        <v>2018</v>
      </c>
      <c r="L769">
        <v>162</v>
      </c>
      <c r="M769">
        <v>571</v>
      </c>
      <c r="N769" t="s">
        <v>834</v>
      </c>
      <c r="O769">
        <v>25.791136099999999</v>
      </c>
      <c r="P769">
        <v>-80.192716000000004</v>
      </c>
      <c r="Q769">
        <v>0.36585937645218336</v>
      </c>
    </row>
    <row r="770" spans="1:17" hidden="1" x14ac:dyDescent="0.3">
      <c r="A770" t="s">
        <v>396</v>
      </c>
      <c r="B770" t="s">
        <v>1351</v>
      </c>
      <c r="C770" t="s">
        <v>688</v>
      </c>
      <c r="D770" t="s">
        <v>689</v>
      </c>
      <c r="E770">
        <v>33132</v>
      </c>
      <c r="F770">
        <v>2350000</v>
      </c>
      <c r="G770">
        <v>2</v>
      </c>
      <c r="H770">
        <v>1.5</v>
      </c>
      <c r="I770">
        <v>2371</v>
      </c>
      <c r="K770">
        <v>2005</v>
      </c>
      <c r="L770">
        <v>27</v>
      </c>
      <c r="M770">
        <v>991</v>
      </c>
      <c r="N770" t="s">
        <v>1352</v>
      </c>
      <c r="O770">
        <v>25.792135200000001</v>
      </c>
      <c r="P770">
        <v>-80.193521799999999</v>
      </c>
      <c r="Q770">
        <v>0.28155108330449008</v>
      </c>
    </row>
    <row r="771" spans="1:17" hidden="1" x14ac:dyDescent="0.3">
      <c r="A771" t="s">
        <v>396</v>
      </c>
      <c r="B771" t="s">
        <v>1353</v>
      </c>
      <c r="C771" t="s">
        <v>688</v>
      </c>
      <c r="D771" t="s">
        <v>689</v>
      </c>
      <c r="E771">
        <v>33132</v>
      </c>
      <c r="F771">
        <v>1135000</v>
      </c>
      <c r="G771">
        <v>1</v>
      </c>
      <c r="H771">
        <v>2</v>
      </c>
      <c r="I771">
        <v>1906</v>
      </c>
      <c r="K771">
        <v>2005</v>
      </c>
      <c r="L771">
        <v>105</v>
      </c>
      <c r="M771">
        <v>595</v>
      </c>
      <c r="N771" t="s">
        <v>1255</v>
      </c>
      <c r="O771">
        <v>25.792135200000001</v>
      </c>
      <c r="P771">
        <v>-80.193521799999999</v>
      </c>
      <c r="Q771">
        <v>0.28155108330449008</v>
      </c>
    </row>
    <row r="772" spans="1:17" hidden="1" x14ac:dyDescent="0.3">
      <c r="A772" t="s">
        <v>396</v>
      </c>
      <c r="B772" t="s">
        <v>1356</v>
      </c>
      <c r="C772" t="s">
        <v>688</v>
      </c>
      <c r="D772" t="s">
        <v>689</v>
      </c>
      <c r="E772">
        <v>33132</v>
      </c>
      <c r="F772">
        <v>1350000</v>
      </c>
      <c r="G772">
        <v>1</v>
      </c>
      <c r="H772">
        <v>2</v>
      </c>
      <c r="I772">
        <v>1267</v>
      </c>
      <c r="K772">
        <v>2005</v>
      </c>
      <c r="L772">
        <v>10</v>
      </c>
      <c r="M772">
        <v>1066</v>
      </c>
      <c r="N772" t="s">
        <v>1357</v>
      </c>
      <c r="O772">
        <v>25.792135200000001</v>
      </c>
      <c r="P772">
        <v>-80.193521799999999</v>
      </c>
      <c r="Q772">
        <v>0.28155108330449008</v>
      </c>
    </row>
    <row r="773" spans="1:17" hidden="1" x14ac:dyDescent="0.3">
      <c r="A773" t="s">
        <v>396</v>
      </c>
      <c r="B773" t="s">
        <v>1358</v>
      </c>
      <c r="C773" t="s">
        <v>688</v>
      </c>
      <c r="D773" t="s">
        <v>689</v>
      </c>
      <c r="E773">
        <v>33132</v>
      </c>
      <c r="F773">
        <v>560000</v>
      </c>
      <c r="G773">
        <v>2</v>
      </c>
      <c r="H773">
        <v>2</v>
      </c>
      <c r="I773">
        <v>1048</v>
      </c>
      <c r="K773">
        <v>2007</v>
      </c>
      <c r="L773">
        <v>27</v>
      </c>
      <c r="M773">
        <v>534</v>
      </c>
      <c r="N773" t="s">
        <v>1359</v>
      </c>
      <c r="O773">
        <v>25.7925085</v>
      </c>
      <c r="P773">
        <v>-80.187128599999994</v>
      </c>
      <c r="Q773">
        <v>0.56830345095539481</v>
      </c>
    </row>
    <row r="774" spans="1:17" hidden="1" x14ac:dyDescent="0.3">
      <c r="A774" t="s">
        <v>396</v>
      </c>
      <c r="B774" t="s">
        <v>1360</v>
      </c>
      <c r="C774" t="s">
        <v>688</v>
      </c>
      <c r="D774" t="s">
        <v>689</v>
      </c>
      <c r="E774">
        <v>33132</v>
      </c>
      <c r="F774">
        <v>599000</v>
      </c>
      <c r="G774">
        <v>2</v>
      </c>
      <c r="H774">
        <v>2</v>
      </c>
      <c r="I774">
        <v>1048</v>
      </c>
      <c r="K774">
        <v>2007</v>
      </c>
      <c r="L774">
        <v>131</v>
      </c>
      <c r="M774">
        <v>572</v>
      </c>
      <c r="N774" t="s">
        <v>1361</v>
      </c>
      <c r="O774">
        <v>25.7925085</v>
      </c>
      <c r="P774">
        <v>-80.187128599999994</v>
      </c>
      <c r="Q774">
        <v>0.56830345095539481</v>
      </c>
    </row>
    <row r="775" spans="1:17" hidden="1" x14ac:dyDescent="0.3">
      <c r="A775" t="s">
        <v>396</v>
      </c>
      <c r="B775" t="s">
        <v>1362</v>
      </c>
      <c r="C775" t="s">
        <v>688</v>
      </c>
      <c r="D775" t="s">
        <v>689</v>
      </c>
      <c r="E775">
        <v>33132</v>
      </c>
      <c r="F775">
        <v>575000</v>
      </c>
      <c r="G775">
        <v>2</v>
      </c>
      <c r="H775">
        <v>2</v>
      </c>
      <c r="I775">
        <v>1048</v>
      </c>
      <c r="K775">
        <v>2008</v>
      </c>
      <c r="L775">
        <v>79</v>
      </c>
      <c r="M775">
        <v>549</v>
      </c>
      <c r="N775" t="s">
        <v>1359</v>
      </c>
      <c r="O775">
        <v>25.7925085</v>
      </c>
      <c r="P775">
        <v>-80.187128599999994</v>
      </c>
      <c r="Q775">
        <v>0.56830345095539481</v>
      </c>
    </row>
    <row r="776" spans="1:17" hidden="1" x14ac:dyDescent="0.3">
      <c r="A776" t="s">
        <v>396</v>
      </c>
      <c r="B776" t="s">
        <v>1363</v>
      </c>
      <c r="C776" t="s">
        <v>688</v>
      </c>
      <c r="D776" t="s">
        <v>689</v>
      </c>
      <c r="E776">
        <v>33132</v>
      </c>
      <c r="F776">
        <v>895000</v>
      </c>
      <c r="G776">
        <v>2</v>
      </c>
      <c r="H776">
        <v>2</v>
      </c>
      <c r="I776">
        <v>1222</v>
      </c>
      <c r="K776">
        <v>2007</v>
      </c>
      <c r="L776">
        <v>78</v>
      </c>
      <c r="M776">
        <v>732</v>
      </c>
      <c r="N776" t="s">
        <v>1364</v>
      </c>
      <c r="O776">
        <v>25.793909800000002</v>
      </c>
      <c r="P776">
        <v>-80.186611299999996</v>
      </c>
      <c r="Q776">
        <v>0.56820334633723535</v>
      </c>
    </row>
    <row r="777" spans="1:17" hidden="1" x14ac:dyDescent="0.3">
      <c r="A777" t="s">
        <v>396</v>
      </c>
      <c r="B777" t="s">
        <v>1365</v>
      </c>
      <c r="C777" t="s">
        <v>688</v>
      </c>
      <c r="D777" t="s">
        <v>689</v>
      </c>
      <c r="E777">
        <v>33132</v>
      </c>
      <c r="F777">
        <v>575000</v>
      </c>
      <c r="G777">
        <v>1</v>
      </c>
      <c r="H777">
        <v>1.5</v>
      </c>
      <c r="I777">
        <v>1095</v>
      </c>
      <c r="K777">
        <v>2007</v>
      </c>
      <c r="L777">
        <v>8</v>
      </c>
      <c r="M777">
        <v>525</v>
      </c>
      <c r="N777" t="s">
        <v>1366</v>
      </c>
      <c r="O777">
        <v>25.793909800000002</v>
      </c>
      <c r="P777">
        <v>-80.186611299999996</v>
      </c>
      <c r="Q777">
        <v>0.56820334633723535</v>
      </c>
    </row>
    <row r="778" spans="1:17" hidden="1" x14ac:dyDescent="0.3">
      <c r="A778" t="s">
        <v>396</v>
      </c>
      <c r="B778" t="s">
        <v>1367</v>
      </c>
      <c r="C778" t="s">
        <v>688</v>
      </c>
      <c r="D778" t="s">
        <v>689</v>
      </c>
      <c r="E778">
        <v>33132</v>
      </c>
      <c r="F778">
        <v>659000</v>
      </c>
      <c r="G778">
        <v>2</v>
      </c>
      <c r="H778">
        <v>2</v>
      </c>
      <c r="I778">
        <v>1051</v>
      </c>
      <c r="K778">
        <v>2007</v>
      </c>
      <c r="L778">
        <v>15</v>
      </c>
      <c r="M778">
        <v>627</v>
      </c>
      <c r="N778" t="s">
        <v>1025</v>
      </c>
      <c r="O778">
        <v>25.793909800000002</v>
      </c>
      <c r="P778">
        <v>-80.186611299999996</v>
      </c>
      <c r="Q778">
        <v>0.56820334633723535</v>
      </c>
    </row>
    <row r="779" spans="1:17" hidden="1" x14ac:dyDescent="0.3">
      <c r="A779" t="s">
        <v>396</v>
      </c>
      <c r="B779" t="s">
        <v>1368</v>
      </c>
      <c r="C779" t="s">
        <v>688</v>
      </c>
      <c r="D779" t="s">
        <v>689</v>
      </c>
      <c r="E779">
        <v>33132</v>
      </c>
      <c r="F779">
        <v>650000</v>
      </c>
      <c r="G779">
        <v>2</v>
      </c>
      <c r="H779">
        <v>2.5</v>
      </c>
      <c r="I779">
        <v>1084</v>
      </c>
      <c r="K779">
        <v>2008</v>
      </c>
      <c r="L779">
        <v>178</v>
      </c>
      <c r="M779">
        <v>600</v>
      </c>
      <c r="N779" t="s">
        <v>1369</v>
      </c>
      <c r="O779">
        <v>25.795042500000001</v>
      </c>
      <c r="P779">
        <v>-80.187128799999996</v>
      </c>
      <c r="Q779">
        <v>0.52341488202316966</v>
      </c>
    </row>
    <row r="780" spans="1:17" hidden="1" x14ac:dyDescent="0.3">
      <c r="A780" t="s">
        <v>396</v>
      </c>
      <c r="B780" t="s">
        <v>1370</v>
      </c>
      <c r="C780" t="s">
        <v>688</v>
      </c>
      <c r="D780" t="s">
        <v>689</v>
      </c>
      <c r="E780">
        <v>33132</v>
      </c>
      <c r="F780">
        <v>760000</v>
      </c>
      <c r="G780">
        <v>2</v>
      </c>
      <c r="H780">
        <v>2</v>
      </c>
      <c r="I780">
        <v>1239</v>
      </c>
      <c r="K780">
        <v>2007</v>
      </c>
      <c r="L780">
        <v>6</v>
      </c>
      <c r="M780">
        <v>613</v>
      </c>
      <c r="N780" t="s">
        <v>1371</v>
      </c>
      <c r="O780">
        <v>25.795042500000001</v>
      </c>
      <c r="P780">
        <v>-80.187128799999996</v>
      </c>
      <c r="Q780">
        <v>0.52341488202316966</v>
      </c>
    </row>
    <row r="781" spans="1:17" hidden="1" x14ac:dyDescent="0.3">
      <c r="A781" t="s">
        <v>396</v>
      </c>
      <c r="B781" t="s">
        <v>1372</v>
      </c>
      <c r="C781" t="s">
        <v>688</v>
      </c>
      <c r="D781" t="s">
        <v>689</v>
      </c>
      <c r="E781">
        <v>33132</v>
      </c>
      <c r="F781">
        <v>429900</v>
      </c>
      <c r="G781">
        <v>1</v>
      </c>
      <c r="H781">
        <v>1.5</v>
      </c>
      <c r="I781">
        <v>780</v>
      </c>
      <c r="K781">
        <v>2007</v>
      </c>
      <c r="L781">
        <v>24</v>
      </c>
      <c r="M781">
        <v>551</v>
      </c>
      <c r="N781" t="s">
        <v>1373</v>
      </c>
      <c r="O781">
        <v>25.795042500000001</v>
      </c>
      <c r="P781">
        <v>-80.187128799999996</v>
      </c>
      <c r="Q781">
        <v>0.52341488202316966</v>
      </c>
    </row>
    <row r="782" spans="1:17" hidden="1" x14ac:dyDescent="0.3">
      <c r="A782" t="s">
        <v>396</v>
      </c>
      <c r="B782" t="s">
        <v>1374</v>
      </c>
      <c r="C782" t="s">
        <v>688</v>
      </c>
      <c r="D782" t="s">
        <v>689</v>
      </c>
      <c r="E782">
        <v>33132</v>
      </c>
      <c r="F782">
        <v>460000</v>
      </c>
      <c r="G782">
        <v>1</v>
      </c>
      <c r="H782">
        <v>1</v>
      </c>
      <c r="I782">
        <v>794</v>
      </c>
      <c r="K782">
        <v>2007</v>
      </c>
      <c r="L782">
        <v>18</v>
      </c>
      <c r="M782">
        <v>579</v>
      </c>
      <c r="N782" t="s">
        <v>902</v>
      </c>
      <c r="O782">
        <v>25.795042500000001</v>
      </c>
      <c r="P782">
        <v>-80.187128799999996</v>
      </c>
      <c r="Q782">
        <v>0.52341488202316966</v>
      </c>
    </row>
    <row r="783" spans="1:17" hidden="1" x14ac:dyDescent="0.3">
      <c r="A783" t="s">
        <v>396</v>
      </c>
      <c r="B783" t="s">
        <v>1375</v>
      </c>
      <c r="C783" t="s">
        <v>688</v>
      </c>
      <c r="D783" t="s">
        <v>689</v>
      </c>
      <c r="E783">
        <v>33132</v>
      </c>
      <c r="F783">
        <v>479999</v>
      </c>
      <c r="G783">
        <v>1</v>
      </c>
      <c r="H783">
        <v>1.5</v>
      </c>
      <c r="I783">
        <v>799</v>
      </c>
      <c r="K783">
        <v>2008</v>
      </c>
      <c r="L783">
        <v>20</v>
      </c>
      <c r="M783">
        <v>601</v>
      </c>
      <c r="N783" t="s">
        <v>681</v>
      </c>
      <c r="O783">
        <v>25.795042500000001</v>
      </c>
      <c r="P783">
        <v>-80.187128799999996</v>
      </c>
      <c r="Q783">
        <v>0.52341488202316966</v>
      </c>
    </row>
    <row r="784" spans="1:17" hidden="1" x14ac:dyDescent="0.3">
      <c r="A784" t="s">
        <v>396</v>
      </c>
      <c r="B784" t="s">
        <v>1376</v>
      </c>
      <c r="C784" t="s">
        <v>688</v>
      </c>
      <c r="D784" t="s">
        <v>689</v>
      </c>
      <c r="E784">
        <v>33132</v>
      </c>
      <c r="F784">
        <v>650000</v>
      </c>
      <c r="G784">
        <v>2</v>
      </c>
      <c r="H784">
        <v>2</v>
      </c>
      <c r="I784">
        <v>1180</v>
      </c>
      <c r="K784">
        <v>2008</v>
      </c>
      <c r="L784">
        <v>163</v>
      </c>
      <c r="M784">
        <v>551</v>
      </c>
      <c r="N784" t="s">
        <v>919</v>
      </c>
      <c r="O784">
        <v>25.795042500000001</v>
      </c>
      <c r="P784">
        <v>-80.187128799999996</v>
      </c>
      <c r="Q784">
        <v>0.52341488202316966</v>
      </c>
    </row>
    <row r="785" spans="1:17" hidden="1" x14ac:dyDescent="0.3">
      <c r="A785" t="s">
        <v>396</v>
      </c>
      <c r="B785" t="s">
        <v>1377</v>
      </c>
      <c r="C785" t="s">
        <v>688</v>
      </c>
      <c r="D785" t="s">
        <v>689</v>
      </c>
      <c r="E785">
        <v>33132</v>
      </c>
      <c r="F785">
        <v>1100000</v>
      </c>
      <c r="G785">
        <v>3</v>
      </c>
      <c r="H785">
        <v>2.5</v>
      </c>
      <c r="I785">
        <v>1866</v>
      </c>
      <c r="K785">
        <v>2008</v>
      </c>
      <c r="L785">
        <v>36</v>
      </c>
      <c r="M785">
        <v>589</v>
      </c>
      <c r="N785" t="s">
        <v>1378</v>
      </c>
      <c r="O785">
        <v>25.795042500000001</v>
      </c>
      <c r="P785">
        <v>-80.187128799999996</v>
      </c>
      <c r="Q785">
        <v>0.52341488202316966</v>
      </c>
    </row>
    <row r="786" spans="1:17" hidden="1" x14ac:dyDescent="0.3">
      <c r="A786" t="s">
        <v>396</v>
      </c>
      <c r="B786" t="s">
        <v>1379</v>
      </c>
      <c r="C786" t="s">
        <v>688</v>
      </c>
      <c r="D786" t="s">
        <v>689</v>
      </c>
      <c r="E786">
        <v>33132</v>
      </c>
      <c r="F786">
        <v>500000</v>
      </c>
      <c r="G786">
        <v>1</v>
      </c>
      <c r="H786">
        <v>1</v>
      </c>
      <c r="I786">
        <v>597</v>
      </c>
      <c r="K786">
        <v>2022</v>
      </c>
      <c r="L786">
        <v>6</v>
      </c>
      <c r="M786">
        <v>838</v>
      </c>
      <c r="N786" t="s">
        <v>1108</v>
      </c>
      <c r="O786">
        <v>25.776504599999999</v>
      </c>
      <c r="P786">
        <v>-80.189685999999995</v>
      </c>
      <c r="Q786">
        <v>1.3814651051444784</v>
      </c>
    </row>
    <row r="787" spans="1:17" hidden="1" x14ac:dyDescent="0.3">
      <c r="A787" t="s">
        <v>396</v>
      </c>
      <c r="B787" t="s">
        <v>1380</v>
      </c>
      <c r="C787" t="s">
        <v>688</v>
      </c>
      <c r="D787" t="s">
        <v>689</v>
      </c>
      <c r="E787">
        <v>33132</v>
      </c>
      <c r="F787">
        <v>595000</v>
      </c>
      <c r="G787">
        <v>2</v>
      </c>
      <c r="H787">
        <v>1.5</v>
      </c>
      <c r="I787">
        <v>647</v>
      </c>
      <c r="K787">
        <v>2022</v>
      </c>
      <c r="L787">
        <v>34</v>
      </c>
      <c r="M787">
        <v>920</v>
      </c>
      <c r="N787" t="s">
        <v>1381</v>
      </c>
      <c r="O787">
        <v>25.776504599999999</v>
      </c>
      <c r="P787">
        <v>-80.189685999999995</v>
      </c>
      <c r="Q787">
        <v>1.3814651051444784</v>
      </c>
    </row>
    <row r="788" spans="1:17" hidden="1" x14ac:dyDescent="0.3">
      <c r="A788" t="s">
        <v>396</v>
      </c>
      <c r="B788" t="s">
        <v>1382</v>
      </c>
      <c r="C788" t="s">
        <v>688</v>
      </c>
      <c r="D788" t="s">
        <v>689</v>
      </c>
      <c r="E788">
        <v>33132</v>
      </c>
      <c r="F788">
        <v>542900</v>
      </c>
      <c r="G788">
        <v>1</v>
      </c>
      <c r="H788">
        <v>1</v>
      </c>
      <c r="I788">
        <v>597</v>
      </c>
      <c r="K788">
        <v>2022</v>
      </c>
      <c r="L788">
        <v>28</v>
      </c>
      <c r="M788">
        <v>909</v>
      </c>
      <c r="N788" t="s">
        <v>1141</v>
      </c>
      <c r="O788">
        <v>25.776504599999999</v>
      </c>
      <c r="P788">
        <v>-80.189685999999995</v>
      </c>
      <c r="Q788">
        <v>1.3814651051444784</v>
      </c>
    </row>
    <row r="789" spans="1:17" hidden="1" x14ac:dyDescent="0.3">
      <c r="A789" t="s">
        <v>396</v>
      </c>
      <c r="B789" t="s">
        <v>1383</v>
      </c>
      <c r="C789" t="s">
        <v>688</v>
      </c>
      <c r="D789" t="s">
        <v>689</v>
      </c>
      <c r="E789">
        <v>33132</v>
      </c>
      <c r="F789">
        <v>585000</v>
      </c>
      <c r="G789">
        <v>1</v>
      </c>
      <c r="H789">
        <v>1</v>
      </c>
      <c r="I789">
        <v>599</v>
      </c>
      <c r="K789">
        <v>2022</v>
      </c>
      <c r="L789">
        <v>17</v>
      </c>
      <c r="M789">
        <v>977</v>
      </c>
      <c r="N789" t="s">
        <v>618</v>
      </c>
      <c r="O789">
        <v>25.776504599999999</v>
      </c>
      <c r="P789">
        <v>-80.189685999999995</v>
      </c>
      <c r="Q789">
        <v>1.3814651051444784</v>
      </c>
    </row>
    <row r="790" spans="1:17" hidden="1" x14ac:dyDescent="0.3">
      <c r="A790" t="s">
        <v>396</v>
      </c>
      <c r="B790" t="s">
        <v>1384</v>
      </c>
      <c r="C790" t="s">
        <v>688</v>
      </c>
      <c r="D790" t="s">
        <v>689</v>
      </c>
      <c r="E790">
        <v>33132</v>
      </c>
      <c r="F790">
        <v>359000</v>
      </c>
      <c r="G790">
        <v>1</v>
      </c>
      <c r="H790">
        <v>1</v>
      </c>
      <c r="I790">
        <v>784</v>
      </c>
      <c r="K790">
        <v>2005</v>
      </c>
      <c r="L790">
        <v>24</v>
      </c>
      <c r="M790">
        <v>458</v>
      </c>
      <c r="N790" t="s">
        <v>1385</v>
      </c>
      <c r="O790">
        <v>25.776895</v>
      </c>
      <c r="P790">
        <v>-80.189707799999994</v>
      </c>
      <c r="Q790">
        <v>1.3550875060339054</v>
      </c>
    </row>
    <row r="791" spans="1:17" hidden="1" x14ac:dyDescent="0.3">
      <c r="A791" t="s">
        <v>396</v>
      </c>
      <c r="B791" t="s">
        <v>1386</v>
      </c>
      <c r="C791" t="s">
        <v>688</v>
      </c>
      <c r="D791" t="s">
        <v>689</v>
      </c>
      <c r="E791">
        <v>33132</v>
      </c>
      <c r="F791">
        <v>521000</v>
      </c>
      <c r="G791">
        <v>2</v>
      </c>
      <c r="H791">
        <v>2</v>
      </c>
      <c r="I791">
        <v>1056</v>
      </c>
      <c r="K791">
        <v>2005</v>
      </c>
      <c r="L791">
        <v>82</v>
      </c>
      <c r="M791">
        <v>493</v>
      </c>
      <c r="N791" t="s">
        <v>502</v>
      </c>
      <c r="O791">
        <v>25.776895</v>
      </c>
      <c r="P791">
        <v>-80.189707799999994</v>
      </c>
      <c r="Q791">
        <v>1.3550875060339054</v>
      </c>
    </row>
    <row r="792" spans="1:17" hidden="1" x14ac:dyDescent="0.3">
      <c r="A792" t="s">
        <v>396</v>
      </c>
      <c r="B792" t="s">
        <v>1387</v>
      </c>
      <c r="C792" t="s">
        <v>688</v>
      </c>
      <c r="D792" t="s">
        <v>689</v>
      </c>
      <c r="E792">
        <v>33132</v>
      </c>
      <c r="F792">
        <v>425000</v>
      </c>
      <c r="G792">
        <v>1</v>
      </c>
      <c r="H792">
        <v>1</v>
      </c>
      <c r="I792">
        <v>806</v>
      </c>
      <c r="K792">
        <v>2008</v>
      </c>
      <c r="L792">
        <v>13</v>
      </c>
      <c r="M792">
        <v>527</v>
      </c>
      <c r="N792" t="s">
        <v>1017</v>
      </c>
      <c r="O792">
        <v>25.776297599999999</v>
      </c>
      <c r="P792">
        <v>-80.189491500000003</v>
      </c>
      <c r="Q792">
        <v>1.3984605093309457</v>
      </c>
    </row>
    <row r="793" spans="1:17" hidden="1" x14ac:dyDescent="0.3">
      <c r="A793" t="s">
        <v>396</v>
      </c>
      <c r="B793" t="s">
        <v>1388</v>
      </c>
      <c r="C793" t="s">
        <v>688</v>
      </c>
      <c r="D793" t="s">
        <v>689</v>
      </c>
      <c r="E793">
        <v>33132</v>
      </c>
      <c r="F793">
        <v>680000</v>
      </c>
      <c r="G793">
        <v>2</v>
      </c>
      <c r="H793">
        <v>2</v>
      </c>
      <c r="I793">
        <v>1203</v>
      </c>
      <c r="K793">
        <v>2008</v>
      </c>
      <c r="L793">
        <v>143</v>
      </c>
      <c r="M793">
        <v>565</v>
      </c>
      <c r="N793" t="s">
        <v>1389</v>
      </c>
      <c r="O793">
        <v>25.776297599999999</v>
      </c>
      <c r="P793">
        <v>-80.189491500000003</v>
      </c>
      <c r="Q793">
        <v>1.3984605093309457</v>
      </c>
    </row>
    <row r="794" spans="1:17" hidden="1" x14ac:dyDescent="0.3">
      <c r="A794" t="s">
        <v>396</v>
      </c>
      <c r="B794" t="s">
        <v>1390</v>
      </c>
      <c r="C794" t="s">
        <v>688</v>
      </c>
      <c r="D794" t="s">
        <v>689</v>
      </c>
      <c r="E794">
        <v>33132</v>
      </c>
      <c r="F794">
        <v>549000</v>
      </c>
      <c r="G794">
        <v>2</v>
      </c>
      <c r="H794">
        <v>2</v>
      </c>
      <c r="I794">
        <v>929</v>
      </c>
      <c r="K794">
        <v>2008</v>
      </c>
      <c r="L794">
        <v>43</v>
      </c>
      <c r="M794">
        <v>591</v>
      </c>
      <c r="N794" t="s">
        <v>919</v>
      </c>
      <c r="O794">
        <v>25.776297599999999</v>
      </c>
      <c r="P794">
        <v>-80.189491500000003</v>
      </c>
      <c r="Q794">
        <v>1.3984605093309457</v>
      </c>
    </row>
    <row r="795" spans="1:17" hidden="1" x14ac:dyDescent="0.3">
      <c r="A795" t="s">
        <v>396</v>
      </c>
      <c r="B795" t="s">
        <v>1393</v>
      </c>
      <c r="C795" t="s">
        <v>688</v>
      </c>
      <c r="D795" t="s">
        <v>689</v>
      </c>
      <c r="E795">
        <v>33132</v>
      </c>
      <c r="F795">
        <v>789999</v>
      </c>
      <c r="G795">
        <v>3</v>
      </c>
      <c r="H795">
        <v>2</v>
      </c>
      <c r="I795">
        <v>1305</v>
      </c>
      <c r="K795">
        <v>2005</v>
      </c>
      <c r="L795">
        <v>150</v>
      </c>
      <c r="M795">
        <v>605</v>
      </c>
      <c r="N795" t="s">
        <v>1394</v>
      </c>
      <c r="O795">
        <v>25.794047500000001</v>
      </c>
      <c r="P795">
        <v>-80.189337300000005</v>
      </c>
      <c r="Q795">
        <v>0.40206586387495324</v>
      </c>
    </row>
    <row r="796" spans="1:17" hidden="1" x14ac:dyDescent="0.3">
      <c r="A796" t="s">
        <v>396</v>
      </c>
      <c r="B796" t="s">
        <v>1395</v>
      </c>
      <c r="C796" t="s">
        <v>688</v>
      </c>
      <c r="D796" t="s">
        <v>689</v>
      </c>
      <c r="E796">
        <v>33132</v>
      </c>
      <c r="F796">
        <v>520000</v>
      </c>
      <c r="G796">
        <v>2</v>
      </c>
      <c r="H796">
        <v>2</v>
      </c>
      <c r="I796">
        <v>1087</v>
      </c>
      <c r="K796">
        <v>2005</v>
      </c>
      <c r="L796">
        <v>2</v>
      </c>
      <c r="M796">
        <v>478</v>
      </c>
      <c r="N796" t="s">
        <v>1396</v>
      </c>
      <c r="O796">
        <v>25.794047500000001</v>
      </c>
      <c r="P796">
        <v>-80.189337300000005</v>
      </c>
      <c r="Q796">
        <v>0.40206586387495324</v>
      </c>
    </row>
    <row r="797" spans="1:17" hidden="1" x14ac:dyDescent="0.3">
      <c r="A797" t="s">
        <v>396</v>
      </c>
      <c r="B797" t="s">
        <v>1397</v>
      </c>
      <c r="C797" t="s">
        <v>688</v>
      </c>
      <c r="D797" t="s">
        <v>689</v>
      </c>
      <c r="E797">
        <v>33132</v>
      </c>
      <c r="F797">
        <v>750000</v>
      </c>
      <c r="G797">
        <v>3</v>
      </c>
      <c r="H797">
        <v>2</v>
      </c>
      <c r="I797">
        <v>1318</v>
      </c>
      <c r="K797">
        <v>2005</v>
      </c>
      <c r="L797">
        <v>58</v>
      </c>
      <c r="M797">
        <v>569</v>
      </c>
      <c r="N797" t="s">
        <v>1062</v>
      </c>
      <c r="O797">
        <v>25.794047500000001</v>
      </c>
      <c r="P797">
        <v>-80.189337300000005</v>
      </c>
      <c r="Q797">
        <v>0.40206586387495324</v>
      </c>
    </row>
    <row r="798" spans="1:17" hidden="1" x14ac:dyDescent="0.3">
      <c r="A798" t="s">
        <v>396</v>
      </c>
      <c r="B798" t="s">
        <v>1398</v>
      </c>
      <c r="C798" t="s">
        <v>688</v>
      </c>
      <c r="D798" t="s">
        <v>689</v>
      </c>
      <c r="E798">
        <v>33132</v>
      </c>
      <c r="F798">
        <v>1391532</v>
      </c>
      <c r="G798">
        <v>3</v>
      </c>
      <c r="H798">
        <v>3</v>
      </c>
      <c r="I798">
        <v>1249</v>
      </c>
      <c r="K798">
        <v>2022</v>
      </c>
      <c r="L798">
        <v>203</v>
      </c>
      <c r="M798">
        <v>1114</v>
      </c>
      <c r="N798" t="s">
        <v>1399</v>
      </c>
      <c r="O798">
        <v>25.7788802</v>
      </c>
      <c r="P798">
        <v>-80.189055600000003</v>
      </c>
      <c r="Q798">
        <v>1.2359589781942724</v>
      </c>
    </row>
    <row r="799" spans="1:17" hidden="1" x14ac:dyDescent="0.3">
      <c r="A799" t="s">
        <v>396</v>
      </c>
      <c r="B799" t="s">
        <v>1400</v>
      </c>
      <c r="C799" t="s">
        <v>688</v>
      </c>
      <c r="D799" t="s">
        <v>689</v>
      </c>
      <c r="E799">
        <v>33132</v>
      </c>
      <c r="F799">
        <v>1387000</v>
      </c>
      <c r="G799">
        <v>3</v>
      </c>
      <c r="H799">
        <v>3</v>
      </c>
      <c r="I799">
        <v>1040</v>
      </c>
      <c r="K799">
        <v>2022</v>
      </c>
      <c r="L799">
        <v>22</v>
      </c>
      <c r="M799">
        <v>1334</v>
      </c>
      <c r="N799" t="s">
        <v>1058</v>
      </c>
      <c r="O799">
        <v>25.7788802</v>
      </c>
      <c r="P799">
        <v>-80.189055600000003</v>
      </c>
      <c r="Q799">
        <v>1.2359589781942724</v>
      </c>
    </row>
    <row r="800" spans="1:17" hidden="1" x14ac:dyDescent="0.3">
      <c r="A800" t="s">
        <v>396</v>
      </c>
      <c r="B800" t="s">
        <v>1401</v>
      </c>
      <c r="C800" t="s">
        <v>688</v>
      </c>
      <c r="D800" t="s">
        <v>689</v>
      </c>
      <c r="E800">
        <v>33132</v>
      </c>
      <c r="F800">
        <v>1451862</v>
      </c>
      <c r="G800">
        <v>3</v>
      </c>
      <c r="H800">
        <v>3</v>
      </c>
      <c r="I800">
        <v>1307</v>
      </c>
      <c r="K800">
        <v>2022</v>
      </c>
      <c r="L800">
        <v>245</v>
      </c>
      <c r="M800">
        <v>1111</v>
      </c>
      <c r="N800" t="s">
        <v>1402</v>
      </c>
      <c r="O800">
        <v>25.7788802</v>
      </c>
      <c r="P800">
        <v>-80.189055600000003</v>
      </c>
      <c r="Q800">
        <v>1.2359589781942724</v>
      </c>
    </row>
    <row r="801" spans="1:17" hidden="1" x14ac:dyDescent="0.3">
      <c r="A801" t="s">
        <v>396</v>
      </c>
      <c r="B801" t="s">
        <v>1403</v>
      </c>
      <c r="C801" t="s">
        <v>688</v>
      </c>
      <c r="D801" t="s">
        <v>689</v>
      </c>
      <c r="E801">
        <v>33132</v>
      </c>
      <c r="F801">
        <v>1814635</v>
      </c>
      <c r="G801">
        <v>2</v>
      </c>
      <c r="H801">
        <v>2</v>
      </c>
      <c r="I801">
        <v>1202</v>
      </c>
      <c r="K801">
        <v>2022</v>
      </c>
      <c r="L801">
        <v>245</v>
      </c>
      <c r="M801">
        <v>1510</v>
      </c>
      <c r="N801" t="s">
        <v>1404</v>
      </c>
      <c r="O801">
        <v>25.7788802</v>
      </c>
      <c r="P801">
        <v>-80.189055600000003</v>
      </c>
      <c r="Q801">
        <v>1.2359589781942724</v>
      </c>
    </row>
    <row r="802" spans="1:17" hidden="1" x14ac:dyDescent="0.3">
      <c r="A802" t="s">
        <v>396</v>
      </c>
      <c r="B802" t="s">
        <v>1405</v>
      </c>
      <c r="C802" t="s">
        <v>688</v>
      </c>
      <c r="D802" t="s">
        <v>689</v>
      </c>
      <c r="E802">
        <v>33132</v>
      </c>
      <c r="F802">
        <v>1412134</v>
      </c>
      <c r="G802">
        <v>3</v>
      </c>
      <c r="H802">
        <v>3</v>
      </c>
      <c r="I802">
        <v>1267</v>
      </c>
      <c r="K802">
        <v>2022</v>
      </c>
      <c r="L802">
        <v>188</v>
      </c>
      <c r="M802">
        <v>1115</v>
      </c>
      <c r="N802" t="s">
        <v>856</v>
      </c>
      <c r="O802">
        <v>25.7788802</v>
      </c>
      <c r="P802">
        <v>-80.189055600000003</v>
      </c>
      <c r="Q802">
        <v>1.2359589781942724</v>
      </c>
    </row>
    <row r="803" spans="1:17" hidden="1" x14ac:dyDescent="0.3">
      <c r="A803" t="s">
        <v>396</v>
      </c>
      <c r="B803" t="s">
        <v>1406</v>
      </c>
      <c r="C803" t="s">
        <v>688</v>
      </c>
      <c r="D803" t="s">
        <v>689</v>
      </c>
      <c r="E803">
        <v>33132</v>
      </c>
      <c r="F803">
        <v>1210000</v>
      </c>
      <c r="G803">
        <v>3</v>
      </c>
      <c r="H803">
        <v>3</v>
      </c>
      <c r="I803">
        <v>1564</v>
      </c>
      <c r="K803">
        <v>2018</v>
      </c>
      <c r="L803">
        <v>51</v>
      </c>
      <c r="M803">
        <v>774</v>
      </c>
      <c r="N803" t="s">
        <v>1407</v>
      </c>
      <c r="O803">
        <v>25.793508200000002</v>
      </c>
      <c r="P803">
        <v>-80.186688099999998</v>
      </c>
      <c r="Q803">
        <v>0.57062536092586025</v>
      </c>
    </row>
    <row r="804" spans="1:17" hidden="1" x14ac:dyDescent="0.3">
      <c r="A804" t="s">
        <v>396</v>
      </c>
      <c r="B804" t="s">
        <v>1410</v>
      </c>
      <c r="C804" t="s">
        <v>688</v>
      </c>
      <c r="D804" t="s">
        <v>689</v>
      </c>
      <c r="E804">
        <v>33132</v>
      </c>
      <c r="F804">
        <v>520000</v>
      </c>
      <c r="G804">
        <v>1</v>
      </c>
      <c r="H804">
        <v>1.5</v>
      </c>
      <c r="I804">
        <v>766</v>
      </c>
      <c r="K804">
        <v>2018</v>
      </c>
      <c r="L804">
        <v>79</v>
      </c>
      <c r="M804">
        <v>679</v>
      </c>
      <c r="N804" t="s">
        <v>1143</v>
      </c>
      <c r="O804">
        <v>25.793508200000002</v>
      </c>
      <c r="P804">
        <v>-80.186688099999998</v>
      </c>
      <c r="Q804">
        <v>0.57062536092586025</v>
      </c>
    </row>
    <row r="805" spans="1:17" hidden="1" x14ac:dyDescent="0.3">
      <c r="A805" t="s">
        <v>396</v>
      </c>
      <c r="B805" t="s">
        <v>1411</v>
      </c>
      <c r="C805" t="s">
        <v>688</v>
      </c>
      <c r="D805" t="s">
        <v>689</v>
      </c>
      <c r="E805">
        <v>33132</v>
      </c>
      <c r="F805">
        <v>928000</v>
      </c>
      <c r="G805">
        <v>2</v>
      </c>
      <c r="H805">
        <v>3</v>
      </c>
      <c r="I805">
        <v>1257</v>
      </c>
      <c r="K805">
        <v>2018</v>
      </c>
      <c r="L805">
        <v>108</v>
      </c>
      <c r="M805">
        <v>738</v>
      </c>
      <c r="N805" t="s">
        <v>1076</v>
      </c>
      <c r="O805">
        <v>25.793508200000002</v>
      </c>
      <c r="P805">
        <v>-80.186688099999998</v>
      </c>
      <c r="Q805">
        <v>0.57062536092586025</v>
      </c>
    </row>
    <row r="806" spans="1:17" hidden="1" x14ac:dyDescent="0.3">
      <c r="A806" t="s">
        <v>396</v>
      </c>
      <c r="B806" t="s">
        <v>1412</v>
      </c>
      <c r="C806" t="s">
        <v>688</v>
      </c>
      <c r="D806" t="s">
        <v>689</v>
      </c>
      <c r="E806">
        <v>33132</v>
      </c>
      <c r="F806">
        <v>2200000</v>
      </c>
      <c r="G806">
        <v>3</v>
      </c>
      <c r="H806">
        <v>4</v>
      </c>
      <c r="I806">
        <v>2018</v>
      </c>
      <c r="K806">
        <v>2018</v>
      </c>
      <c r="L806">
        <v>171</v>
      </c>
      <c r="M806">
        <v>1090</v>
      </c>
      <c r="N806" t="s">
        <v>1413</v>
      </c>
      <c r="O806">
        <v>25.793508200000002</v>
      </c>
      <c r="P806">
        <v>-80.186688099999998</v>
      </c>
      <c r="Q806">
        <v>0.57062536092586025</v>
      </c>
    </row>
    <row r="807" spans="1:17" hidden="1" x14ac:dyDescent="0.3">
      <c r="A807" t="s">
        <v>396</v>
      </c>
      <c r="B807" t="s">
        <v>1414</v>
      </c>
      <c r="C807" t="s">
        <v>688</v>
      </c>
      <c r="D807" t="s">
        <v>689</v>
      </c>
      <c r="E807">
        <v>33132</v>
      </c>
      <c r="F807">
        <v>530000</v>
      </c>
      <c r="G807">
        <v>1</v>
      </c>
      <c r="H807">
        <v>1.5</v>
      </c>
      <c r="I807">
        <v>745</v>
      </c>
      <c r="K807">
        <v>2018</v>
      </c>
      <c r="L807">
        <v>122</v>
      </c>
      <c r="M807">
        <v>711</v>
      </c>
      <c r="N807" t="s">
        <v>1143</v>
      </c>
      <c r="O807">
        <v>25.793508200000002</v>
      </c>
      <c r="P807">
        <v>-80.186688099999998</v>
      </c>
      <c r="Q807">
        <v>0.57062536092586025</v>
      </c>
    </row>
    <row r="808" spans="1:17" hidden="1" x14ac:dyDescent="0.3">
      <c r="A808" t="s">
        <v>396</v>
      </c>
      <c r="B808" t="s">
        <v>1415</v>
      </c>
      <c r="C808" t="s">
        <v>688</v>
      </c>
      <c r="D808" t="s">
        <v>689</v>
      </c>
      <c r="E808">
        <v>33132</v>
      </c>
      <c r="F808">
        <v>1300000</v>
      </c>
      <c r="G808">
        <v>3</v>
      </c>
      <c r="H808">
        <v>3.5</v>
      </c>
      <c r="I808">
        <v>1592</v>
      </c>
      <c r="K808">
        <v>2018</v>
      </c>
      <c r="L808">
        <v>269</v>
      </c>
      <c r="M808">
        <v>817</v>
      </c>
      <c r="N808" t="s">
        <v>1416</v>
      </c>
      <c r="O808">
        <v>25.793508200000002</v>
      </c>
      <c r="P808">
        <v>-80.186688099999998</v>
      </c>
      <c r="Q808">
        <v>0.57062536092586025</v>
      </c>
    </row>
    <row r="809" spans="1:17" hidden="1" x14ac:dyDescent="0.3">
      <c r="A809" t="s">
        <v>396</v>
      </c>
      <c r="B809" t="s">
        <v>1417</v>
      </c>
      <c r="C809" t="s">
        <v>688</v>
      </c>
      <c r="D809" t="s">
        <v>689</v>
      </c>
      <c r="E809">
        <v>33132</v>
      </c>
      <c r="F809">
        <v>870000</v>
      </c>
      <c r="G809">
        <v>2</v>
      </c>
      <c r="H809">
        <v>2.5</v>
      </c>
      <c r="I809">
        <v>1171</v>
      </c>
      <c r="K809">
        <v>2018</v>
      </c>
      <c r="L809">
        <v>217</v>
      </c>
      <c r="M809">
        <v>743</v>
      </c>
      <c r="N809" t="s">
        <v>1418</v>
      </c>
      <c r="O809">
        <v>25.793508200000002</v>
      </c>
      <c r="P809">
        <v>-80.186688099999998</v>
      </c>
      <c r="Q809">
        <v>0.57062536092586025</v>
      </c>
    </row>
    <row r="810" spans="1:17" hidden="1" x14ac:dyDescent="0.3">
      <c r="A810" t="s">
        <v>396</v>
      </c>
      <c r="B810" t="s">
        <v>1419</v>
      </c>
      <c r="C810" t="s">
        <v>688</v>
      </c>
      <c r="D810" t="s">
        <v>689</v>
      </c>
      <c r="E810">
        <v>33132</v>
      </c>
      <c r="F810">
        <v>1290000</v>
      </c>
      <c r="G810">
        <v>3</v>
      </c>
      <c r="H810">
        <v>3.5</v>
      </c>
      <c r="I810">
        <v>1592</v>
      </c>
      <c r="K810">
        <v>2018</v>
      </c>
      <c r="L810">
        <v>89</v>
      </c>
      <c r="M810">
        <v>810</v>
      </c>
      <c r="N810" t="s">
        <v>1420</v>
      </c>
      <c r="O810">
        <v>25.793508200000002</v>
      </c>
      <c r="P810">
        <v>-80.186688099999998</v>
      </c>
      <c r="Q810">
        <v>0.57062536092586025</v>
      </c>
    </row>
    <row r="811" spans="1:17" hidden="1" x14ac:dyDescent="0.3">
      <c r="A811" t="s">
        <v>396</v>
      </c>
      <c r="B811" t="s">
        <v>1421</v>
      </c>
      <c r="C811" t="s">
        <v>688</v>
      </c>
      <c r="D811" t="s">
        <v>689</v>
      </c>
      <c r="E811">
        <v>33132</v>
      </c>
      <c r="F811">
        <v>560000</v>
      </c>
      <c r="G811">
        <v>1</v>
      </c>
      <c r="H811">
        <v>1.5</v>
      </c>
      <c r="I811">
        <v>766</v>
      </c>
      <c r="K811">
        <v>2018</v>
      </c>
      <c r="L811">
        <v>141</v>
      </c>
      <c r="M811">
        <v>731</v>
      </c>
      <c r="N811" t="s">
        <v>1422</v>
      </c>
      <c r="O811">
        <v>25.793508200000002</v>
      </c>
      <c r="P811">
        <v>-80.186688099999998</v>
      </c>
      <c r="Q811">
        <v>0.57062536092586025</v>
      </c>
    </row>
    <row r="812" spans="1:17" hidden="1" x14ac:dyDescent="0.3">
      <c r="A812" t="s">
        <v>396</v>
      </c>
      <c r="B812" t="s">
        <v>1423</v>
      </c>
      <c r="C812" t="s">
        <v>688</v>
      </c>
      <c r="D812" t="s">
        <v>689</v>
      </c>
      <c r="E812">
        <v>33132</v>
      </c>
      <c r="F812">
        <v>668000</v>
      </c>
      <c r="G812">
        <v>1</v>
      </c>
      <c r="H812">
        <v>2</v>
      </c>
      <c r="I812">
        <v>888</v>
      </c>
      <c r="K812">
        <v>2018</v>
      </c>
      <c r="L812">
        <v>198</v>
      </c>
      <c r="M812">
        <v>752</v>
      </c>
      <c r="N812" t="s">
        <v>612</v>
      </c>
      <c r="O812">
        <v>25.793508200000002</v>
      </c>
      <c r="P812">
        <v>-80.186688099999998</v>
      </c>
      <c r="Q812">
        <v>0.57062536092586025</v>
      </c>
    </row>
    <row r="813" spans="1:17" hidden="1" x14ac:dyDescent="0.3">
      <c r="A813" t="s">
        <v>396</v>
      </c>
      <c r="B813" t="s">
        <v>1426</v>
      </c>
      <c r="C813" t="s">
        <v>688</v>
      </c>
      <c r="D813" t="s">
        <v>689</v>
      </c>
      <c r="E813">
        <v>33132</v>
      </c>
      <c r="F813">
        <v>835000</v>
      </c>
      <c r="G813">
        <v>2</v>
      </c>
      <c r="H813">
        <v>2.5</v>
      </c>
      <c r="I813">
        <v>1178</v>
      </c>
      <c r="K813">
        <v>2018</v>
      </c>
      <c r="L813">
        <v>2</v>
      </c>
      <c r="M813">
        <v>709</v>
      </c>
      <c r="N813" t="s">
        <v>1427</v>
      </c>
      <c r="O813">
        <v>25.793508200000002</v>
      </c>
      <c r="P813">
        <v>-80.186688099999998</v>
      </c>
      <c r="Q813">
        <v>0.57062536092586025</v>
      </c>
    </row>
    <row r="814" spans="1:17" hidden="1" x14ac:dyDescent="0.3">
      <c r="A814" t="s">
        <v>396</v>
      </c>
      <c r="B814" t="s">
        <v>1428</v>
      </c>
      <c r="C814" t="s">
        <v>688</v>
      </c>
      <c r="D814" t="s">
        <v>689</v>
      </c>
      <c r="E814">
        <v>33132</v>
      </c>
      <c r="F814">
        <v>589999</v>
      </c>
      <c r="G814">
        <v>1</v>
      </c>
      <c r="H814">
        <v>1.5</v>
      </c>
      <c r="I814">
        <v>745</v>
      </c>
      <c r="K814">
        <v>2018</v>
      </c>
      <c r="L814">
        <v>23</v>
      </c>
      <c r="M814">
        <v>792</v>
      </c>
      <c r="N814" t="s">
        <v>1143</v>
      </c>
      <c r="O814">
        <v>25.793508200000002</v>
      </c>
      <c r="P814">
        <v>-80.186688099999998</v>
      </c>
      <c r="Q814">
        <v>0.57062536092586025</v>
      </c>
    </row>
    <row r="815" spans="1:17" hidden="1" x14ac:dyDescent="0.3">
      <c r="A815" t="s">
        <v>396</v>
      </c>
      <c r="B815" t="s">
        <v>1429</v>
      </c>
      <c r="C815" t="s">
        <v>688</v>
      </c>
      <c r="D815" t="s">
        <v>689</v>
      </c>
      <c r="E815">
        <v>33132</v>
      </c>
      <c r="F815">
        <v>925000</v>
      </c>
      <c r="G815">
        <v>2</v>
      </c>
      <c r="H815">
        <v>2.5</v>
      </c>
      <c r="I815">
        <v>1178</v>
      </c>
      <c r="K815">
        <v>2018</v>
      </c>
      <c r="L815">
        <v>259</v>
      </c>
      <c r="M815">
        <v>785</v>
      </c>
      <c r="N815" t="s">
        <v>1430</v>
      </c>
      <c r="O815">
        <v>25.793508200000002</v>
      </c>
      <c r="P815">
        <v>-80.186688099999998</v>
      </c>
      <c r="Q815">
        <v>0.57062536092586025</v>
      </c>
    </row>
    <row r="816" spans="1:17" hidden="1" x14ac:dyDescent="0.3">
      <c r="A816" t="s">
        <v>396</v>
      </c>
      <c r="B816" t="s">
        <v>1431</v>
      </c>
      <c r="C816" t="s">
        <v>688</v>
      </c>
      <c r="D816" t="s">
        <v>689</v>
      </c>
      <c r="E816">
        <v>33132</v>
      </c>
      <c r="F816">
        <v>665000</v>
      </c>
      <c r="G816">
        <v>1</v>
      </c>
      <c r="H816">
        <v>2</v>
      </c>
      <c r="I816">
        <v>979</v>
      </c>
      <c r="K816">
        <v>2018</v>
      </c>
      <c r="L816">
        <v>1</v>
      </c>
      <c r="M816">
        <v>679</v>
      </c>
      <c r="N816" t="s">
        <v>618</v>
      </c>
      <c r="O816">
        <v>25.793508200000002</v>
      </c>
      <c r="P816">
        <v>-80.186688099999998</v>
      </c>
      <c r="Q816">
        <v>0.57062536092586025</v>
      </c>
    </row>
    <row r="817" spans="1:17" hidden="1" x14ac:dyDescent="0.3">
      <c r="A817" t="s">
        <v>396</v>
      </c>
      <c r="B817" t="s">
        <v>1433</v>
      </c>
      <c r="C817" t="s">
        <v>688</v>
      </c>
      <c r="D817" t="s">
        <v>689</v>
      </c>
      <c r="E817">
        <v>33132</v>
      </c>
      <c r="F817">
        <v>565000</v>
      </c>
      <c r="G817">
        <v>1</v>
      </c>
      <c r="H817">
        <v>1.5</v>
      </c>
      <c r="I817">
        <v>745</v>
      </c>
      <c r="K817">
        <v>2018</v>
      </c>
      <c r="L817">
        <v>61</v>
      </c>
      <c r="M817">
        <v>758</v>
      </c>
      <c r="N817" t="s">
        <v>1143</v>
      </c>
      <c r="O817">
        <v>25.793508200000002</v>
      </c>
      <c r="P817">
        <v>-80.186688099999998</v>
      </c>
      <c r="Q817">
        <v>0.57062536092586025</v>
      </c>
    </row>
    <row r="818" spans="1:17" hidden="1" x14ac:dyDescent="0.3">
      <c r="A818" t="s">
        <v>396</v>
      </c>
      <c r="B818" t="s">
        <v>1434</v>
      </c>
      <c r="C818" t="s">
        <v>688</v>
      </c>
      <c r="D818" t="s">
        <v>689</v>
      </c>
      <c r="E818">
        <v>33132</v>
      </c>
      <c r="F818">
        <v>1350000</v>
      </c>
      <c r="G818">
        <v>2</v>
      </c>
      <c r="H818">
        <v>3</v>
      </c>
      <c r="I818">
        <v>1161</v>
      </c>
      <c r="K818">
        <v>2018</v>
      </c>
      <c r="L818">
        <v>29</v>
      </c>
      <c r="M818">
        <v>1163</v>
      </c>
      <c r="N818" t="s">
        <v>1435</v>
      </c>
      <c r="O818">
        <v>25.793508200000002</v>
      </c>
      <c r="P818">
        <v>-80.186688099999998</v>
      </c>
      <c r="Q818">
        <v>0.57062536092586025</v>
      </c>
    </row>
    <row r="819" spans="1:17" hidden="1" x14ac:dyDescent="0.3">
      <c r="A819" t="s">
        <v>396</v>
      </c>
      <c r="B819" t="s">
        <v>1436</v>
      </c>
      <c r="C819" t="s">
        <v>688</v>
      </c>
      <c r="D819" t="s">
        <v>689</v>
      </c>
      <c r="E819">
        <v>33132</v>
      </c>
      <c r="F819">
        <v>1375000</v>
      </c>
      <c r="G819">
        <v>3</v>
      </c>
      <c r="H819">
        <v>3.5</v>
      </c>
      <c r="I819">
        <v>1580</v>
      </c>
      <c r="K819">
        <v>2018</v>
      </c>
      <c r="L819">
        <v>160</v>
      </c>
      <c r="M819">
        <v>870</v>
      </c>
      <c r="N819" t="s">
        <v>1437</v>
      </c>
      <c r="O819">
        <v>25.793508200000002</v>
      </c>
      <c r="P819">
        <v>-80.186688099999998</v>
      </c>
      <c r="Q819">
        <v>0.57062536092586025</v>
      </c>
    </row>
    <row r="820" spans="1:17" hidden="1" x14ac:dyDescent="0.3">
      <c r="A820" t="s">
        <v>396</v>
      </c>
      <c r="B820" t="s">
        <v>1438</v>
      </c>
      <c r="C820" t="s">
        <v>688</v>
      </c>
      <c r="D820" t="s">
        <v>689</v>
      </c>
      <c r="E820">
        <v>33132</v>
      </c>
      <c r="F820">
        <v>980000</v>
      </c>
      <c r="G820">
        <v>2</v>
      </c>
      <c r="H820">
        <v>2.5</v>
      </c>
      <c r="I820">
        <v>1441</v>
      </c>
      <c r="K820">
        <v>2018</v>
      </c>
      <c r="L820">
        <v>219</v>
      </c>
      <c r="M820">
        <v>680</v>
      </c>
      <c r="N820" t="s">
        <v>1121</v>
      </c>
      <c r="O820">
        <v>25.793508200000002</v>
      </c>
      <c r="P820">
        <v>-80.186688099999998</v>
      </c>
      <c r="Q820">
        <v>0.57062536092586025</v>
      </c>
    </row>
    <row r="821" spans="1:17" hidden="1" x14ac:dyDescent="0.3">
      <c r="A821" t="s">
        <v>396</v>
      </c>
      <c r="B821" t="s">
        <v>1450</v>
      </c>
      <c r="C821" t="s">
        <v>688</v>
      </c>
      <c r="D821" t="s">
        <v>689</v>
      </c>
      <c r="E821">
        <v>33132</v>
      </c>
      <c r="F821">
        <v>749900</v>
      </c>
      <c r="G821">
        <v>1</v>
      </c>
      <c r="H821">
        <v>2</v>
      </c>
      <c r="I821">
        <v>1046</v>
      </c>
      <c r="K821">
        <v>2019</v>
      </c>
      <c r="L821">
        <v>143</v>
      </c>
      <c r="M821">
        <v>717</v>
      </c>
      <c r="N821" t="s">
        <v>1451</v>
      </c>
      <c r="O821">
        <v>25.782560700000001</v>
      </c>
      <c r="P821">
        <v>-80.191954899999999</v>
      </c>
      <c r="Q821">
        <v>0.94101677420894014</v>
      </c>
    </row>
    <row r="822" spans="1:17" hidden="1" x14ac:dyDescent="0.3">
      <c r="A822" t="s">
        <v>396</v>
      </c>
      <c r="B822" t="s">
        <v>1452</v>
      </c>
      <c r="C822" t="s">
        <v>688</v>
      </c>
      <c r="D822" t="s">
        <v>689</v>
      </c>
      <c r="E822">
        <v>33132</v>
      </c>
      <c r="F822">
        <v>1050000</v>
      </c>
      <c r="G822">
        <v>2</v>
      </c>
      <c r="H822">
        <v>3</v>
      </c>
      <c r="I822">
        <v>1491</v>
      </c>
      <c r="K822">
        <v>2019</v>
      </c>
      <c r="L822">
        <v>58</v>
      </c>
      <c r="M822">
        <v>704</v>
      </c>
      <c r="N822" t="s">
        <v>1453</v>
      </c>
      <c r="O822">
        <v>25.782560700000001</v>
      </c>
      <c r="P822">
        <v>-80.191954899999999</v>
      </c>
      <c r="Q822">
        <v>0.94101677420894014</v>
      </c>
    </row>
    <row r="823" spans="1:17" hidden="1" x14ac:dyDescent="0.3">
      <c r="A823" t="s">
        <v>396</v>
      </c>
      <c r="B823" t="s">
        <v>1454</v>
      </c>
      <c r="C823" t="s">
        <v>688</v>
      </c>
      <c r="D823" t="s">
        <v>689</v>
      </c>
      <c r="E823">
        <v>33132</v>
      </c>
      <c r="F823">
        <v>1770000</v>
      </c>
      <c r="G823">
        <v>3</v>
      </c>
      <c r="H823">
        <v>4</v>
      </c>
      <c r="I823">
        <v>2172</v>
      </c>
      <c r="K823">
        <v>2019</v>
      </c>
      <c r="L823">
        <v>97</v>
      </c>
      <c r="M823">
        <v>815</v>
      </c>
      <c r="N823" t="s">
        <v>1455</v>
      </c>
      <c r="O823">
        <v>25.782560700000001</v>
      </c>
      <c r="P823">
        <v>-80.191954899999999</v>
      </c>
      <c r="Q823">
        <v>0.94101677420894014</v>
      </c>
    </row>
    <row r="824" spans="1:17" hidden="1" x14ac:dyDescent="0.3">
      <c r="A824" t="s">
        <v>396</v>
      </c>
      <c r="B824" t="s">
        <v>1456</v>
      </c>
      <c r="C824" t="s">
        <v>688</v>
      </c>
      <c r="D824" t="s">
        <v>689</v>
      </c>
      <c r="E824">
        <v>33132</v>
      </c>
      <c r="F824">
        <v>1099000</v>
      </c>
      <c r="G824">
        <v>2</v>
      </c>
      <c r="H824">
        <v>3</v>
      </c>
      <c r="I824">
        <v>1491</v>
      </c>
      <c r="K824">
        <v>2019</v>
      </c>
      <c r="L824">
        <v>65</v>
      </c>
      <c r="M824">
        <v>737</v>
      </c>
      <c r="N824" t="s">
        <v>1457</v>
      </c>
      <c r="O824">
        <v>25.782560700000001</v>
      </c>
      <c r="P824">
        <v>-80.191954899999999</v>
      </c>
      <c r="Q824">
        <v>0.94101677420894014</v>
      </c>
    </row>
    <row r="825" spans="1:17" hidden="1" x14ac:dyDescent="0.3">
      <c r="A825" t="s">
        <v>396</v>
      </c>
      <c r="B825" t="s">
        <v>1458</v>
      </c>
      <c r="C825" t="s">
        <v>688</v>
      </c>
      <c r="D825" t="s">
        <v>689</v>
      </c>
      <c r="E825">
        <v>33132</v>
      </c>
      <c r="F825">
        <v>729000</v>
      </c>
      <c r="G825">
        <v>1</v>
      </c>
      <c r="H825">
        <v>2</v>
      </c>
      <c r="I825">
        <v>1169</v>
      </c>
      <c r="K825">
        <v>2019</v>
      </c>
      <c r="L825">
        <v>255</v>
      </c>
      <c r="M825">
        <v>624</v>
      </c>
      <c r="N825" t="s">
        <v>1459</v>
      </c>
      <c r="O825">
        <v>25.782560700000001</v>
      </c>
      <c r="P825">
        <v>-80.191954899999999</v>
      </c>
      <c r="Q825">
        <v>0.94101677420894014</v>
      </c>
    </row>
    <row r="826" spans="1:17" hidden="1" x14ac:dyDescent="0.3">
      <c r="A826" t="s">
        <v>396</v>
      </c>
      <c r="B826" t="s">
        <v>1460</v>
      </c>
      <c r="C826" t="s">
        <v>688</v>
      </c>
      <c r="D826" t="s">
        <v>689</v>
      </c>
      <c r="E826">
        <v>33132</v>
      </c>
      <c r="F826">
        <v>1700000</v>
      </c>
      <c r="G826">
        <v>3</v>
      </c>
      <c r="H826">
        <v>4</v>
      </c>
      <c r="I826">
        <v>2165</v>
      </c>
      <c r="K826">
        <v>2019</v>
      </c>
      <c r="L826">
        <v>223</v>
      </c>
      <c r="M826">
        <v>785</v>
      </c>
      <c r="N826" t="s">
        <v>1461</v>
      </c>
      <c r="O826">
        <v>25.782560700000001</v>
      </c>
      <c r="P826">
        <v>-80.191954899999999</v>
      </c>
      <c r="Q826">
        <v>0.94101677420894014</v>
      </c>
    </row>
    <row r="827" spans="1:17" hidden="1" x14ac:dyDescent="0.3">
      <c r="A827" t="s">
        <v>396</v>
      </c>
      <c r="B827" t="s">
        <v>1462</v>
      </c>
      <c r="C827" t="s">
        <v>688</v>
      </c>
      <c r="D827" t="s">
        <v>689</v>
      </c>
      <c r="E827">
        <v>33132</v>
      </c>
      <c r="F827">
        <v>770000</v>
      </c>
      <c r="G827">
        <v>1</v>
      </c>
      <c r="H827">
        <v>2</v>
      </c>
      <c r="I827">
        <v>1185</v>
      </c>
      <c r="K827">
        <v>2019</v>
      </c>
      <c r="L827">
        <v>52</v>
      </c>
      <c r="M827">
        <v>650</v>
      </c>
      <c r="N827" t="s">
        <v>1463</v>
      </c>
      <c r="O827">
        <v>25.782560700000001</v>
      </c>
      <c r="P827">
        <v>-80.191954899999999</v>
      </c>
      <c r="Q827">
        <v>0.94101677420894014</v>
      </c>
    </row>
    <row r="828" spans="1:17" hidden="1" x14ac:dyDescent="0.3">
      <c r="A828" t="s">
        <v>396</v>
      </c>
      <c r="B828" t="s">
        <v>1464</v>
      </c>
      <c r="C828" t="s">
        <v>688</v>
      </c>
      <c r="D828" t="s">
        <v>689</v>
      </c>
      <c r="E828">
        <v>33132</v>
      </c>
      <c r="F828">
        <v>675000</v>
      </c>
      <c r="G828">
        <v>1</v>
      </c>
      <c r="H828">
        <v>1.5</v>
      </c>
      <c r="I828">
        <v>937</v>
      </c>
      <c r="K828">
        <v>2019</v>
      </c>
      <c r="L828">
        <v>156</v>
      </c>
      <c r="M828">
        <v>720</v>
      </c>
      <c r="N828" t="s">
        <v>995</v>
      </c>
      <c r="O828">
        <v>25.782560700000001</v>
      </c>
      <c r="P828">
        <v>-80.191954899999999</v>
      </c>
      <c r="Q828">
        <v>0.94101677420894014</v>
      </c>
    </row>
    <row r="829" spans="1:17" hidden="1" x14ac:dyDescent="0.3">
      <c r="A829" t="s">
        <v>396</v>
      </c>
      <c r="B829" t="s">
        <v>1465</v>
      </c>
      <c r="C829" t="s">
        <v>688</v>
      </c>
      <c r="D829" t="s">
        <v>689</v>
      </c>
      <c r="E829">
        <v>33132</v>
      </c>
      <c r="F829">
        <v>1199000</v>
      </c>
      <c r="G829">
        <v>3</v>
      </c>
      <c r="H829">
        <v>3</v>
      </c>
      <c r="I829">
        <v>1547</v>
      </c>
      <c r="K829">
        <v>2019</v>
      </c>
      <c r="L829">
        <v>55</v>
      </c>
      <c r="M829">
        <v>775</v>
      </c>
      <c r="N829" t="s">
        <v>1466</v>
      </c>
      <c r="O829">
        <v>25.782560700000001</v>
      </c>
      <c r="P829">
        <v>-80.191954899999999</v>
      </c>
      <c r="Q829">
        <v>0.94101677420894014</v>
      </c>
    </row>
    <row r="830" spans="1:17" hidden="1" x14ac:dyDescent="0.3">
      <c r="A830" t="s">
        <v>396</v>
      </c>
      <c r="B830" t="s">
        <v>1467</v>
      </c>
      <c r="C830" t="s">
        <v>688</v>
      </c>
      <c r="D830" t="s">
        <v>689</v>
      </c>
      <c r="E830">
        <v>33132</v>
      </c>
      <c r="F830">
        <v>1820000</v>
      </c>
      <c r="G830">
        <v>3</v>
      </c>
      <c r="H830">
        <v>4</v>
      </c>
      <c r="I830">
        <v>2165</v>
      </c>
      <c r="K830">
        <v>2019</v>
      </c>
      <c r="L830">
        <v>268</v>
      </c>
      <c r="M830">
        <v>841</v>
      </c>
      <c r="N830" t="s">
        <v>1468</v>
      </c>
      <c r="O830">
        <v>25.782560700000001</v>
      </c>
      <c r="P830">
        <v>-80.191954899999999</v>
      </c>
      <c r="Q830">
        <v>0.94101677420894014</v>
      </c>
    </row>
    <row r="831" spans="1:17" hidden="1" x14ac:dyDescent="0.3">
      <c r="A831" t="s">
        <v>396</v>
      </c>
      <c r="B831" t="s">
        <v>1469</v>
      </c>
      <c r="C831" t="s">
        <v>688</v>
      </c>
      <c r="D831" t="s">
        <v>689</v>
      </c>
      <c r="E831">
        <v>33132</v>
      </c>
      <c r="F831">
        <v>1595000</v>
      </c>
      <c r="G831">
        <v>3</v>
      </c>
      <c r="H831">
        <v>4</v>
      </c>
      <c r="I831">
        <v>2204</v>
      </c>
      <c r="K831">
        <v>2019</v>
      </c>
      <c r="L831">
        <v>13</v>
      </c>
      <c r="M831">
        <v>724</v>
      </c>
      <c r="N831" t="s">
        <v>1470</v>
      </c>
      <c r="O831">
        <v>25.782560700000001</v>
      </c>
      <c r="P831">
        <v>-80.191954899999999</v>
      </c>
      <c r="Q831">
        <v>0.94101677420894014</v>
      </c>
    </row>
    <row r="832" spans="1:17" hidden="1" x14ac:dyDescent="0.3">
      <c r="A832" t="s">
        <v>396</v>
      </c>
      <c r="B832" t="s">
        <v>1471</v>
      </c>
      <c r="C832" t="s">
        <v>688</v>
      </c>
      <c r="D832" t="s">
        <v>689</v>
      </c>
      <c r="E832">
        <v>33132</v>
      </c>
      <c r="F832">
        <v>1200000</v>
      </c>
      <c r="G832">
        <v>2</v>
      </c>
      <c r="H832">
        <v>3</v>
      </c>
      <c r="I832">
        <v>1498</v>
      </c>
      <c r="K832">
        <v>2019</v>
      </c>
      <c r="L832">
        <v>119</v>
      </c>
      <c r="M832">
        <v>801</v>
      </c>
      <c r="N832" t="s">
        <v>1472</v>
      </c>
      <c r="O832">
        <v>25.782560700000001</v>
      </c>
      <c r="P832">
        <v>-80.191954899999999</v>
      </c>
      <c r="Q832">
        <v>0.94101677420894014</v>
      </c>
    </row>
    <row r="833" spans="1:17" hidden="1" x14ac:dyDescent="0.3">
      <c r="A833" t="s">
        <v>396</v>
      </c>
      <c r="B833" t="s">
        <v>1473</v>
      </c>
      <c r="C833" t="s">
        <v>688</v>
      </c>
      <c r="D833" t="s">
        <v>689</v>
      </c>
      <c r="E833">
        <v>33132</v>
      </c>
      <c r="F833">
        <v>1950000</v>
      </c>
      <c r="G833">
        <v>3</v>
      </c>
      <c r="H833">
        <v>4</v>
      </c>
      <c r="I833">
        <v>2376</v>
      </c>
      <c r="K833">
        <v>2019</v>
      </c>
      <c r="L833">
        <v>50</v>
      </c>
      <c r="M833">
        <v>821</v>
      </c>
      <c r="N833" t="s">
        <v>1474</v>
      </c>
      <c r="O833">
        <v>25.782560700000001</v>
      </c>
      <c r="P833">
        <v>-80.191954899999999</v>
      </c>
      <c r="Q833">
        <v>0.94101677420894014</v>
      </c>
    </row>
    <row r="834" spans="1:17" hidden="1" x14ac:dyDescent="0.3">
      <c r="A834" t="s">
        <v>396</v>
      </c>
      <c r="B834" t="s">
        <v>1475</v>
      </c>
      <c r="C834" t="s">
        <v>688</v>
      </c>
      <c r="D834" t="s">
        <v>689</v>
      </c>
      <c r="E834">
        <v>33132</v>
      </c>
      <c r="F834">
        <v>1330000</v>
      </c>
      <c r="G834">
        <v>3</v>
      </c>
      <c r="H834">
        <v>3</v>
      </c>
      <c r="I834">
        <v>1547</v>
      </c>
      <c r="K834">
        <v>2019</v>
      </c>
      <c r="L834">
        <v>215</v>
      </c>
      <c r="M834">
        <v>860</v>
      </c>
      <c r="N834" t="s">
        <v>1476</v>
      </c>
      <c r="O834">
        <v>25.782560700000001</v>
      </c>
      <c r="P834">
        <v>-80.191954899999999</v>
      </c>
      <c r="Q834">
        <v>0.94101677420894014</v>
      </c>
    </row>
    <row r="835" spans="1:17" hidden="1" x14ac:dyDescent="0.3">
      <c r="A835" t="s">
        <v>396</v>
      </c>
      <c r="B835" t="s">
        <v>1477</v>
      </c>
      <c r="C835" t="s">
        <v>688</v>
      </c>
      <c r="D835" t="s">
        <v>689</v>
      </c>
      <c r="E835">
        <v>33132</v>
      </c>
      <c r="F835">
        <v>799000</v>
      </c>
      <c r="G835">
        <v>1</v>
      </c>
      <c r="H835">
        <v>1.5</v>
      </c>
      <c r="I835">
        <v>937</v>
      </c>
      <c r="K835">
        <v>2019</v>
      </c>
      <c r="L835">
        <v>254</v>
      </c>
      <c r="M835">
        <v>853</v>
      </c>
      <c r="N835" t="s">
        <v>1478</v>
      </c>
      <c r="O835">
        <v>25.782560700000001</v>
      </c>
      <c r="P835">
        <v>-80.191954899999999</v>
      </c>
      <c r="Q835">
        <v>0.94101677420894014</v>
      </c>
    </row>
    <row r="836" spans="1:17" hidden="1" x14ac:dyDescent="0.3">
      <c r="A836" t="s">
        <v>396</v>
      </c>
      <c r="B836" t="s">
        <v>1479</v>
      </c>
      <c r="C836" t="s">
        <v>688</v>
      </c>
      <c r="D836" t="s">
        <v>689</v>
      </c>
      <c r="E836">
        <v>33132</v>
      </c>
      <c r="F836">
        <v>968000</v>
      </c>
      <c r="G836">
        <v>1</v>
      </c>
      <c r="H836">
        <v>2</v>
      </c>
      <c r="I836">
        <v>1254</v>
      </c>
      <c r="K836">
        <v>2019</v>
      </c>
      <c r="L836">
        <v>152</v>
      </c>
      <c r="M836">
        <v>772</v>
      </c>
      <c r="N836" t="s">
        <v>1480</v>
      </c>
      <c r="O836">
        <v>25.782560700000001</v>
      </c>
      <c r="P836">
        <v>-80.191954899999999</v>
      </c>
      <c r="Q836">
        <v>0.94101677420894014</v>
      </c>
    </row>
    <row r="837" spans="1:17" hidden="1" x14ac:dyDescent="0.3">
      <c r="A837" t="s">
        <v>396</v>
      </c>
      <c r="B837" t="s">
        <v>1481</v>
      </c>
      <c r="C837" t="s">
        <v>688</v>
      </c>
      <c r="D837" t="s">
        <v>689</v>
      </c>
      <c r="E837">
        <v>33132</v>
      </c>
      <c r="F837">
        <v>1900000</v>
      </c>
      <c r="G837">
        <v>3</v>
      </c>
      <c r="H837">
        <v>4</v>
      </c>
      <c r="I837">
        <v>2204</v>
      </c>
      <c r="K837">
        <v>2019</v>
      </c>
      <c r="L837">
        <v>63</v>
      </c>
      <c r="M837">
        <v>862</v>
      </c>
      <c r="N837" t="s">
        <v>1482</v>
      </c>
      <c r="O837">
        <v>25.782560700000001</v>
      </c>
      <c r="P837">
        <v>-80.191954899999999</v>
      </c>
      <c r="Q837">
        <v>0.94101677420894014</v>
      </c>
    </row>
    <row r="838" spans="1:17" hidden="1" x14ac:dyDescent="0.3">
      <c r="A838" t="s">
        <v>396</v>
      </c>
      <c r="B838" t="s">
        <v>1483</v>
      </c>
      <c r="C838" t="s">
        <v>688</v>
      </c>
      <c r="D838" t="s">
        <v>689</v>
      </c>
      <c r="E838">
        <v>33132</v>
      </c>
      <c r="F838">
        <v>689999</v>
      </c>
      <c r="G838">
        <v>1</v>
      </c>
      <c r="H838">
        <v>1.5</v>
      </c>
      <c r="I838">
        <v>937</v>
      </c>
      <c r="K838">
        <v>2019</v>
      </c>
      <c r="L838">
        <v>100</v>
      </c>
      <c r="M838">
        <v>736</v>
      </c>
      <c r="N838" t="s">
        <v>995</v>
      </c>
      <c r="O838">
        <v>25.782560700000001</v>
      </c>
      <c r="P838">
        <v>-80.191954899999999</v>
      </c>
      <c r="Q838">
        <v>0.94101677420894014</v>
      </c>
    </row>
    <row r="839" spans="1:17" hidden="1" x14ac:dyDescent="0.3">
      <c r="A839" t="s">
        <v>396</v>
      </c>
      <c r="B839" t="s">
        <v>1484</v>
      </c>
      <c r="C839" t="s">
        <v>688</v>
      </c>
      <c r="D839" t="s">
        <v>689</v>
      </c>
      <c r="E839">
        <v>33132</v>
      </c>
      <c r="F839">
        <v>1640000</v>
      </c>
      <c r="G839">
        <v>3</v>
      </c>
      <c r="H839">
        <v>4</v>
      </c>
      <c r="I839">
        <v>2204</v>
      </c>
      <c r="K839">
        <v>2019</v>
      </c>
      <c r="L839">
        <v>43</v>
      </c>
      <c r="M839">
        <v>744</v>
      </c>
      <c r="N839" t="s">
        <v>1485</v>
      </c>
      <c r="O839">
        <v>25.782560700000001</v>
      </c>
      <c r="P839">
        <v>-80.191954899999999</v>
      </c>
      <c r="Q839">
        <v>0.94101677420894014</v>
      </c>
    </row>
    <row r="840" spans="1:17" hidden="1" x14ac:dyDescent="0.3">
      <c r="A840" t="s">
        <v>396</v>
      </c>
      <c r="B840" t="s">
        <v>1486</v>
      </c>
      <c r="C840" t="s">
        <v>688</v>
      </c>
      <c r="D840" t="s">
        <v>689</v>
      </c>
      <c r="E840">
        <v>33132</v>
      </c>
      <c r="F840">
        <v>897500</v>
      </c>
      <c r="G840">
        <v>1</v>
      </c>
      <c r="H840">
        <v>2</v>
      </c>
      <c r="I840">
        <v>1173</v>
      </c>
      <c r="K840">
        <v>2019</v>
      </c>
      <c r="L840">
        <v>287</v>
      </c>
      <c r="M840">
        <v>765</v>
      </c>
      <c r="N840" t="s">
        <v>1487</v>
      </c>
      <c r="O840">
        <v>25.782560700000001</v>
      </c>
      <c r="P840">
        <v>-80.191954899999999</v>
      </c>
      <c r="Q840">
        <v>0.94101677420894014</v>
      </c>
    </row>
    <row r="841" spans="1:17" hidden="1" x14ac:dyDescent="0.3">
      <c r="A841" t="s">
        <v>396</v>
      </c>
      <c r="B841" t="s">
        <v>1488</v>
      </c>
      <c r="C841" t="s">
        <v>688</v>
      </c>
      <c r="D841" t="s">
        <v>689</v>
      </c>
      <c r="E841">
        <v>33132</v>
      </c>
      <c r="F841">
        <v>1975000</v>
      </c>
      <c r="G841">
        <v>3</v>
      </c>
      <c r="H841">
        <v>4</v>
      </c>
      <c r="I841">
        <v>2188</v>
      </c>
      <c r="K841">
        <v>2019</v>
      </c>
      <c r="L841">
        <v>2</v>
      </c>
      <c r="M841">
        <v>903</v>
      </c>
      <c r="N841" t="s">
        <v>1489</v>
      </c>
      <c r="O841">
        <v>25.782560700000001</v>
      </c>
      <c r="P841">
        <v>-80.191954899999999</v>
      </c>
      <c r="Q841">
        <v>0.94101677420894014</v>
      </c>
    </row>
    <row r="842" spans="1:17" hidden="1" x14ac:dyDescent="0.3">
      <c r="A842" t="s">
        <v>396</v>
      </c>
      <c r="B842" t="s">
        <v>1490</v>
      </c>
      <c r="C842" t="s">
        <v>688</v>
      </c>
      <c r="D842" t="s">
        <v>689</v>
      </c>
      <c r="E842">
        <v>33132</v>
      </c>
      <c r="F842">
        <v>820000</v>
      </c>
      <c r="G842">
        <v>1</v>
      </c>
      <c r="H842">
        <v>2</v>
      </c>
      <c r="I842">
        <v>1185</v>
      </c>
      <c r="K842">
        <v>2019</v>
      </c>
      <c r="L842">
        <v>174</v>
      </c>
      <c r="M842">
        <v>692</v>
      </c>
      <c r="N842" t="s">
        <v>1491</v>
      </c>
      <c r="O842">
        <v>25.782560700000001</v>
      </c>
      <c r="P842">
        <v>-80.191954899999999</v>
      </c>
      <c r="Q842">
        <v>0.94101677420894014</v>
      </c>
    </row>
    <row r="843" spans="1:17" hidden="1" x14ac:dyDescent="0.3">
      <c r="A843" t="s">
        <v>396</v>
      </c>
      <c r="B843" t="s">
        <v>1492</v>
      </c>
      <c r="C843" t="s">
        <v>688</v>
      </c>
      <c r="D843" t="s">
        <v>689</v>
      </c>
      <c r="E843">
        <v>33132</v>
      </c>
      <c r="F843">
        <v>2000000</v>
      </c>
      <c r="G843">
        <v>3</v>
      </c>
      <c r="H843">
        <v>4</v>
      </c>
      <c r="I843">
        <v>2188</v>
      </c>
      <c r="K843">
        <v>2019</v>
      </c>
      <c r="L843">
        <v>176</v>
      </c>
      <c r="M843">
        <v>914</v>
      </c>
      <c r="N843" t="s">
        <v>1493</v>
      </c>
      <c r="O843">
        <v>25.782560700000001</v>
      </c>
      <c r="P843">
        <v>-80.191954899999999</v>
      </c>
      <c r="Q843">
        <v>0.94101677420894014</v>
      </c>
    </row>
    <row r="844" spans="1:17" hidden="1" x14ac:dyDescent="0.3">
      <c r="A844" t="s">
        <v>396</v>
      </c>
      <c r="B844" t="s">
        <v>1495</v>
      </c>
      <c r="C844" t="s">
        <v>688</v>
      </c>
      <c r="D844" t="s">
        <v>689</v>
      </c>
      <c r="E844">
        <v>33132</v>
      </c>
      <c r="F844">
        <v>820000</v>
      </c>
      <c r="G844">
        <v>1</v>
      </c>
      <c r="H844">
        <v>2</v>
      </c>
      <c r="I844">
        <v>1178</v>
      </c>
      <c r="K844">
        <v>2019</v>
      </c>
      <c r="L844">
        <v>300</v>
      </c>
      <c r="M844">
        <v>696</v>
      </c>
      <c r="N844" t="s">
        <v>1496</v>
      </c>
      <c r="O844">
        <v>25.782560700000001</v>
      </c>
      <c r="P844">
        <v>-80.191954899999999</v>
      </c>
      <c r="Q844">
        <v>0.94101677420894014</v>
      </c>
    </row>
    <row r="845" spans="1:17" hidden="1" x14ac:dyDescent="0.3">
      <c r="A845" t="s">
        <v>396</v>
      </c>
      <c r="B845" t="s">
        <v>1497</v>
      </c>
      <c r="C845" t="s">
        <v>688</v>
      </c>
      <c r="D845" t="s">
        <v>689</v>
      </c>
      <c r="E845">
        <v>33132</v>
      </c>
      <c r="F845">
        <v>1195000</v>
      </c>
      <c r="G845">
        <v>3</v>
      </c>
      <c r="H845">
        <v>3</v>
      </c>
      <c r="I845">
        <v>1531</v>
      </c>
      <c r="K845">
        <v>2019</v>
      </c>
      <c r="L845">
        <v>42</v>
      </c>
      <c r="M845">
        <v>781</v>
      </c>
      <c r="N845" t="s">
        <v>1498</v>
      </c>
      <c r="O845">
        <v>25.782560700000001</v>
      </c>
      <c r="P845">
        <v>-80.191954899999999</v>
      </c>
      <c r="Q845">
        <v>0.94101677420894014</v>
      </c>
    </row>
    <row r="846" spans="1:17" hidden="1" x14ac:dyDescent="0.3">
      <c r="A846" t="s">
        <v>396</v>
      </c>
      <c r="B846" t="s">
        <v>1503</v>
      </c>
      <c r="C846" t="s">
        <v>688</v>
      </c>
      <c r="D846" t="s">
        <v>689</v>
      </c>
      <c r="E846">
        <v>33136</v>
      </c>
      <c r="F846">
        <v>2200000</v>
      </c>
      <c r="G846">
        <v>3</v>
      </c>
      <c r="H846">
        <v>3</v>
      </c>
      <c r="I846">
        <v>1760</v>
      </c>
      <c r="K846">
        <v>2026</v>
      </c>
      <c r="L846">
        <v>219</v>
      </c>
      <c r="M846">
        <v>1250</v>
      </c>
      <c r="N846" t="s">
        <v>834</v>
      </c>
      <c r="O846">
        <v>25.779832200000001</v>
      </c>
      <c r="P846">
        <v>-80.193693300000007</v>
      </c>
      <c r="Q846">
        <v>1.1090475115785026</v>
      </c>
    </row>
    <row r="847" spans="1:17" hidden="1" x14ac:dyDescent="0.3">
      <c r="A847" t="s">
        <v>396</v>
      </c>
      <c r="B847" t="s">
        <v>1506</v>
      </c>
      <c r="C847" t="s">
        <v>695</v>
      </c>
      <c r="D847" t="s">
        <v>689</v>
      </c>
      <c r="E847">
        <v>33139</v>
      </c>
      <c r="F847">
        <v>1200000</v>
      </c>
      <c r="G847">
        <v>2</v>
      </c>
      <c r="H847">
        <v>2.5</v>
      </c>
      <c r="I847">
        <v>1210</v>
      </c>
      <c r="K847">
        <v>1998</v>
      </c>
      <c r="L847">
        <v>1</v>
      </c>
      <c r="M847">
        <v>992</v>
      </c>
      <c r="N847" t="s">
        <v>1507</v>
      </c>
      <c r="O847">
        <v>25.791690899999999</v>
      </c>
      <c r="P847">
        <v>-80.149801299999993</v>
      </c>
      <c r="Q847">
        <v>1.4364674437592826</v>
      </c>
    </row>
    <row r="848" spans="1:17" hidden="1" x14ac:dyDescent="0.3">
      <c r="A848" t="s">
        <v>396</v>
      </c>
      <c r="B848" t="s">
        <v>1508</v>
      </c>
      <c r="C848" t="s">
        <v>695</v>
      </c>
      <c r="D848" t="s">
        <v>689</v>
      </c>
      <c r="E848">
        <v>33139</v>
      </c>
      <c r="F848">
        <v>1349000</v>
      </c>
      <c r="G848">
        <v>1</v>
      </c>
      <c r="H848">
        <v>1</v>
      </c>
      <c r="I848">
        <v>889</v>
      </c>
      <c r="K848">
        <v>2016</v>
      </c>
      <c r="L848">
        <v>1</v>
      </c>
      <c r="M848">
        <v>1517</v>
      </c>
      <c r="N848" t="s">
        <v>1509</v>
      </c>
      <c r="O848">
        <v>25.769375</v>
      </c>
      <c r="P848">
        <v>-80.133358000000001</v>
      </c>
      <c r="Q848">
        <v>0.43251957612578762</v>
      </c>
    </row>
    <row r="849" spans="1:17" hidden="1" x14ac:dyDescent="0.3">
      <c r="A849" t="s">
        <v>396</v>
      </c>
      <c r="B849" t="s">
        <v>1510</v>
      </c>
      <c r="C849" t="s">
        <v>695</v>
      </c>
      <c r="D849" t="s">
        <v>689</v>
      </c>
      <c r="E849">
        <v>33139</v>
      </c>
      <c r="F849">
        <v>4600000</v>
      </c>
      <c r="G849">
        <v>4</v>
      </c>
      <c r="H849">
        <v>4.5</v>
      </c>
      <c r="I849">
        <v>3041</v>
      </c>
      <c r="K849">
        <v>2016</v>
      </c>
      <c r="L849">
        <v>21</v>
      </c>
      <c r="M849">
        <v>1513</v>
      </c>
      <c r="N849" t="s">
        <v>1511</v>
      </c>
      <c r="O849">
        <v>25.769375</v>
      </c>
      <c r="P849">
        <v>-80.133358000000001</v>
      </c>
      <c r="Q849">
        <v>0.43251957612578762</v>
      </c>
    </row>
    <row r="850" spans="1:17" hidden="1" x14ac:dyDescent="0.3">
      <c r="A850" t="s">
        <v>396</v>
      </c>
      <c r="B850" t="s">
        <v>1512</v>
      </c>
      <c r="C850" t="s">
        <v>695</v>
      </c>
      <c r="D850" t="s">
        <v>689</v>
      </c>
      <c r="E850">
        <v>33139</v>
      </c>
      <c r="F850">
        <v>6750000</v>
      </c>
      <c r="G850">
        <v>5</v>
      </c>
      <c r="H850">
        <v>5.5</v>
      </c>
      <c r="I850">
        <v>3329</v>
      </c>
      <c r="K850">
        <v>2016</v>
      </c>
      <c r="L850">
        <v>51</v>
      </c>
      <c r="M850">
        <v>2028</v>
      </c>
      <c r="N850" t="s">
        <v>1513</v>
      </c>
      <c r="O850">
        <v>25.769375</v>
      </c>
      <c r="P850">
        <v>-80.133358000000001</v>
      </c>
      <c r="Q850">
        <v>0.43251957612578762</v>
      </c>
    </row>
    <row r="851" spans="1:17" hidden="1" x14ac:dyDescent="0.3">
      <c r="A851" t="s">
        <v>396</v>
      </c>
      <c r="B851" t="s">
        <v>1516</v>
      </c>
      <c r="C851" t="s">
        <v>695</v>
      </c>
      <c r="D851" t="s">
        <v>689</v>
      </c>
      <c r="E851">
        <v>33139</v>
      </c>
      <c r="F851">
        <v>2375000</v>
      </c>
      <c r="G851">
        <v>2</v>
      </c>
      <c r="H851">
        <v>2</v>
      </c>
      <c r="I851">
        <v>1463</v>
      </c>
      <c r="K851">
        <v>2001</v>
      </c>
      <c r="L851">
        <v>20</v>
      </c>
      <c r="M851">
        <v>1623</v>
      </c>
      <c r="N851" t="s">
        <v>1517</v>
      </c>
      <c r="O851">
        <v>25.791132000000001</v>
      </c>
      <c r="P851">
        <v>-80.146639500000006</v>
      </c>
      <c r="Q851">
        <v>1.2917096135898984</v>
      </c>
    </row>
    <row r="852" spans="1:17" hidden="1" x14ac:dyDescent="0.3">
      <c r="A852" t="s">
        <v>396</v>
      </c>
      <c r="B852" t="s">
        <v>1518</v>
      </c>
      <c r="C852" t="s">
        <v>695</v>
      </c>
      <c r="D852" t="s">
        <v>689</v>
      </c>
      <c r="E852">
        <v>33139</v>
      </c>
      <c r="F852">
        <v>998000</v>
      </c>
      <c r="G852">
        <v>2</v>
      </c>
      <c r="H852">
        <v>2</v>
      </c>
      <c r="I852">
        <v>1110</v>
      </c>
      <c r="K852">
        <v>1996</v>
      </c>
      <c r="L852">
        <v>48</v>
      </c>
      <c r="M852">
        <v>899</v>
      </c>
      <c r="N852" t="s">
        <v>1519</v>
      </c>
      <c r="O852">
        <v>25.7705701</v>
      </c>
      <c r="P852">
        <v>-80.136985300000006</v>
      </c>
      <c r="Q852">
        <v>0.33800092709428919</v>
      </c>
    </row>
    <row r="853" spans="1:17" hidden="1" x14ac:dyDescent="0.3">
      <c r="A853" t="s">
        <v>396</v>
      </c>
      <c r="B853" t="s">
        <v>1520</v>
      </c>
      <c r="C853" t="s">
        <v>695</v>
      </c>
      <c r="D853" t="s">
        <v>689</v>
      </c>
      <c r="E853">
        <v>33139</v>
      </c>
      <c r="F853">
        <v>355000</v>
      </c>
      <c r="G853">
        <v>1</v>
      </c>
      <c r="H853">
        <v>1</v>
      </c>
      <c r="I853">
        <v>530</v>
      </c>
      <c r="K853">
        <v>1965</v>
      </c>
      <c r="L853">
        <v>3</v>
      </c>
      <c r="M853">
        <v>670</v>
      </c>
      <c r="N853" t="s">
        <v>1521</v>
      </c>
      <c r="O853">
        <v>25.7904391</v>
      </c>
      <c r="P853">
        <v>-80.129694499999999</v>
      </c>
      <c r="Q853">
        <v>1.0475547165451602</v>
      </c>
    </row>
    <row r="854" spans="1:17" hidden="1" x14ac:dyDescent="0.3">
      <c r="A854" t="s">
        <v>396</v>
      </c>
      <c r="B854" t="s">
        <v>1522</v>
      </c>
      <c r="C854" t="s">
        <v>695</v>
      </c>
      <c r="D854" t="s">
        <v>689</v>
      </c>
      <c r="E854">
        <v>33139</v>
      </c>
      <c r="F854">
        <v>560000</v>
      </c>
      <c r="G854">
        <v>1</v>
      </c>
      <c r="H854">
        <v>1</v>
      </c>
      <c r="I854">
        <v>835</v>
      </c>
      <c r="K854">
        <v>1965</v>
      </c>
      <c r="L854">
        <v>36</v>
      </c>
      <c r="M854">
        <v>671</v>
      </c>
      <c r="N854" t="s">
        <v>1523</v>
      </c>
      <c r="O854">
        <v>25.7904391</v>
      </c>
      <c r="P854">
        <v>-80.129694499999999</v>
      </c>
      <c r="Q854">
        <v>1.0475547165451602</v>
      </c>
    </row>
    <row r="855" spans="1:17" hidden="1" x14ac:dyDescent="0.3">
      <c r="A855" t="s">
        <v>396</v>
      </c>
      <c r="B855" t="s">
        <v>1524</v>
      </c>
      <c r="C855" t="s">
        <v>695</v>
      </c>
      <c r="D855" t="s">
        <v>689</v>
      </c>
      <c r="E855">
        <v>33139</v>
      </c>
      <c r="F855">
        <v>790000</v>
      </c>
      <c r="G855">
        <v>2</v>
      </c>
      <c r="H855">
        <v>2</v>
      </c>
      <c r="I855">
        <v>940</v>
      </c>
      <c r="K855">
        <v>2002</v>
      </c>
      <c r="L855">
        <v>52</v>
      </c>
      <c r="M855">
        <v>840</v>
      </c>
      <c r="N855" t="s">
        <v>1525</v>
      </c>
      <c r="O855">
        <v>25.7705701</v>
      </c>
      <c r="P855">
        <v>-80.136985300000006</v>
      </c>
      <c r="Q855">
        <v>0.33800092709428919</v>
      </c>
    </row>
    <row r="856" spans="1:17" hidden="1" x14ac:dyDescent="0.3">
      <c r="A856" t="s">
        <v>396</v>
      </c>
      <c r="B856" t="s">
        <v>1526</v>
      </c>
      <c r="C856" t="s">
        <v>695</v>
      </c>
      <c r="D856" t="s">
        <v>689</v>
      </c>
      <c r="E856">
        <v>33139</v>
      </c>
      <c r="F856">
        <v>6000000</v>
      </c>
      <c r="G856">
        <v>3</v>
      </c>
      <c r="H856">
        <v>3</v>
      </c>
      <c r="I856">
        <v>2122</v>
      </c>
      <c r="K856">
        <v>2002</v>
      </c>
      <c r="L856">
        <v>24</v>
      </c>
      <c r="M856">
        <v>2828</v>
      </c>
      <c r="N856" t="s">
        <v>1527</v>
      </c>
      <c r="O856">
        <v>25.767121499999998</v>
      </c>
      <c r="P856">
        <v>-80.132782199999994</v>
      </c>
      <c r="Q856">
        <v>0.59169057875660047</v>
      </c>
    </row>
    <row r="857" spans="1:17" hidden="1" x14ac:dyDescent="0.3">
      <c r="A857" t="s">
        <v>396</v>
      </c>
      <c r="B857" t="s">
        <v>1528</v>
      </c>
      <c r="C857" t="s">
        <v>695</v>
      </c>
      <c r="D857" t="s">
        <v>689</v>
      </c>
      <c r="E857">
        <v>33139</v>
      </c>
      <c r="F857">
        <v>520000</v>
      </c>
      <c r="G857">
        <v>2</v>
      </c>
      <c r="H857">
        <v>2</v>
      </c>
      <c r="I857">
        <v>1035</v>
      </c>
      <c r="K857">
        <v>1945</v>
      </c>
      <c r="L857">
        <v>66</v>
      </c>
      <c r="M857">
        <v>502</v>
      </c>
      <c r="N857" t="s">
        <v>1529</v>
      </c>
      <c r="O857">
        <v>25.780886800000001</v>
      </c>
      <c r="P857">
        <v>-80.136664499999995</v>
      </c>
      <c r="Q857">
        <v>0.39167534547947613</v>
      </c>
    </row>
    <row r="858" spans="1:17" hidden="1" x14ac:dyDescent="0.3">
      <c r="A858" t="s">
        <v>396</v>
      </c>
      <c r="B858" t="s">
        <v>1530</v>
      </c>
      <c r="C858" t="s">
        <v>695</v>
      </c>
      <c r="D858" t="s">
        <v>689</v>
      </c>
      <c r="E858">
        <v>33139</v>
      </c>
      <c r="F858">
        <v>420000</v>
      </c>
      <c r="G858">
        <v>1</v>
      </c>
      <c r="H858">
        <v>1</v>
      </c>
      <c r="I858">
        <v>743</v>
      </c>
      <c r="K858">
        <v>1945</v>
      </c>
      <c r="L858">
        <v>41</v>
      </c>
      <c r="M858">
        <v>565</v>
      </c>
      <c r="N858" t="s">
        <v>1531</v>
      </c>
      <c r="O858">
        <v>25.780886800000001</v>
      </c>
      <c r="P858">
        <v>-80.136664499999995</v>
      </c>
      <c r="Q858">
        <v>0.39167534547947613</v>
      </c>
    </row>
    <row r="859" spans="1:17" hidden="1" x14ac:dyDescent="0.3">
      <c r="A859" t="s">
        <v>396</v>
      </c>
      <c r="B859" t="s">
        <v>1532</v>
      </c>
      <c r="C859" t="s">
        <v>695</v>
      </c>
      <c r="D859" t="s">
        <v>689</v>
      </c>
      <c r="E859">
        <v>33139</v>
      </c>
      <c r="F859">
        <v>385000</v>
      </c>
      <c r="G859">
        <v>1</v>
      </c>
      <c r="H859">
        <v>2</v>
      </c>
      <c r="I859">
        <v>792</v>
      </c>
      <c r="K859">
        <v>1970</v>
      </c>
      <c r="L859">
        <v>2</v>
      </c>
      <c r="M859">
        <v>486</v>
      </c>
      <c r="N859" t="s">
        <v>1533</v>
      </c>
      <c r="O859">
        <v>25.7807824</v>
      </c>
      <c r="P859">
        <v>-80.138863599999993</v>
      </c>
      <c r="Q859">
        <v>0.42981474608437198</v>
      </c>
    </row>
    <row r="860" spans="1:17" hidden="1" x14ac:dyDescent="0.3">
      <c r="A860" t="s">
        <v>396</v>
      </c>
      <c r="B860" t="s">
        <v>1534</v>
      </c>
      <c r="C860" t="s">
        <v>695</v>
      </c>
      <c r="D860" t="s">
        <v>689</v>
      </c>
      <c r="E860">
        <v>33139</v>
      </c>
      <c r="F860">
        <v>2600000</v>
      </c>
      <c r="G860">
        <v>2</v>
      </c>
      <c r="H860">
        <v>2.5</v>
      </c>
      <c r="I860">
        <v>1407</v>
      </c>
      <c r="K860">
        <v>2001</v>
      </c>
      <c r="L860">
        <v>4</v>
      </c>
      <c r="M860">
        <v>1848</v>
      </c>
      <c r="N860" t="s">
        <v>1135</v>
      </c>
      <c r="O860">
        <v>25.768712000000001</v>
      </c>
      <c r="P860">
        <v>-80.13767</v>
      </c>
      <c r="Q860">
        <v>0.47308696241676462</v>
      </c>
    </row>
    <row r="861" spans="1:17" hidden="1" x14ac:dyDescent="0.3">
      <c r="A861" t="s">
        <v>396</v>
      </c>
      <c r="B861" t="s">
        <v>1537</v>
      </c>
      <c r="C861" t="s">
        <v>695</v>
      </c>
      <c r="D861" t="s">
        <v>689</v>
      </c>
      <c r="E861">
        <v>33139</v>
      </c>
      <c r="F861">
        <v>3400000</v>
      </c>
      <c r="G861">
        <v>3</v>
      </c>
      <c r="H861">
        <v>2.5</v>
      </c>
      <c r="I861">
        <v>2010</v>
      </c>
      <c r="K861">
        <v>1983</v>
      </c>
      <c r="L861">
        <v>29</v>
      </c>
      <c r="M861">
        <v>1692</v>
      </c>
      <c r="N861" t="s">
        <v>1538</v>
      </c>
      <c r="O861">
        <v>25.789761500000001</v>
      </c>
      <c r="P861">
        <v>-80.173952200000002</v>
      </c>
      <c r="Q861">
        <v>1.4039993561384021</v>
      </c>
    </row>
    <row r="862" spans="1:17" hidden="1" x14ac:dyDescent="0.3">
      <c r="A862" t="s">
        <v>396</v>
      </c>
      <c r="B862" t="s">
        <v>1539</v>
      </c>
      <c r="C862" t="s">
        <v>695</v>
      </c>
      <c r="D862" t="s">
        <v>689</v>
      </c>
      <c r="E862">
        <v>33139</v>
      </c>
      <c r="F862">
        <v>1475000</v>
      </c>
      <c r="G862">
        <v>1</v>
      </c>
      <c r="H862">
        <v>1.5</v>
      </c>
      <c r="I862">
        <v>1030</v>
      </c>
      <c r="K862">
        <v>1983</v>
      </c>
      <c r="L862">
        <v>27</v>
      </c>
      <c r="M862">
        <v>1432</v>
      </c>
      <c r="N862" t="s">
        <v>1540</v>
      </c>
      <c r="O862">
        <v>25.789761500000001</v>
      </c>
      <c r="P862">
        <v>-80.173952200000002</v>
      </c>
      <c r="Q862">
        <v>1.4039993561384021</v>
      </c>
    </row>
    <row r="863" spans="1:17" hidden="1" x14ac:dyDescent="0.3">
      <c r="A863" t="s">
        <v>396</v>
      </c>
      <c r="B863" t="s">
        <v>1541</v>
      </c>
      <c r="C863" t="s">
        <v>695</v>
      </c>
      <c r="D863" t="s">
        <v>689</v>
      </c>
      <c r="E863">
        <v>33139</v>
      </c>
      <c r="F863">
        <v>320000</v>
      </c>
      <c r="G863">
        <v>1</v>
      </c>
      <c r="H863">
        <v>1</v>
      </c>
      <c r="I863">
        <v>852</v>
      </c>
      <c r="K863">
        <v>1968</v>
      </c>
      <c r="L863">
        <v>24</v>
      </c>
      <c r="M863">
        <v>376</v>
      </c>
      <c r="N863" t="s">
        <v>1542</v>
      </c>
      <c r="O863">
        <v>25.780864900000001</v>
      </c>
      <c r="P863">
        <v>-80.142727500000007</v>
      </c>
      <c r="Q863">
        <v>0.58696968679921957</v>
      </c>
    </row>
    <row r="864" spans="1:17" hidden="1" x14ac:dyDescent="0.3">
      <c r="A864" t="s">
        <v>396</v>
      </c>
      <c r="B864" t="s">
        <v>1543</v>
      </c>
      <c r="C864" t="s">
        <v>695</v>
      </c>
      <c r="D864" t="s">
        <v>689</v>
      </c>
      <c r="E864">
        <v>33139</v>
      </c>
      <c r="F864">
        <v>849000</v>
      </c>
      <c r="G864">
        <v>2</v>
      </c>
      <c r="H864">
        <v>2</v>
      </c>
      <c r="I864">
        <v>1197</v>
      </c>
      <c r="K864">
        <v>1968</v>
      </c>
      <c r="L864">
        <v>35</v>
      </c>
      <c r="M864">
        <v>709</v>
      </c>
      <c r="N864" t="s">
        <v>1544</v>
      </c>
      <c r="O864">
        <v>25.780864900000001</v>
      </c>
      <c r="P864">
        <v>-80.142727500000007</v>
      </c>
      <c r="Q864">
        <v>0.58696968679921957</v>
      </c>
    </row>
    <row r="865" spans="1:17" hidden="1" x14ac:dyDescent="0.3">
      <c r="A865" t="s">
        <v>396</v>
      </c>
      <c r="B865" t="s">
        <v>1545</v>
      </c>
      <c r="C865" t="s">
        <v>695</v>
      </c>
      <c r="D865" t="s">
        <v>689</v>
      </c>
      <c r="E865">
        <v>33139</v>
      </c>
      <c r="F865">
        <v>339900</v>
      </c>
      <c r="G865">
        <v>2</v>
      </c>
      <c r="H865">
        <v>1</v>
      </c>
      <c r="I865">
        <v>660</v>
      </c>
      <c r="K865">
        <v>1935</v>
      </c>
      <c r="L865">
        <v>10</v>
      </c>
      <c r="M865">
        <v>515</v>
      </c>
      <c r="N865" t="s">
        <v>1546</v>
      </c>
      <c r="O865">
        <v>25.780867499999999</v>
      </c>
      <c r="P865">
        <v>-80.137716900000001</v>
      </c>
      <c r="Q865">
        <v>0.40662502946549983</v>
      </c>
    </row>
    <row r="866" spans="1:17" hidden="1" x14ac:dyDescent="0.3">
      <c r="A866" t="s">
        <v>396</v>
      </c>
      <c r="B866" t="s">
        <v>1547</v>
      </c>
      <c r="C866" t="s">
        <v>695</v>
      </c>
      <c r="D866" t="s">
        <v>689</v>
      </c>
      <c r="E866">
        <v>33139</v>
      </c>
      <c r="F866">
        <v>3000000</v>
      </c>
      <c r="G866">
        <v>2</v>
      </c>
      <c r="H866">
        <v>2</v>
      </c>
      <c r="I866">
        <v>1213</v>
      </c>
      <c r="K866">
        <v>2004</v>
      </c>
      <c r="L866">
        <v>1</v>
      </c>
      <c r="M866">
        <v>2473</v>
      </c>
      <c r="N866" t="s">
        <v>1548</v>
      </c>
      <c r="O866">
        <v>25.7954398</v>
      </c>
      <c r="P866">
        <v>-80.128050400000006</v>
      </c>
      <c r="Q866">
        <v>1.392392840477956</v>
      </c>
    </row>
    <row r="867" spans="1:17" hidden="1" x14ac:dyDescent="0.3">
      <c r="A867" t="s">
        <v>396</v>
      </c>
      <c r="B867" t="s">
        <v>1549</v>
      </c>
      <c r="C867" t="s">
        <v>695</v>
      </c>
      <c r="D867" t="s">
        <v>689</v>
      </c>
      <c r="E867">
        <v>33139</v>
      </c>
      <c r="F867">
        <v>4500000</v>
      </c>
      <c r="G867">
        <v>2</v>
      </c>
      <c r="H867">
        <v>2</v>
      </c>
      <c r="I867">
        <v>1279</v>
      </c>
      <c r="K867">
        <v>2005</v>
      </c>
      <c r="L867">
        <v>10</v>
      </c>
      <c r="M867">
        <v>3518</v>
      </c>
      <c r="N867" t="s">
        <v>1550</v>
      </c>
      <c r="O867">
        <v>25.7954398</v>
      </c>
      <c r="P867">
        <v>-80.128050400000006</v>
      </c>
      <c r="Q867">
        <v>1.392392840477956</v>
      </c>
    </row>
    <row r="868" spans="1:17" hidden="1" x14ac:dyDescent="0.3">
      <c r="A868" t="s">
        <v>396</v>
      </c>
      <c r="B868" t="s">
        <v>1551</v>
      </c>
      <c r="C868" t="s">
        <v>695</v>
      </c>
      <c r="D868" t="s">
        <v>689</v>
      </c>
      <c r="E868">
        <v>33139</v>
      </c>
      <c r="F868">
        <v>2950000</v>
      </c>
      <c r="G868">
        <v>2</v>
      </c>
      <c r="H868">
        <v>2</v>
      </c>
      <c r="I868">
        <v>1237</v>
      </c>
      <c r="K868">
        <v>2004</v>
      </c>
      <c r="L868">
        <v>21</v>
      </c>
      <c r="M868">
        <v>2385</v>
      </c>
      <c r="N868" t="s">
        <v>1552</v>
      </c>
      <c r="O868">
        <v>25.7954398</v>
      </c>
      <c r="P868">
        <v>-80.128050400000006</v>
      </c>
      <c r="Q868">
        <v>1.392392840477956</v>
      </c>
    </row>
    <row r="869" spans="1:17" hidden="1" x14ac:dyDescent="0.3">
      <c r="A869" t="s">
        <v>396</v>
      </c>
      <c r="B869" t="s">
        <v>1553</v>
      </c>
      <c r="C869" t="s">
        <v>695</v>
      </c>
      <c r="D869" t="s">
        <v>689</v>
      </c>
      <c r="E869">
        <v>33139</v>
      </c>
      <c r="F869">
        <v>500000</v>
      </c>
      <c r="G869">
        <v>1</v>
      </c>
      <c r="H869">
        <v>1</v>
      </c>
      <c r="I869">
        <v>660</v>
      </c>
      <c r="K869">
        <v>1959</v>
      </c>
      <c r="L869">
        <v>48</v>
      </c>
      <c r="M869">
        <v>758</v>
      </c>
      <c r="N869" t="s">
        <v>1554</v>
      </c>
      <c r="O869">
        <v>25.770007100000001</v>
      </c>
      <c r="P869">
        <v>-80.133747299999996</v>
      </c>
      <c r="Q869">
        <v>0.38346586586377351</v>
      </c>
    </row>
    <row r="870" spans="1:17" hidden="1" x14ac:dyDescent="0.3">
      <c r="A870" t="s">
        <v>396</v>
      </c>
      <c r="B870" t="s">
        <v>1555</v>
      </c>
      <c r="C870" t="s">
        <v>695</v>
      </c>
      <c r="D870" t="s">
        <v>689</v>
      </c>
      <c r="E870">
        <v>33139</v>
      </c>
      <c r="F870">
        <v>399000</v>
      </c>
      <c r="G870">
        <v>2</v>
      </c>
      <c r="H870">
        <v>1.5</v>
      </c>
      <c r="I870">
        <v>800</v>
      </c>
      <c r="K870">
        <v>1925</v>
      </c>
      <c r="L870">
        <v>43</v>
      </c>
      <c r="M870">
        <v>499</v>
      </c>
      <c r="N870" t="s">
        <v>1556</v>
      </c>
      <c r="O870">
        <v>25.781232200000002</v>
      </c>
      <c r="P870">
        <v>-80.133677300000002</v>
      </c>
      <c r="Q870">
        <v>0.42700185743306984</v>
      </c>
    </row>
    <row r="871" spans="1:17" hidden="1" x14ac:dyDescent="0.3">
      <c r="A871" t="s">
        <v>396</v>
      </c>
      <c r="B871" t="s">
        <v>1557</v>
      </c>
      <c r="C871" t="s">
        <v>695</v>
      </c>
      <c r="D871" t="s">
        <v>689</v>
      </c>
      <c r="E871">
        <v>33139</v>
      </c>
      <c r="F871">
        <v>275000</v>
      </c>
      <c r="G871">
        <v>1</v>
      </c>
      <c r="H871">
        <v>1</v>
      </c>
      <c r="I871">
        <v>550</v>
      </c>
      <c r="K871">
        <v>1925</v>
      </c>
      <c r="L871">
        <v>70</v>
      </c>
      <c r="M871">
        <v>500</v>
      </c>
      <c r="N871" t="s">
        <v>1246</v>
      </c>
      <c r="O871">
        <v>25.781232200000002</v>
      </c>
      <c r="P871">
        <v>-80.133677300000002</v>
      </c>
      <c r="Q871">
        <v>0.42700185743306984</v>
      </c>
    </row>
    <row r="872" spans="1:17" hidden="1" x14ac:dyDescent="0.3">
      <c r="A872" t="s">
        <v>396</v>
      </c>
      <c r="B872" t="s">
        <v>1558</v>
      </c>
      <c r="C872" t="s">
        <v>695</v>
      </c>
      <c r="D872" t="s">
        <v>689</v>
      </c>
      <c r="E872">
        <v>33139</v>
      </c>
      <c r="F872">
        <v>425000</v>
      </c>
      <c r="G872">
        <v>2</v>
      </c>
      <c r="H872">
        <v>2</v>
      </c>
      <c r="I872">
        <v>760</v>
      </c>
      <c r="K872">
        <v>1925</v>
      </c>
      <c r="L872">
        <v>2</v>
      </c>
      <c r="M872">
        <v>559</v>
      </c>
      <c r="N872" t="s">
        <v>422</v>
      </c>
      <c r="O872">
        <v>25.781232200000002</v>
      </c>
      <c r="P872">
        <v>-80.133677300000002</v>
      </c>
      <c r="Q872">
        <v>0.42700185743306984</v>
      </c>
    </row>
    <row r="873" spans="1:17" hidden="1" x14ac:dyDescent="0.3">
      <c r="A873" t="s">
        <v>396</v>
      </c>
      <c r="B873" t="s">
        <v>1559</v>
      </c>
      <c r="C873" t="s">
        <v>695</v>
      </c>
      <c r="D873" t="s">
        <v>689</v>
      </c>
      <c r="E873">
        <v>33139</v>
      </c>
      <c r="F873">
        <v>795000</v>
      </c>
      <c r="G873">
        <v>1</v>
      </c>
      <c r="H873">
        <v>1.5</v>
      </c>
      <c r="I873">
        <v>714</v>
      </c>
      <c r="K873">
        <v>2022</v>
      </c>
      <c r="L873">
        <v>51</v>
      </c>
      <c r="M873">
        <v>1113</v>
      </c>
      <c r="N873" t="s">
        <v>1560</v>
      </c>
      <c r="O873">
        <v>25.787073100000001</v>
      </c>
      <c r="P873">
        <v>-80.139173299999996</v>
      </c>
      <c r="Q873">
        <v>0.84332734709235035</v>
      </c>
    </row>
    <row r="874" spans="1:17" hidden="1" x14ac:dyDescent="0.3">
      <c r="A874" t="s">
        <v>396</v>
      </c>
      <c r="B874" t="s">
        <v>1561</v>
      </c>
      <c r="C874" t="s">
        <v>695</v>
      </c>
      <c r="D874" t="s">
        <v>689</v>
      </c>
      <c r="E874">
        <v>33139</v>
      </c>
      <c r="F874">
        <v>329000</v>
      </c>
      <c r="G874">
        <v>1</v>
      </c>
      <c r="H874">
        <v>1.5</v>
      </c>
      <c r="I874">
        <v>660</v>
      </c>
      <c r="K874">
        <v>1977</v>
      </c>
      <c r="L874">
        <v>41</v>
      </c>
      <c r="M874">
        <v>498</v>
      </c>
      <c r="N874" t="s">
        <v>545</v>
      </c>
      <c r="O874">
        <v>25.781243</v>
      </c>
      <c r="P874">
        <v>-80.139389399999999</v>
      </c>
      <c r="Q874">
        <v>0.47352264814183376</v>
      </c>
    </row>
    <row r="875" spans="1:17" hidden="1" x14ac:dyDescent="0.3">
      <c r="A875" t="s">
        <v>396</v>
      </c>
      <c r="B875" t="s">
        <v>1562</v>
      </c>
      <c r="C875" t="s">
        <v>695</v>
      </c>
      <c r="D875" t="s">
        <v>689</v>
      </c>
      <c r="E875">
        <v>33139</v>
      </c>
      <c r="F875">
        <v>280000</v>
      </c>
      <c r="G875">
        <v>1</v>
      </c>
      <c r="H875">
        <v>1</v>
      </c>
      <c r="I875">
        <v>422</v>
      </c>
      <c r="K875">
        <v>2016</v>
      </c>
      <c r="L875">
        <v>19</v>
      </c>
      <c r="M875">
        <v>664</v>
      </c>
      <c r="N875" t="s">
        <v>1563</v>
      </c>
      <c r="O875">
        <v>25.7813552</v>
      </c>
      <c r="P875">
        <v>-80.134811400000004</v>
      </c>
      <c r="Q875">
        <v>0.42126706453624441</v>
      </c>
    </row>
    <row r="876" spans="1:17" hidden="1" x14ac:dyDescent="0.3">
      <c r="A876" t="s">
        <v>396</v>
      </c>
      <c r="B876" t="s">
        <v>1564</v>
      </c>
      <c r="C876" t="s">
        <v>695</v>
      </c>
      <c r="D876" t="s">
        <v>689</v>
      </c>
      <c r="E876">
        <v>33139</v>
      </c>
      <c r="F876">
        <v>404000</v>
      </c>
      <c r="G876">
        <v>1</v>
      </c>
      <c r="H876">
        <v>1.5</v>
      </c>
      <c r="I876">
        <v>723</v>
      </c>
      <c r="K876">
        <v>1979</v>
      </c>
      <c r="L876">
        <v>36</v>
      </c>
      <c r="M876">
        <v>559</v>
      </c>
      <c r="N876" t="s">
        <v>1565</v>
      </c>
      <c r="O876">
        <v>25.7812664</v>
      </c>
      <c r="P876">
        <v>-80.142037299999998</v>
      </c>
      <c r="Q876">
        <v>0.57479667808781953</v>
      </c>
    </row>
    <row r="877" spans="1:17" hidden="1" x14ac:dyDescent="0.3">
      <c r="A877" t="s">
        <v>396</v>
      </c>
      <c r="B877" t="s">
        <v>1566</v>
      </c>
      <c r="C877" t="s">
        <v>695</v>
      </c>
      <c r="D877" t="s">
        <v>689</v>
      </c>
      <c r="E877">
        <v>33139</v>
      </c>
      <c r="F877">
        <v>330000</v>
      </c>
      <c r="G877">
        <v>1</v>
      </c>
      <c r="H877">
        <v>1</v>
      </c>
      <c r="I877">
        <v>578</v>
      </c>
      <c r="K877">
        <v>1979</v>
      </c>
      <c r="L877">
        <v>8</v>
      </c>
      <c r="M877">
        <v>571</v>
      </c>
      <c r="N877" t="s">
        <v>441</v>
      </c>
      <c r="O877">
        <v>25.7812664</v>
      </c>
      <c r="P877">
        <v>-80.142037299999998</v>
      </c>
      <c r="Q877">
        <v>0.57479667808781953</v>
      </c>
    </row>
    <row r="878" spans="1:17" hidden="1" x14ac:dyDescent="0.3">
      <c r="A878" t="s">
        <v>396</v>
      </c>
      <c r="B878" t="s">
        <v>1567</v>
      </c>
      <c r="C878" t="s">
        <v>695</v>
      </c>
      <c r="D878" t="s">
        <v>689</v>
      </c>
      <c r="E878">
        <v>33139</v>
      </c>
      <c r="F878">
        <v>395000</v>
      </c>
      <c r="G878">
        <v>1</v>
      </c>
      <c r="H878">
        <v>1</v>
      </c>
      <c r="I878">
        <v>440</v>
      </c>
      <c r="K878">
        <v>1964</v>
      </c>
      <c r="L878">
        <v>7</v>
      </c>
      <c r="M878">
        <v>898</v>
      </c>
      <c r="N878" t="s">
        <v>1568</v>
      </c>
      <c r="O878">
        <v>25.781127600000001</v>
      </c>
      <c r="P878">
        <v>-80.130798499999997</v>
      </c>
      <c r="Q878">
        <v>0.42143605065355927</v>
      </c>
    </row>
    <row r="879" spans="1:17" hidden="1" x14ac:dyDescent="0.3">
      <c r="A879" t="s">
        <v>396</v>
      </c>
      <c r="B879" t="s">
        <v>1569</v>
      </c>
      <c r="C879" t="s">
        <v>695</v>
      </c>
      <c r="D879" t="s">
        <v>689</v>
      </c>
      <c r="E879">
        <v>33139</v>
      </c>
      <c r="F879">
        <v>249000</v>
      </c>
      <c r="G879">
        <v>1</v>
      </c>
      <c r="H879">
        <v>1</v>
      </c>
      <c r="I879">
        <v>540</v>
      </c>
      <c r="K879">
        <v>1937</v>
      </c>
      <c r="L879">
        <v>60</v>
      </c>
      <c r="M879">
        <v>461</v>
      </c>
      <c r="N879" t="s">
        <v>1570</v>
      </c>
      <c r="O879">
        <v>25.781613799999999</v>
      </c>
      <c r="P879">
        <v>-80.135946599999997</v>
      </c>
      <c r="Q879">
        <v>0.43680103063652775</v>
      </c>
    </row>
    <row r="880" spans="1:17" hidden="1" x14ac:dyDescent="0.3">
      <c r="A880" t="s">
        <v>396</v>
      </c>
      <c r="B880" t="s">
        <v>1571</v>
      </c>
      <c r="C880" t="s">
        <v>695</v>
      </c>
      <c r="D880" t="s">
        <v>689</v>
      </c>
      <c r="E880">
        <v>33139</v>
      </c>
      <c r="F880">
        <v>599000</v>
      </c>
      <c r="G880">
        <v>1</v>
      </c>
      <c r="H880">
        <v>1</v>
      </c>
      <c r="I880">
        <v>494</v>
      </c>
      <c r="K880">
        <v>2005</v>
      </c>
      <c r="L880">
        <v>47</v>
      </c>
      <c r="M880">
        <v>1213</v>
      </c>
      <c r="N880" t="s">
        <v>1572</v>
      </c>
      <c r="O880">
        <v>25.781326</v>
      </c>
      <c r="P880">
        <v>-80.130689399999994</v>
      </c>
      <c r="Q880">
        <v>0.43265985567202758</v>
      </c>
    </row>
    <row r="881" spans="1:17" hidden="1" x14ac:dyDescent="0.3">
      <c r="A881" t="s">
        <v>396</v>
      </c>
      <c r="B881" t="s">
        <v>1573</v>
      </c>
      <c r="C881" t="s">
        <v>695</v>
      </c>
      <c r="D881" t="s">
        <v>689</v>
      </c>
      <c r="E881">
        <v>33139</v>
      </c>
      <c r="F881">
        <v>495000</v>
      </c>
      <c r="G881">
        <v>1</v>
      </c>
      <c r="H881">
        <v>1</v>
      </c>
      <c r="I881">
        <v>474</v>
      </c>
      <c r="K881">
        <v>2005</v>
      </c>
      <c r="L881">
        <v>36</v>
      </c>
      <c r="M881">
        <v>1044</v>
      </c>
      <c r="N881" t="s">
        <v>1220</v>
      </c>
      <c r="O881">
        <v>25.781326</v>
      </c>
      <c r="P881">
        <v>-80.130689399999994</v>
      </c>
      <c r="Q881">
        <v>0.43265985567202758</v>
      </c>
    </row>
    <row r="882" spans="1:17" hidden="1" x14ac:dyDescent="0.3">
      <c r="A882" t="s">
        <v>396</v>
      </c>
      <c r="B882" t="s">
        <v>1574</v>
      </c>
      <c r="C882" t="s">
        <v>695</v>
      </c>
      <c r="D882" t="s">
        <v>689</v>
      </c>
      <c r="E882">
        <v>33139</v>
      </c>
      <c r="F882">
        <v>369000</v>
      </c>
      <c r="G882">
        <v>1</v>
      </c>
      <c r="H882">
        <v>1</v>
      </c>
      <c r="I882">
        <v>470</v>
      </c>
      <c r="K882">
        <v>1934</v>
      </c>
      <c r="L882">
        <v>30</v>
      </c>
      <c r="M882">
        <v>785</v>
      </c>
      <c r="N882" t="s">
        <v>1575</v>
      </c>
      <c r="O882">
        <v>25.781509</v>
      </c>
      <c r="P882">
        <v>-80.130689399999994</v>
      </c>
      <c r="Q882">
        <v>0.44484222309415533</v>
      </c>
    </row>
    <row r="883" spans="1:17" hidden="1" x14ac:dyDescent="0.3">
      <c r="A883" t="s">
        <v>396</v>
      </c>
      <c r="B883" t="s">
        <v>1576</v>
      </c>
      <c r="C883" t="s">
        <v>695</v>
      </c>
      <c r="D883" t="s">
        <v>689</v>
      </c>
      <c r="E883">
        <v>33139</v>
      </c>
      <c r="F883">
        <v>980000</v>
      </c>
      <c r="G883">
        <v>2</v>
      </c>
      <c r="H883">
        <v>2</v>
      </c>
      <c r="I883">
        <v>1238</v>
      </c>
      <c r="K883">
        <v>1972</v>
      </c>
      <c r="L883">
        <v>29</v>
      </c>
      <c r="M883">
        <v>792</v>
      </c>
      <c r="N883" t="s">
        <v>1577</v>
      </c>
      <c r="O883">
        <v>25.789534199999999</v>
      </c>
      <c r="P883">
        <v>-80.147786499999995</v>
      </c>
      <c r="Q883">
        <v>1.2418878027924789</v>
      </c>
    </row>
    <row r="884" spans="1:17" hidden="1" x14ac:dyDescent="0.3">
      <c r="A884" t="s">
        <v>396</v>
      </c>
      <c r="B884" t="s">
        <v>1578</v>
      </c>
      <c r="C884" t="s">
        <v>695</v>
      </c>
      <c r="D884" t="s">
        <v>689</v>
      </c>
      <c r="E884">
        <v>33139</v>
      </c>
      <c r="F884">
        <v>850000</v>
      </c>
      <c r="G884">
        <v>1</v>
      </c>
      <c r="H884">
        <v>1.5</v>
      </c>
      <c r="I884">
        <v>826</v>
      </c>
      <c r="K884">
        <v>2004</v>
      </c>
      <c r="L884">
        <v>63</v>
      </c>
      <c r="M884">
        <v>1029</v>
      </c>
      <c r="N884" t="s">
        <v>1579</v>
      </c>
      <c r="O884">
        <v>25.770626</v>
      </c>
      <c r="P884">
        <v>-80.135443800000004</v>
      </c>
      <c r="Q884">
        <v>0.32310833405902883</v>
      </c>
    </row>
    <row r="885" spans="1:17" hidden="1" x14ac:dyDescent="0.3">
      <c r="A885" t="s">
        <v>396</v>
      </c>
      <c r="B885" t="s">
        <v>1580</v>
      </c>
      <c r="C885" t="s">
        <v>695</v>
      </c>
      <c r="D885" t="s">
        <v>689</v>
      </c>
      <c r="E885">
        <v>33139</v>
      </c>
      <c r="F885">
        <v>1295000</v>
      </c>
      <c r="G885">
        <v>2</v>
      </c>
      <c r="H885">
        <v>2</v>
      </c>
      <c r="I885">
        <v>1196</v>
      </c>
      <c r="K885">
        <v>2004</v>
      </c>
      <c r="L885">
        <v>36</v>
      </c>
      <c r="M885">
        <v>1083</v>
      </c>
      <c r="N885" t="s">
        <v>1581</v>
      </c>
      <c r="O885">
        <v>25.770626</v>
      </c>
      <c r="P885">
        <v>-80.135443800000004</v>
      </c>
      <c r="Q885">
        <v>0.32310833405902883</v>
      </c>
    </row>
    <row r="886" spans="1:17" hidden="1" x14ac:dyDescent="0.3">
      <c r="A886" t="s">
        <v>396</v>
      </c>
      <c r="B886" t="s">
        <v>1582</v>
      </c>
      <c r="C886" t="s">
        <v>695</v>
      </c>
      <c r="D886" t="s">
        <v>689</v>
      </c>
      <c r="E886">
        <v>33139</v>
      </c>
      <c r="F886">
        <v>645000</v>
      </c>
      <c r="G886">
        <v>1</v>
      </c>
      <c r="H886">
        <v>1</v>
      </c>
      <c r="I886">
        <v>696</v>
      </c>
      <c r="K886">
        <v>2008</v>
      </c>
      <c r="L886">
        <v>60</v>
      </c>
      <c r="M886">
        <v>927</v>
      </c>
      <c r="N886" t="s">
        <v>1583</v>
      </c>
      <c r="O886">
        <v>25.7817857</v>
      </c>
      <c r="P886">
        <v>-80.142814700000002</v>
      </c>
      <c r="Q886">
        <v>0.63431238567956472</v>
      </c>
    </row>
    <row r="887" spans="1:17" hidden="1" x14ac:dyDescent="0.3">
      <c r="A887" t="s">
        <v>396</v>
      </c>
      <c r="B887" t="s">
        <v>1584</v>
      </c>
      <c r="C887" t="s">
        <v>695</v>
      </c>
      <c r="D887" t="s">
        <v>689</v>
      </c>
      <c r="E887">
        <v>33139</v>
      </c>
      <c r="F887">
        <v>500000</v>
      </c>
      <c r="G887">
        <v>1</v>
      </c>
      <c r="H887">
        <v>1</v>
      </c>
      <c r="I887">
        <v>610</v>
      </c>
      <c r="K887">
        <v>1964</v>
      </c>
      <c r="L887">
        <v>9</v>
      </c>
      <c r="M887">
        <v>820</v>
      </c>
      <c r="N887" t="s">
        <v>1153</v>
      </c>
      <c r="O887">
        <v>25.7817857</v>
      </c>
      <c r="P887">
        <v>-80.142814700000002</v>
      </c>
      <c r="Q887">
        <v>0.63431238567956472</v>
      </c>
    </row>
    <row r="888" spans="1:17" hidden="1" x14ac:dyDescent="0.3">
      <c r="A888" t="s">
        <v>396</v>
      </c>
      <c r="B888" t="s">
        <v>1585</v>
      </c>
      <c r="C888" t="s">
        <v>695</v>
      </c>
      <c r="D888" t="s">
        <v>689</v>
      </c>
      <c r="E888">
        <v>33139</v>
      </c>
      <c r="F888">
        <v>3120000</v>
      </c>
      <c r="G888">
        <v>2</v>
      </c>
      <c r="H888">
        <v>2</v>
      </c>
      <c r="I888">
        <v>1159</v>
      </c>
      <c r="K888">
        <v>1964</v>
      </c>
      <c r="L888">
        <v>10</v>
      </c>
      <c r="M888">
        <v>2692</v>
      </c>
      <c r="N888" t="s">
        <v>1440</v>
      </c>
      <c r="O888">
        <v>25.7817857</v>
      </c>
      <c r="P888">
        <v>-80.142814700000002</v>
      </c>
      <c r="Q888">
        <v>0.63431238567956472</v>
      </c>
    </row>
    <row r="889" spans="1:17" hidden="1" x14ac:dyDescent="0.3">
      <c r="A889" t="s">
        <v>396</v>
      </c>
      <c r="B889" t="s">
        <v>1586</v>
      </c>
      <c r="C889" t="s">
        <v>695</v>
      </c>
      <c r="D889" t="s">
        <v>689</v>
      </c>
      <c r="E889">
        <v>33139</v>
      </c>
      <c r="F889">
        <v>295000</v>
      </c>
      <c r="G889">
        <v>1</v>
      </c>
      <c r="H889">
        <v>1</v>
      </c>
      <c r="I889">
        <v>671</v>
      </c>
      <c r="K889">
        <v>1968</v>
      </c>
      <c r="L889">
        <v>18</v>
      </c>
      <c r="M889">
        <v>440</v>
      </c>
      <c r="N889" t="s">
        <v>1131</v>
      </c>
      <c r="O889">
        <v>25.781516799999999</v>
      </c>
      <c r="P889">
        <v>-80.140521300000003</v>
      </c>
      <c r="Q889">
        <v>0.52753279649026807</v>
      </c>
    </row>
    <row r="890" spans="1:17" hidden="1" x14ac:dyDescent="0.3">
      <c r="A890" t="s">
        <v>396</v>
      </c>
      <c r="B890" t="s">
        <v>1587</v>
      </c>
      <c r="C890" t="s">
        <v>695</v>
      </c>
      <c r="D890" t="s">
        <v>689</v>
      </c>
      <c r="E890">
        <v>33139</v>
      </c>
      <c r="F890">
        <v>360000</v>
      </c>
      <c r="G890">
        <v>1</v>
      </c>
      <c r="H890">
        <v>1.5</v>
      </c>
      <c r="I890">
        <v>792</v>
      </c>
      <c r="K890">
        <v>1968</v>
      </c>
      <c r="L890">
        <v>61</v>
      </c>
      <c r="M890">
        <v>455</v>
      </c>
      <c r="N890" t="s">
        <v>684</v>
      </c>
      <c r="O890">
        <v>25.781516799999999</v>
      </c>
      <c r="P890">
        <v>-80.140521300000003</v>
      </c>
      <c r="Q890">
        <v>0.52753279649026807</v>
      </c>
    </row>
    <row r="891" spans="1:17" hidden="1" x14ac:dyDescent="0.3">
      <c r="A891" t="s">
        <v>396</v>
      </c>
      <c r="B891" t="s">
        <v>1588</v>
      </c>
      <c r="C891" t="s">
        <v>695</v>
      </c>
      <c r="D891" t="s">
        <v>689</v>
      </c>
      <c r="E891">
        <v>33139</v>
      </c>
      <c r="F891">
        <v>535000</v>
      </c>
      <c r="G891">
        <v>2</v>
      </c>
      <c r="H891">
        <v>2</v>
      </c>
      <c r="I891">
        <v>980</v>
      </c>
      <c r="K891">
        <v>1981</v>
      </c>
      <c r="L891">
        <v>14</v>
      </c>
      <c r="M891">
        <v>546</v>
      </c>
      <c r="N891" t="s">
        <v>1589</v>
      </c>
      <c r="O891">
        <v>25.782666200000001</v>
      </c>
      <c r="P891">
        <v>-80.1315618</v>
      </c>
      <c r="Q891">
        <v>0.53721219074098148</v>
      </c>
    </row>
    <row r="892" spans="1:17" hidden="1" x14ac:dyDescent="0.3">
      <c r="A892" t="s">
        <v>396</v>
      </c>
      <c r="B892" t="s">
        <v>1590</v>
      </c>
      <c r="C892" t="s">
        <v>695</v>
      </c>
      <c r="D892" t="s">
        <v>689</v>
      </c>
      <c r="E892">
        <v>33139</v>
      </c>
      <c r="F892">
        <v>325000</v>
      </c>
      <c r="G892">
        <v>1</v>
      </c>
      <c r="H892">
        <v>1</v>
      </c>
      <c r="I892">
        <v>700</v>
      </c>
      <c r="K892">
        <v>1965</v>
      </c>
      <c r="L892">
        <v>22</v>
      </c>
      <c r="M892">
        <v>464</v>
      </c>
      <c r="N892" t="s">
        <v>1591</v>
      </c>
      <c r="O892">
        <v>25.782477499999999</v>
      </c>
      <c r="P892">
        <v>-80.135408400000003</v>
      </c>
      <c r="Q892">
        <v>0.49609117831889749</v>
      </c>
    </row>
    <row r="893" spans="1:17" hidden="1" x14ac:dyDescent="0.3">
      <c r="A893" t="s">
        <v>396</v>
      </c>
      <c r="B893" t="s">
        <v>1592</v>
      </c>
      <c r="C893" t="s">
        <v>695</v>
      </c>
      <c r="D893" t="s">
        <v>689</v>
      </c>
      <c r="E893">
        <v>33139</v>
      </c>
      <c r="F893">
        <v>1280000</v>
      </c>
      <c r="G893">
        <v>3</v>
      </c>
      <c r="H893">
        <v>2</v>
      </c>
      <c r="I893">
        <v>1340</v>
      </c>
      <c r="K893">
        <v>1996</v>
      </c>
      <c r="L893">
        <v>22</v>
      </c>
      <c r="M893">
        <v>955</v>
      </c>
      <c r="N893" t="s">
        <v>1453</v>
      </c>
      <c r="O893">
        <v>25.7705701</v>
      </c>
      <c r="P893">
        <v>-80.136985300000006</v>
      </c>
      <c r="Q893">
        <v>0.33800092709428919</v>
      </c>
    </row>
    <row r="894" spans="1:17" hidden="1" x14ac:dyDescent="0.3">
      <c r="A894" t="s">
        <v>396</v>
      </c>
      <c r="B894" t="s">
        <v>1593</v>
      </c>
      <c r="C894" t="s">
        <v>695</v>
      </c>
      <c r="D894" t="s">
        <v>689</v>
      </c>
      <c r="E894">
        <v>33139</v>
      </c>
      <c r="F894">
        <v>450000</v>
      </c>
      <c r="G894">
        <v>1</v>
      </c>
      <c r="H894">
        <v>1</v>
      </c>
      <c r="I894">
        <v>837</v>
      </c>
      <c r="K894">
        <v>1965</v>
      </c>
      <c r="L894">
        <v>38</v>
      </c>
      <c r="M894">
        <v>538</v>
      </c>
      <c r="N894" t="s">
        <v>1017</v>
      </c>
      <c r="O894">
        <v>25.782980999999999</v>
      </c>
      <c r="P894">
        <v>-80.142902000000007</v>
      </c>
      <c r="Q894">
        <v>0.69864500880811353</v>
      </c>
    </row>
    <row r="895" spans="1:17" hidden="1" x14ac:dyDescent="0.3">
      <c r="A895" t="s">
        <v>396</v>
      </c>
      <c r="B895" t="s">
        <v>1594</v>
      </c>
      <c r="C895" t="s">
        <v>695</v>
      </c>
      <c r="D895" t="s">
        <v>689</v>
      </c>
      <c r="E895">
        <v>33139</v>
      </c>
      <c r="F895">
        <v>799999</v>
      </c>
      <c r="G895">
        <v>2</v>
      </c>
      <c r="H895">
        <v>2</v>
      </c>
      <c r="I895">
        <v>1071</v>
      </c>
      <c r="K895">
        <v>1965</v>
      </c>
      <c r="L895">
        <v>23</v>
      </c>
      <c r="M895">
        <v>747</v>
      </c>
      <c r="N895" t="s">
        <v>1595</v>
      </c>
      <c r="O895">
        <v>25.782980999999999</v>
      </c>
      <c r="P895">
        <v>-80.142902000000007</v>
      </c>
      <c r="Q895">
        <v>0.69864500880811353</v>
      </c>
    </row>
    <row r="896" spans="1:17" hidden="1" x14ac:dyDescent="0.3">
      <c r="A896" t="s">
        <v>396</v>
      </c>
      <c r="B896" t="s">
        <v>1596</v>
      </c>
      <c r="C896" t="s">
        <v>695</v>
      </c>
      <c r="D896" t="s">
        <v>689</v>
      </c>
      <c r="E896">
        <v>33139</v>
      </c>
      <c r="F896">
        <v>569000</v>
      </c>
      <c r="G896">
        <v>1</v>
      </c>
      <c r="H896">
        <v>1</v>
      </c>
      <c r="I896">
        <v>837</v>
      </c>
      <c r="K896">
        <v>1965</v>
      </c>
      <c r="L896">
        <v>3</v>
      </c>
      <c r="M896">
        <v>680</v>
      </c>
      <c r="N896" t="s">
        <v>1381</v>
      </c>
      <c r="O896">
        <v>25.782980999999999</v>
      </c>
      <c r="P896">
        <v>-80.142902000000007</v>
      </c>
      <c r="Q896">
        <v>0.69864500880811353</v>
      </c>
    </row>
    <row r="897" spans="1:17" hidden="1" x14ac:dyDescent="0.3">
      <c r="A897" t="s">
        <v>396</v>
      </c>
      <c r="B897" t="s">
        <v>1597</v>
      </c>
      <c r="C897" t="s">
        <v>695</v>
      </c>
      <c r="D897" t="s">
        <v>689</v>
      </c>
      <c r="E897">
        <v>33139</v>
      </c>
      <c r="F897">
        <v>590000</v>
      </c>
      <c r="G897">
        <v>1</v>
      </c>
      <c r="H897">
        <v>1.5</v>
      </c>
      <c r="I897">
        <v>990</v>
      </c>
      <c r="K897">
        <v>1965</v>
      </c>
      <c r="L897">
        <v>10</v>
      </c>
      <c r="M897">
        <v>596</v>
      </c>
      <c r="N897" t="s">
        <v>663</v>
      </c>
      <c r="O897">
        <v>25.782980999999999</v>
      </c>
      <c r="P897">
        <v>-80.142902000000007</v>
      </c>
      <c r="Q897">
        <v>0.69864500880811353</v>
      </c>
    </row>
    <row r="898" spans="1:17" hidden="1" x14ac:dyDescent="0.3">
      <c r="A898" t="s">
        <v>396</v>
      </c>
      <c r="B898" t="s">
        <v>1598</v>
      </c>
      <c r="C898" t="s">
        <v>695</v>
      </c>
      <c r="D898" t="s">
        <v>689</v>
      </c>
      <c r="E898">
        <v>33139</v>
      </c>
      <c r="F898">
        <v>395000</v>
      </c>
      <c r="G898">
        <v>1</v>
      </c>
      <c r="H898">
        <v>1</v>
      </c>
      <c r="I898">
        <v>459</v>
      </c>
      <c r="K898">
        <v>2016</v>
      </c>
      <c r="L898">
        <v>23</v>
      </c>
      <c r="M898">
        <v>861</v>
      </c>
      <c r="N898" t="s">
        <v>1529</v>
      </c>
      <c r="O898">
        <v>25.7829555</v>
      </c>
      <c r="P898">
        <v>-80.141875299999995</v>
      </c>
      <c r="Q898">
        <v>0.65747296476983452</v>
      </c>
    </row>
    <row r="899" spans="1:17" hidden="1" x14ac:dyDescent="0.3">
      <c r="A899" t="s">
        <v>396</v>
      </c>
      <c r="B899" t="s">
        <v>1599</v>
      </c>
      <c r="C899" t="s">
        <v>695</v>
      </c>
      <c r="D899" t="s">
        <v>689</v>
      </c>
      <c r="E899">
        <v>33139</v>
      </c>
      <c r="F899">
        <v>279000</v>
      </c>
      <c r="G899">
        <v>1</v>
      </c>
      <c r="H899">
        <v>1</v>
      </c>
      <c r="I899">
        <v>650</v>
      </c>
      <c r="K899">
        <v>1958</v>
      </c>
      <c r="L899">
        <v>20</v>
      </c>
      <c r="M899">
        <v>429</v>
      </c>
      <c r="N899" t="s">
        <v>465</v>
      </c>
      <c r="O899">
        <v>25.783177800000001</v>
      </c>
      <c r="P899">
        <v>-80.141410699999994</v>
      </c>
      <c r="Q899">
        <v>0.6534663698793759</v>
      </c>
    </row>
    <row r="900" spans="1:17" hidden="1" x14ac:dyDescent="0.3">
      <c r="A900" t="s">
        <v>396</v>
      </c>
      <c r="B900" t="s">
        <v>1600</v>
      </c>
      <c r="C900" t="s">
        <v>695</v>
      </c>
      <c r="D900" t="s">
        <v>689</v>
      </c>
      <c r="E900">
        <v>33139</v>
      </c>
      <c r="F900">
        <v>280000</v>
      </c>
      <c r="G900">
        <v>1</v>
      </c>
      <c r="H900">
        <v>1</v>
      </c>
      <c r="I900">
        <v>690</v>
      </c>
      <c r="K900">
        <v>1961</v>
      </c>
      <c r="L900">
        <v>35</v>
      </c>
      <c r="M900">
        <v>406</v>
      </c>
      <c r="N900" t="s">
        <v>443</v>
      </c>
      <c r="O900">
        <v>25.783445499999999</v>
      </c>
      <c r="P900">
        <v>-80.134267600000001</v>
      </c>
      <c r="Q900">
        <v>0.56890721100666886</v>
      </c>
    </row>
    <row r="901" spans="1:17" hidden="1" x14ac:dyDescent="0.3">
      <c r="A901" t="s">
        <v>396</v>
      </c>
      <c r="B901" t="s">
        <v>1601</v>
      </c>
      <c r="C901" t="s">
        <v>695</v>
      </c>
      <c r="D901" t="s">
        <v>689</v>
      </c>
      <c r="E901">
        <v>33139</v>
      </c>
      <c r="F901">
        <v>399000</v>
      </c>
      <c r="G901">
        <v>1</v>
      </c>
      <c r="H901">
        <v>1.5</v>
      </c>
      <c r="I901">
        <v>750</v>
      </c>
      <c r="K901">
        <v>1971</v>
      </c>
      <c r="L901">
        <v>42</v>
      </c>
      <c r="M901">
        <v>532</v>
      </c>
      <c r="N901" t="s">
        <v>1602</v>
      </c>
      <c r="O901">
        <v>25.783292400000001</v>
      </c>
      <c r="P901">
        <v>-80.1429811</v>
      </c>
      <c r="Q901">
        <v>0.71826420785504252</v>
      </c>
    </row>
    <row r="902" spans="1:17" hidden="1" x14ac:dyDescent="0.3">
      <c r="A902" t="s">
        <v>396</v>
      </c>
      <c r="B902" t="s">
        <v>1603</v>
      </c>
      <c r="C902" t="s">
        <v>695</v>
      </c>
      <c r="D902" t="s">
        <v>689</v>
      </c>
      <c r="E902">
        <v>33139</v>
      </c>
      <c r="F902">
        <v>3500000</v>
      </c>
      <c r="G902">
        <v>2</v>
      </c>
      <c r="H902">
        <v>2.5</v>
      </c>
      <c r="I902">
        <v>1370</v>
      </c>
      <c r="K902">
        <v>2009</v>
      </c>
      <c r="L902">
        <v>41</v>
      </c>
      <c r="M902">
        <v>2555</v>
      </c>
      <c r="N902" t="s">
        <v>1604</v>
      </c>
      <c r="O902">
        <v>25.770080100000001</v>
      </c>
      <c r="P902">
        <v>-80.1327438</v>
      </c>
      <c r="Q902">
        <v>0.40209193903557572</v>
      </c>
    </row>
    <row r="903" spans="1:17" hidden="1" x14ac:dyDescent="0.3">
      <c r="A903" t="s">
        <v>396</v>
      </c>
      <c r="B903" t="s">
        <v>1605</v>
      </c>
      <c r="C903" t="s">
        <v>695</v>
      </c>
      <c r="D903" t="s">
        <v>689</v>
      </c>
      <c r="E903">
        <v>33139</v>
      </c>
      <c r="F903">
        <v>1895000</v>
      </c>
      <c r="G903">
        <v>1</v>
      </c>
      <c r="H903">
        <v>2</v>
      </c>
      <c r="I903">
        <v>1314</v>
      </c>
      <c r="K903">
        <v>2009</v>
      </c>
      <c r="L903">
        <v>21</v>
      </c>
      <c r="M903">
        <v>1442</v>
      </c>
      <c r="N903" t="s">
        <v>1606</v>
      </c>
      <c r="O903">
        <v>25.770080100000001</v>
      </c>
      <c r="P903">
        <v>-80.1327438</v>
      </c>
      <c r="Q903">
        <v>0.40209193903557572</v>
      </c>
    </row>
    <row r="904" spans="1:17" hidden="1" x14ac:dyDescent="0.3">
      <c r="A904" t="s">
        <v>396</v>
      </c>
      <c r="B904" t="s">
        <v>1607</v>
      </c>
      <c r="C904" t="s">
        <v>695</v>
      </c>
      <c r="D904" t="s">
        <v>689</v>
      </c>
      <c r="E904">
        <v>33139</v>
      </c>
      <c r="F904">
        <v>2500000</v>
      </c>
      <c r="G904">
        <v>2</v>
      </c>
      <c r="H904">
        <v>2</v>
      </c>
      <c r="I904">
        <v>1296</v>
      </c>
      <c r="K904">
        <v>2009</v>
      </c>
      <c r="L904">
        <v>41</v>
      </c>
      <c r="M904">
        <v>1929</v>
      </c>
      <c r="N904" t="s">
        <v>1608</v>
      </c>
      <c r="O904">
        <v>25.770080100000001</v>
      </c>
      <c r="P904">
        <v>-80.1327438</v>
      </c>
      <c r="Q904">
        <v>0.40209193903557572</v>
      </c>
    </row>
    <row r="905" spans="1:17" hidden="1" x14ac:dyDescent="0.3">
      <c r="A905" t="s">
        <v>396</v>
      </c>
      <c r="B905" t="s">
        <v>1609</v>
      </c>
      <c r="C905" t="s">
        <v>695</v>
      </c>
      <c r="D905" t="s">
        <v>689</v>
      </c>
      <c r="E905">
        <v>33139</v>
      </c>
      <c r="F905">
        <v>295000</v>
      </c>
      <c r="G905">
        <v>1</v>
      </c>
      <c r="H905">
        <v>1</v>
      </c>
      <c r="I905">
        <v>718</v>
      </c>
      <c r="K905">
        <v>1974</v>
      </c>
      <c r="L905">
        <v>14</v>
      </c>
      <c r="M905">
        <v>411</v>
      </c>
      <c r="N905" t="s">
        <v>1610</v>
      </c>
      <c r="O905">
        <v>25.783760399999998</v>
      </c>
      <c r="P905">
        <v>-80.141279499999996</v>
      </c>
      <c r="Q905">
        <v>0.68310171780367401</v>
      </c>
    </row>
    <row r="906" spans="1:17" hidden="1" x14ac:dyDescent="0.3">
      <c r="A906" t="s">
        <v>396</v>
      </c>
      <c r="B906" t="s">
        <v>1611</v>
      </c>
      <c r="C906" t="s">
        <v>695</v>
      </c>
      <c r="D906" t="s">
        <v>689</v>
      </c>
      <c r="E906">
        <v>33139</v>
      </c>
      <c r="F906">
        <v>280000</v>
      </c>
      <c r="G906">
        <v>1</v>
      </c>
      <c r="H906">
        <v>1</v>
      </c>
      <c r="I906">
        <v>654</v>
      </c>
      <c r="K906">
        <v>1964</v>
      </c>
      <c r="L906">
        <v>24</v>
      </c>
      <c r="M906">
        <v>428</v>
      </c>
      <c r="N906" t="s">
        <v>1612</v>
      </c>
      <c r="O906">
        <v>25.783736600000001</v>
      </c>
      <c r="P906">
        <v>-80.143250899999998</v>
      </c>
      <c r="Q906">
        <v>0.75262651038715922</v>
      </c>
    </row>
    <row r="907" spans="1:17" hidden="1" x14ac:dyDescent="0.3">
      <c r="A907" t="s">
        <v>396</v>
      </c>
      <c r="B907" t="s">
        <v>1613</v>
      </c>
      <c r="C907" t="s">
        <v>695</v>
      </c>
      <c r="D907" t="s">
        <v>689</v>
      </c>
      <c r="E907">
        <v>33139</v>
      </c>
      <c r="F907">
        <v>279000</v>
      </c>
      <c r="G907">
        <v>1</v>
      </c>
      <c r="H907">
        <v>1</v>
      </c>
      <c r="I907">
        <v>460</v>
      </c>
      <c r="K907">
        <v>1925</v>
      </c>
      <c r="L907">
        <v>3</v>
      </c>
      <c r="M907">
        <v>607</v>
      </c>
      <c r="N907" t="s">
        <v>1614</v>
      </c>
      <c r="O907">
        <v>25.783905399999998</v>
      </c>
      <c r="P907">
        <v>-80.133578299999996</v>
      </c>
      <c r="Q907">
        <v>0.60777241238308188</v>
      </c>
    </row>
    <row r="908" spans="1:17" hidden="1" x14ac:dyDescent="0.3">
      <c r="A908" t="s">
        <v>396</v>
      </c>
      <c r="B908" t="s">
        <v>1617</v>
      </c>
      <c r="C908" t="s">
        <v>695</v>
      </c>
      <c r="D908" t="s">
        <v>689</v>
      </c>
      <c r="E908">
        <v>33139</v>
      </c>
      <c r="F908">
        <v>2450000</v>
      </c>
      <c r="G908">
        <v>2</v>
      </c>
      <c r="H908">
        <v>2.5</v>
      </c>
      <c r="I908">
        <v>1324</v>
      </c>
      <c r="K908">
        <v>2021</v>
      </c>
      <c r="L908">
        <v>43</v>
      </c>
      <c r="M908">
        <v>1850</v>
      </c>
      <c r="N908" t="s">
        <v>1618</v>
      </c>
      <c r="O908">
        <v>25.784167799999999</v>
      </c>
      <c r="P908">
        <v>-80.142514300000002</v>
      </c>
      <c r="Q908">
        <v>0.74868970447598415</v>
      </c>
    </row>
    <row r="909" spans="1:17" hidden="1" x14ac:dyDescent="0.3">
      <c r="A909" t="s">
        <v>396</v>
      </c>
      <c r="B909" t="s">
        <v>1619</v>
      </c>
      <c r="C909" t="s">
        <v>695</v>
      </c>
      <c r="D909" t="s">
        <v>689</v>
      </c>
      <c r="E909">
        <v>33139</v>
      </c>
      <c r="F909">
        <v>329000</v>
      </c>
      <c r="G909">
        <v>2</v>
      </c>
      <c r="H909">
        <v>2</v>
      </c>
      <c r="I909">
        <v>730</v>
      </c>
      <c r="K909">
        <v>1925</v>
      </c>
      <c r="L909">
        <v>22</v>
      </c>
      <c r="M909">
        <v>451</v>
      </c>
      <c r="N909" t="s">
        <v>1246</v>
      </c>
      <c r="O909">
        <v>25.784548399999998</v>
      </c>
      <c r="P909">
        <v>-80.133294100000001</v>
      </c>
      <c r="Q909">
        <v>0.65495007249430603</v>
      </c>
    </row>
    <row r="910" spans="1:17" hidden="1" x14ac:dyDescent="0.3">
      <c r="A910" t="s">
        <v>396</v>
      </c>
      <c r="B910" t="s">
        <v>1620</v>
      </c>
      <c r="C910" t="s">
        <v>695</v>
      </c>
      <c r="D910" t="s">
        <v>689</v>
      </c>
      <c r="E910">
        <v>33139</v>
      </c>
      <c r="F910">
        <v>245000</v>
      </c>
      <c r="G910">
        <v>1</v>
      </c>
      <c r="H910">
        <v>1</v>
      </c>
      <c r="I910">
        <v>390</v>
      </c>
      <c r="K910">
        <v>1925</v>
      </c>
      <c r="L910">
        <v>3</v>
      </c>
      <c r="M910">
        <v>628</v>
      </c>
      <c r="N910" t="s">
        <v>1621</v>
      </c>
      <c r="O910">
        <v>25.784548399999998</v>
      </c>
      <c r="P910">
        <v>-80.133294100000001</v>
      </c>
      <c r="Q910">
        <v>0.65495007249430603</v>
      </c>
    </row>
    <row r="911" spans="1:17" hidden="1" x14ac:dyDescent="0.3">
      <c r="A911" t="s">
        <v>396</v>
      </c>
      <c r="B911" t="s">
        <v>1622</v>
      </c>
      <c r="C911" t="s">
        <v>695</v>
      </c>
      <c r="D911" t="s">
        <v>689</v>
      </c>
      <c r="E911">
        <v>33139</v>
      </c>
      <c r="F911">
        <v>879000</v>
      </c>
      <c r="G911">
        <v>2</v>
      </c>
      <c r="H911">
        <v>2</v>
      </c>
      <c r="I911">
        <v>1084</v>
      </c>
      <c r="K911">
        <v>2001</v>
      </c>
      <c r="L911">
        <v>10</v>
      </c>
      <c r="M911">
        <v>811</v>
      </c>
      <c r="N911" t="s">
        <v>1623</v>
      </c>
      <c r="O911">
        <v>25.784955499999999</v>
      </c>
      <c r="P911">
        <v>-80.142455200000001</v>
      </c>
      <c r="Q911">
        <v>0.79186366333163627</v>
      </c>
    </row>
    <row r="912" spans="1:17" hidden="1" x14ac:dyDescent="0.3">
      <c r="A912" t="s">
        <v>396</v>
      </c>
      <c r="B912" t="s">
        <v>1624</v>
      </c>
      <c r="C912" t="s">
        <v>695</v>
      </c>
      <c r="D912" t="s">
        <v>689</v>
      </c>
      <c r="E912">
        <v>33139</v>
      </c>
      <c r="F912">
        <v>350000</v>
      </c>
      <c r="G912">
        <v>2</v>
      </c>
      <c r="H912">
        <v>1.5</v>
      </c>
      <c r="I912">
        <v>820</v>
      </c>
      <c r="K912">
        <v>1971</v>
      </c>
      <c r="L912">
        <v>14</v>
      </c>
      <c r="M912">
        <v>427</v>
      </c>
      <c r="N912" t="s">
        <v>1625</v>
      </c>
      <c r="O912">
        <v>25.790647700000001</v>
      </c>
      <c r="P912">
        <v>-80.142640299999997</v>
      </c>
      <c r="Q912">
        <v>1.147394889564527</v>
      </c>
    </row>
    <row r="913" spans="1:17" hidden="1" x14ac:dyDescent="0.3">
      <c r="A913" t="s">
        <v>396</v>
      </c>
      <c r="B913" t="s">
        <v>1626</v>
      </c>
      <c r="C913" t="s">
        <v>695</v>
      </c>
      <c r="D913" t="s">
        <v>689</v>
      </c>
      <c r="E913">
        <v>33139</v>
      </c>
      <c r="F913">
        <v>305000</v>
      </c>
      <c r="G913">
        <v>1</v>
      </c>
      <c r="H913">
        <v>1</v>
      </c>
      <c r="I913">
        <v>732</v>
      </c>
      <c r="K913">
        <v>1957</v>
      </c>
      <c r="L913">
        <v>68</v>
      </c>
      <c r="M913">
        <v>417</v>
      </c>
      <c r="N913" t="s">
        <v>1627</v>
      </c>
      <c r="O913">
        <v>25.788354999999999</v>
      </c>
      <c r="P913">
        <v>-80.143159999999995</v>
      </c>
      <c r="Q913">
        <v>1.0173418478393714</v>
      </c>
    </row>
    <row r="914" spans="1:17" hidden="1" x14ac:dyDescent="0.3">
      <c r="A914" t="s">
        <v>396</v>
      </c>
      <c r="B914" t="s">
        <v>1628</v>
      </c>
      <c r="C914" t="s">
        <v>695</v>
      </c>
      <c r="D914" t="s">
        <v>689</v>
      </c>
      <c r="E914">
        <v>33139</v>
      </c>
      <c r="F914">
        <v>399000</v>
      </c>
      <c r="G914">
        <v>2</v>
      </c>
      <c r="H914">
        <v>2</v>
      </c>
      <c r="I914">
        <v>1220</v>
      </c>
      <c r="K914">
        <v>1940</v>
      </c>
      <c r="L914">
        <v>22</v>
      </c>
      <c r="M914">
        <v>327</v>
      </c>
      <c r="N914" t="s">
        <v>1629</v>
      </c>
      <c r="O914">
        <v>25.784844799999998</v>
      </c>
      <c r="P914">
        <v>-80.133794199999997</v>
      </c>
      <c r="Q914">
        <v>0.66902488431254592</v>
      </c>
    </row>
    <row r="915" spans="1:17" hidden="1" x14ac:dyDescent="0.3">
      <c r="A915" t="s">
        <v>396</v>
      </c>
      <c r="B915" t="s">
        <v>1630</v>
      </c>
      <c r="C915" t="s">
        <v>695</v>
      </c>
      <c r="D915" t="s">
        <v>689</v>
      </c>
      <c r="E915">
        <v>33139</v>
      </c>
      <c r="F915">
        <v>335000</v>
      </c>
      <c r="G915">
        <v>1</v>
      </c>
      <c r="H915">
        <v>1</v>
      </c>
      <c r="I915">
        <v>607</v>
      </c>
      <c r="K915">
        <v>1951</v>
      </c>
      <c r="L915">
        <v>8</v>
      </c>
      <c r="M915">
        <v>552</v>
      </c>
      <c r="N915" t="s">
        <v>1631</v>
      </c>
      <c r="O915">
        <v>25.787572900000001</v>
      </c>
      <c r="P915">
        <v>-80.143163700000002</v>
      </c>
      <c r="Q915">
        <v>0.96985831800006306</v>
      </c>
    </row>
    <row r="916" spans="1:17" hidden="1" x14ac:dyDescent="0.3">
      <c r="A916" t="s">
        <v>396</v>
      </c>
      <c r="B916" t="s">
        <v>1632</v>
      </c>
      <c r="C916" t="s">
        <v>695</v>
      </c>
      <c r="D916" t="s">
        <v>689</v>
      </c>
      <c r="E916">
        <v>33139</v>
      </c>
      <c r="F916">
        <v>289990</v>
      </c>
      <c r="G916">
        <v>1</v>
      </c>
      <c r="H916">
        <v>1</v>
      </c>
      <c r="I916">
        <v>460</v>
      </c>
      <c r="K916">
        <v>1925</v>
      </c>
      <c r="L916">
        <v>6</v>
      </c>
      <c r="M916">
        <v>630</v>
      </c>
      <c r="N916" t="s">
        <v>1633</v>
      </c>
      <c r="O916">
        <v>25.785021499999999</v>
      </c>
      <c r="P916">
        <v>-80.133287800000005</v>
      </c>
      <c r="Q916">
        <v>0.68696539293878267</v>
      </c>
    </row>
    <row r="917" spans="1:17" hidden="1" x14ac:dyDescent="0.3">
      <c r="A917" t="s">
        <v>396</v>
      </c>
      <c r="B917" t="s">
        <v>1634</v>
      </c>
      <c r="C917" t="s">
        <v>695</v>
      </c>
      <c r="D917" t="s">
        <v>689</v>
      </c>
      <c r="E917">
        <v>33139</v>
      </c>
      <c r="F917">
        <v>420000</v>
      </c>
      <c r="G917">
        <v>1</v>
      </c>
      <c r="H917">
        <v>1.5</v>
      </c>
      <c r="I917">
        <v>718</v>
      </c>
      <c r="K917">
        <v>1972</v>
      </c>
      <c r="L917">
        <v>17</v>
      </c>
      <c r="M917">
        <v>585</v>
      </c>
      <c r="N917" t="s">
        <v>1635</v>
      </c>
      <c r="O917">
        <v>25.790559200000001</v>
      </c>
      <c r="P917">
        <v>-80.143200800000002</v>
      </c>
      <c r="Q917">
        <v>1.155573755979</v>
      </c>
    </row>
    <row r="918" spans="1:17" hidden="1" x14ac:dyDescent="0.3">
      <c r="A918" t="s">
        <v>396</v>
      </c>
      <c r="B918" t="s">
        <v>1636</v>
      </c>
      <c r="C918" t="s">
        <v>695</v>
      </c>
      <c r="D918" t="s">
        <v>689</v>
      </c>
      <c r="E918">
        <v>33139</v>
      </c>
      <c r="F918">
        <v>315000</v>
      </c>
      <c r="G918">
        <v>1</v>
      </c>
      <c r="H918">
        <v>1</v>
      </c>
      <c r="I918">
        <v>540</v>
      </c>
      <c r="K918">
        <v>1965</v>
      </c>
      <c r="L918">
        <v>52</v>
      </c>
      <c r="M918">
        <v>583</v>
      </c>
      <c r="N918" t="s">
        <v>1637</v>
      </c>
      <c r="O918">
        <v>25.7850292</v>
      </c>
      <c r="P918">
        <v>-80.129991500000003</v>
      </c>
      <c r="Q918">
        <v>0.67633959634125729</v>
      </c>
    </row>
    <row r="919" spans="1:17" hidden="1" x14ac:dyDescent="0.3">
      <c r="A919" t="s">
        <v>396</v>
      </c>
      <c r="B919" t="s">
        <v>1638</v>
      </c>
      <c r="C919" t="s">
        <v>695</v>
      </c>
      <c r="D919" t="s">
        <v>689</v>
      </c>
      <c r="E919">
        <v>33139</v>
      </c>
      <c r="F919">
        <v>620000</v>
      </c>
      <c r="G919">
        <v>2</v>
      </c>
      <c r="H919">
        <v>2</v>
      </c>
      <c r="I919">
        <v>990</v>
      </c>
      <c r="K919">
        <v>1999</v>
      </c>
      <c r="L919">
        <v>8</v>
      </c>
      <c r="M919">
        <v>626</v>
      </c>
      <c r="N919" t="s">
        <v>1639</v>
      </c>
      <c r="O919">
        <v>25.785474799999999</v>
      </c>
      <c r="P919">
        <v>-80.143250899999998</v>
      </c>
      <c r="Q919">
        <v>0.84905786008882234</v>
      </c>
    </row>
    <row r="920" spans="1:17" hidden="1" x14ac:dyDescent="0.3">
      <c r="A920" t="s">
        <v>396</v>
      </c>
      <c r="B920" t="s">
        <v>1640</v>
      </c>
      <c r="C920" t="s">
        <v>695</v>
      </c>
      <c r="D920" t="s">
        <v>689</v>
      </c>
      <c r="E920">
        <v>33139</v>
      </c>
      <c r="F920">
        <v>1400000</v>
      </c>
      <c r="G920">
        <v>3</v>
      </c>
      <c r="H920">
        <v>3</v>
      </c>
      <c r="I920">
        <v>1817</v>
      </c>
      <c r="K920">
        <v>2015</v>
      </c>
      <c r="L920">
        <v>14</v>
      </c>
      <c r="M920">
        <v>771</v>
      </c>
      <c r="N920" t="s">
        <v>1641</v>
      </c>
      <c r="O920">
        <v>25.785754099999998</v>
      </c>
      <c r="P920">
        <v>-80.135596500000005</v>
      </c>
      <c r="Q920">
        <v>0.72235309995143093</v>
      </c>
    </row>
    <row r="921" spans="1:17" hidden="1" x14ac:dyDescent="0.3">
      <c r="A921" t="s">
        <v>396</v>
      </c>
      <c r="B921" t="s">
        <v>1642</v>
      </c>
      <c r="C921" t="s">
        <v>695</v>
      </c>
      <c r="D921" t="s">
        <v>689</v>
      </c>
      <c r="E921">
        <v>33139</v>
      </c>
      <c r="F921">
        <v>2800000</v>
      </c>
      <c r="G921">
        <v>2</v>
      </c>
      <c r="H921">
        <v>3.5</v>
      </c>
      <c r="I921">
        <v>1919</v>
      </c>
      <c r="K921">
        <v>2008</v>
      </c>
      <c r="L921">
        <v>1</v>
      </c>
      <c r="M921">
        <v>1459</v>
      </c>
      <c r="N921" t="s">
        <v>1643</v>
      </c>
      <c r="O921">
        <v>25.789262000000001</v>
      </c>
      <c r="P921">
        <v>-80.144720599999999</v>
      </c>
      <c r="Q921">
        <v>1.1192645754387653</v>
      </c>
    </row>
    <row r="922" spans="1:17" hidden="1" x14ac:dyDescent="0.3">
      <c r="A922" t="s">
        <v>396</v>
      </c>
      <c r="B922" t="s">
        <v>1644</v>
      </c>
      <c r="C922" t="s">
        <v>695</v>
      </c>
      <c r="D922" t="s">
        <v>689</v>
      </c>
      <c r="E922">
        <v>33139</v>
      </c>
      <c r="F922">
        <v>549000</v>
      </c>
      <c r="G922">
        <v>1</v>
      </c>
      <c r="H922">
        <v>1.5</v>
      </c>
      <c r="I922">
        <v>784</v>
      </c>
      <c r="K922">
        <v>1969</v>
      </c>
      <c r="L922">
        <v>10</v>
      </c>
      <c r="M922">
        <v>700</v>
      </c>
      <c r="N922" t="s">
        <v>1645</v>
      </c>
      <c r="O922">
        <v>25.790130900000001</v>
      </c>
      <c r="P922">
        <v>-80.144399800000002</v>
      </c>
      <c r="Q922">
        <v>1.1618710884593473</v>
      </c>
    </row>
    <row r="923" spans="1:17" hidden="1" x14ac:dyDescent="0.3">
      <c r="A923" t="s">
        <v>396</v>
      </c>
      <c r="B923" t="s">
        <v>1646</v>
      </c>
      <c r="C923" t="s">
        <v>695</v>
      </c>
      <c r="D923" t="s">
        <v>689</v>
      </c>
      <c r="E923">
        <v>33139</v>
      </c>
      <c r="F923">
        <v>249000</v>
      </c>
      <c r="G923">
        <v>1</v>
      </c>
      <c r="H923">
        <v>1</v>
      </c>
      <c r="I923">
        <v>438</v>
      </c>
      <c r="K923">
        <v>2015</v>
      </c>
      <c r="L923">
        <v>16</v>
      </c>
      <c r="M923">
        <v>568</v>
      </c>
      <c r="N923" t="s">
        <v>457</v>
      </c>
      <c r="O923">
        <v>25.787150400000002</v>
      </c>
      <c r="P923">
        <v>-80.136798600000006</v>
      </c>
      <c r="Q923">
        <v>0.82222309332586296</v>
      </c>
    </row>
    <row r="924" spans="1:17" hidden="1" x14ac:dyDescent="0.3">
      <c r="A924" t="s">
        <v>396</v>
      </c>
      <c r="B924" t="s">
        <v>1647</v>
      </c>
      <c r="C924" t="s">
        <v>695</v>
      </c>
      <c r="D924" t="s">
        <v>689</v>
      </c>
      <c r="E924">
        <v>33139</v>
      </c>
      <c r="F924">
        <v>4495000</v>
      </c>
      <c r="G924">
        <v>3</v>
      </c>
      <c r="H924">
        <v>4.5</v>
      </c>
      <c r="I924">
        <v>2250</v>
      </c>
      <c r="K924">
        <v>1998</v>
      </c>
      <c r="L924">
        <v>71</v>
      </c>
      <c r="M924">
        <v>1998</v>
      </c>
      <c r="N924" t="s">
        <v>1648</v>
      </c>
      <c r="O924">
        <v>25.787341699999999</v>
      </c>
      <c r="P924">
        <v>-80.129358999999994</v>
      </c>
      <c r="Q924">
        <v>0.83277901277556055</v>
      </c>
    </row>
    <row r="925" spans="1:17" hidden="1" x14ac:dyDescent="0.3">
      <c r="A925" t="s">
        <v>396</v>
      </c>
      <c r="B925" t="s">
        <v>1649</v>
      </c>
      <c r="C925" t="s">
        <v>695</v>
      </c>
      <c r="D925" t="s">
        <v>689</v>
      </c>
      <c r="E925">
        <v>33139</v>
      </c>
      <c r="F925">
        <v>5995000</v>
      </c>
      <c r="G925">
        <v>3</v>
      </c>
      <c r="H925">
        <v>3.5</v>
      </c>
      <c r="I925">
        <v>2820</v>
      </c>
      <c r="K925">
        <v>1998</v>
      </c>
      <c r="L925">
        <v>1</v>
      </c>
      <c r="M925">
        <v>2126</v>
      </c>
      <c r="N925" t="s">
        <v>1650</v>
      </c>
      <c r="O925">
        <v>25.787341699999999</v>
      </c>
      <c r="P925">
        <v>-80.129358999999994</v>
      </c>
      <c r="Q925">
        <v>0.83277901277556055</v>
      </c>
    </row>
    <row r="926" spans="1:17" hidden="1" x14ac:dyDescent="0.3">
      <c r="A926" t="s">
        <v>396</v>
      </c>
      <c r="B926" t="s">
        <v>1651</v>
      </c>
      <c r="C926" t="s">
        <v>695</v>
      </c>
      <c r="D926" t="s">
        <v>689</v>
      </c>
      <c r="E926">
        <v>33139</v>
      </c>
      <c r="F926">
        <v>4995000</v>
      </c>
      <c r="G926">
        <v>3</v>
      </c>
      <c r="H926">
        <v>4.5</v>
      </c>
      <c r="I926">
        <v>2250</v>
      </c>
      <c r="K926">
        <v>1998</v>
      </c>
      <c r="L926">
        <v>41</v>
      </c>
      <c r="M926">
        <v>2220</v>
      </c>
      <c r="N926" t="s">
        <v>1648</v>
      </c>
      <c r="O926">
        <v>25.787341699999999</v>
      </c>
      <c r="P926">
        <v>-80.129358999999994</v>
      </c>
      <c r="Q926">
        <v>0.83277901277556055</v>
      </c>
    </row>
    <row r="927" spans="1:17" hidden="1" x14ac:dyDescent="0.3">
      <c r="A927" t="s">
        <v>396</v>
      </c>
      <c r="B927" t="s">
        <v>1652</v>
      </c>
      <c r="C927" t="s">
        <v>695</v>
      </c>
      <c r="D927" t="s">
        <v>689</v>
      </c>
      <c r="E927">
        <v>33139</v>
      </c>
      <c r="F927">
        <v>1999000</v>
      </c>
      <c r="G927">
        <v>2</v>
      </c>
      <c r="H927">
        <v>2.5</v>
      </c>
      <c r="I927">
        <v>1450</v>
      </c>
      <c r="K927">
        <v>1998</v>
      </c>
      <c r="L927">
        <v>268</v>
      </c>
      <c r="M927">
        <v>1379</v>
      </c>
      <c r="N927" t="s">
        <v>1653</v>
      </c>
      <c r="O927">
        <v>25.787341699999999</v>
      </c>
      <c r="P927">
        <v>-80.129358999999994</v>
      </c>
      <c r="Q927">
        <v>0.83277901277556055</v>
      </c>
    </row>
    <row r="928" spans="1:17" hidden="1" x14ac:dyDescent="0.3">
      <c r="A928" t="s">
        <v>396</v>
      </c>
      <c r="B928" t="s">
        <v>1654</v>
      </c>
      <c r="C928" t="s">
        <v>695</v>
      </c>
      <c r="D928" t="s">
        <v>689</v>
      </c>
      <c r="E928">
        <v>33139</v>
      </c>
      <c r="F928">
        <v>4500000</v>
      </c>
      <c r="G928">
        <v>3</v>
      </c>
      <c r="H928">
        <v>4.5</v>
      </c>
      <c r="I928">
        <v>2250</v>
      </c>
      <c r="K928">
        <v>1998</v>
      </c>
      <c r="L928">
        <v>43</v>
      </c>
      <c r="M928">
        <v>2000</v>
      </c>
      <c r="N928" t="s">
        <v>1655</v>
      </c>
      <c r="O928">
        <v>25.787341699999999</v>
      </c>
      <c r="P928">
        <v>-80.129358999999994</v>
      </c>
      <c r="Q928">
        <v>0.83277901277556055</v>
      </c>
    </row>
    <row r="929" spans="1:17" hidden="1" x14ac:dyDescent="0.3">
      <c r="A929" t="s">
        <v>396</v>
      </c>
      <c r="B929" t="s">
        <v>1656</v>
      </c>
      <c r="C929" t="s">
        <v>695</v>
      </c>
      <c r="D929" t="s">
        <v>689</v>
      </c>
      <c r="E929">
        <v>33139</v>
      </c>
      <c r="F929">
        <v>519000</v>
      </c>
      <c r="G929">
        <v>1</v>
      </c>
      <c r="H929">
        <v>1</v>
      </c>
      <c r="I929">
        <v>722</v>
      </c>
      <c r="K929">
        <v>1960</v>
      </c>
      <c r="L929">
        <v>43</v>
      </c>
      <c r="M929">
        <v>719</v>
      </c>
      <c r="N929" t="s">
        <v>1657</v>
      </c>
      <c r="O929">
        <v>25.786401900000001</v>
      </c>
      <c r="P929">
        <v>-80.144355200000007</v>
      </c>
      <c r="Q929">
        <v>0.94085846567884079</v>
      </c>
    </row>
    <row r="930" spans="1:17" hidden="1" x14ac:dyDescent="0.3">
      <c r="A930" t="s">
        <v>396</v>
      </c>
      <c r="B930" t="s">
        <v>1658</v>
      </c>
      <c r="C930" t="s">
        <v>695</v>
      </c>
      <c r="D930" t="s">
        <v>689</v>
      </c>
      <c r="E930">
        <v>33139</v>
      </c>
      <c r="F930">
        <v>515000</v>
      </c>
      <c r="G930">
        <v>2</v>
      </c>
      <c r="H930">
        <v>2</v>
      </c>
      <c r="I930">
        <v>1061</v>
      </c>
      <c r="K930">
        <v>1960</v>
      </c>
      <c r="L930">
        <v>71</v>
      </c>
      <c r="M930">
        <v>485</v>
      </c>
      <c r="N930" t="s">
        <v>1659</v>
      </c>
      <c r="O930">
        <v>25.786401900000001</v>
      </c>
      <c r="P930">
        <v>-80.144355200000007</v>
      </c>
      <c r="Q930">
        <v>0.94085846567884079</v>
      </c>
    </row>
    <row r="931" spans="1:17" hidden="1" x14ac:dyDescent="0.3">
      <c r="A931" t="s">
        <v>396</v>
      </c>
      <c r="B931" t="s">
        <v>1660</v>
      </c>
      <c r="C931" t="s">
        <v>695</v>
      </c>
      <c r="D931" t="s">
        <v>689</v>
      </c>
      <c r="E931">
        <v>33139</v>
      </c>
      <c r="F931">
        <v>900000</v>
      </c>
      <c r="G931">
        <v>1</v>
      </c>
      <c r="H931">
        <v>2</v>
      </c>
      <c r="I931">
        <v>940</v>
      </c>
      <c r="K931">
        <v>1998</v>
      </c>
      <c r="L931">
        <v>34</v>
      </c>
      <c r="M931">
        <v>957</v>
      </c>
      <c r="N931" t="s">
        <v>1661</v>
      </c>
      <c r="O931">
        <v>25.787952000000001</v>
      </c>
      <c r="P931">
        <v>-80.129086999999998</v>
      </c>
      <c r="Q931">
        <v>0.87440500307365254</v>
      </c>
    </row>
    <row r="932" spans="1:17" hidden="1" x14ac:dyDescent="0.3">
      <c r="A932" t="s">
        <v>396</v>
      </c>
      <c r="B932" t="s">
        <v>1662</v>
      </c>
      <c r="C932" t="s">
        <v>695</v>
      </c>
      <c r="D932" t="s">
        <v>689</v>
      </c>
      <c r="E932">
        <v>33139</v>
      </c>
      <c r="F932">
        <v>749000</v>
      </c>
      <c r="G932">
        <v>3</v>
      </c>
      <c r="H932">
        <v>2</v>
      </c>
      <c r="I932">
        <v>1217</v>
      </c>
      <c r="K932">
        <v>1935</v>
      </c>
      <c r="L932">
        <v>7</v>
      </c>
      <c r="M932">
        <v>615</v>
      </c>
      <c r="N932" t="s">
        <v>1663</v>
      </c>
      <c r="O932">
        <v>25.787878299999999</v>
      </c>
      <c r="P932">
        <v>-80.134549699999994</v>
      </c>
      <c r="Q932">
        <v>0.87158346528305097</v>
      </c>
    </row>
    <row r="933" spans="1:17" hidden="1" x14ac:dyDescent="0.3">
      <c r="A933" t="s">
        <v>396</v>
      </c>
      <c r="B933" t="s">
        <v>1664</v>
      </c>
      <c r="C933" t="s">
        <v>695</v>
      </c>
      <c r="D933" t="s">
        <v>689</v>
      </c>
      <c r="E933">
        <v>33139</v>
      </c>
      <c r="F933">
        <v>459000</v>
      </c>
      <c r="G933">
        <v>2</v>
      </c>
      <c r="H933">
        <v>1.5</v>
      </c>
      <c r="I933">
        <v>707</v>
      </c>
      <c r="K933">
        <v>1935</v>
      </c>
      <c r="L933">
        <v>44</v>
      </c>
      <c r="M933">
        <v>649</v>
      </c>
      <c r="N933" t="s">
        <v>601</v>
      </c>
      <c r="O933">
        <v>25.7877683</v>
      </c>
      <c r="P933">
        <v>-80.136801800000001</v>
      </c>
      <c r="Q933">
        <v>0.86476835544593511</v>
      </c>
    </row>
    <row r="934" spans="1:17" hidden="1" x14ac:dyDescent="0.3">
      <c r="A934" t="s">
        <v>396</v>
      </c>
      <c r="B934" t="s">
        <v>1665</v>
      </c>
      <c r="C934" t="s">
        <v>695</v>
      </c>
      <c r="D934" t="s">
        <v>689</v>
      </c>
      <c r="E934">
        <v>33139</v>
      </c>
      <c r="F934">
        <v>749900</v>
      </c>
      <c r="G934">
        <v>2</v>
      </c>
      <c r="H934">
        <v>2</v>
      </c>
      <c r="I934">
        <v>857</v>
      </c>
      <c r="K934">
        <v>1935</v>
      </c>
      <c r="L934">
        <v>64</v>
      </c>
      <c r="M934">
        <v>875</v>
      </c>
      <c r="N934" t="s">
        <v>1666</v>
      </c>
      <c r="O934">
        <v>25.787969499999999</v>
      </c>
      <c r="P934">
        <v>-80.134713199999993</v>
      </c>
      <c r="Q934">
        <v>0.87716893915269289</v>
      </c>
    </row>
    <row r="935" spans="1:17" hidden="1" x14ac:dyDescent="0.3">
      <c r="A935" t="s">
        <v>396</v>
      </c>
      <c r="B935" t="s">
        <v>1667</v>
      </c>
      <c r="C935" t="s">
        <v>695</v>
      </c>
      <c r="D935" t="s">
        <v>689</v>
      </c>
      <c r="E935">
        <v>33139</v>
      </c>
      <c r="F935">
        <v>310000</v>
      </c>
      <c r="G935">
        <v>1</v>
      </c>
      <c r="H935">
        <v>1</v>
      </c>
      <c r="I935">
        <v>650</v>
      </c>
      <c r="K935">
        <v>1951</v>
      </c>
      <c r="L935">
        <v>24</v>
      </c>
      <c r="M935">
        <v>477</v>
      </c>
      <c r="N935" t="s">
        <v>455</v>
      </c>
      <c r="O935">
        <v>25.787764299999999</v>
      </c>
      <c r="P935">
        <v>-80.141998099999995</v>
      </c>
      <c r="Q935">
        <v>0.94880447382450184</v>
      </c>
    </row>
    <row r="936" spans="1:17" hidden="1" x14ac:dyDescent="0.3">
      <c r="A936" t="s">
        <v>396</v>
      </c>
      <c r="B936" t="s">
        <v>1668</v>
      </c>
      <c r="C936" t="s">
        <v>695</v>
      </c>
      <c r="D936" t="s">
        <v>689</v>
      </c>
      <c r="E936">
        <v>33139</v>
      </c>
      <c r="F936">
        <v>325000</v>
      </c>
      <c r="G936">
        <v>1</v>
      </c>
      <c r="H936">
        <v>1</v>
      </c>
      <c r="I936">
        <v>680</v>
      </c>
      <c r="K936">
        <v>1949</v>
      </c>
      <c r="L936">
        <v>57</v>
      </c>
      <c r="M936">
        <v>478</v>
      </c>
      <c r="N936" t="s">
        <v>1669</v>
      </c>
      <c r="O936">
        <v>25.788336900000001</v>
      </c>
      <c r="P936">
        <v>-80.135574700000006</v>
      </c>
      <c r="Q936">
        <v>0.90081968329894901</v>
      </c>
    </row>
    <row r="937" spans="1:17" hidden="1" x14ac:dyDescent="0.3">
      <c r="A937" t="s">
        <v>396</v>
      </c>
      <c r="B937" t="s">
        <v>1670</v>
      </c>
      <c r="C937" t="s">
        <v>695</v>
      </c>
      <c r="D937" t="s">
        <v>689</v>
      </c>
      <c r="E937">
        <v>33139</v>
      </c>
      <c r="F937">
        <v>269000</v>
      </c>
      <c r="G937">
        <v>1</v>
      </c>
      <c r="H937">
        <v>1</v>
      </c>
      <c r="I937">
        <v>530</v>
      </c>
      <c r="K937">
        <v>1925</v>
      </c>
      <c r="L937">
        <v>1</v>
      </c>
      <c r="M937">
        <v>508</v>
      </c>
      <c r="N937" t="s">
        <v>1671</v>
      </c>
      <c r="O937">
        <v>25.788383199999998</v>
      </c>
      <c r="P937">
        <v>-80.133568299999993</v>
      </c>
      <c r="Q937">
        <v>0.91281293828418519</v>
      </c>
    </row>
    <row r="938" spans="1:17" hidden="1" x14ac:dyDescent="0.3">
      <c r="A938" t="s">
        <v>396</v>
      </c>
      <c r="B938" t="s">
        <v>1672</v>
      </c>
      <c r="C938" t="s">
        <v>695</v>
      </c>
      <c r="D938" t="s">
        <v>689</v>
      </c>
      <c r="E938">
        <v>33139</v>
      </c>
      <c r="F938">
        <v>268000</v>
      </c>
      <c r="G938">
        <v>1</v>
      </c>
      <c r="H938">
        <v>1</v>
      </c>
      <c r="I938">
        <v>682</v>
      </c>
      <c r="K938">
        <v>1936</v>
      </c>
      <c r="L938">
        <v>14</v>
      </c>
      <c r="M938">
        <v>393</v>
      </c>
      <c r="N938" t="s">
        <v>1673</v>
      </c>
      <c r="O938">
        <v>25.788501199999999</v>
      </c>
      <c r="P938">
        <v>-80.136151299999995</v>
      </c>
      <c r="Q938">
        <v>0.91281575584483576</v>
      </c>
    </row>
    <row r="939" spans="1:17" hidden="1" x14ac:dyDescent="0.3">
      <c r="A939" t="s">
        <v>396</v>
      </c>
      <c r="B939" t="s">
        <v>1674</v>
      </c>
      <c r="C939" t="s">
        <v>695</v>
      </c>
      <c r="D939" t="s">
        <v>689</v>
      </c>
      <c r="E939">
        <v>33139</v>
      </c>
      <c r="F939">
        <v>255000</v>
      </c>
      <c r="G939">
        <v>1</v>
      </c>
      <c r="H939">
        <v>1</v>
      </c>
      <c r="I939">
        <v>431</v>
      </c>
      <c r="K939">
        <v>2015</v>
      </c>
      <c r="L939">
        <v>22</v>
      </c>
      <c r="M939">
        <v>592</v>
      </c>
      <c r="N939" t="s">
        <v>1675</v>
      </c>
      <c r="O939">
        <v>25.788581700000002</v>
      </c>
      <c r="P939">
        <v>-80.136817699999995</v>
      </c>
      <c r="Q939">
        <v>0.920855494195294</v>
      </c>
    </row>
    <row r="940" spans="1:17" hidden="1" x14ac:dyDescent="0.3">
      <c r="A940" t="s">
        <v>396</v>
      </c>
      <c r="B940" t="s">
        <v>1676</v>
      </c>
      <c r="C940" t="s">
        <v>695</v>
      </c>
      <c r="D940" t="s">
        <v>689</v>
      </c>
      <c r="E940">
        <v>33139</v>
      </c>
      <c r="F940">
        <v>249000</v>
      </c>
      <c r="G940">
        <v>1</v>
      </c>
      <c r="H940">
        <v>1</v>
      </c>
      <c r="I940">
        <v>436</v>
      </c>
      <c r="K940">
        <v>2008</v>
      </c>
      <c r="L940">
        <v>67</v>
      </c>
      <c r="M940">
        <v>571</v>
      </c>
      <c r="N940" t="s">
        <v>1677</v>
      </c>
      <c r="O940">
        <v>25.788651399999999</v>
      </c>
      <c r="P940">
        <v>-80.134391899999997</v>
      </c>
      <c r="Q940">
        <v>0.92560665321213076</v>
      </c>
    </row>
    <row r="941" spans="1:17" hidden="1" x14ac:dyDescent="0.3">
      <c r="A941" t="s">
        <v>396</v>
      </c>
      <c r="B941" t="s">
        <v>1678</v>
      </c>
      <c r="C941" t="s">
        <v>695</v>
      </c>
      <c r="D941" t="s">
        <v>689</v>
      </c>
      <c r="E941">
        <v>33139</v>
      </c>
      <c r="F941">
        <v>248000</v>
      </c>
      <c r="G941">
        <v>1</v>
      </c>
      <c r="H941">
        <v>1</v>
      </c>
      <c r="I941">
        <v>425</v>
      </c>
      <c r="K941">
        <v>2008</v>
      </c>
      <c r="L941">
        <v>13</v>
      </c>
      <c r="M941">
        <v>584</v>
      </c>
      <c r="N941" t="s">
        <v>1679</v>
      </c>
      <c r="O941">
        <v>25.788750400000001</v>
      </c>
      <c r="P941">
        <v>-80.134593300000006</v>
      </c>
      <c r="Q941">
        <v>0.93149844621212741</v>
      </c>
    </row>
    <row r="942" spans="1:17" hidden="1" x14ac:dyDescent="0.3">
      <c r="A942" t="s">
        <v>396</v>
      </c>
      <c r="B942" t="s">
        <v>1680</v>
      </c>
      <c r="C942" t="s">
        <v>695</v>
      </c>
      <c r="D942" t="s">
        <v>689</v>
      </c>
      <c r="E942">
        <v>33139</v>
      </c>
      <c r="F942">
        <v>285000</v>
      </c>
      <c r="G942">
        <v>1</v>
      </c>
      <c r="H942">
        <v>1</v>
      </c>
      <c r="I942">
        <v>540</v>
      </c>
      <c r="K942">
        <v>1937</v>
      </c>
      <c r="L942">
        <v>24</v>
      </c>
      <c r="M942">
        <v>528</v>
      </c>
      <c r="N942" t="s">
        <v>545</v>
      </c>
      <c r="O942">
        <v>25.7889345</v>
      </c>
      <c r="P942">
        <v>-80.133938999999998</v>
      </c>
      <c r="Q942">
        <v>0.94776242108652875</v>
      </c>
    </row>
    <row r="943" spans="1:17" hidden="1" x14ac:dyDescent="0.3">
      <c r="A943" t="s">
        <v>396</v>
      </c>
      <c r="B943" t="s">
        <v>1681</v>
      </c>
      <c r="C943" t="s">
        <v>695</v>
      </c>
      <c r="D943" t="s">
        <v>689</v>
      </c>
      <c r="E943">
        <v>33139</v>
      </c>
      <c r="F943">
        <v>270000</v>
      </c>
      <c r="G943">
        <v>1</v>
      </c>
      <c r="H943">
        <v>1</v>
      </c>
      <c r="I943">
        <v>693</v>
      </c>
      <c r="K943">
        <v>1965</v>
      </c>
      <c r="L943">
        <v>10</v>
      </c>
      <c r="M943">
        <v>390</v>
      </c>
      <c r="N943" t="s">
        <v>1682</v>
      </c>
      <c r="O943">
        <v>25.7887792</v>
      </c>
      <c r="P943">
        <v>-80.138865600000003</v>
      </c>
      <c r="Q943">
        <v>0.95328508921445509</v>
      </c>
    </row>
    <row r="944" spans="1:17" hidden="1" x14ac:dyDescent="0.3">
      <c r="A944" t="s">
        <v>396</v>
      </c>
      <c r="B944" t="s">
        <v>1683</v>
      </c>
      <c r="C944" t="s">
        <v>695</v>
      </c>
      <c r="D944" t="s">
        <v>689</v>
      </c>
      <c r="E944">
        <v>33139</v>
      </c>
      <c r="F944">
        <v>3500000</v>
      </c>
      <c r="G944">
        <v>2</v>
      </c>
      <c r="H944">
        <v>2.5</v>
      </c>
      <c r="I944">
        <v>1764</v>
      </c>
      <c r="K944">
        <v>1958</v>
      </c>
      <c r="L944">
        <v>51</v>
      </c>
      <c r="M944">
        <v>1984</v>
      </c>
      <c r="N944" t="s">
        <v>1684</v>
      </c>
      <c r="O944">
        <v>25.790315400000001</v>
      </c>
      <c r="P944">
        <v>-80.147503</v>
      </c>
      <c r="Q944">
        <v>1.2747311507250016</v>
      </c>
    </row>
    <row r="945" spans="1:17" hidden="1" x14ac:dyDescent="0.3">
      <c r="A945" t="s">
        <v>396</v>
      </c>
      <c r="B945" t="s">
        <v>1685</v>
      </c>
      <c r="C945" t="s">
        <v>695</v>
      </c>
      <c r="D945" t="s">
        <v>689</v>
      </c>
      <c r="E945">
        <v>33139</v>
      </c>
      <c r="F945">
        <v>299000</v>
      </c>
      <c r="G945">
        <v>1</v>
      </c>
      <c r="H945">
        <v>1</v>
      </c>
      <c r="I945">
        <v>737</v>
      </c>
      <c r="K945">
        <v>1936</v>
      </c>
      <c r="L945">
        <v>13</v>
      </c>
      <c r="M945">
        <v>406</v>
      </c>
      <c r="N945" t="s">
        <v>1686</v>
      </c>
      <c r="O945">
        <v>25.7891175</v>
      </c>
      <c r="P945">
        <v>-80.138976700000001</v>
      </c>
      <c r="Q945">
        <v>0.97759855093083692</v>
      </c>
    </row>
    <row r="946" spans="1:17" hidden="1" x14ac:dyDescent="0.3">
      <c r="A946" t="s">
        <v>396</v>
      </c>
      <c r="B946" t="s">
        <v>1687</v>
      </c>
      <c r="C946" t="s">
        <v>695</v>
      </c>
      <c r="D946" t="s">
        <v>689</v>
      </c>
      <c r="E946">
        <v>33139</v>
      </c>
      <c r="F946">
        <v>255000</v>
      </c>
      <c r="G946">
        <v>1</v>
      </c>
      <c r="H946">
        <v>1</v>
      </c>
      <c r="I946">
        <v>395</v>
      </c>
      <c r="K946">
        <v>1954</v>
      </c>
      <c r="L946">
        <v>43</v>
      </c>
      <c r="M946">
        <v>646</v>
      </c>
      <c r="N946" t="s">
        <v>1688</v>
      </c>
      <c r="O946">
        <v>25.789190999999999</v>
      </c>
      <c r="P946">
        <v>-80.136172999999999</v>
      </c>
      <c r="Q946">
        <v>0.96049643798955953</v>
      </c>
    </row>
    <row r="947" spans="1:17" hidden="1" x14ac:dyDescent="0.3">
      <c r="A947" t="s">
        <v>396</v>
      </c>
      <c r="B947" t="s">
        <v>1689</v>
      </c>
      <c r="C947" t="s">
        <v>695</v>
      </c>
      <c r="D947" t="s">
        <v>689</v>
      </c>
      <c r="E947">
        <v>33139</v>
      </c>
      <c r="F947">
        <v>550000</v>
      </c>
      <c r="G947">
        <v>2</v>
      </c>
      <c r="H947">
        <v>2</v>
      </c>
      <c r="I947">
        <v>970</v>
      </c>
      <c r="K947">
        <v>1982</v>
      </c>
      <c r="L947">
        <v>14</v>
      </c>
      <c r="M947">
        <v>567</v>
      </c>
      <c r="N947" t="s">
        <v>1690</v>
      </c>
      <c r="O947">
        <v>25.789225500000001</v>
      </c>
      <c r="P947">
        <v>-80.143250899999998</v>
      </c>
      <c r="Q947">
        <v>1.0735321581188062</v>
      </c>
    </row>
    <row r="948" spans="1:17" hidden="1" x14ac:dyDescent="0.3">
      <c r="A948" t="s">
        <v>396</v>
      </c>
      <c r="B948" t="s">
        <v>1691</v>
      </c>
      <c r="C948" t="s">
        <v>695</v>
      </c>
      <c r="D948" t="s">
        <v>689</v>
      </c>
      <c r="E948">
        <v>33139</v>
      </c>
      <c r="F948">
        <v>359000</v>
      </c>
      <c r="G948">
        <v>1</v>
      </c>
      <c r="H948">
        <v>1</v>
      </c>
      <c r="I948">
        <v>740</v>
      </c>
      <c r="K948">
        <v>1940</v>
      </c>
      <c r="L948">
        <v>40</v>
      </c>
      <c r="M948">
        <v>485</v>
      </c>
      <c r="N948" t="s">
        <v>1692</v>
      </c>
      <c r="O948">
        <v>25.7892726</v>
      </c>
      <c r="P948">
        <v>-80.139600599999994</v>
      </c>
      <c r="Q948">
        <v>0.99704367699687446</v>
      </c>
    </row>
    <row r="949" spans="1:17" hidden="1" x14ac:dyDescent="0.3">
      <c r="A949" t="s">
        <v>396</v>
      </c>
      <c r="B949" t="s">
        <v>1693</v>
      </c>
      <c r="C949" t="s">
        <v>695</v>
      </c>
      <c r="D949" t="s">
        <v>689</v>
      </c>
      <c r="E949">
        <v>33139</v>
      </c>
      <c r="F949">
        <v>349000</v>
      </c>
      <c r="G949">
        <v>1</v>
      </c>
      <c r="H949">
        <v>1.5</v>
      </c>
      <c r="I949">
        <v>715</v>
      </c>
      <c r="K949">
        <v>1972</v>
      </c>
      <c r="L949">
        <v>29</v>
      </c>
      <c r="M949">
        <v>488</v>
      </c>
      <c r="N949" t="s">
        <v>1694</v>
      </c>
      <c r="O949">
        <v>25.789283399999999</v>
      </c>
      <c r="P949">
        <v>-80.140229899999994</v>
      </c>
      <c r="Q949">
        <v>1.0082474394214673</v>
      </c>
    </row>
    <row r="950" spans="1:17" hidden="1" x14ac:dyDescent="0.3">
      <c r="A950" t="s">
        <v>396</v>
      </c>
      <c r="B950" t="s">
        <v>1695</v>
      </c>
      <c r="C950" t="s">
        <v>695</v>
      </c>
      <c r="D950" t="s">
        <v>689</v>
      </c>
      <c r="E950">
        <v>33139</v>
      </c>
      <c r="F950">
        <v>280999</v>
      </c>
      <c r="G950">
        <v>1</v>
      </c>
      <c r="H950">
        <v>1</v>
      </c>
      <c r="I950">
        <v>610</v>
      </c>
      <c r="K950">
        <v>1940</v>
      </c>
      <c r="L950">
        <v>27</v>
      </c>
      <c r="M950">
        <v>461</v>
      </c>
      <c r="N950" t="s">
        <v>1696</v>
      </c>
      <c r="O950">
        <v>25.7893677</v>
      </c>
      <c r="P950">
        <v>-80.138941500000001</v>
      </c>
      <c r="Q950">
        <v>0.99402932442191316</v>
      </c>
    </row>
    <row r="951" spans="1:17" hidden="1" x14ac:dyDescent="0.3">
      <c r="A951" t="s">
        <v>396</v>
      </c>
      <c r="B951" t="s">
        <v>1697</v>
      </c>
      <c r="C951" t="s">
        <v>695</v>
      </c>
      <c r="D951" t="s">
        <v>689</v>
      </c>
      <c r="E951">
        <v>33139</v>
      </c>
      <c r="F951">
        <v>325000</v>
      </c>
      <c r="G951">
        <v>1</v>
      </c>
      <c r="H951">
        <v>1</v>
      </c>
      <c r="I951">
        <v>674</v>
      </c>
      <c r="K951">
        <v>1949</v>
      </c>
      <c r="L951">
        <v>41</v>
      </c>
      <c r="M951">
        <v>482</v>
      </c>
      <c r="N951" t="s">
        <v>1698</v>
      </c>
      <c r="O951">
        <v>25.7897459</v>
      </c>
      <c r="P951">
        <v>-80.135736300000005</v>
      </c>
      <c r="Q951">
        <v>0.99821282825997759</v>
      </c>
    </row>
    <row r="952" spans="1:17" hidden="1" x14ac:dyDescent="0.3">
      <c r="A952" t="s">
        <v>396</v>
      </c>
      <c r="B952" t="s">
        <v>1699</v>
      </c>
      <c r="C952" t="s">
        <v>695</v>
      </c>
      <c r="D952" t="s">
        <v>689</v>
      </c>
      <c r="E952">
        <v>33139</v>
      </c>
      <c r="F952">
        <v>285000</v>
      </c>
      <c r="G952">
        <v>1</v>
      </c>
      <c r="H952">
        <v>1</v>
      </c>
      <c r="I952">
        <v>450</v>
      </c>
      <c r="K952">
        <v>1925</v>
      </c>
      <c r="L952">
        <v>44</v>
      </c>
      <c r="M952">
        <v>633</v>
      </c>
      <c r="N952" t="s">
        <v>1631</v>
      </c>
      <c r="O952">
        <v>25.789702599999998</v>
      </c>
      <c r="P952">
        <v>-80.139173</v>
      </c>
      <c r="Q952">
        <v>1.0197127341461221</v>
      </c>
    </row>
    <row r="953" spans="1:17" hidden="1" x14ac:dyDescent="0.3">
      <c r="A953" t="s">
        <v>396</v>
      </c>
      <c r="B953" t="s">
        <v>1700</v>
      </c>
      <c r="C953" t="s">
        <v>695</v>
      </c>
      <c r="D953" t="s">
        <v>689</v>
      </c>
      <c r="E953">
        <v>33139</v>
      </c>
      <c r="F953">
        <v>320000</v>
      </c>
      <c r="G953">
        <v>1</v>
      </c>
      <c r="H953">
        <v>1</v>
      </c>
      <c r="I953">
        <v>667</v>
      </c>
      <c r="K953">
        <v>1965</v>
      </c>
      <c r="L953">
        <v>38</v>
      </c>
      <c r="M953">
        <v>480</v>
      </c>
      <c r="N953" t="s">
        <v>426</v>
      </c>
      <c r="O953">
        <v>25.789677600000001</v>
      </c>
      <c r="P953">
        <v>-80.142836599999995</v>
      </c>
      <c r="Q953">
        <v>1.0907275687549076</v>
      </c>
    </row>
    <row r="954" spans="1:17" hidden="1" x14ac:dyDescent="0.3">
      <c r="A954" t="s">
        <v>396</v>
      </c>
      <c r="B954" t="s">
        <v>1701</v>
      </c>
      <c r="C954" t="s">
        <v>695</v>
      </c>
      <c r="D954" t="s">
        <v>689</v>
      </c>
      <c r="E954">
        <v>33139</v>
      </c>
      <c r="F954">
        <v>309000</v>
      </c>
      <c r="G954">
        <v>1</v>
      </c>
      <c r="H954">
        <v>1</v>
      </c>
      <c r="I954">
        <v>667</v>
      </c>
      <c r="K954">
        <v>1965</v>
      </c>
      <c r="L954">
        <v>6</v>
      </c>
      <c r="M954">
        <v>463</v>
      </c>
      <c r="N954" t="s">
        <v>432</v>
      </c>
      <c r="O954">
        <v>25.789677600000001</v>
      </c>
      <c r="P954">
        <v>-80.142836599999995</v>
      </c>
      <c r="Q954">
        <v>1.0907275687549076</v>
      </c>
    </row>
    <row r="955" spans="1:17" hidden="1" x14ac:dyDescent="0.3">
      <c r="A955" t="s">
        <v>396</v>
      </c>
      <c r="B955" t="s">
        <v>1702</v>
      </c>
      <c r="C955" t="s">
        <v>695</v>
      </c>
      <c r="D955" t="s">
        <v>689</v>
      </c>
      <c r="E955">
        <v>33139</v>
      </c>
      <c r="F955">
        <v>280000</v>
      </c>
      <c r="G955">
        <v>1</v>
      </c>
      <c r="H955">
        <v>1</v>
      </c>
      <c r="I955">
        <v>667</v>
      </c>
      <c r="K955">
        <v>1965</v>
      </c>
      <c r="L955">
        <v>62</v>
      </c>
      <c r="M955">
        <v>420</v>
      </c>
      <c r="N955" t="s">
        <v>1703</v>
      </c>
      <c r="O955">
        <v>25.789677600000001</v>
      </c>
      <c r="P955">
        <v>-80.142836599999995</v>
      </c>
      <c r="Q955">
        <v>1.0907275687549076</v>
      </c>
    </row>
    <row r="956" spans="1:17" hidden="1" x14ac:dyDescent="0.3">
      <c r="A956" t="s">
        <v>396</v>
      </c>
      <c r="B956" t="s">
        <v>1704</v>
      </c>
      <c r="C956" t="s">
        <v>695</v>
      </c>
      <c r="D956" t="s">
        <v>689</v>
      </c>
      <c r="E956">
        <v>33139</v>
      </c>
      <c r="F956">
        <v>738000</v>
      </c>
      <c r="G956">
        <v>2</v>
      </c>
      <c r="H956">
        <v>2</v>
      </c>
      <c r="I956">
        <v>1070</v>
      </c>
      <c r="K956">
        <v>1997</v>
      </c>
      <c r="L956">
        <v>7</v>
      </c>
      <c r="M956">
        <v>690</v>
      </c>
      <c r="N956" t="s">
        <v>1705</v>
      </c>
      <c r="O956">
        <v>25.789683</v>
      </c>
      <c r="P956">
        <v>-80.143250899999998</v>
      </c>
      <c r="Q956">
        <v>1.1019552285708387</v>
      </c>
    </row>
    <row r="957" spans="1:17" hidden="1" x14ac:dyDescent="0.3">
      <c r="A957" t="s">
        <v>396</v>
      </c>
      <c r="B957" t="s">
        <v>1706</v>
      </c>
      <c r="C957" t="s">
        <v>695</v>
      </c>
      <c r="D957" t="s">
        <v>689</v>
      </c>
      <c r="E957">
        <v>33139</v>
      </c>
      <c r="F957">
        <v>450000</v>
      </c>
      <c r="G957">
        <v>1</v>
      </c>
      <c r="H957">
        <v>1.5</v>
      </c>
      <c r="I957">
        <v>806</v>
      </c>
      <c r="K957">
        <v>1980</v>
      </c>
      <c r="L957">
        <v>21</v>
      </c>
      <c r="M957">
        <v>558</v>
      </c>
      <c r="N957" t="s">
        <v>1707</v>
      </c>
      <c r="O957">
        <v>25.789925100000001</v>
      </c>
      <c r="P957">
        <v>-80.129296499999995</v>
      </c>
      <c r="Q957">
        <v>1.0110311466264796</v>
      </c>
    </row>
    <row r="958" spans="1:17" hidden="1" x14ac:dyDescent="0.3">
      <c r="A958" t="s">
        <v>396</v>
      </c>
      <c r="B958" t="s">
        <v>1708</v>
      </c>
      <c r="C958" t="s">
        <v>695</v>
      </c>
      <c r="D958" t="s">
        <v>689</v>
      </c>
      <c r="E958">
        <v>33139</v>
      </c>
      <c r="F958">
        <v>1269000</v>
      </c>
      <c r="G958">
        <v>2</v>
      </c>
      <c r="H958">
        <v>2</v>
      </c>
      <c r="I958">
        <v>1034</v>
      </c>
      <c r="K958">
        <v>1980</v>
      </c>
      <c r="L958">
        <v>64</v>
      </c>
      <c r="M958">
        <v>1227</v>
      </c>
      <c r="N958" t="s">
        <v>1232</v>
      </c>
      <c r="O958">
        <v>25.789926699999999</v>
      </c>
      <c r="P958">
        <v>-80.129313199999999</v>
      </c>
      <c r="Q958">
        <v>1.0111739276480358</v>
      </c>
    </row>
    <row r="959" spans="1:17" hidden="1" x14ac:dyDescent="0.3">
      <c r="A959" t="s">
        <v>396</v>
      </c>
      <c r="B959" t="s">
        <v>1709</v>
      </c>
      <c r="C959" t="s">
        <v>695</v>
      </c>
      <c r="D959" t="s">
        <v>689</v>
      </c>
      <c r="E959">
        <v>33139</v>
      </c>
      <c r="F959">
        <v>350000</v>
      </c>
      <c r="G959">
        <v>1</v>
      </c>
      <c r="H959">
        <v>2</v>
      </c>
      <c r="I959">
        <v>752</v>
      </c>
      <c r="K959">
        <v>1980</v>
      </c>
      <c r="L959">
        <v>25</v>
      </c>
      <c r="M959">
        <v>465</v>
      </c>
      <c r="N959" t="s">
        <v>1710</v>
      </c>
      <c r="O959">
        <v>25.790986</v>
      </c>
      <c r="P959">
        <v>-80.143018999999995</v>
      </c>
      <c r="Q959">
        <v>1.1780652658599673</v>
      </c>
    </row>
    <row r="960" spans="1:17" hidden="1" x14ac:dyDescent="0.3">
      <c r="A960" t="s">
        <v>396</v>
      </c>
      <c r="B960" t="s">
        <v>1711</v>
      </c>
      <c r="C960" t="s">
        <v>695</v>
      </c>
      <c r="D960" t="s">
        <v>689</v>
      </c>
      <c r="E960">
        <v>33139</v>
      </c>
      <c r="F960">
        <v>615000</v>
      </c>
      <c r="G960">
        <v>2</v>
      </c>
      <c r="H960">
        <v>2</v>
      </c>
      <c r="I960">
        <v>1110</v>
      </c>
      <c r="K960">
        <v>1995</v>
      </c>
      <c r="L960">
        <v>69</v>
      </c>
      <c r="M960">
        <v>554</v>
      </c>
      <c r="N960" t="s">
        <v>1712</v>
      </c>
      <c r="O960">
        <v>25.791872600000001</v>
      </c>
      <c r="P960">
        <v>-80.143163700000002</v>
      </c>
      <c r="Q960">
        <v>1.2380553619063377</v>
      </c>
    </row>
    <row r="961" spans="1:17" hidden="1" x14ac:dyDescent="0.3">
      <c r="A961" t="s">
        <v>396</v>
      </c>
      <c r="B961" t="s">
        <v>1713</v>
      </c>
      <c r="C961" t="s">
        <v>695</v>
      </c>
      <c r="D961" t="s">
        <v>689</v>
      </c>
      <c r="E961">
        <v>33139</v>
      </c>
      <c r="F961">
        <v>450000</v>
      </c>
      <c r="G961">
        <v>1</v>
      </c>
      <c r="H961">
        <v>1.5</v>
      </c>
      <c r="I961">
        <v>820</v>
      </c>
      <c r="K961">
        <v>1995</v>
      </c>
      <c r="L961">
        <v>40</v>
      </c>
      <c r="M961">
        <v>549</v>
      </c>
      <c r="N961" t="s">
        <v>1714</v>
      </c>
      <c r="O961">
        <v>25.791872600000001</v>
      </c>
      <c r="P961">
        <v>-80.143163700000002</v>
      </c>
      <c r="Q961">
        <v>1.2380553619063377</v>
      </c>
    </row>
    <row r="962" spans="1:17" hidden="1" x14ac:dyDescent="0.3">
      <c r="A962" t="s">
        <v>396</v>
      </c>
      <c r="B962" t="s">
        <v>1715</v>
      </c>
      <c r="C962" t="s">
        <v>695</v>
      </c>
      <c r="D962" t="s">
        <v>689</v>
      </c>
      <c r="E962">
        <v>33139</v>
      </c>
      <c r="F962">
        <v>990000</v>
      </c>
      <c r="G962">
        <v>1</v>
      </c>
      <c r="H962">
        <v>2</v>
      </c>
      <c r="I962">
        <v>1018</v>
      </c>
      <c r="K962">
        <v>2005</v>
      </c>
      <c r="L962">
        <v>22</v>
      </c>
      <c r="M962">
        <v>972</v>
      </c>
      <c r="N962" t="s">
        <v>1716</v>
      </c>
      <c r="O962">
        <v>25.792542699999998</v>
      </c>
      <c r="P962">
        <v>-80.1368832</v>
      </c>
      <c r="Q962">
        <v>1.1941009521730677</v>
      </c>
    </row>
    <row r="963" spans="1:17" hidden="1" x14ac:dyDescent="0.3">
      <c r="A963" t="s">
        <v>396</v>
      </c>
      <c r="B963" t="s">
        <v>1717</v>
      </c>
      <c r="C963" t="s">
        <v>695</v>
      </c>
      <c r="D963" t="s">
        <v>689</v>
      </c>
      <c r="E963">
        <v>33139</v>
      </c>
      <c r="F963">
        <v>439000</v>
      </c>
      <c r="G963">
        <v>1</v>
      </c>
      <c r="H963">
        <v>1.5</v>
      </c>
      <c r="I963">
        <v>912</v>
      </c>
      <c r="K963">
        <v>1975</v>
      </c>
      <c r="L963">
        <v>71</v>
      </c>
      <c r="M963">
        <v>481</v>
      </c>
      <c r="N963" t="s">
        <v>1105</v>
      </c>
      <c r="O963">
        <v>25.794199299999999</v>
      </c>
      <c r="P963">
        <v>-80.129885299999998</v>
      </c>
      <c r="Q963">
        <v>1.3076406094269699</v>
      </c>
    </row>
    <row r="964" spans="1:17" hidden="1" x14ac:dyDescent="0.3">
      <c r="A964" t="s">
        <v>396</v>
      </c>
      <c r="B964" t="s">
        <v>1718</v>
      </c>
      <c r="C964" t="s">
        <v>695</v>
      </c>
      <c r="D964" t="s">
        <v>689</v>
      </c>
      <c r="E964">
        <v>33139</v>
      </c>
      <c r="F964">
        <v>495000</v>
      </c>
      <c r="G964">
        <v>1</v>
      </c>
      <c r="H964">
        <v>1</v>
      </c>
      <c r="I964">
        <v>700</v>
      </c>
      <c r="K964">
        <v>1956</v>
      </c>
      <c r="L964">
        <v>22</v>
      </c>
      <c r="M964">
        <v>707</v>
      </c>
      <c r="N964" t="s">
        <v>1719</v>
      </c>
      <c r="O964">
        <v>25.793897000000001</v>
      </c>
      <c r="P964">
        <v>-80.136984999999996</v>
      </c>
      <c r="Q964">
        <v>1.2878938662493635</v>
      </c>
    </row>
    <row r="965" spans="1:17" hidden="1" x14ac:dyDescent="0.3">
      <c r="A965" t="s">
        <v>396</v>
      </c>
      <c r="B965" t="s">
        <v>1720</v>
      </c>
      <c r="C965" t="s">
        <v>695</v>
      </c>
      <c r="D965" t="s">
        <v>689</v>
      </c>
      <c r="E965">
        <v>33139</v>
      </c>
      <c r="F965">
        <v>870000</v>
      </c>
      <c r="G965">
        <v>1</v>
      </c>
      <c r="H965">
        <v>2</v>
      </c>
      <c r="I965">
        <v>984</v>
      </c>
      <c r="K965">
        <v>1998</v>
      </c>
      <c r="L965">
        <v>10</v>
      </c>
      <c r="M965">
        <v>884</v>
      </c>
      <c r="N965" t="s">
        <v>1721</v>
      </c>
      <c r="O965">
        <v>25.794487799999999</v>
      </c>
      <c r="P965">
        <v>-80.144800900000007</v>
      </c>
      <c r="Q965">
        <v>1.4441387900808405</v>
      </c>
    </row>
    <row r="966" spans="1:17" hidden="1" x14ac:dyDescent="0.3">
      <c r="A966" t="s">
        <v>396</v>
      </c>
      <c r="B966" t="s">
        <v>1722</v>
      </c>
      <c r="C966" t="s">
        <v>695</v>
      </c>
      <c r="D966" t="s">
        <v>689</v>
      </c>
      <c r="E966">
        <v>33139</v>
      </c>
      <c r="F966">
        <v>1250000</v>
      </c>
      <c r="G966">
        <v>3</v>
      </c>
      <c r="H966">
        <v>2.5</v>
      </c>
      <c r="I966">
        <v>1770</v>
      </c>
      <c r="K966">
        <v>1998</v>
      </c>
      <c r="L966">
        <v>56</v>
      </c>
      <c r="M966">
        <v>706</v>
      </c>
      <c r="N966" t="s">
        <v>1723</v>
      </c>
      <c r="O966">
        <v>25.794487799999999</v>
      </c>
      <c r="P966">
        <v>-80.144800900000007</v>
      </c>
      <c r="Q966">
        <v>1.4441387900808405</v>
      </c>
    </row>
    <row r="967" spans="1:17" hidden="1" x14ac:dyDescent="0.3">
      <c r="A967" t="s">
        <v>396</v>
      </c>
      <c r="B967" t="s">
        <v>1724</v>
      </c>
      <c r="C967" t="s">
        <v>695</v>
      </c>
      <c r="D967" t="s">
        <v>689</v>
      </c>
      <c r="E967">
        <v>33139</v>
      </c>
      <c r="F967">
        <v>399000</v>
      </c>
      <c r="G967">
        <v>2</v>
      </c>
      <c r="H967">
        <v>1</v>
      </c>
      <c r="I967">
        <v>809</v>
      </c>
      <c r="K967">
        <v>1956</v>
      </c>
      <c r="L967">
        <v>16</v>
      </c>
      <c r="M967">
        <v>493</v>
      </c>
      <c r="N967" t="s">
        <v>1251</v>
      </c>
      <c r="O967">
        <v>25.794167000000002</v>
      </c>
      <c r="P967">
        <v>-80.136859200000004</v>
      </c>
      <c r="Q967">
        <v>1.3060161122494018</v>
      </c>
    </row>
    <row r="968" spans="1:17" hidden="1" x14ac:dyDescent="0.3">
      <c r="A968" t="s">
        <v>396</v>
      </c>
      <c r="B968" t="s">
        <v>1725</v>
      </c>
      <c r="C968" t="s">
        <v>695</v>
      </c>
      <c r="D968" t="s">
        <v>689</v>
      </c>
      <c r="E968">
        <v>33139</v>
      </c>
      <c r="F968">
        <v>420000</v>
      </c>
      <c r="G968">
        <v>2</v>
      </c>
      <c r="H968">
        <v>2</v>
      </c>
      <c r="I968">
        <v>858</v>
      </c>
      <c r="K968">
        <v>1980</v>
      </c>
      <c r="L968">
        <v>17</v>
      </c>
      <c r="M968">
        <v>490</v>
      </c>
      <c r="N968" t="s">
        <v>1631</v>
      </c>
      <c r="O968">
        <v>25.795116</v>
      </c>
      <c r="P968">
        <v>-80.137057600000006</v>
      </c>
      <c r="Q968">
        <v>1.3722377299460453</v>
      </c>
    </row>
    <row r="969" spans="1:17" hidden="1" x14ac:dyDescent="0.3">
      <c r="A969" t="s">
        <v>396</v>
      </c>
      <c r="B969" t="s">
        <v>1726</v>
      </c>
      <c r="C969" t="s">
        <v>695</v>
      </c>
      <c r="D969" t="s">
        <v>689</v>
      </c>
      <c r="E969">
        <v>33139</v>
      </c>
      <c r="F969">
        <v>1090000</v>
      </c>
      <c r="G969">
        <v>2</v>
      </c>
      <c r="H969">
        <v>2</v>
      </c>
      <c r="I969">
        <v>1270</v>
      </c>
      <c r="K969">
        <v>1997</v>
      </c>
      <c r="L969">
        <v>48</v>
      </c>
      <c r="M969">
        <v>858</v>
      </c>
      <c r="N969" t="s">
        <v>1727</v>
      </c>
      <c r="O969">
        <v>25.7950664</v>
      </c>
      <c r="P969">
        <v>-80.144638400000005</v>
      </c>
      <c r="Q969">
        <v>1.4770488776833199</v>
      </c>
    </row>
    <row r="970" spans="1:17" hidden="1" x14ac:dyDescent="0.3">
      <c r="A970" t="s">
        <v>396</v>
      </c>
      <c r="B970" t="s">
        <v>1728</v>
      </c>
      <c r="C970" t="s">
        <v>695</v>
      </c>
      <c r="D970" t="s">
        <v>689</v>
      </c>
      <c r="E970">
        <v>33139</v>
      </c>
      <c r="F970">
        <v>1499000</v>
      </c>
      <c r="G970">
        <v>2</v>
      </c>
      <c r="H970">
        <v>2</v>
      </c>
      <c r="I970">
        <v>1110</v>
      </c>
      <c r="K970">
        <v>2000</v>
      </c>
      <c r="L970">
        <v>10</v>
      </c>
      <c r="M970">
        <v>1350</v>
      </c>
      <c r="N970" t="s">
        <v>1729</v>
      </c>
      <c r="O970">
        <v>25.771029599999999</v>
      </c>
      <c r="P970">
        <v>-80.1329238</v>
      </c>
      <c r="Q970">
        <v>0.33882001154730235</v>
      </c>
    </row>
    <row r="971" spans="1:17" hidden="1" x14ac:dyDescent="0.3">
      <c r="A971" t="s">
        <v>396</v>
      </c>
      <c r="B971" t="s">
        <v>1730</v>
      </c>
      <c r="C971" t="s">
        <v>695</v>
      </c>
      <c r="D971" t="s">
        <v>689</v>
      </c>
      <c r="E971">
        <v>33139</v>
      </c>
      <c r="F971">
        <v>2500000</v>
      </c>
      <c r="G971">
        <v>2</v>
      </c>
      <c r="H971">
        <v>2.5</v>
      </c>
      <c r="I971">
        <v>1450</v>
      </c>
      <c r="K971">
        <v>2005</v>
      </c>
      <c r="L971">
        <v>15</v>
      </c>
      <c r="M971">
        <v>1724</v>
      </c>
      <c r="N971" t="s">
        <v>1246</v>
      </c>
      <c r="O971">
        <v>25.796470599999999</v>
      </c>
      <c r="P971">
        <v>-80.136147699999995</v>
      </c>
      <c r="Q971">
        <v>1.4051255648424528</v>
      </c>
    </row>
    <row r="972" spans="1:17" hidden="1" x14ac:dyDescent="0.3">
      <c r="A972" t="s">
        <v>396</v>
      </c>
      <c r="B972" t="s">
        <v>1731</v>
      </c>
      <c r="C972" t="s">
        <v>695</v>
      </c>
      <c r="D972" t="s">
        <v>689</v>
      </c>
      <c r="E972">
        <v>33139</v>
      </c>
      <c r="F972">
        <v>3100000</v>
      </c>
      <c r="G972">
        <v>3</v>
      </c>
      <c r="H972">
        <v>2.5</v>
      </c>
      <c r="I972">
        <v>2090</v>
      </c>
      <c r="K972">
        <v>2005</v>
      </c>
      <c r="L972">
        <v>42</v>
      </c>
      <c r="M972">
        <v>1483</v>
      </c>
      <c r="N972" t="s">
        <v>1732</v>
      </c>
      <c r="O972">
        <v>25.796470599999999</v>
      </c>
      <c r="P972">
        <v>-80.136147699999995</v>
      </c>
      <c r="Q972">
        <v>1.4051255648424528</v>
      </c>
    </row>
    <row r="973" spans="1:17" hidden="1" x14ac:dyDescent="0.3">
      <c r="A973" t="s">
        <v>396</v>
      </c>
      <c r="B973" t="s">
        <v>1733</v>
      </c>
      <c r="C973" t="s">
        <v>695</v>
      </c>
      <c r="D973" t="s">
        <v>689</v>
      </c>
      <c r="E973">
        <v>33139</v>
      </c>
      <c r="F973">
        <v>2500000</v>
      </c>
      <c r="G973">
        <v>2</v>
      </c>
      <c r="H973">
        <v>2.5</v>
      </c>
      <c r="I973">
        <v>1450</v>
      </c>
      <c r="K973">
        <v>2005</v>
      </c>
      <c r="L973">
        <v>2</v>
      </c>
      <c r="M973">
        <v>1724</v>
      </c>
      <c r="N973" t="s">
        <v>1734</v>
      </c>
      <c r="O973">
        <v>25.796470599999999</v>
      </c>
      <c r="P973">
        <v>-80.136147699999995</v>
      </c>
      <c r="Q973">
        <v>1.4051255648424528</v>
      </c>
    </row>
    <row r="974" spans="1:17" hidden="1" x14ac:dyDescent="0.3">
      <c r="A974" t="s">
        <v>396</v>
      </c>
      <c r="B974" t="s">
        <v>1735</v>
      </c>
      <c r="C974" t="s">
        <v>695</v>
      </c>
      <c r="D974" t="s">
        <v>689</v>
      </c>
      <c r="E974">
        <v>33139</v>
      </c>
      <c r="F974">
        <v>1595000</v>
      </c>
      <c r="G974">
        <v>2</v>
      </c>
      <c r="H974">
        <v>2</v>
      </c>
      <c r="I974">
        <v>1585</v>
      </c>
      <c r="K974">
        <v>2011</v>
      </c>
      <c r="L974">
        <v>15</v>
      </c>
      <c r="M974">
        <v>1006</v>
      </c>
      <c r="N974" t="s">
        <v>1736</v>
      </c>
      <c r="O974">
        <v>25.797382800000001</v>
      </c>
      <c r="P974">
        <v>-80.130932599999994</v>
      </c>
      <c r="Q974">
        <v>1.3727372039131838</v>
      </c>
    </row>
    <row r="975" spans="1:17" hidden="1" x14ac:dyDescent="0.3">
      <c r="A975" t="s">
        <v>396</v>
      </c>
      <c r="B975" t="s">
        <v>1737</v>
      </c>
      <c r="C975" t="s">
        <v>695</v>
      </c>
      <c r="D975" t="s">
        <v>689</v>
      </c>
      <c r="E975">
        <v>33139</v>
      </c>
      <c r="F975">
        <v>535000</v>
      </c>
      <c r="G975">
        <v>1</v>
      </c>
      <c r="H975">
        <v>1</v>
      </c>
      <c r="I975">
        <v>721</v>
      </c>
      <c r="K975">
        <v>2011</v>
      </c>
      <c r="L975">
        <v>6</v>
      </c>
      <c r="M975">
        <v>742</v>
      </c>
      <c r="N975" t="s">
        <v>919</v>
      </c>
      <c r="O975">
        <v>25.7983118</v>
      </c>
      <c r="P975">
        <v>-80.131168900000006</v>
      </c>
      <c r="Q975">
        <v>1.3068887933202515</v>
      </c>
    </row>
    <row r="976" spans="1:17" hidden="1" x14ac:dyDescent="0.3">
      <c r="A976" t="s">
        <v>396</v>
      </c>
      <c r="B976" t="s">
        <v>1738</v>
      </c>
      <c r="C976" t="s">
        <v>695</v>
      </c>
      <c r="D976" t="s">
        <v>689</v>
      </c>
      <c r="E976">
        <v>33139</v>
      </c>
      <c r="F976">
        <v>3000000</v>
      </c>
      <c r="G976">
        <v>1</v>
      </c>
      <c r="H976">
        <v>1.5</v>
      </c>
      <c r="I976">
        <v>1054</v>
      </c>
      <c r="K976">
        <v>2009</v>
      </c>
      <c r="L976">
        <v>2</v>
      </c>
      <c r="M976">
        <v>2846</v>
      </c>
      <c r="N976" t="s">
        <v>1739</v>
      </c>
      <c r="O976">
        <v>25.797901299999999</v>
      </c>
      <c r="P976">
        <v>-80.127592399999997</v>
      </c>
      <c r="Q976">
        <v>1.3976338244754991</v>
      </c>
    </row>
    <row r="977" spans="1:17" hidden="1" x14ac:dyDescent="0.3">
      <c r="A977" t="s">
        <v>396</v>
      </c>
      <c r="B977" t="s">
        <v>1740</v>
      </c>
      <c r="C977" t="s">
        <v>695</v>
      </c>
      <c r="D977" t="s">
        <v>689</v>
      </c>
      <c r="E977">
        <v>33139</v>
      </c>
      <c r="F977">
        <v>2800000</v>
      </c>
      <c r="G977">
        <v>2</v>
      </c>
      <c r="H977">
        <v>2.5</v>
      </c>
      <c r="I977">
        <v>1121</v>
      </c>
      <c r="K977">
        <v>2009</v>
      </c>
      <c r="L977">
        <v>55</v>
      </c>
      <c r="M977">
        <v>2498</v>
      </c>
      <c r="N977" t="s">
        <v>1741</v>
      </c>
      <c r="O977">
        <v>25.797901299999999</v>
      </c>
      <c r="P977">
        <v>-80.127592399999997</v>
      </c>
      <c r="Q977">
        <v>1.3976338244754991</v>
      </c>
    </row>
    <row r="978" spans="1:17" hidden="1" x14ac:dyDescent="0.3">
      <c r="A978" t="s">
        <v>396</v>
      </c>
      <c r="B978" t="s">
        <v>1742</v>
      </c>
      <c r="C978" t="s">
        <v>695</v>
      </c>
      <c r="D978" t="s">
        <v>689</v>
      </c>
      <c r="E978">
        <v>33139</v>
      </c>
      <c r="F978">
        <v>390000</v>
      </c>
      <c r="G978">
        <v>1</v>
      </c>
      <c r="H978">
        <v>1</v>
      </c>
      <c r="I978">
        <v>644</v>
      </c>
      <c r="K978">
        <v>1972</v>
      </c>
      <c r="L978">
        <v>27</v>
      </c>
      <c r="M978">
        <v>606</v>
      </c>
      <c r="N978" t="s">
        <v>1743</v>
      </c>
      <c r="O978">
        <v>25.771675999999999</v>
      </c>
      <c r="P978">
        <v>-80.135553200000004</v>
      </c>
      <c r="Q978">
        <v>0.25042658378976346</v>
      </c>
    </row>
    <row r="979" spans="1:17" hidden="1" x14ac:dyDescent="0.3">
      <c r="A979" t="s">
        <v>396</v>
      </c>
      <c r="B979" t="s">
        <v>1744</v>
      </c>
      <c r="C979" t="s">
        <v>695</v>
      </c>
      <c r="D979" t="s">
        <v>689</v>
      </c>
      <c r="E979">
        <v>33139</v>
      </c>
      <c r="F979">
        <v>2100000</v>
      </c>
      <c r="G979">
        <v>3</v>
      </c>
      <c r="H979">
        <v>2</v>
      </c>
      <c r="I979">
        <v>1180</v>
      </c>
      <c r="K979">
        <v>1926</v>
      </c>
      <c r="L979">
        <v>38</v>
      </c>
      <c r="M979">
        <v>1780</v>
      </c>
      <c r="N979" t="s">
        <v>1745</v>
      </c>
      <c r="O979">
        <v>25.798777999999999</v>
      </c>
      <c r="P979">
        <v>-80.127190999999996</v>
      </c>
      <c r="Q979">
        <v>1.35067958386152</v>
      </c>
    </row>
    <row r="980" spans="1:17" hidden="1" x14ac:dyDescent="0.3">
      <c r="A980" t="s">
        <v>396</v>
      </c>
      <c r="B980" t="s">
        <v>1746</v>
      </c>
      <c r="C980" t="s">
        <v>695</v>
      </c>
      <c r="D980" t="s">
        <v>689</v>
      </c>
      <c r="E980">
        <v>33139</v>
      </c>
      <c r="F980">
        <v>1400000</v>
      </c>
      <c r="G980">
        <v>1</v>
      </c>
      <c r="H980">
        <v>1</v>
      </c>
      <c r="I980">
        <v>880</v>
      </c>
      <c r="K980">
        <v>1926</v>
      </c>
      <c r="L980">
        <v>34</v>
      </c>
      <c r="M980">
        <v>1591</v>
      </c>
      <c r="N980" t="s">
        <v>1747</v>
      </c>
      <c r="O980">
        <v>25.798777999999999</v>
      </c>
      <c r="P980">
        <v>-80.127190999999996</v>
      </c>
      <c r="Q980">
        <v>1.35067958386152</v>
      </c>
    </row>
    <row r="981" spans="1:17" hidden="1" x14ac:dyDescent="0.3">
      <c r="A981" t="s">
        <v>396</v>
      </c>
      <c r="B981" t="s">
        <v>1748</v>
      </c>
      <c r="C981" t="s">
        <v>695</v>
      </c>
      <c r="D981" t="s">
        <v>689</v>
      </c>
      <c r="E981">
        <v>33139</v>
      </c>
      <c r="F981">
        <v>1485000</v>
      </c>
      <c r="G981">
        <v>2</v>
      </c>
      <c r="H981">
        <v>1.5</v>
      </c>
      <c r="I981">
        <v>840</v>
      </c>
      <c r="K981">
        <v>1926</v>
      </c>
      <c r="L981">
        <v>34</v>
      </c>
      <c r="M981">
        <v>1768</v>
      </c>
      <c r="N981" t="s">
        <v>1749</v>
      </c>
      <c r="O981">
        <v>25.798777999999999</v>
      </c>
      <c r="P981">
        <v>-80.127190999999996</v>
      </c>
      <c r="Q981">
        <v>1.35067958386152</v>
      </c>
    </row>
    <row r="982" spans="1:17" hidden="1" x14ac:dyDescent="0.3">
      <c r="A982" t="s">
        <v>396</v>
      </c>
      <c r="B982" t="s">
        <v>1750</v>
      </c>
      <c r="C982" t="s">
        <v>695</v>
      </c>
      <c r="D982" t="s">
        <v>689</v>
      </c>
      <c r="E982">
        <v>33139</v>
      </c>
      <c r="F982">
        <v>2180000</v>
      </c>
      <c r="G982">
        <v>3</v>
      </c>
      <c r="H982">
        <v>2</v>
      </c>
      <c r="I982">
        <v>1180</v>
      </c>
      <c r="K982">
        <v>1926</v>
      </c>
      <c r="L982">
        <v>38</v>
      </c>
      <c r="M982">
        <v>1847</v>
      </c>
      <c r="N982" t="s">
        <v>1153</v>
      </c>
      <c r="O982">
        <v>25.798777999999999</v>
      </c>
      <c r="P982">
        <v>-80.127190999999996</v>
      </c>
      <c r="Q982">
        <v>1.35067958386152</v>
      </c>
    </row>
    <row r="983" spans="1:17" hidden="1" x14ac:dyDescent="0.3">
      <c r="A983" t="s">
        <v>396</v>
      </c>
      <c r="B983" t="s">
        <v>1751</v>
      </c>
      <c r="C983" t="s">
        <v>695</v>
      </c>
      <c r="D983" t="s">
        <v>689</v>
      </c>
      <c r="E983">
        <v>33139</v>
      </c>
      <c r="F983">
        <v>975000</v>
      </c>
      <c r="G983">
        <v>1</v>
      </c>
      <c r="H983">
        <v>1.5</v>
      </c>
      <c r="I983">
        <v>960</v>
      </c>
      <c r="K983">
        <v>1926</v>
      </c>
      <c r="L983">
        <v>52</v>
      </c>
      <c r="M983">
        <v>1016</v>
      </c>
      <c r="N983" t="s">
        <v>985</v>
      </c>
      <c r="O983">
        <v>25.798777999999999</v>
      </c>
      <c r="P983">
        <v>-80.127190999999996</v>
      </c>
      <c r="Q983">
        <v>1.35067958386152</v>
      </c>
    </row>
    <row r="984" spans="1:17" hidden="1" x14ac:dyDescent="0.3">
      <c r="A984" t="s">
        <v>396</v>
      </c>
      <c r="B984" t="s">
        <v>1752</v>
      </c>
      <c r="C984" t="s">
        <v>695</v>
      </c>
      <c r="D984" t="s">
        <v>689</v>
      </c>
      <c r="E984">
        <v>33139</v>
      </c>
      <c r="F984">
        <v>1495000</v>
      </c>
      <c r="G984">
        <v>1</v>
      </c>
      <c r="H984">
        <v>1</v>
      </c>
      <c r="I984">
        <v>880</v>
      </c>
      <c r="K984">
        <v>1926</v>
      </c>
      <c r="L984">
        <v>63</v>
      </c>
      <c r="M984">
        <v>1699</v>
      </c>
      <c r="N984" t="s">
        <v>1019</v>
      </c>
      <c r="O984">
        <v>25.798777999999999</v>
      </c>
      <c r="P984">
        <v>-80.127190999999996</v>
      </c>
      <c r="Q984">
        <v>1.35067958386152</v>
      </c>
    </row>
    <row r="985" spans="1:17" hidden="1" x14ac:dyDescent="0.3">
      <c r="A985" t="s">
        <v>396</v>
      </c>
      <c r="B985" t="s">
        <v>1753</v>
      </c>
      <c r="C985" t="s">
        <v>695</v>
      </c>
      <c r="D985" t="s">
        <v>689</v>
      </c>
      <c r="E985">
        <v>33139</v>
      </c>
      <c r="F985">
        <v>4150000</v>
      </c>
      <c r="G985">
        <v>3</v>
      </c>
      <c r="H985">
        <v>2.5</v>
      </c>
      <c r="I985">
        <v>2240</v>
      </c>
      <c r="K985">
        <v>2019</v>
      </c>
      <c r="L985">
        <v>36</v>
      </c>
      <c r="M985">
        <v>1853</v>
      </c>
      <c r="N985" t="s">
        <v>1754</v>
      </c>
      <c r="O985">
        <v>25.7718402</v>
      </c>
      <c r="P985">
        <v>-80.135138499999996</v>
      </c>
      <c r="Q985">
        <v>0.24078234682364541</v>
      </c>
    </row>
    <row r="986" spans="1:17" hidden="1" x14ac:dyDescent="0.3">
      <c r="A986" t="s">
        <v>396</v>
      </c>
      <c r="B986" t="s">
        <v>1755</v>
      </c>
      <c r="C986" t="s">
        <v>695</v>
      </c>
      <c r="D986" t="s">
        <v>689</v>
      </c>
      <c r="E986">
        <v>33139</v>
      </c>
      <c r="F986">
        <v>2345000</v>
      </c>
      <c r="G986">
        <v>3</v>
      </c>
      <c r="H986">
        <v>2.5</v>
      </c>
      <c r="I986">
        <v>1869</v>
      </c>
      <c r="K986">
        <v>2006</v>
      </c>
      <c r="L986">
        <v>9</v>
      </c>
      <c r="M986">
        <v>1255</v>
      </c>
      <c r="N986" t="s">
        <v>1359</v>
      </c>
      <c r="O986">
        <v>25.771902999999998</v>
      </c>
      <c r="P986">
        <v>-80.135773299999997</v>
      </c>
      <c r="Q986">
        <v>0.23497205877327332</v>
      </c>
    </row>
    <row r="987" spans="1:17" hidden="1" x14ac:dyDescent="0.3">
      <c r="A987" t="s">
        <v>396</v>
      </c>
      <c r="B987" t="s">
        <v>1756</v>
      </c>
      <c r="C987" t="s">
        <v>695</v>
      </c>
      <c r="D987" t="s">
        <v>689</v>
      </c>
      <c r="E987">
        <v>33139</v>
      </c>
      <c r="F987">
        <v>1190000</v>
      </c>
      <c r="G987">
        <v>2</v>
      </c>
      <c r="H987">
        <v>2</v>
      </c>
      <c r="I987">
        <v>1401</v>
      </c>
      <c r="K987">
        <v>1962</v>
      </c>
      <c r="L987">
        <v>20</v>
      </c>
      <c r="M987">
        <v>849</v>
      </c>
      <c r="N987" t="s">
        <v>1757</v>
      </c>
      <c r="O987">
        <v>25.7911225</v>
      </c>
      <c r="P987">
        <v>-80.149618099999998</v>
      </c>
      <c r="Q987">
        <v>1.3985736405449398</v>
      </c>
    </row>
    <row r="988" spans="1:17" hidden="1" x14ac:dyDescent="0.3">
      <c r="A988" t="s">
        <v>396</v>
      </c>
      <c r="B988" t="s">
        <v>1758</v>
      </c>
      <c r="C988" t="s">
        <v>695</v>
      </c>
      <c r="D988" t="s">
        <v>689</v>
      </c>
      <c r="E988">
        <v>33139</v>
      </c>
      <c r="F988">
        <v>3250000</v>
      </c>
      <c r="G988">
        <v>3</v>
      </c>
      <c r="H988">
        <v>2.5</v>
      </c>
      <c r="I988">
        <v>2040</v>
      </c>
      <c r="K988">
        <v>1996</v>
      </c>
      <c r="L988">
        <v>23</v>
      </c>
      <c r="M988">
        <v>1593</v>
      </c>
      <c r="N988" t="s">
        <v>1759</v>
      </c>
      <c r="O988">
        <v>25.767705500000002</v>
      </c>
      <c r="P988">
        <v>-80.134876800000001</v>
      </c>
      <c r="Q988">
        <v>0.52668760774322143</v>
      </c>
    </row>
    <row r="989" spans="1:17" hidden="1" x14ac:dyDescent="0.3">
      <c r="A989" t="s">
        <v>396</v>
      </c>
      <c r="B989" t="s">
        <v>1760</v>
      </c>
      <c r="C989" t="s">
        <v>695</v>
      </c>
      <c r="D989" t="s">
        <v>689</v>
      </c>
      <c r="E989">
        <v>33139</v>
      </c>
      <c r="F989">
        <v>2749000</v>
      </c>
      <c r="G989">
        <v>2</v>
      </c>
      <c r="H989">
        <v>2.5</v>
      </c>
      <c r="I989">
        <v>1960</v>
      </c>
      <c r="K989">
        <v>1996</v>
      </c>
      <c r="L989">
        <v>1</v>
      </c>
      <c r="M989">
        <v>1403</v>
      </c>
      <c r="N989" t="s">
        <v>1761</v>
      </c>
      <c r="O989">
        <v>25.767705500000002</v>
      </c>
      <c r="P989">
        <v>-80.134876800000001</v>
      </c>
      <c r="Q989">
        <v>0.52668760774322143</v>
      </c>
    </row>
    <row r="990" spans="1:17" hidden="1" x14ac:dyDescent="0.3">
      <c r="A990" t="s">
        <v>396</v>
      </c>
      <c r="B990" t="s">
        <v>1762</v>
      </c>
      <c r="C990" t="s">
        <v>695</v>
      </c>
      <c r="D990" t="s">
        <v>689</v>
      </c>
      <c r="E990">
        <v>33139</v>
      </c>
      <c r="F990">
        <v>2000000</v>
      </c>
      <c r="G990">
        <v>2</v>
      </c>
      <c r="H990">
        <v>2</v>
      </c>
      <c r="I990">
        <v>1780</v>
      </c>
      <c r="K990">
        <v>1996</v>
      </c>
      <c r="L990">
        <v>7</v>
      </c>
      <c r="M990">
        <v>1124</v>
      </c>
      <c r="N990" t="s">
        <v>1763</v>
      </c>
      <c r="O990">
        <v>25.767705500000002</v>
      </c>
      <c r="P990">
        <v>-80.134876800000001</v>
      </c>
      <c r="Q990">
        <v>0.52668760774322143</v>
      </c>
    </row>
    <row r="991" spans="1:17" hidden="1" x14ac:dyDescent="0.3">
      <c r="A991" t="s">
        <v>396</v>
      </c>
      <c r="B991" t="s">
        <v>1764</v>
      </c>
      <c r="C991" t="s">
        <v>695</v>
      </c>
      <c r="D991" t="s">
        <v>689</v>
      </c>
      <c r="E991">
        <v>33139</v>
      </c>
      <c r="F991">
        <v>1300000</v>
      </c>
      <c r="G991">
        <v>1</v>
      </c>
      <c r="H991">
        <v>1.5</v>
      </c>
      <c r="I991">
        <v>1090</v>
      </c>
      <c r="K991">
        <v>1996</v>
      </c>
      <c r="L991">
        <v>40</v>
      </c>
      <c r="M991">
        <v>1193</v>
      </c>
      <c r="N991" t="s">
        <v>1765</v>
      </c>
      <c r="O991">
        <v>25.767705500000002</v>
      </c>
      <c r="P991">
        <v>-80.134876800000001</v>
      </c>
      <c r="Q991">
        <v>0.52668760774322143</v>
      </c>
    </row>
    <row r="992" spans="1:17" hidden="1" x14ac:dyDescent="0.3">
      <c r="A992" t="s">
        <v>396</v>
      </c>
      <c r="B992" t="s">
        <v>1766</v>
      </c>
      <c r="C992" t="s">
        <v>695</v>
      </c>
      <c r="D992" t="s">
        <v>689</v>
      </c>
      <c r="E992">
        <v>33139</v>
      </c>
      <c r="F992">
        <v>1950000</v>
      </c>
      <c r="G992">
        <v>2</v>
      </c>
      <c r="H992">
        <v>2</v>
      </c>
      <c r="I992">
        <v>1450</v>
      </c>
      <c r="K992">
        <v>1936</v>
      </c>
      <c r="L992">
        <v>52</v>
      </c>
      <c r="M992">
        <v>1345</v>
      </c>
      <c r="N992" t="s">
        <v>869</v>
      </c>
      <c r="O992">
        <v>25.772610499999999</v>
      </c>
      <c r="P992">
        <v>-80.137392000000006</v>
      </c>
      <c r="Q992">
        <v>0.21672334924939385</v>
      </c>
    </row>
    <row r="993" spans="1:17" hidden="1" x14ac:dyDescent="0.3">
      <c r="A993" t="s">
        <v>396</v>
      </c>
      <c r="B993" t="s">
        <v>1769</v>
      </c>
      <c r="C993" t="s">
        <v>695</v>
      </c>
      <c r="D993" t="s">
        <v>689</v>
      </c>
      <c r="E993">
        <v>33139</v>
      </c>
      <c r="F993">
        <v>1275000</v>
      </c>
      <c r="G993">
        <v>3</v>
      </c>
      <c r="H993">
        <v>2</v>
      </c>
      <c r="I993">
        <v>1300</v>
      </c>
      <c r="K993">
        <v>1994</v>
      </c>
      <c r="L993">
        <v>32</v>
      </c>
      <c r="M993">
        <v>981</v>
      </c>
      <c r="N993" t="s">
        <v>1770</v>
      </c>
      <c r="O993">
        <v>25.772959700000001</v>
      </c>
      <c r="P993">
        <v>-80.135671900000006</v>
      </c>
      <c r="Q993">
        <v>0.16177095838170263</v>
      </c>
    </row>
    <row r="994" spans="1:17" hidden="1" x14ac:dyDescent="0.3">
      <c r="A994" t="s">
        <v>396</v>
      </c>
      <c r="B994" t="s">
        <v>1771</v>
      </c>
      <c r="C994" t="s">
        <v>695</v>
      </c>
      <c r="D994" t="s">
        <v>689</v>
      </c>
      <c r="E994">
        <v>33139</v>
      </c>
      <c r="F994">
        <v>530000</v>
      </c>
      <c r="G994">
        <v>1</v>
      </c>
      <c r="H994">
        <v>1</v>
      </c>
      <c r="I994">
        <v>654</v>
      </c>
      <c r="K994">
        <v>1970</v>
      </c>
      <c r="L994">
        <v>34</v>
      </c>
      <c r="M994">
        <v>810</v>
      </c>
      <c r="N994" t="s">
        <v>1772</v>
      </c>
      <c r="O994">
        <v>25.772504999999999</v>
      </c>
      <c r="P994">
        <v>-80.131801699999997</v>
      </c>
      <c r="Q994">
        <v>0.26867034156998448</v>
      </c>
    </row>
    <row r="995" spans="1:17" hidden="1" x14ac:dyDescent="0.3">
      <c r="A995" t="s">
        <v>396</v>
      </c>
      <c r="B995" t="s">
        <v>1773</v>
      </c>
      <c r="C995" t="s">
        <v>695</v>
      </c>
      <c r="D995" t="s">
        <v>689</v>
      </c>
      <c r="E995">
        <v>33139</v>
      </c>
      <c r="F995">
        <v>400000</v>
      </c>
      <c r="G995">
        <v>1</v>
      </c>
      <c r="H995">
        <v>1</v>
      </c>
      <c r="I995">
        <v>611</v>
      </c>
      <c r="K995">
        <v>1939</v>
      </c>
      <c r="L995">
        <v>2</v>
      </c>
      <c r="M995">
        <v>655</v>
      </c>
      <c r="N995" t="s">
        <v>1774</v>
      </c>
      <c r="O995">
        <v>25.7729629</v>
      </c>
      <c r="P995">
        <v>-80.135224199999996</v>
      </c>
      <c r="Q995">
        <v>0.16317216204835883</v>
      </c>
    </row>
    <row r="996" spans="1:17" hidden="1" x14ac:dyDescent="0.3">
      <c r="A996" t="s">
        <v>396</v>
      </c>
      <c r="B996" t="s">
        <v>1775</v>
      </c>
      <c r="C996" t="s">
        <v>695</v>
      </c>
      <c r="D996" t="s">
        <v>689</v>
      </c>
      <c r="E996">
        <v>33139</v>
      </c>
      <c r="F996">
        <v>420000</v>
      </c>
      <c r="G996">
        <v>1</v>
      </c>
      <c r="H996">
        <v>1</v>
      </c>
      <c r="I996">
        <v>439</v>
      </c>
      <c r="K996">
        <v>1924</v>
      </c>
      <c r="L996">
        <v>38</v>
      </c>
      <c r="M996">
        <v>957</v>
      </c>
      <c r="N996" t="s">
        <v>1776</v>
      </c>
      <c r="O996">
        <v>25.773130200000001</v>
      </c>
      <c r="P996">
        <v>-80.135180399999996</v>
      </c>
      <c r="Q996">
        <v>0.1521843129835041</v>
      </c>
    </row>
    <row r="997" spans="1:17" hidden="1" x14ac:dyDescent="0.3">
      <c r="A997" t="s">
        <v>396</v>
      </c>
      <c r="B997" t="s">
        <v>1777</v>
      </c>
      <c r="C997" t="s">
        <v>695</v>
      </c>
      <c r="D997" t="s">
        <v>689</v>
      </c>
      <c r="E997">
        <v>33139</v>
      </c>
      <c r="F997">
        <v>435000</v>
      </c>
      <c r="G997">
        <v>1</v>
      </c>
      <c r="H997">
        <v>1</v>
      </c>
      <c r="I997">
        <v>410</v>
      </c>
      <c r="K997">
        <v>1939</v>
      </c>
      <c r="L997">
        <v>2</v>
      </c>
      <c r="M997">
        <v>1061</v>
      </c>
      <c r="N997" t="s">
        <v>1778</v>
      </c>
      <c r="O997">
        <v>25.772620799999999</v>
      </c>
      <c r="P997">
        <v>-80.131823499999996</v>
      </c>
      <c r="Q997">
        <v>0.26394256782991321</v>
      </c>
    </row>
    <row r="998" spans="1:17" hidden="1" x14ac:dyDescent="0.3">
      <c r="A998" t="s">
        <v>396</v>
      </c>
      <c r="B998" t="s">
        <v>1779</v>
      </c>
      <c r="C998" t="s">
        <v>695</v>
      </c>
      <c r="D998" t="s">
        <v>689</v>
      </c>
      <c r="E998">
        <v>33139</v>
      </c>
      <c r="F998">
        <v>331000</v>
      </c>
      <c r="G998">
        <v>1</v>
      </c>
      <c r="H998">
        <v>1</v>
      </c>
      <c r="I998">
        <v>520</v>
      </c>
      <c r="K998">
        <v>1974</v>
      </c>
      <c r="L998">
        <v>13</v>
      </c>
      <c r="M998">
        <v>637</v>
      </c>
      <c r="N998" t="s">
        <v>915</v>
      </c>
      <c r="O998">
        <v>25.773182599999998</v>
      </c>
      <c r="P998">
        <v>-80.136249699999993</v>
      </c>
      <c r="Q998">
        <v>0.15178969373517481</v>
      </c>
    </row>
    <row r="999" spans="1:17" hidden="1" x14ac:dyDescent="0.3">
      <c r="A999" t="s">
        <v>396</v>
      </c>
      <c r="B999" t="s">
        <v>1780</v>
      </c>
      <c r="C999" t="s">
        <v>695</v>
      </c>
      <c r="D999" t="s">
        <v>689</v>
      </c>
      <c r="E999">
        <v>33139</v>
      </c>
      <c r="F999">
        <v>379999</v>
      </c>
      <c r="G999">
        <v>1</v>
      </c>
      <c r="H999">
        <v>1</v>
      </c>
      <c r="I999">
        <v>659</v>
      </c>
      <c r="K999">
        <v>1970</v>
      </c>
      <c r="L999">
        <v>8</v>
      </c>
      <c r="M999">
        <v>577</v>
      </c>
      <c r="N999" t="s">
        <v>1781</v>
      </c>
      <c r="O999">
        <v>25.772883400000001</v>
      </c>
      <c r="P999">
        <v>-80.131649100000004</v>
      </c>
      <c r="Q999">
        <v>0.24353895077711507</v>
      </c>
    </row>
    <row r="1000" spans="1:17" hidden="1" x14ac:dyDescent="0.3">
      <c r="A1000" t="s">
        <v>396</v>
      </c>
      <c r="B1000" t="s">
        <v>1782</v>
      </c>
      <c r="C1000" t="s">
        <v>695</v>
      </c>
      <c r="D1000" t="s">
        <v>689</v>
      </c>
      <c r="E1000">
        <v>33139</v>
      </c>
      <c r="F1000">
        <v>289000</v>
      </c>
      <c r="G1000">
        <v>1</v>
      </c>
      <c r="H1000">
        <v>1</v>
      </c>
      <c r="I1000">
        <v>700</v>
      </c>
      <c r="K1000">
        <v>1960</v>
      </c>
      <c r="L1000">
        <v>2</v>
      </c>
      <c r="M1000">
        <v>413</v>
      </c>
      <c r="N1000" t="s">
        <v>1783</v>
      </c>
      <c r="O1000">
        <v>25.773145899999999</v>
      </c>
      <c r="P1000">
        <v>-80.133527299999997</v>
      </c>
      <c r="Q1000">
        <v>0.19694577300521199</v>
      </c>
    </row>
    <row r="1001" spans="1:17" hidden="1" x14ac:dyDescent="0.3">
      <c r="A1001" t="s">
        <v>396</v>
      </c>
      <c r="B1001" t="s">
        <v>1784</v>
      </c>
      <c r="C1001" t="s">
        <v>695</v>
      </c>
      <c r="D1001" t="s">
        <v>689</v>
      </c>
      <c r="E1001">
        <v>33139</v>
      </c>
      <c r="F1001">
        <v>254000</v>
      </c>
      <c r="G1001">
        <v>1</v>
      </c>
      <c r="H1001">
        <v>1</v>
      </c>
      <c r="I1001">
        <v>700</v>
      </c>
      <c r="K1001">
        <v>1960</v>
      </c>
      <c r="L1001">
        <v>26</v>
      </c>
      <c r="M1001">
        <v>363</v>
      </c>
      <c r="N1001" t="s">
        <v>1785</v>
      </c>
      <c r="O1001">
        <v>25.773145899999999</v>
      </c>
      <c r="P1001">
        <v>-80.133527299999997</v>
      </c>
      <c r="Q1001">
        <v>0.19694577300521199</v>
      </c>
    </row>
    <row r="1002" spans="1:17" hidden="1" x14ac:dyDescent="0.3">
      <c r="A1002" t="s">
        <v>396</v>
      </c>
      <c r="B1002" t="s">
        <v>1786</v>
      </c>
      <c r="C1002" t="s">
        <v>695</v>
      </c>
      <c r="D1002" t="s">
        <v>689</v>
      </c>
      <c r="E1002">
        <v>33139</v>
      </c>
      <c r="F1002">
        <v>2995000</v>
      </c>
      <c r="G1002">
        <v>3</v>
      </c>
      <c r="H1002">
        <v>3.5</v>
      </c>
      <c r="I1002">
        <v>2250</v>
      </c>
      <c r="K1002">
        <v>2015</v>
      </c>
      <c r="L1002">
        <v>48</v>
      </c>
      <c r="M1002">
        <v>1331</v>
      </c>
      <c r="N1002" t="s">
        <v>1787</v>
      </c>
      <c r="O1002">
        <v>25.773319999999998</v>
      </c>
      <c r="P1002">
        <v>-80.136381600000007</v>
      </c>
      <c r="Q1002">
        <v>0.1452002078462602</v>
      </c>
    </row>
    <row r="1003" spans="1:17" hidden="1" x14ac:dyDescent="0.3">
      <c r="A1003" t="s">
        <v>396</v>
      </c>
      <c r="B1003" t="s">
        <v>1788</v>
      </c>
      <c r="C1003" t="s">
        <v>695</v>
      </c>
      <c r="D1003" t="s">
        <v>689</v>
      </c>
      <c r="E1003">
        <v>33139</v>
      </c>
      <c r="F1003">
        <v>1726000</v>
      </c>
      <c r="G1003">
        <v>3</v>
      </c>
      <c r="H1003">
        <v>3</v>
      </c>
      <c r="I1003">
        <v>1850</v>
      </c>
      <c r="K1003">
        <v>1937</v>
      </c>
      <c r="L1003">
        <v>52</v>
      </c>
      <c r="M1003">
        <v>933</v>
      </c>
      <c r="N1003" t="s">
        <v>869</v>
      </c>
      <c r="O1003">
        <v>25.773232400000001</v>
      </c>
      <c r="P1003">
        <v>-80.132854699999996</v>
      </c>
      <c r="Q1003">
        <v>0.22268996258396467</v>
      </c>
    </row>
    <row r="1004" spans="1:17" hidden="1" x14ac:dyDescent="0.3">
      <c r="A1004" t="s">
        <v>396</v>
      </c>
      <c r="B1004" t="s">
        <v>1789</v>
      </c>
      <c r="C1004" t="s">
        <v>695</v>
      </c>
      <c r="D1004" t="s">
        <v>689</v>
      </c>
      <c r="E1004">
        <v>33139</v>
      </c>
      <c r="F1004">
        <v>3500000</v>
      </c>
      <c r="G1004">
        <v>3</v>
      </c>
      <c r="H1004">
        <v>3</v>
      </c>
      <c r="I1004">
        <v>2024</v>
      </c>
      <c r="K1004">
        <v>2003</v>
      </c>
      <c r="L1004">
        <v>2</v>
      </c>
      <c r="M1004">
        <v>1729</v>
      </c>
      <c r="N1004" t="s">
        <v>1790</v>
      </c>
      <c r="O1004">
        <v>25.773137899999998</v>
      </c>
      <c r="P1004">
        <v>-80.140604300000007</v>
      </c>
      <c r="Q1004">
        <v>0.34536851204531738</v>
      </c>
    </row>
    <row r="1005" spans="1:17" hidden="1" x14ac:dyDescent="0.3">
      <c r="A1005" t="s">
        <v>396</v>
      </c>
      <c r="B1005" t="s">
        <v>1791</v>
      </c>
      <c r="C1005" t="s">
        <v>695</v>
      </c>
      <c r="D1005" t="s">
        <v>689</v>
      </c>
      <c r="E1005">
        <v>33139</v>
      </c>
      <c r="F1005">
        <v>1550000</v>
      </c>
      <c r="G1005">
        <v>1</v>
      </c>
      <c r="H1005">
        <v>1.5</v>
      </c>
      <c r="I1005">
        <v>1310</v>
      </c>
      <c r="K1005">
        <v>2003</v>
      </c>
      <c r="L1005">
        <v>4</v>
      </c>
      <c r="M1005">
        <v>1183</v>
      </c>
      <c r="N1005" t="s">
        <v>1792</v>
      </c>
      <c r="O1005">
        <v>25.773137899999998</v>
      </c>
      <c r="P1005">
        <v>-80.140604300000007</v>
      </c>
      <c r="Q1005">
        <v>0.34536851204531738</v>
      </c>
    </row>
    <row r="1006" spans="1:17" hidden="1" x14ac:dyDescent="0.3">
      <c r="A1006" t="s">
        <v>396</v>
      </c>
      <c r="B1006" t="s">
        <v>1793</v>
      </c>
      <c r="C1006" t="s">
        <v>695</v>
      </c>
      <c r="D1006" t="s">
        <v>689</v>
      </c>
      <c r="E1006">
        <v>33139</v>
      </c>
      <c r="F1006">
        <v>1399900</v>
      </c>
      <c r="G1006">
        <v>2</v>
      </c>
      <c r="H1006">
        <v>2</v>
      </c>
      <c r="I1006">
        <v>1042</v>
      </c>
      <c r="K1006">
        <v>1987</v>
      </c>
      <c r="L1006">
        <v>28</v>
      </c>
      <c r="M1006">
        <v>1343</v>
      </c>
      <c r="N1006" t="s">
        <v>1794</v>
      </c>
      <c r="O1006">
        <v>25.767294499999998</v>
      </c>
      <c r="P1006">
        <v>-80.134184500000003</v>
      </c>
      <c r="Q1006">
        <v>0.5601292336824919</v>
      </c>
    </row>
    <row r="1007" spans="1:17" hidden="1" x14ac:dyDescent="0.3">
      <c r="A1007" t="s">
        <v>396</v>
      </c>
      <c r="B1007" t="s">
        <v>1795</v>
      </c>
      <c r="C1007" t="s">
        <v>695</v>
      </c>
      <c r="D1007" t="s">
        <v>689</v>
      </c>
      <c r="E1007">
        <v>33139</v>
      </c>
      <c r="F1007">
        <v>3200000</v>
      </c>
      <c r="G1007">
        <v>3</v>
      </c>
      <c r="H1007">
        <v>3</v>
      </c>
      <c r="I1007">
        <v>1802</v>
      </c>
      <c r="K1007">
        <v>1987</v>
      </c>
      <c r="L1007">
        <v>55</v>
      </c>
      <c r="M1007">
        <v>1776</v>
      </c>
      <c r="N1007" t="s">
        <v>1796</v>
      </c>
      <c r="O1007">
        <v>25.767294499999998</v>
      </c>
      <c r="P1007">
        <v>-80.134184500000003</v>
      </c>
      <c r="Q1007">
        <v>0.5601292336824919</v>
      </c>
    </row>
    <row r="1008" spans="1:17" hidden="1" x14ac:dyDescent="0.3">
      <c r="A1008" t="s">
        <v>396</v>
      </c>
      <c r="B1008" t="s">
        <v>1797</v>
      </c>
      <c r="C1008" t="s">
        <v>695</v>
      </c>
      <c r="D1008" t="s">
        <v>689</v>
      </c>
      <c r="E1008">
        <v>33139</v>
      </c>
      <c r="F1008">
        <v>649000</v>
      </c>
      <c r="G1008">
        <v>1</v>
      </c>
      <c r="H1008">
        <v>1</v>
      </c>
      <c r="I1008">
        <v>655</v>
      </c>
      <c r="K1008">
        <v>1970</v>
      </c>
      <c r="L1008">
        <v>15</v>
      </c>
      <c r="M1008">
        <v>991</v>
      </c>
      <c r="N1008" t="s">
        <v>1074</v>
      </c>
      <c r="O1008">
        <v>25.773531999999999</v>
      </c>
      <c r="P1008">
        <v>-80.132070999999996</v>
      </c>
      <c r="Q1008">
        <v>0.23738067544056096</v>
      </c>
    </row>
    <row r="1009" spans="1:17" hidden="1" x14ac:dyDescent="0.3">
      <c r="A1009" t="s">
        <v>396</v>
      </c>
      <c r="B1009" t="s">
        <v>1798</v>
      </c>
      <c r="C1009" t="s">
        <v>695</v>
      </c>
      <c r="D1009" t="s">
        <v>689</v>
      </c>
      <c r="E1009">
        <v>33139</v>
      </c>
      <c r="F1009">
        <v>498000</v>
      </c>
      <c r="G1009">
        <v>1</v>
      </c>
      <c r="H1009">
        <v>1</v>
      </c>
      <c r="I1009">
        <v>667</v>
      </c>
      <c r="K1009">
        <v>1970</v>
      </c>
      <c r="L1009">
        <v>35</v>
      </c>
      <c r="M1009">
        <v>747</v>
      </c>
      <c r="N1009" t="s">
        <v>1799</v>
      </c>
      <c r="O1009">
        <v>25.773531999999999</v>
      </c>
      <c r="P1009">
        <v>-80.132070999999996</v>
      </c>
      <c r="Q1009">
        <v>0.23738067544056096</v>
      </c>
    </row>
    <row r="1010" spans="1:17" hidden="1" x14ac:dyDescent="0.3">
      <c r="A1010" t="s">
        <v>396</v>
      </c>
      <c r="B1010" t="s">
        <v>1800</v>
      </c>
      <c r="C1010" t="s">
        <v>695</v>
      </c>
      <c r="D1010" t="s">
        <v>689</v>
      </c>
      <c r="E1010">
        <v>33139</v>
      </c>
      <c r="F1010">
        <v>549000</v>
      </c>
      <c r="G1010">
        <v>1</v>
      </c>
      <c r="H1010">
        <v>1</v>
      </c>
      <c r="I1010">
        <v>655</v>
      </c>
      <c r="K1010">
        <v>1970</v>
      </c>
      <c r="L1010">
        <v>43</v>
      </c>
      <c r="M1010">
        <v>838</v>
      </c>
      <c r="N1010" t="s">
        <v>1074</v>
      </c>
      <c r="O1010">
        <v>25.773531999999999</v>
      </c>
      <c r="P1010">
        <v>-80.132070999999996</v>
      </c>
      <c r="Q1010">
        <v>0.23738067544056096</v>
      </c>
    </row>
    <row r="1011" spans="1:17" hidden="1" x14ac:dyDescent="0.3">
      <c r="A1011" t="s">
        <v>396</v>
      </c>
      <c r="B1011" t="s">
        <v>1801</v>
      </c>
      <c r="C1011" t="s">
        <v>695</v>
      </c>
      <c r="D1011" t="s">
        <v>689</v>
      </c>
      <c r="E1011">
        <v>33139</v>
      </c>
      <c r="F1011">
        <v>415000</v>
      </c>
      <c r="G1011">
        <v>1</v>
      </c>
      <c r="H1011">
        <v>1</v>
      </c>
      <c r="I1011">
        <v>651</v>
      </c>
      <c r="K1011">
        <v>1936</v>
      </c>
      <c r="L1011">
        <v>4</v>
      </c>
      <c r="M1011">
        <v>637</v>
      </c>
      <c r="N1011" t="s">
        <v>1802</v>
      </c>
      <c r="O1011">
        <v>25.797486899999999</v>
      </c>
      <c r="P1011">
        <v>-80.131302099999999</v>
      </c>
      <c r="Q1011">
        <v>1.36100652908668</v>
      </c>
    </row>
    <row r="1012" spans="1:17" hidden="1" x14ac:dyDescent="0.3">
      <c r="A1012" t="s">
        <v>396</v>
      </c>
      <c r="B1012" t="s">
        <v>1803</v>
      </c>
      <c r="C1012" t="s">
        <v>695</v>
      </c>
      <c r="D1012" t="s">
        <v>689</v>
      </c>
      <c r="E1012">
        <v>33139</v>
      </c>
      <c r="F1012">
        <v>1095000</v>
      </c>
      <c r="G1012">
        <v>1</v>
      </c>
      <c r="H1012">
        <v>1.5</v>
      </c>
      <c r="I1012">
        <v>851</v>
      </c>
      <c r="K1012">
        <v>2005</v>
      </c>
      <c r="L1012">
        <v>43</v>
      </c>
      <c r="M1012">
        <v>1287</v>
      </c>
      <c r="N1012" t="s">
        <v>1447</v>
      </c>
      <c r="O1012">
        <v>25.773659599999998</v>
      </c>
      <c r="P1012">
        <v>-80.141125500000001</v>
      </c>
      <c r="Q1012">
        <v>0.36201674429607644</v>
      </c>
    </row>
    <row r="1013" spans="1:17" hidden="1" x14ac:dyDescent="0.3">
      <c r="A1013" t="s">
        <v>396</v>
      </c>
      <c r="B1013" t="s">
        <v>1804</v>
      </c>
      <c r="C1013" t="s">
        <v>695</v>
      </c>
      <c r="D1013" t="s">
        <v>689</v>
      </c>
      <c r="E1013">
        <v>33139</v>
      </c>
      <c r="F1013">
        <v>4650000</v>
      </c>
      <c r="G1013">
        <v>3</v>
      </c>
      <c r="H1013">
        <v>3.5</v>
      </c>
      <c r="I1013">
        <v>2145</v>
      </c>
      <c r="K1013">
        <v>2005</v>
      </c>
      <c r="L1013">
        <v>8</v>
      </c>
      <c r="M1013">
        <v>2168</v>
      </c>
      <c r="N1013" t="s">
        <v>1805</v>
      </c>
      <c r="O1013">
        <v>25.773659599999998</v>
      </c>
      <c r="P1013">
        <v>-80.141125500000001</v>
      </c>
      <c r="Q1013">
        <v>0.36201674429607644</v>
      </c>
    </row>
    <row r="1014" spans="1:17" hidden="1" x14ac:dyDescent="0.3">
      <c r="A1014" t="s">
        <v>396</v>
      </c>
      <c r="B1014" t="s">
        <v>1806</v>
      </c>
      <c r="C1014" t="s">
        <v>695</v>
      </c>
      <c r="D1014" t="s">
        <v>689</v>
      </c>
      <c r="E1014">
        <v>33139</v>
      </c>
      <c r="F1014">
        <v>619000</v>
      </c>
      <c r="G1014">
        <v>1</v>
      </c>
      <c r="H1014">
        <v>1</v>
      </c>
      <c r="I1014">
        <v>645</v>
      </c>
      <c r="K1014">
        <v>1969</v>
      </c>
      <c r="L1014">
        <v>1</v>
      </c>
      <c r="M1014">
        <v>960</v>
      </c>
      <c r="N1014" t="s">
        <v>1807</v>
      </c>
      <c r="O1014">
        <v>25.774420800000001</v>
      </c>
      <c r="P1014">
        <v>-80.1313873</v>
      </c>
      <c r="Q1014">
        <v>0.17207065945372824</v>
      </c>
    </row>
    <row r="1015" spans="1:17" hidden="1" x14ac:dyDescent="0.3">
      <c r="A1015" t="s">
        <v>396</v>
      </c>
      <c r="B1015" t="s">
        <v>1808</v>
      </c>
      <c r="C1015" t="s">
        <v>695</v>
      </c>
      <c r="D1015" t="s">
        <v>689</v>
      </c>
      <c r="E1015">
        <v>33139</v>
      </c>
      <c r="F1015">
        <v>695000</v>
      </c>
      <c r="G1015">
        <v>2</v>
      </c>
      <c r="H1015">
        <v>2</v>
      </c>
      <c r="I1015">
        <v>700</v>
      </c>
      <c r="K1015">
        <v>1969</v>
      </c>
      <c r="L1015">
        <v>56</v>
      </c>
      <c r="M1015">
        <v>993</v>
      </c>
      <c r="N1015" t="s">
        <v>1809</v>
      </c>
      <c r="O1015">
        <v>25.774420800000001</v>
      </c>
      <c r="P1015">
        <v>-80.1313873</v>
      </c>
      <c r="Q1015">
        <v>0.17207065945372824</v>
      </c>
    </row>
    <row r="1016" spans="1:17" hidden="1" x14ac:dyDescent="0.3">
      <c r="A1016" t="s">
        <v>396</v>
      </c>
      <c r="B1016" t="s">
        <v>1810</v>
      </c>
      <c r="C1016" t="s">
        <v>695</v>
      </c>
      <c r="D1016" t="s">
        <v>689</v>
      </c>
      <c r="E1016">
        <v>33139</v>
      </c>
      <c r="F1016">
        <v>549000</v>
      </c>
      <c r="G1016">
        <v>1</v>
      </c>
      <c r="H1016">
        <v>1</v>
      </c>
      <c r="I1016">
        <v>654</v>
      </c>
      <c r="K1016">
        <v>1969</v>
      </c>
      <c r="L1016">
        <v>66</v>
      </c>
      <c r="M1016">
        <v>839</v>
      </c>
      <c r="N1016" t="s">
        <v>1373</v>
      </c>
      <c r="O1016">
        <v>25.774420800000001</v>
      </c>
      <c r="P1016">
        <v>-80.1313873</v>
      </c>
      <c r="Q1016">
        <v>0.17207065945372824</v>
      </c>
    </row>
    <row r="1017" spans="1:17" hidden="1" x14ac:dyDescent="0.3">
      <c r="A1017" t="s">
        <v>396</v>
      </c>
      <c r="B1017" t="s">
        <v>1811</v>
      </c>
      <c r="C1017" t="s">
        <v>695</v>
      </c>
      <c r="D1017" t="s">
        <v>689</v>
      </c>
      <c r="E1017">
        <v>33139</v>
      </c>
      <c r="F1017">
        <v>550000</v>
      </c>
      <c r="G1017">
        <v>1</v>
      </c>
      <c r="H1017">
        <v>1</v>
      </c>
      <c r="I1017">
        <v>680</v>
      </c>
      <c r="K1017">
        <v>1967</v>
      </c>
      <c r="L1017">
        <v>8</v>
      </c>
      <c r="M1017">
        <v>809</v>
      </c>
      <c r="N1017" t="s">
        <v>1812</v>
      </c>
      <c r="O1017">
        <v>25.790561700000001</v>
      </c>
      <c r="P1017">
        <v>-80.149443700000006</v>
      </c>
      <c r="Q1017">
        <v>1.3616066307319084</v>
      </c>
    </row>
    <row r="1018" spans="1:17" hidden="1" x14ac:dyDescent="0.3">
      <c r="A1018" t="s">
        <v>396</v>
      </c>
      <c r="B1018" t="s">
        <v>1813</v>
      </c>
      <c r="C1018" t="s">
        <v>695</v>
      </c>
      <c r="D1018" t="s">
        <v>689</v>
      </c>
      <c r="E1018">
        <v>33139</v>
      </c>
      <c r="F1018">
        <v>1700000</v>
      </c>
      <c r="G1018">
        <v>1</v>
      </c>
      <c r="H1018">
        <v>1</v>
      </c>
      <c r="I1018">
        <v>742</v>
      </c>
      <c r="K1018">
        <v>2008</v>
      </c>
      <c r="L1018">
        <v>54</v>
      </c>
      <c r="M1018">
        <v>2291</v>
      </c>
      <c r="N1018" t="s">
        <v>1814</v>
      </c>
      <c r="O1018">
        <v>25.767875</v>
      </c>
      <c r="P1018">
        <v>-80.132756000000001</v>
      </c>
      <c r="Q1018">
        <v>0.54271286299151011</v>
      </c>
    </row>
    <row r="1019" spans="1:17" hidden="1" x14ac:dyDescent="0.3">
      <c r="A1019" t="s">
        <v>396</v>
      </c>
      <c r="B1019" t="s">
        <v>1815</v>
      </c>
      <c r="C1019" t="s">
        <v>695</v>
      </c>
      <c r="D1019" t="s">
        <v>689</v>
      </c>
      <c r="E1019">
        <v>33139</v>
      </c>
      <c r="F1019">
        <v>1420000</v>
      </c>
      <c r="G1019">
        <v>1</v>
      </c>
      <c r="H1019">
        <v>1.5</v>
      </c>
      <c r="I1019">
        <v>878</v>
      </c>
      <c r="K1019">
        <v>2023</v>
      </c>
      <c r="L1019">
        <v>58</v>
      </c>
      <c r="M1019">
        <v>1617</v>
      </c>
      <c r="N1019" t="s">
        <v>1816</v>
      </c>
      <c r="O1019">
        <v>25.775127000000001</v>
      </c>
      <c r="P1019">
        <v>-80.141256999999996</v>
      </c>
      <c r="Q1019">
        <v>0.35219762427919421</v>
      </c>
    </row>
    <row r="1020" spans="1:17" hidden="1" x14ac:dyDescent="0.3">
      <c r="A1020" t="s">
        <v>396</v>
      </c>
      <c r="B1020" t="s">
        <v>1817</v>
      </c>
      <c r="C1020" t="s">
        <v>695</v>
      </c>
      <c r="D1020" t="s">
        <v>689</v>
      </c>
      <c r="E1020">
        <v>33139</v>
      </c>
      <c r="F1020">
        <v>2650000</v>
      </c>
      <c r="G1020">
        <v>2</v>
      </c>
      <c r="H1020">
        <v>2.5</v>
      </c>
      <c r="I1020">
        <v>1992</v>
      </c>
      <c r="K1020">
        <v>2004</v>
      </c>
      <c r="L1020">
        <v>21</v>
      </c>
      <c r="M1020">
        <v>1330</v>
      </c>
      <c r="N1020" t="s">
        <v>1440</v>
      </c>
      <c r="O1020">
        <v>25.7753914</v>
      </c>
      <c r="P1020">
        <v>-80.142158199999997</v>
      </c>
      <c r="Q1020">
        <v>0.40811835453990719</v>
      </c>
    </row>
    <row r="1021" spans="1:17" hidden="1" x14ac:dyDescent="0.3">
      <c r="A1021" t="s">
        <v>396</v>
      </c>
      <c r="B1021" t="s">
        <v>1818</v>
      </c>
      <c r="C1021" t="s">
        <v>695</v>
      </c>
      <c r="D1021" t="s">
        <v>689</v>
      </c>
      <c r="E1021">
        <v>33139</v>
      </c>
      <c r="F1021">
        <v>750000</v>
      </c>
      <c r="G1021">
        <v>1</v>
      </c>
      <c r="H1021">
        <v>1</v>
      </c>
      <c r="I1021">
        <v>776</v>
      </c>
      <c r="K1021">
        <v>2004</v>
      </c>
      <c r="L1021">
        <v>23</v>
      </c>
      <c r="M1021">
        <v>966</v>
      </c>
      <c r="N1021" t="s">
        <v>1819</v>
      </c>
      <c r="O1021">
        <v>25.7753914</v>
      </c>
      <c r="P1021">
        <v>-80.142158199999997</v>
      </c>
      <c r="Q1021">
        <v>0.40811835453990719</v>
      </c>
    </row>
    <row r="1022" spans="1:17" hidden="1" x14ac:dyDescent="0.3">
      <c r="A1022" t="s">
        <v>396</v>
      </c>
      <c r="B1022" t="s">
        <v>1820</v>
      </c>
      <c r="C1022" t="s">
        <v>695</v>
      </c>
      <c r="D1022" t="s">
        <v>689</v>
      </c>
      <c r="E1022">
        <v>33139</v>
      </c>
      <c r="F1022">
        <v>329000</v>
      </c>
      <c r="G1022">
        <v>1</v>
      </c>
      <c r="H1022">
        <v>1</v>
      </c>
      <c r="I1022">
        <v>530</v>
      </c>
      <c r="K1022">
        <v>1967</v>
      </c>
      <c r="L1022">
        <v>21</v>
      </c>
      <c r="M1022">
        <v>621</v>
      </c>
      <c r="N1022" t="s">
        <v>1821</v>
      </c>
      <c r="O1022">
        <v>25.7751777</v>
      </c>
      <c r="P1022">
        <v>-80.134440600000005</v>
      </c>
      <c r="Q1022">
        <v>7.2634442907956398E-2</v>
      </c>
    </row>
    <row r="1023" spans="1:17" hidden="1" x14ac:dyDescent="0.3">
      <c r="A1023" t="s">
        <v>396</v>
      </c>
      <c r="B1023" t="s">
        <v>1822</v>
      </c>
      <c r="C1023" t="s">
        <v>695</v>
      </c>
      <c r="D1023" t="s">
        <v>689</v>
      </c>
      <c r="E1023">
        <v>33139</v>
      </c>
      <c r="F1023">
        <v>260000</v>
      </c>
      <c r="G1023">
        <v>1</v>
      </c>
      <c r="H1023">
        <v>1</v>
      </c>
      <c r="I1023">
        <v>420</v>
      </c>
      <c r="K1023">
        <v>1969</v>
      </c>
      <c r="L1023">
        <v>71</v>
      </c>
      <c r="M1023">
        <v>619</v>
      </c>
      <c r="N1023" t="s">
        <v>486</v>
      </c>
      <c r="O1023">
        <v>25.775125500000001</v>
      </c>
      <c r="P1023">
        <v>-80.136401800000002</v>
      </c>
      <c r="Q1023">
        <v>5.1326652468929757E-2</v>
      </c>
    </row>
    <row r="1024" spans="1:17" hidden="1" x14ac:dyDescent="0.3">
      <c r="A1024" t="s">
        <v>396</v>
      </c>
      <c r="B1024" t="s">
        <v>1823</v>
      </c>
      <c r="C1024" t="s">
        <v>695</v>
      </c>
      <c r="D1024" t="s">
        <v>689</v>
      </c>
      <c r="E1024">
        <v>33139</v>
      </c>
      <c r="F1024">
        <v>265000</v>
      </c>
      <c r="G1024">
        <v>1</v>
      </c>
      <c r="H1024">
        <v>1</v>
      </c>
      <c r="I1024">
        <v>510</v>
      </c>
      <c r="K1024">
        <v>1938</v>
      </c>
      <c r="L1024">
        <v>20</v>
      </c>
      <c r="M1024">
        <v>520</v>
      </c>
      <c r="N1024" t="s">
        <v>1824</v>
      </c>
      <c r="O1024">
        <v>25.7872922</v>
      </c>
      <c r="P1024">
        <v>-80.133793100000005</v>
      </c>
      <c r="Q1024">
        <v>0.8362238975227787</v>
      </c>
    </row>
    <row r="1025" spans="1:17" hidden="1" x14ac:dyDescent="0.3">
      <c r="A1025" t="s">
        <v>396</v>
      </c>
      <c r="B1025" t="s">
        <v>1825</v>
      </c>
      <c r="C1025" t="s">
        <v>695</v>
      </c>
      <c r="D1025" t="s">
        <v>689</v>
      </c>
      <c r="E1025">
        <v>33139</v>
      </c>
      <c r="F1025">
        <v>1850000</v>
      </c>
      <c r="G1025">
        <v>2</v>
      </c>
      <c r="H1025">
        <v>2</v>
      </c>
      <c r="I1025">
        <v>1256</v>
      </c>
      <c r="K1025">
        <v>2006</v>
      </c>
      <c r="L1025">
        <v>26</v>
      </c>
      <c r="M1025">
        <v>1473</v>
      </c>
      <c r="N1025" t="s">
        <v>1826</v>
      </c>
      <c r="O1025">
        <v>25.775240199999999</v>
      </c>
      <c r="P1025">
        <v>-80.141944699999996</v>
      </c>
      <c r="Q1025">
        <v>0.39480679765815485</v>
      </c>
    </row>
    <row r="1026" spans="1:17" hidden="1" x14ac:dyDescent="0.3">
      <c r="A1026" t="s">
        <v>396</v>
      </c>
      <c r="B1026" t="s">
        <v>1827</v>
      </c>
      <c r="C1026" t="s">
        <v>695</v>
      </c>
      <c r="D1026" t="s">
        <v>689</v>
      </c>
      <c r="E1026">
        <v>33139</v>
      </c>
      <c r="F1026">
        <v>290000</v>
      </c>
      <c r="G1026">
        <v>1</v>
      </c>
      <c r="H1026">
        <v>1</v>
      </c>
      <c r="I1026">
        <v>504</v>
      </c>
      <c r="K1026">
        <v>1945</v>
      </c>
      <c r="L1026">
        <v>31</v>
      </c>
      <c r="M1026">
        <v>575</v>
      </c>
      <c r="N1026" t="s">
        <v>455</v>
      </c>
      <c r="O1026">
        <v>25.7756255</v>
      </c>
      <c r="P1026">
        <v>-80.137995399999994</v>
      </c>
      <c r="Q1026">
        <v>0.15073571906495853</v>
      </c>
    </row>
    <row r="1027" spans="1:17" hidden="1" x14ac:dyDescent="0.3">
      <c r="A1027" t="s">
        <v>396</v>
      </c>
      <c r="B1027" t="s">
        <v>1828</v>
      </c>
      <c r="C1027" t="s">
        <v>695</v>
      </c>
      <c r="D1027" t="s">
        <v>689</v>
      </c>
      <c r="E1027">
        <v>33139</v>
      </c>
      <c r="F1027">
        <v>340000</v>
      </c>
      <c r="G1027">
        <v>2</v>
      </c>
      <c r="H1027">
        <v>2</v>
      </c>
      <c r="I1027">
        <v>643</v>
      </c>
      <c r="K1027">
        <v>1940</v>
      </c>
      <c r="L1027">
        <v>46</v>
      </c>
      <c r="M1027">
        <v>529</v>
      </c>
      <c r="N1027" t="s">
        <v>902</v>
      </c>
      <c r="O1027">
        <v>25.7872764</v>
      </c>
      <c r="P1027">
        <v>-80.134378400000003</v>
      </c>
      <c r="Q1027">
        <v>0.83102354012184088</v>
      </c>
    </row>
    <row r="1028" spans="1:17" hidden="1" x14ac:dyDescent="0.3">
      <c r="A1028" t="s">
        <v>396</v>
      </c>
      <c r="B1028" t="s">
        <v>1829</v>
      </c>
      <c r="C1028" t="s">
        <v>695</v>
      </c>
      <c r="D1028" t="s">
        <v>689</v>
      </c>
      <c r="E1028">
        <v>33139</v>
      </c>
      <c r="F1028">
        <v>290000</v>
      </c>
      <c r="G1028">
        <v>1</v>
      </c>
      <c r="H1028">
        <v>1</v>
      </c>
      <c r="I1028">
        <v>420</v>
      </c>
      <c r="K1028">
        <v>1935</v>
      </c>
      <c r="L1028">
        <v>10</v>
      </c>
      <c r="M1028">
        <v>690</v>
      </c>
      <c r="N1028" t="s">
        <v>668</v>
      </c>
      <c r="O1028">
        <v>25.775995000000002</v>
      </c>
      <c r="P1028">
        <v>-80.134687400000004</v>
      </c>
      <c r="Q1028">
        <v>7.4368382181243975E-2</v>
      </c>
    </row>
    <row r="1029" spans="1:17" hidden="1" x14ac:dyDescent="0.3">
      <c r="A1029" t="s">
        <v>396</v>
      </c>
      <c r="B1029" t="s">
        <v>1830</v>
      </c>
      <c r="C1029" t="s">
        <v>695</v>
      </c>
      <c r="D1029" t="s">
        <v>689</v>
      </c>
      <c r="E1029">
        <v>33139</v>
      </c>
      <c r="F1029">
        <v>290000</v>
      </c>
      <c r="G1029">
        <v>1</v>
      </c>
      <c r="H1029">
        <v>1</v>
      </c>
      <c r="I1029">
        <v>527</v>
      </c>
      <c r="K1029">
        <v>1936</v>
      </c>
      <c r="L1029">
        <v>40</v>
      </c>
      <c r="M1029">
        <v>550</v>
      </c>
      <c r="N1029" t="s">
        <v>1824</v>
      </c>
      <c r="O1029">
        <v>25.7764062</v>
      </c>
      <c r="P1029">
        <v>-80.134680500000002</v>
      </c>
      <c r="Q1029">
        <v>9.547681090240201E-2</v>
      </c>
    </row>
    <row r="1030" spans="1:17" hidden="1" x14ac:dyDescent="0.3">
      <c r="A1030" t="s">
        <v>396</v>
      </c>
      <c r="B1030" t="s">
        <v>1831</v>
      </c>
      <c r="C1030" t="s">
        <v>695</v>
      </c>
      <c r="D1030" t="s">
        <v>689</v>
      </c>
      <c r="E1030">
        <v>33139</v>
      </c>
      <c r="F1030">
        <v>300000</v>
      </c>
      <c r="G1030">
        <v>1</v>
      </c>
      <c r="H1030">
        <v>1</v>
      </c>
      <c r="I1030">
        <v>680</v>
      </c>
      <c r="K1030">
        <v>1965</v>
      </c>
      <c r="L1030">
        <v>42</v>
      </c>
      <c r="M1030">
        <v>441</v>
      </c>
      <c r="N1030" t="s">
        <v>1832</v>
      </c>
      <c r="O1030">
        <v>25.776651300000001</v>
      </c>
      <c r="P1030">
        <v>-80.136481000000003</v>
      </c>
      <c r="Q1030">
        <v>0.10827402387824359</v>
      </c>
    </row>
    <row r="1031" spans="1:17" hidden="1" x14ac:dyDescent="0.3">
      <c r="A1031" t="s">
        <v>396</v>
      </c>
      <c r="B1031" t="s">
        <v>1833</v>
      </c>
      <c r="C1031" t="s">
        <v>695</v>
      </c>
      <c r="D1031" t="s">
        <v>689</v>
      </c>
      <c r="E1031">
        <v>33139</v>
      </c>
      <c r="F1031">
        <v>1164900</v>
      </c>
      <c r="G1031">
        <v>2</v>
      </c>
      <c r="H1031">
        <v>2</v>
      </c>
      <c r="I1031">
        <v>1147</v>
      </c>
      <c r="K1031">
        <v>1997</v>
      </c>
      <c r="L1031">
        <v>24</v>
      </c>
      <c r="M1031">
        <v>1016</v>
      </c>
      <c r="N1031" t="s">
        <v>1176</v>
      </c>
      <c r="O1031">
        <v>25.777010700000002</v>
      </c>
      <c r="P1031">
        <v>-80.142553100000001</v>
      </c>
      <c r="Q1031">
        <v>0.44849569043283211</v>
      </c>
    </row>
    <row r="1032" spans="1:17" hidden="1" x14ac:dyDescent="0.3">
      <c r="A1032" t="s">
        <v>396</v>
      </c>
      <c r="B1032" t="s">
        <v>1834</v>
      </c>
      <c r="C1032" t="s">
        <v>695</v>
      </c>
      <c r="D1032" t="s">
        <v>689</v>
      </c>
      <c r="E1032">
        <v>33139</v>
      </c>
      <c r="F1032">
        <v>1560000</v>
      </c>
      <c r="G1032">
        <v>3</v>
      </c>
      <c r="H1032">
        <v>2</v>
      </c>
      <c r="I1032">
        <v>1234</v>
      </c>
      <c r="K1032">
        <v>1997</v>
      </c>
      <c r="L1032">
        <v>62</v>
      </c>
      <c r="M1032">
        <v>1264</v>
      </c>
      <c r="N1032" t="s">
        <v>1747</v>
      </c>
      <c r="O1032">
        <v>25.777010700000002</v>
      </c>
      <c r="P1032">
        <v>-80.142553100000001</v>
      </c>
      <c r="Q1032">
        <v>0.44849569043283211</v>
      </c>
    </row>
    <row r="1033" spans="1:17" hidden="1" x14ac:dyDescent="0.3">
      <c r="A1033" t="s">
        <v>396</v>
      </c>
      <c r="B1033" t="s">
        <v>1835</v>
      </c>
      <c r="C1033" t="s">
        <v>695</v>
      </c>
      <c r="D1033" t="s">
        <v>689</v>
      </c>
      <c r="E1033">
        <v>33139</v>
      </c>
      <c r="F1033">
        <v>299000</v>
      </c>
      <c r="G1033">
        <v>1</v>
      </c>
      <c r="H1033">
        <v>1</v>
      </c>
      <c r="I1033">
        <v>424</v>
      </c>
      <c r="K1033">
        <v>1941</v>
      </c>
      <c r="L1033">
        <v>13</v>
      </c>
      <c r="M1033">
        <v>705</v>
      </c>
      <c r="N1033" t="s">
        <v>1836</v>
      </c>
      <c r="O1033">
        <v>25.788885799999999</v>
      </c>
      <c r="P1033">
        <v>-80.135574700000006</v>
      </c>
      <c r="Q1033">
        <v>0.93874729006433366</v>
      </c>
    </row>
    <row r="1034" spans="1:17" hidden="1" x14ac:dyDescent="0.3">
      <c r="A1034" t="s">
        <v>396</v>
      </c>
      <c r="B1034" t="s">
        <v>1837</v>
      </c>
      <c r="C1034" t="s">
        <v>695</v>
      </c>
      <c r="D1034" t="s">
        <v>689</v>
      </c>
      <c r="E1034">
        <v>33139</v>
      </c>
      <c r="F1034">
        <v>279000</v>
      </c>
      <c r="G1034">
        <v>1</v>
      </c>
      <c r="H1034">
        <v>1</v>
      </c>
      <c r="I1034">
        <v>740</v>
      </c>
      <c r="K1034">
        <v>1970</v>
      </c>
      <c r="L1034">
        <v>8</v>
      </c>
      <c r="M1034">
        <v>377</v>
      </c>
      <c r="N1034" t="s">
        <v>1328</v>
      </c>
      <c r="O1034">
        <v>25.777408999999999</v>
      </c>
      <c r="P1034">
        <v>-80.138751900000003</v>
      </c>
      <c r="Q1034">
        <v>0.24433317793944398</v>
      </c>
    </row>
    <row r="1035" spans="1:17" hidden="1" x14ac:dyDescent="0.3">
      <c r="A1035" t="s">
        <v>396</v>
      </c>
      <c r="B1035" t="s">
        <v>1838</v>
      </c>
      <c r="C1035" t="s">
        <v>695</v>
      </c>
      <c r="D1035" t="s">
        <v>689</v>
      </c>
      <c r="E1035">
        <v>33139</v>
      </c>
      <c r="F1035">
        <v>325000</v>
      </c>
      <c r="G1035">
        <v>1</v>
      </c>
      <c r="H1035">
        <v>1</v>
      </c>
      <c r="I1035">
        <v>720</v>
      </c>
      <c r="K1035">
        <v>1972</v>
      </c>
      <c r="L1035">
        <v>63</v>
      </c>
      <c r="M1035">
        <v>451</v>
      </c>
      <c r="N1035" t="s">
        <v>1839</v>
      </c>
      <c r="O1035">
        <v>25.7774374</v>
      </c>
      <c r="P1035">
        <v>-80.132695900000002</v>
      </c>
      <c r="Q1035">
        <v>0.23337620281373783</v>
      </c>
    </row>
    <row r="1036" spans="1:17" hidden="1" x14ac:dyDescent="0.3">
      <c r="A1036" t="s">
        <v>396</v>
      </c>
      <c r="B1036" t="s">
        <v>1840</v>
      </c>
      <c r="C1036" t="s">
        <v>695</v>
      </c>
      <c r="D1036" t="s">
        <v>689</v>
      </c>
      <c r="E1036">
        <v>33139</v>
      </c>
      <c r="F1036">
        <v>1900000</v>
      </c>
      <c r="G1036">
        <v>2</v>
      </c>
      <c r="H1036">
        <v>2.5</v>
      </c>
      <c r="I1036">
        <v>1570</v>
      </c>
      <c r="K1036">
        <v>1997</v>
      </c>
      <c r="L1036">
        <v>20</v>
      </c>
      <c r="M1036">
        <v>1210</v>
      </c>
      <c r="N1036" t="s">
        <v>1579</v>
      </c>
      <c r="O1036">
        <v>25.7721594</v>
      </c>
      <c r="P1036">
        <v>-80.135760000000005</v>
      </c>
      <c r="Q1036">
        <v>0.21723613350028637</v>
      </c>
    </row>
    <row r="1037" spans="1:17" hidden="1" x14ac:dyDescent="0.3">
      <c r="A1037" t="s">
        <v>396</v>
      </c>
      <c r="B1037" t="s">
        <v>1841</v>
      </c>
      <c r="C1037" t="s">
        <v>695</v>
      </c>
      <c r="D1037" t="s">
        <v>689</v>
      </c>
      <c r="E1037">
        <v>33139</v>
      </c>
      <c r="F1037">
        <v>550000</v>
      </c>
      <c r="G1037">
        <v>2</v>
      </c>
      <c r="H1037">
        <v>1</v>
      </c>
      <c r="I1037">
        <v>677</v>
      </c>
      <c r="K1037">
        <v>1935</v>
      </c>
      <c r="L1037">
        <v>67</v>
      </c>
      <c r="M1037">
        <v>812</v>
      </c>
      <c r="N1037" t="s">
        <v>422</v>
      </c>
      <c r="O1037">
        <v>25.777910299999999</v>
      </c>
      <c r="P1037">
        <v>-80.132586900000007</v>
      </c>
      <c r="Q1037">
        <v>0.2601557231899061</v>
      </c>
    </row>
    <row r="1038" spans="1:17" hidden="1" x14ac:dyDescent="0.3">
      <c r="A1038" t="s">
        <v>396</v>
      </c>
      <c r="B1038" t="s">
        <v>1844</v>
      </c>
      <c r="C1038" t="s">
        <v>695</v>
      </c>
      <c r="D1038" t="s">
        <v>689</v>
      </c>
      <c r="E1038">
        <v>33139</v>
      </c>
      <c r="F1038">
        <v>570000</v>
      </c>
      <c r="G1038">
        <v>2</v>
      </c>
      <c r="H1038">
        <v>2</v>
      </c>
      <c r="I1038">
        <v>1150</v>
      </c>
      <c r="K1038">
        <v>1966</v>
      </c>
      <c r="L1038">
        <v>12</v>
      </c>
      <c r="M1038">
        <v>496</v>
      </c>
      <c r="N1038" t="s">
        <v>1326</v>
      </c>
      <c r="O1038">
        <v>25.778011100000001</v>
      </c>
      <c r="P1038">
        <v>-80.142465799999997</v>
      </c>
      <c r="Q1038">
        <v>0.46647227722088913</v>
      </c>
    </row>
    <row r="1039" spans="1:17" hidden="1" x14ac:dyDescent="0.3">
      <c r="A1039" t="s">
        <v>396</v>
      </c>
      <c r="B1039" t="s">
        <v>1845</v>
      </c>
      <c r="C1039" t="s">
        <v>695</v>
      </c>
      <c r="D1039" t="s">
        <v>689</v>
      </c>
      <c r="E1039">
        <v>33139</v>
      </c>
      <c r="F1039">
        <v>590000</v>
      </c>
      <c r="G1039">
        <v>1</v>
      </c>
      <c r="H1039">
        <v>1</v>
      </c>
      <c r="I1039">
        <v>950</v>
      </c>
      <c r="K1039">
        <v>1966</v>
      </c>
      <c r="L1039">
        <v>62</v>
      </c>
      <c r="M1039">
        <v>621</v>
      </c>
      <c r="N1039" t="s">
        <v>1714</v>
      </c>
      <c r="O1039">
        <v>25.778011100000001</v>
      </c>
      <c r="P1039">
        <v>-80.142465799999997</v>
      </c>
      <c r="Q1039">
        <v>0.46647227722088913</v>
      </c>
    </row>
    <row r="1040" spans="1:17" hidden="1" x14ac:dyDescent="0.3">
      <c r="A1040" t="s">
        <v>396</v>
      </c>
      <c r="B1040" t="s">
        <v>1846</v>
      </c>
      <c r="C1040" t="s">
        <v>695</v>
      </c>
      <c r="D1040" t="s">
        <v>689</v>
      </c>
      <c r="E1040">
        <v>33139</v>
      </c>
      <c r="F1040">
        <v>249500</v>
      </c>
      <c r="G1040">
        <v>1</v>
      </c>
      <c r="H1040">
        <v>1</v>
      </c>
      <c r="I1040">
        <v>453</v>
      </c>
      <c r="K1040">
        <v>2015</v>
      </c>
      <c r="L1040">
        <v>29</v>
      </c>
      <c r="M1040">
        <v>551</v>
      </c>
      <c r="N1040" t="s">
        <v>1847</v>
      </c>
      <c r="O1040">
        <v>25.778399199999999</v>
      </c>
      <c r="P1040">
        <v>-80.136517900000001</v>
      </c>
      <c r="Q1040">
        <v>0.22163257602483211</v>
      </c>
    </row>
    <row r="1041" spans="1:17" hidden="1" x14ac:dyDescent="0.3">
      <c r="A1041" t="s">
        <v>396</v>
      </c>
      <c r="B1041" t="s">
        <v>1848</v>
      </c>
      <c r="C1041" t="s">
        <v>695</v>
      </c>
      <c r="D1041" t="s">
        <v>689</v>
      </c>
      <c r="E1041">
        <v>33139</v>
      </c>
      <c r="F1041">
        <v>247000</v>
      </c>
      <c r="G1041">
        <v>1</v>
      </c>
      <c r="H1041">
        <v>1</v>
      </c>
      <c r="I1041">
        <v>406</v>
      </c>
      <c r="K1041">
        <v>2014</v>
      </c>
      <c r="L1041">
        <v>13</v>
      </c>
      <c r="M1041">
        <v>608</v>
      </c>
      <c r="N1041" t="s">
        <v>601</v>
      </c>
      <c r="O1041">
        <v>25.787140399999998</v>
      </c>
      <c r="P1041">
        <v>-80.136967799999994</v>
      </c>
      <c r="Q1041">
        <v>0.82255744775890238</v>
      </c>
    </row>
    <row r="1042" spans="1:17" hidden="1" x14ac:dyDescent="0.3">
      <c r="A1042" t="s">
        <v>396</v>
      </c>
      <c r="B1042" t="s">
        <v>1849</v>
      </c>
      <c r="C1042" t="s">
        <v>695</v>
      </c>
      <c r="D1042" t="s">
        <v>689</v>
      </c>
      <c r="E1042">
        <v>33139</v>
      </c>
      <c r="F1042">
        <v>590000</v>
      </c>
      <c r="G1042">
        <v>1</v>
      </c>
      <c r="H1042">
        <v>1.5</v>
      </c>
      <c r="I1042">
        <v>730</v>
      </c>
      <c r="K1042">
        <v>1923</v>
      </c>
      <c r="L1042">
        <v>41</v>
      </c>
      <c r="M1042">
        <v>808</v>
      </c>
      <c r="N1042" t="s">
        <v>1850</v>
      </c>
      <c r="O1042">
        <v>25.778806100000001</v>
      </c>
      <c r="P1042">
        <v>-80.131300100000004</v>
      </c>
      <c r="Q1042">
        <v>0.28790726617965934</v>
      </c>
    </row>
    <row r="1043" spans="1:17" hidden="1" x14ac:dyDescent="0.3">
      <c r="A1043" t="s">
        <v>396</v>
      </c>
      <c r="B1043" t="s">
        <v>1851</v>
      </c>
      <c r="C1043" t="s">
        <v>695</v>
      </c>
      <c r="D1043" t="s">
        <v>689</v>
      </c>
      <c r="E1043">
        <v>33139</v>
      </c>
      <c r="F1043">
        <v>430000</v>
      </c>
      <c r="G1043">
        <v>1</v>
      </c>
      <c r="H1043">
        <v>1</v>
      </c>
      <c r="I1043">
        <v>620</v>
      </c>
      <c r="K1043">
        <v>1923</v>
      </c>
      <c r="L1043">
        <v>22</v>
      </c>
      <c r="M1043">
        <v>694</v>
      </c>
      <c r="N1043" t="s">
        <v>635</v>
      </c>
      <c r="O1043">
        <v>25.778806100000001</v>
      </c>
      <c r="P1043">
        <v>-80.131300100000004</v>
      </c>
      <c r="Q1043">
        <v>0.28790726617965934</v>
      </c>
    </row>
    <row r="1044" spans="1:17" hidden="1" x14ac:dyDescent="0.3">
      <c r="A1044" t="s">
        <v>396</v>
      </c>
      <c r="B1044" t="s">
        <v>1852</v>
      </c>
      <c r="C1044" t="s">
        <v>695</v>
      </c>
      <c r="D1044" t="s">
        <v>689</v>
      </c>
      <c r="E1044">
        <v>33139</v>
      </c>
      <c r="F1044">
        <v>1150000</v>
      </c>
      <c r="G1044">
        <v>3</v>
      </c>
      <c r="H1044">
        <v>2</v>
      </c>
      <c r="I1044">
        <v>1477</v>
      </c>
      <c r="K1044">
        <v>1981</v>
      </c>
      <c r="L1044">
        <v>27</v>
      </c>
      <c r="M1044">
        <v>779</v>
      </c>
      <c r="N1044" t="s">
        <v>1853</v>
      </c>
      <c r="O1044">
        <v>25.790307200000001</v>
      </c>
      <c r="P1044">
        <v>-80.148508500000005</v>
      </c>
      <c r="Q1044">
        <v>1.3116182383622095</v>
      </c>
    </row>
    <row r="1045" spans="1:17" hidden="1" x14ac:dyDescent="0.3">
      <c r="A1045" t="s">
        <v>396</v>
      </c>
      <c r="B1045" t="s">
        <v>1854</v>
      </c>
      <c r="C1045" t="s">
        <v>695</v>
      </c>
      <c r="D1045" t="s">
        <v>689</v>
      </c>
      <c r="E1045">
        <v>33139</v>
      </c>
      <c r="F1045">
        <v>3995000</v>
      </c>
      <c r="G1045">
        <v>3</v>
      </c>
      <c r="H1045">
        <v>3</v>
      </c>
      <c r="I1045">
        <v>2079</v>
      </c>
      <c r="K1045">
        <v>1981</v>
      </c>
      <c r="L1045">
        <v>44</v>
      </c>
      <c r="M1045">
        <v>1922</v>
      </c>
      <c r="N1045" t="s">
        <v>1855</v>
      </c>
      <c r="O1045">
        <v>25.790307200000001</v>
      </c>
      <c r="P1045">
        <v>-80.148508500000005</v>
      </c>
      <c r="Q1045">
        <v>1.3116182383622095</v>
      </c>
    </row>
    <row r="1046" spans="1:17" hidden="1" x14ac:dyDescent="0.3">
      <c r="A1046" t="s">
        <v>396</v>
      </c>
      <c r="B1046" t="s">
        <v>1856</v>
      </c>
      <c r="C1046" t="s">
        <v>695</v>
      </c>
      <c r="D1046" t="s">
        <v>689</v>
      </c>
      <c r="E1046">
        <v>33139</v>
      </c>
      <c r="F1046">
        <v>940000</v>
      </c>
      <c r="G1046">
        <v>1</v>
      </c>
      <c r="H1046">
        <v>1</v>
      </c>
      <c r="I1046">
        <v>780</v>
      </c>
      <c r="K1046">
        <v>1999</v>
      </c>
      <c r="L1046">
        <v>30</v>
      </c>
      <c r="M1046">
        <v>1205</v>
      </c>
      <c r="N1046" t="s">
        <v>1857</v>
      </c>
      <c r="O1046">
        <v>25.769950999999999</v>
      </c>
      <c r="P1046">
        <v>-80.138277799999997</v>
      </c>
      <c r="Q1046">
        <v>0.40542560735061306</v>
      </c>
    </row>
    <row r="1047" spans="1:17" hidden="1" x14ac:dyDescent="0.3">
      <c r="A1047" t="s">
        <v>396</v>
      </c>
      <c r="B1047" t="s">
        <v>1858</v>
      </c>
      <c r="C1047" t="s">
        <v>695</v>
      </c>
      <c r="D1047" t="s">
        <v>689</v>
      </c>
      <c r="E1047">
        <v>33139</v>
      </c>
      <c r="F1047">
        <v>309500</v>
      </c>
      <c r="G1047">
        <v>1</v>
      </c>
      <c r="H1047">
        <v>1</v>
      </c>
      <c r="I1047">
        <v>615</v>
      </c>
      <c r="K1047">
        <v>1969</v>
      </c>
      <c r="L1047">
        <v>34</v>
      </c>
      <c r="M1047">
        <v>503</v>
      </c>
      <c r="N1047" t="s">
        <v>1589</v>
      </c>
      <c r="O1047">
        <v>25.779653700000001</v>
      </c>
      <c r="P1047">
        <v>-80.137677999999994</v>
      </c>
      <c r="Q1047">
        <v>0.3274391580598579</v>
      </c>
    </row>
    <row r="1048" spans="1:17" hidden="1" x14ac:dyDescent="0.3">
      <c r="A1048" t="s">
        <v>396</v>
      </c>
      <c r="B1048" t="s">
        <v>1859</v>
      </c>
      <c r="C1048" t="s">
        <v>695</v>
      </c>
      <c r="D1048" t="s">
        <v>689</v>
      </c>
      <c r="E1048">
        <v>33139</v>
      </c>
      <c r="F1048">
        <v>227000</v>
      </c>
      <c r="G1048">
        <v>1</v>
      </c>
      <c r="H1048">
        <v>1</v>
      </c>
      <c r="I1048">
        <v>630</v>
      </c>
      <c r="K1048">
        <v>1969</v>
      </c>
      <c r="L1048">
        <v>22</v>
      </c>
      <c r="M1048">
        <v>360</v>
      </c>
      <c r="N1048" t="s">
        <v>1860</v>
      </c>
      <c r="O1048">
        <v>25.779657400000001</v>
      </c>
      <c r="P1048">
        <v>-80.136971399999993</v>
      </c>
      <c r="Q1048">
        <v>0.31294410404182194</v>
      </c>
    </row>
    <row r="1049" spans="1:17" hidden="1" x14ac:dyDescent="0.3">
      <c r="A1049" t="s">
        <v>396</v>
      </c>
      <c r="B1049" t="s">
        <v>1861</v>
      </c>
      <c r="C1049" t="s">
        <v>695</v>
      </c>
      <c r="D1049" t="s">
        <v>689</v>
      </c>
      <c r="E1049">
        <v>33139</v>
      </c>
      <c r="F1049">
        <v>225000</v>
      </c>
      <c r="G1049">
        <v>1</v>
      </c>
      <c r="H1049">
        <v>1</v>
      </c>
      <c r="I1049">
        <v>409</v>
      </c>
      <c r="K1049">
        <v>1935</v>
      </c>
      <c r="L1049">
        <v>66</v>
      </c>
      <c r="M1049">
        <v>550</v>
      </c>
      <c r="N1049" t="s">
        <v>1862</v>
      </c>
      <c r="O1049">
        <v>25.779844199999999</v>
      </c>
      <c r="P1049">
        <v>-80.135438500000006</v>
      </c>
      <c r="Q1049">
        <v>0.31415400594598775</v>
      </c>
    </row>
    <row r="1050" spans="1:17" hidden="1" x14ac:dyDescent="0.3">
      <c r="A1050" t="s">
        <v>396</v>
      </c>
      <c r="B1050" t="s">
        <v>1863</v>
      </c>
      <c r="C1050" t="s">
        <v>695</v>
      </c>
      <c r="D1050" t="s">
        <v>689</v>
      </c>
      <c r="E1050">
        <v>33139</v>
      </c>
      <c r="F1050">
        <v>430000</v>
      </c>
      <c r="G1050">
        <v>2</v>
      </c>
      <c r="H1050">
        <v>2.5</v>
      </c>
      <c r="I1050">
        <v>774</v>
      </c>
      <c r="K1050">
        <v>1925</v>
      </c>
      <c r="L1050">
        <v>48</v>
      </c>
      <c r="M1050">
        <v>556</v>
      </c>
      <c r="N1050" t="s">
        <v>1690</v>
      </c>
      <c r="O1050">
        <v>25.779984599999999</v>
      </c>
      <c r="P1050">
        <v>-80.134775700000006</v>
      </c>
      <c r="Q1050">
        <v>0.32773274025736732</v>
      </c>
    </row>
    <row r="1051" spans="1:17" hidden="1" x14ac:dyDescent="0.3">
      <c r="A1051" t="s">
        <v>396</v>
      </c>
      <c r="B1051" t="s">
        <v>1864</v>
      </c>
      <c r="C1051" t="s">
        <v>695</v>
      </c>
      <c r="D1051" t="s">
        <v>689</v>
      </c>
      <c r="E1051">
        <v>33139</v>
      </c>
      <c r="F1051">
        <v>280000</v>
      </c>
      <c r="G1051">
        <v>1</v>
      </c>
      <c r="H1051">
        <v>1.5</v>
      </c>
      <c r="I1051">
        <v>730</v>
      </c>
      <c r="K1051">
        <v>1975</v>
      </c>
      <c r="L1051">
        <v>7</v>
      </c>
      <c r="M1051">
        <v>384</v>
      </c>
      <c r="N1051" t="s">
        <v>1865</v>
      </c>
      <c r="O1051">
        <v>25.780470600000001</v>
      </c>
      <c r="P1051">
        <v>-80.135539100000003</v>
      </c>
      <c r="Q1051">
        <v>0.35729607094432758</v>
      </c>
    </row>
    <row r="1052" spans="1:17" hidden="1" x14ac:dyDescent="0.3">
      <c r="A1052" t="s">
        <v>396</v>
      </c>
      <c r="B1052" t="s">
        <v>1866</v>
      </c>
      <c r="C1052" t="s">
        <v>695</v>
      </c>
      <c r="D1052" t="s">
        <v>689</v>
      </c>
      <c r="E1052">
        <v>33140</v>
      </c>
      <c r="F1052">
        <v>750000</v>
      </c>
      <c r="G1052">
        <v>2</v>
      </c>
      <c r="H1052">
        <v>2</v>
      </c>
      <c r="I1052">
        <v>1368</v>
      </c>
      <c r="K1052">
        <v>1980</v>
      </c>
      <c r="L1052">
        <v>1</v>
      </c>
      <c r="M1052">
        <v>548</v>
      </c>
      <c r="N1052" t="s">
        <v>1291</v>
      </c>
      <c r="O1052">
        <v>25.800153600000002</v>
      </c>
      <c r="P1052">
        <v>-80.126414600000004</v>
      </c>
      <c r="Q1052">
        <v>1.2843273608353885</v>
      </c>
    </row>
    <row r="1053" spans="1:17" hidden="1" x14ac:dyDescent="0.3">
      <c r="A1053" t="s">
        <v>396</v>
      </c>
      <c r="B1053" t="s">
        <v>1867</v>
      </c>
      <c r="C1053" t="s">
        <v>695</v>
      </c>
      <c r="D1053" t="s">
        <v>689</v>
      </c>
      <c r="E1053">
        <v>33140</v>
      </c>
      <c r="F1053">
        <v>959000</v>
      </c>
      <c r="G1053">
        <v>2</v>
      </c>
      <c r="H1053">
        <v>2</v>
      </c>
      <c r="I1053">
        <v>1619</v>
      </c>
      <c r="K1053">
        <v>1980</v>
      </c>
      <c r="L1053">
        <v>6</v>
      </c>
      <c r="M1053">
        <v>592</v>
      </c>
      <c r="N1053" t="s">
        <v>1868</v>
      </c>
      <c r="O1053">
        <v>25.800153600000002</v>
      </c>
      <c r="P1053">
        <v>-80.126414600000004</v>
      </c>
      <c r="Q1053">
        <v>1.2843273608353885</v>
      </c>
    </row>
    <row r="1054" spans="1:17" hidden="1" x14ac:dyDescent="0.3">
      <c r="A1054" t="s">
        <v>396</v>
      </c>
      <c r="B1054" t="s">
        <v>1869</v>
      </c>
      <c r="C1054" t="s">
        <v>695</v>
      </c>
      <c r="D1054" t="s">
        <v>689</v>
      </c>
      <c r="E1054">
        <v>33140</v>
      </c>
      <c r="F1054">
        <v>725000</v>
      </c>
      <c r="G1054">
        <v>2</v>
      </c>
      <c r="H1054">
        <v>2</v>
      </c>
      <c r="I1054">
        <v>1121</v>
      </c>
      <c r="K1054">
        <v>1980</v>
      </c>
      <c r="L1054">
        <v>35</v>
      </c>
      <c r="M1054">
        <v>647</v>
      </c>
      <c r="N1054" t="s">
        <v>1870</v>
      </c>
      <c r="O1054">
        <v>25.800153600000002</v>
      </c>
      <c r="P1054">
        <v>-80.126414600000004</v>
      </c>
      <c r="Q1054">
        <v>1.2843273608353885</v>
      </c>
    </row>
    <row r="1055" spans="1:17" hidden="1" x14ac:dyDescent="0.3">
      <c r="A1055" t="s">
        <v>396</v>
      </c>
      <c r="B1055" t="s">
        <v>1871</v>
      </c>
      <c r="C1055" t="s">
        <v>695</v>
      </c>
      <c r="D1055" t="s">
        <v>689</v>
      </c>
      <c r="E1055">
        <v>33140</v>
      </c>
      <c r="F1055">
        <v>1150000</v>
      </c>
      <c r="G1055">
        <v>2</v>
      </c>
      <c r="H1055">
        <v>2</v>
      </c>
      <c r="I1055">
        <v>1266</v>
      </c>
      <c r="K1055">
        <v>1980</v>
      </c>
      <c r="L1055">
        <v>29</v>
      </c>
      <c r="M1055">
        <v>908</v>
      </c>
      <c r="N1055" t="s">
        <v>1346</v>
      </c>
      <c r="O1055">
        <v>25.800153600000002</v>
      </c>
      <c r="P1055">
        <v>-80.126414600000004</v>
      </c>
      <c r="Q1055">
        <v>1.2843273608353885</v>
      </c>
    </row>
    <row r="1056" spans="1:17" hidden="1" x14ac:dyDescent="0.3">
      <c r="A1056" t="s">
        <v>396</v>
      </c>
      <c r="B1056" t="s">
        <v>1872</v>
      </c>
      <c r="C1056" t="s">
        <v>695</v>
      </c>
      <c r="D1056" t="s">
        <v>689</v>
      </c>
      <c r="E1056">
        <v>33140</v>
      </c>
      <c r="F1056">
        <v>995000</v>
      </c>
      <c r="G1056">
        <v>1</v>
      </c>
      <c r="H1056">
        <v>2</v>
      </c>
      <c r="I1056">
        <v>1266</v>
      </c>
      <c r="K1056">
        <v>1980</v>
      </c>
      <c r="L1056">
        <v>55</v>
      </c>
      <c r="M1056">
        <v>786</v>
      </c>
      <c r="N1056" t="s">
        <v>1873</v>
      </c>
      <c r="O1056">
        <v>25.800153600000002</v>
      </c>
      <c r="P1056">
        <v>-80.126414600000004</v>
      </c>
      <c r="Q1056">
        <v>1.2843273608353885</v>
      </c>
    </row>
    <row r="1057" spans="1:17" hidden="1" x14ac:dyDescent="0.3">
      <c r="A1057" t="s">
        <v>396</v>
      </c>
      <c r="B1057" t="s">
        <v>1874</v>
      </c>
      <c r="C1057" t="s">
        <v>695</v>
      </c>
      <c r="D1057" t="s">
        <v>689</v>
      </c>
      <c r="E1057">
        <v>33140</v>
      </c>
      <c r="F1057">
        <v>350000</v>
      </c>
      <c r="G1057">
        <v>2</v>
      </c>
      <c r="H1057">
        <v>2</v>
      </c>
      <c r="I1057">
        <v>998</v>
      </c>
      <c r="K1057">
        <v>1935</v>
      </c>
      <c r="L1057">
        <v>39</v>
      </c>
      <c r="M1057">
        <v>351</v>
      </c>
      <c r="N1057" t="s">
        <v>1589</v>
      </c>
      <c r="O1057">
        <v>25.801418900000002</v>
      </c>
      <c r="P1057">
        <v>-80.129146700000007</v>
      </c>
      <c r="Q1057">
        <v>1.1360816893006938</v>
      </c>
    </row>
    <row r="1058" spans="1:17" hidden="1" x14ac:dyDescent="0.3">
      <c r="A1058" t="s">
        <v>396</v>
      </c>
      <c r="B1058" t="s">
        <v>1875</v>
      </c>
      <c r="C1058" t="s">
        <v>695</v>
      </c>
      <c r="D1058" t="s">
        <v>689</v>
      </c>
      <c r="E1058">
        <v>33140</v>
      </c>
      <c r="F1058">
        <v>495000</v>
      </c>
      <c r="G1058">
        <v>1</v>
      </c>
      <c r="H1058">
        <v>1.5</v>
      </c>
      <c r="I1058">
        <v>977</v>
      </c>
      <c r="K1058">
        <v>1983</v>
      </c>
      <c r="L1058">
        <v>52</v>
      </c>
      <c r="M1058">
        <v>507</v>
      </c>
      <c r="N1058" t="s">
        <v>1097</v>
      </c>
      <c r="O1058">
        <v>25.800659499999998</v>
      </c>
      <c r="P1058">
        <v>-80.126084000000006</v>
      </c>
      <c r="Q1058">
        <v>1.2626264346013489</v>
      </c>
    </row>
    <row r="1059" spans="1:17" hidden="1" x14ac:dyDescent="0.3">
      <c r="A1059" t="s">
        <v>396</v>
      </c>
      <c r="B1059" t="s">
        <v>1876</v>
      </c>
      <c r="C1059" t="s">
        <v>695</v>
      </c>
      <c r="D1059" t="s">
        <v>689</v>
      </c>
      <c r="E1059">
        <v>33140</v>
      </c>
      <c r="F1059">
        <v>599000</v>
      </c>
      <c r="G1059">
        <v>2</v>
      </c>
      <c r="H1059">
        <v>2</v>
      </c>
      <c r="I1059">
        <v>1139</v>
      </c>
      <c r="K1059">
        <v>1983</v>
      </c>
      <c r="L1059">
        <v>51</v>
      </c>
      <c r="M1059">
        <v>526</v>
      </c>
      <c r="N1059" t="s">
        <v>1326</v>
      </c>
      <c r="O1059">
        <v>25.800659499999998</v>
      </c>
      <c r="P1059">
        <v>-80.126084000000006</v>
      </c>
      <c r="Q1059">
        <v>1.2626264346013489</v>
      </c>
    </row>
    <row r="1060" spans="1:17" hidden="1" x14ac:dyDescent="0.3">
      <c r="A1060" t="s">
        <v>396</v>
      </c>
      <c r="B1060" t="s">
        <v>1877</v>
      </c>
      <c r="C1060" t="s">
        <v>695</v>
      </c>
      <c r="D1060" t="s">
        <v>689</v>
      </c>
      <c r="E1060">
        <v>33140</v>
      </c>
      <c r="F1060">
        <v>859000</v>
      </c>
      <c r="G1060">
        <v>2</v>
      </c>
      <c r="H1060">
        <v>2</v>
      </c>
      <c r="I1060">
        <v>890</v>
      </c>
      <c r="K1060">
        <v>1982</v>
      </c>
      <c r="L1060">
        <v>14</v>
      </c>
      <c r="M1060">
        <v>965</v>
      </c>
      <c r="N1060" t="s">
        <v>1878</v>
      </c>
      <c r="O1060">
        <v>25.801679400000001</v>
      </c>
      <c r="P1060">
        <v>-80.125792099999998</v>
      </c>
      <c r="Q1060">
        <v>1.2098856185635594</v>
      </c>
    </row>
    <row r="1061" spans="1:17" hidden="1" x14ac:dyDescent="0.3">
      <c r="A1061" t="s">
        <v>396</v>
      </c>
      <c r="B1061" t="s">
        <v>1879</v>
      </c>
      <c r="C1061" t="s">
        <v>695</v>
      </c>
      <c r="D1061" t="s">
        <v>689</v>
      </c>
      <c r="E1061">
        <v>33140</v>
      </c>
      <c r="F1061">
        <v>915000</v>
      </c>
      <c r="G1061">
        <v>2</v>
      </c>
      <c r="H1061">
        <v>2</v>
      </c>
      <c r="I1061">
        <v>890</v>
      </c>
      <c r="K1061">
        <v>1982</v>
      </c>
      <c r="L1061">
        <v>20</v>
      </c>
      <c r="M1061">
        <v>1028</v>
      </c>
      <c r="N1061" t="s">
        <v>1246</v>
      </c>
      <c r="O1061">
        <v>25.801680699999999</v>
      </c>
      <c r="P1061">
        <v>-80.125789699999999</v>
      </c>
      <c r="Q1061">
        <v>1.2098833403600031</v>
      </c>
    </row>
    <row r="1062" spans="1:17" hidden="1" x14ac:dyDescent="0.3">
      <c r="A1062" t="s">
        <v>396</v>
      </c>
      <c r="B1062" t="s">
        <v>1880</v>
      </c>
      <c r="C1062" t="s">
        <v>695</v>
      </c>
      <c r="D1062" t="s">
        <v>689</v>
      </c>
      <c r="E1062">
        <v>33140</v>
      </c>
      <c r="F1062">
        <v>989000</v>
      </c>
      <c r="G1062">
        <v>2</v>
      </c>
      <c r="H1062">
        <v>2</v>
      </c>
      <c r="I1062">
        <v>1037</v>
      </c>
      <c r="K1062">
        <v>1982</v>
      </c>
      <c r="L1062">
        <v>161</v>
      </c>
      <c r="M1062">
        <v>954</v>
      </c>
      <c r="N1062" t="s">
        <v>1881</v>
      </c>
      <c r="O1062">
        <v>25.801680699999999</v>
      </c>
      <c r="P1062">
        <v>-80.125789699999999</v>
      </c>
      <c r="Q1062">
        <v>1.2098833403600031</v>
      </c>
    </row>
    <row r="1063" spans="1:17" hidden="1" x14ac:dyDescent="0.3">
      <c r="A1063" t="s">
        <v>396</v>
      </c>
      <c r="B1063" t="s">
        <v>1882</v>
      </c>
      <c r="C1063" t="s">
        <v>695</v>
      </c>
      <c r="D1063" t="s">
        <v>689</v>
      </c>
      <c r="E1063">
        <v>33140</v>
      </c>
      <c r="F1063">
        <v>475000</v>
      </c>
      <c r="G1063">
        <v>2</v>
      </c>
      <c r="H1063">
        <v>2</v>
      </c>
      <c r="I1063">
        <v>740</v>
      </c>
      <c r="K1063">
        <v>1992</v>
      </c>
      <c r="L1063">
        <v>8</v>
      </c>
      <c r="M1063">
        <v>642</v>
      </c>
      <c r="N1063" t="s">
        <v>612</v>
      </c>
      <c r="O1063">
        <v>25.8026822</v>
      </c>
      <c r="P1063">
        <v>-80.1264173</v>
      </c>
      <c r="Q1063">
        <v>1.130437833903849</v>
      </c>
    </row>
    <row r="1064" spans="1:17" hidden="1" x14ac:dyDescent="0.3">
      <c r="A1064" t="s">
        <v>396</v>
      </c>
      <c r="B1064" t="s">
        <v>1883</v>
      </c>
      <c r="C1064" t="s">
        <v>695</v>
      </c>
      <c r="D1064" t="s">
        <v>689</v>
      </c>
      <c r="E1064">
        <v>33140</v>
      </c>
      <c r="F1064">
        <v>444000</v>
      </c>
      <c r="G1064">
        <v>1</v>
      </c>
      <c r="H1064">
        <v>1</v>
      </c>
      <c r="I1064">
        <v>570</v>
      </c>
      <c r="K1064">
        <v>1935</v>
      </c>
      <c r="L1064">
        <v>170</v>
      </c>
      <c r="M1064">
        <v>779</v>
      </c>
      <c r="N1064" t="s">
        <v>1884</v>
      </c>
      <c r="O1064">
        <v>25.802710000000001</v>
      </c>
      <c r="P1064">
        <v>-80.125738999999996</v>
      </c>
      <c r="Q1064">
        <v>1.1507077442291465</v>
      </c>
    </row>
    <row r="1065" spans="1:17" hidden="1" x14ac:dyDescent="0.3">
      <c r="A1065" t="s">
        <v>396</v>
      </c>
      <c r="B1065" t="s">
        <v>1885</v>
      </c>
      <c r="C1065" t="s">
        <v>695</v>
      </c>
      <c r="D1065" t="s">
        <v>689</v>
      </c>
      <c r="E1065">
        <v>33140</v>
      </c>
      <c r="F1065">
        <v>529000</v>
      </c>
      <c r="G1065">
        <v>1</v>
      </c>
      <c r="H1065">
        <v>1.5</v>
      </c>
      <c r="I1065">
        <v>1075</v>
      </c>
      <c r="K1065">
        <v>1980</v>
      </c>
      <c r="L1065">
        <v>9</v>
      </c>
      <c r="M1065">
        <v>492</v>
      </c>
      <c r="N1065" t="s">
        <v>1886</v>
      </c>
      <c r="O1065">
        <v>25.802637499999999</v>
      </c>
      <c r="P1065">
        <v>-80.125280500000002</v>
      </c>
      <c r="Q1065">
        <v>1.1703465498762051</v>
      </c>
    </row>
    <row r="1066" spans="1:17" hidden="1" x14ac:dyDescent="0.3">
      <c r="A1066" t="s">
        <v>396</v>
      </c>
      <c r="B1066" t="s">
        <v>1887</v>
      </c>
      <c r="C1066" t="s">
        <v>695</v>
      </c>
      <c r="D1066" t="s">
        <v>689</v>
      </c>
      <c r="E1066">
        <v>33140</v>
      </c>
      <c r="F1066">
        <v>575000</v>
      </c>
      <c r="G1066">
        <v>1</v>
      </c>
      <c r="H1066">
        <v>1.5</v>
      </c>
      <c r="I1066">
        <v>1122</v>
      </c>
      <c r="K1066">
        <v>1975</v>
      </c>
      <c r="L1066">
        <v>27</v>
      </c>
      <c r="M1066">
        <v>512</v>
      </c>
      <c r="N1066" t="s">
        <v>1888</v>
      </c>
      <c r="O1066">
        <v>25.803191900000002</v>
      </c>
      <c r="P1066">
        <v>-80.125092499999994</v>
      </c>
      <c r="Q1066">
        <v>1.1451426882602114</v>
      </c>
    </row>
    <row r="1067" spans="1:17" hidden="1" x14ac:dyDescent="0.3">
      <c r="A1067" t="s">
        <v>396</v>
      </c>
      <c r="B1067" t="s">
        <v>1889</v>
      </c>
      <c r="C1067" t="s">
        <v>695</v>
      </c>
      <c r="D1067" t="s">
        <v>689</v>
      </c>
      <c r="E1067">
        <v>33140</v>
      </c>
      <c r="F1067">
        <v>1100000</v>
      </c>
      <c r="G1067">
        <v>2</v>
      </c>
      <c r="H1067">
        <v>2</v>
      </c>
      <c r="I1067">
        <v>1645</v>
      </c>
      <c r="K1067">
        <v>1975</v>
      </c>
      <c r="L1067">
        <v>28</v>
      </c>
      <c r="M1067">
        <v>669</v>
      </c>
      <c r="N1067" t="s">
        <v>1890</v>
      </c>
      <c r="O1067">
        <v>25.803191900000002</v>
      </c>
      <c r="P1067">
        <v>-80.125092499999994</v>
      </c>
      <c r="Q1067">
        <v>1.1451426882602114</v>
      </c>
    </row>
    <row r="1068" spans="1:17" hidden="1" x14ac:dyDescent="0.3">
      <c r="A1068" t="s">
        <v>396</v>
      </c>
      <c r="B1068" t="s">
        <v>1891</v>
      </c>
      <c r="C1068" t="s">
        <v>695</v>
      </c>
      <c r="D1068" t="s">
        <v>689</v>
      </c>
      <c r="E1068">
        <v>33140</v>
      </c>
      <c r="F1068">
        <v>559900</v>
      </c>
      <c r="G1068">
        <v>1</v>
      </c>
      <c r="H1068">
        <v>1.5</v>
      </c>
      <c r="I1068">
        <v>1190</v>
      </c>
      <c r="K1068">
        <v>1975</v>
      </c>
      <c r="L1068">
        <v>17</v>
      </c>
      <c r="M1068">
        <v>471</v>
      </c>
      <c r="N1068" t="s">
        <v>1802</v>
      </c>
      <c r="O1068">
        <v>25.803191900000002</v>
      </c>
      <c r="P1068">
        <v>-80.125092499999994</v>
      </c>
      <c r="Q1068">
        <v>1.1451426882602114</v>
      </c>
    </row>
    <row r="1069" spans="1:17" hidden="1" x14ac:dyDescent="0.3">
      <c r="A1069" t="s">
        <v>396</v>
      </c>
      <c r="B1069" t="s">
        <v>1892</v>
      </c>
      <c r="C1069" t="s">
        <v>695</v>
      </c>
      <c r="D1069" t="s">
        <v>689</v>
      </c>
      <c r="E1069">
        <v>33140</v>
      </c>
      <c r="F1069">
        <v>1699000</v>
      </c>
      <c r="G1069">
        <v>2</v>
      </c>
      <c r="H1069">
        <v>2</v>
      </c>
      <c r="I1069">
        <v>1645</v>
      </c>
      <c r="K1069">
        <v>1975</v>
      </c>
      <c r="L1069">
        <v>135</v>
      </c>
      <c r="M1069">
        <v>1033</v>
      </c>
      <c r="N1069" t="s">
        <v>1893</v>
      </c>
      <c r="O1069">
        <v>25.803191900000002</v>
      </c>
      <c r="P1069">
        <v>-80.125092499999994</v>
      </c>
      <c r="Q1069">
        <v>1.1451426882602114</v>
      </c>
    </row>
    <row r="1070" spans="1:17" hidden="1" x14ac:dyDescent="0.3">
      <c r="A1070" t="s">
        <v>396</v>
      </c>
      <c r="B1070" t="s">
        <v>1894</v>
      </c>
      <c r="C1070" t="s">
        <v>695</v>
      </c>
      <c r="D1070" t="s">
        <v>689</v>
      </c>
      <c r="E1070">
        <v>33140</v>
      </c>
      <c r="F1070">
        <v>945000</v>
      </c>
      <c r="G1070">
        <v>2</v>
      </c>
      <c r="H1070">
        <v>2</v>
      </c>
      <c r="I1070">
        <v>1645</v>
      </c>
      <c r="K1070">
        <v>1973</v>
      </c>
      <c r="L1070">
        <v>88</v>
      </c>
      <c r="M1070">
        <v>574</v>
      </c>
      <c r="N1070" t="s">
        <v>1893</v>
      </c>
      <c r="O1070">
        <v>25.803191900000002</v>
      </c>
      <c r="P1070">
        <v>-80.125092499999994</v>
      </c>
      <c r="Q1070">
        <v>1.1451426882602114</v>
      </c>
    </row>
    <row r="1071" spans="1:17" hidden="1" x14ac:dyDescent="0.3">
      <c r="A1071" t="s">
        <v>396</v>
      </c>
      <c r="B1071" t="s">
        <v>1895</v>
      </c>
      <c r="C1071" t="s">
        <v>695</v>
      </c>
      <c r="D1071" t="s">
        <v>689</v>
      </c>
      <c r="E1071">
        <v>33140</v>
      </c>
      <c r="F1071">
        <v>555000</v>
      </c>
      <c r="G1071">
        <v>2</v>
      </c>
      <c r="H1071">
        <v>2</v>
      </c>
      <c r="I1071">
        <v>1122</v>
      </c>
      <c r="K1071">
        <v>1975</v>
      </c>
      <c r="L1071">
        <v>16</v>
      </c>
      <c r="M1071">
        <v>495</v>
      </c>
      <c r="N1071" t="s">
        <v>1888</v>
      </c>
      <c r="O1071">
        <v>25.803191900000002</v>
      </c>
      <c r="P1071">
        <v>-80.125092499999994</v>
      </c>
      <c r="Q1071">
        <v>1.1451426882602114</v>
      </c>
    </row>
    <row r="1072" spans="1:17" hidden="1" x14ac:dyDescent="0.3">
      <c r="A1072" t="s">
        <v>396</v>
      </c>
      <c r="B1072" t="s">
        <v>1896</v>
      </c>
      <c r="C1072" t="s">
        <v>695</v>
      </c>
      <c r="D1072" t="s">
        <v>689</v>
      </c>
      <c r="E1072">
        <v>33140</v>
      </c>
      <c r="F1072">
        <v>565000</v>
      </c>
      <c r="G1072">
        <v>1</v>
      </c>
      <c r="H1072">
        <v>2</v>
      </c>
      <c r="I1072">
        <v>1122</v>
      </c>
      <c r="K1072">
        <v>1973</v>
      </c>
      <c r="L1072">
        <v>50</v>
      </c>
      <c r="M1072">
        <v>504</v>
      </c>
      <c r="N1072" t="s">
        <v>1888</v>
      </c>
      <c r="O1072">
        <v>25.803191900000002</v>
      </c>
      <c r="P1072">
        <v>-80.125092499999994</v>
      </c>
      <c r="Q1072">
        <v>1.1451426882602114</v>
      </c>
    </row>
    <row r="1073" spans="1:17" hidden="1" x14ac:dyDescent="0.3">
      <c r="A1073" t="s">
        <v>396</v>
      </c>
      <c r="B1073" t="s">
        <v>1897</v>
      </c>
      <c r="C1073" t="s">
        <v>695</v>
      </c>
      <c r="D1073" t="s">
        <v>689</v>
      </c>
      <c r="E1073">
        <v>33140</v>
      </c>
      <c r="F1073">
        <v>399000</v>
      </c>
      <c r="G1073">
        <v>1</v>
      </c>
      <c r="H1073">
        <v>1.5</v>
      </c>
      <c r="I1073">
        <v>900</v>
      </c>
      <c r="K1073">
        <v>1968</v>
      </c>
      <c r="L1073">
        <v>140</v>
      </c>
      <c r="M1073">
        <v>443</v>
      </c>
      <c r="N1073" t="s">
        <v>1898</v>
      </c>
      <c r="O1073">
        <v>25.805063499999999</v>
      </c>
      <c r="P1073">
        <v>-80.125978399999994</v>
      </c>
      <c r="Q1073">
        <v>1.0079029007475426</v>
      </c>
    </row>
    <row r="1074" spans="1:17" hidden="1" x14ac:dyDescent="0.3">
      <c r="A1074" t="s">
        <v>396</v>
      </c>
      <c r="B1074" t="s">
        <v>1899</v>
      </c>
      <c r="C1074" t="s">
        <v>695</v>
      </c>
      <c r="D1074" t="s">
        <v>689</v>
      </c>
      <c r="E1074">
        <v>33140</v>
      </c>
      <c r="F1074">
        <v>275500</v>
      </c>
      <c r="G1074">
        <v>1</v>
      </c>
      <c r="H1074">
        <v>2</v>
      </c>
      <c r="I1074">
        <v>890</v>
      </c>
      <c r="K1074">
        <v>1968</v>
      </c>
      <c r="L1074">
        <v>45</v>
      </c>
      <c r="M1074">
        <v>310</v>
      </c>
      <c r="N1074" t="s">
        <v>1900</v>
      </c>
      <c r="O1074">
        <v>25.805063499999999</v>
      </c>
      <c r="P1074">
        <v>-80.125978399999994</v>
      </c>
      <c r="Q1074">
        <v>1.0079029007475426</v>
      </c>
    </row>
    <row r="1075" spans="1:17" hidden="1" x14ac:dyDescent="0.3">
      <c r="A1075" t="s">
        <v>396</v>
      </c>
      <c r="B1075" t="s">
        <v>1901</v>
      </c>
      <c r="C1075" t="s">
        <v>695</v>
      </c>
      <c r="D1075" t="s">
        <v>689</v>
      </c>
      <c r="E1075">
        <v>33140</v>
      </c>
      <c r="F1075">
        <v>799000</v>
      </c>
      <c r="G1075">
        <v>3</v>
      </c>
      <c r="H1075">
        <v>2</v>
      </c>
      <c r="I1075">
        <v>1128</v>
      </c>
      <c r="K1075">
        <v>1966</v>
      </c>
      <c r="L1075">
        <v>108</v>
      </c>
      <c r="M1075">
        <v>708</v>
      </c>
      <c r="N1075" t="s">
        <v>1902</v>
      </c>
      <c r="O1075">
        <v>25.805974299999999</v>
      </c>
      <c r="P1075">
        <v>-80.128268500000004</v>
      </c>
      <c r="Q1075">
        <v>0.87608674720431901</v>
      </c>
    </row>
    <row r="1076" spans="1:17" hidden="1" x14ac:dyDescent="0.3">
      <c r="A1076" t="s">
        <v>396</v>
      </c>
      <c r="B1076" t="s">
        <v>1903</v>
      </c>
      <c r="C1076" t="s">
        <v>695</v>
      </c>
      <c r="D1076" t="s">
        <v>689</v>
      </c>
      <c r="E1076">
        <v>33140</v>
      </c>
      <c r="F1076">
        <v>625000</v>
      </c>
      <c r="G1076">
        <v>2</v>
      </c>
      <c r="H1076">
        <v>2</v>
      </c>
      <c r="I1076">
        <v>1286</v>
      </c>
      <c r="K1076">
        <v>1966</v>
      </c>
      <c r="L1076">
        <v>14</v>
      </c>
      <c r="M1076">
        <v>486</v>
      </c>
      <c r="N1076" t="s">
        <v>1904</v>
      </c>
      <c r="O1076">
        <v>25.804137900000001</v>
      </c>
      <c r="P1076">
        <v>-80.1251496</v>
      </c>
      <c r="Q1076">
        <v>1.089983703913906</v>
      </c>
    </row>
    <row r="1077" spans="1:17" hidden="1" x14ac:dyDescent="0.3">
      <c r="A1077" t="s">
        <v>396</v>
      </c>
      <c r="B1077" t="s">
        <v>1905</v>
      </c>
      <c r="C1077" t="s">
        <v>695</v>
      </c>
      <c r="D1077" t="s">
        <v>689</v>
      </c>
      <c r="E1077">
        <v>33140</v>
      </c>
      <c r="F1077">
        <v>340000</v>
      </c>
      <c r="G1077">
        <v>1</v>
      </c>
      <c r="H1077">
        <v>1</v>
      </c>
      <c r="I1077">
        <v>726</v>
      </c>
      <c r="K1077">
        <v>1966</v>
      </c>
      <c r="L1077">
        <v>45</v>
      </c>
      <c r="M1077">
        <v>468</v>
      </c>
      <c r="N1077" t="s">
        <v>1906</v>
      </c>
      <c r="O1077">
        <v>25.804137900000001</v>
      </c>
      <c r="P1077">
        <v>-80.1251496</v>
      </c>
      <c r="Q1077">
        <v>1.089983703913906</v>
      </c>
    </row>
    <row r="1078" spans="1:17" hidden="1" x14ac:dyDescent="0.3">
      <c r="A1078" t="s">
        <v>396</v>
      </c>
      <c r="B1078" t="s">
        <v>1907</v>
      </c>
      <c r="C1078" t="s">
        <v>695</v>
      </c>
      <c r="D1078" t="s">
        <v>689</v>
      </c>
      <c r="E1078">
        <v>33140</v>
      </c>
      <c r="F1078">
        <v>975000</v>
      </c>
      <c r="G1078">
        <v>2</v>
      </c>
      <c r="H1078">
        <v>2.5</v>
      </c>
      <c r="I1078">
        <v>1590</v>
      </c>
      <c r="K1078">
        <v>1966</v>
      </c>
      <c r="L1078">
        <v>142</v>
      </c>
      <c r="M1078">
        <v>613</v>
      </c>
      <c r="N1078" t="s">
        <v>1908</v>
      </c>
      <c r="O1078">
        <v>25.804137900000001</v>
      </c>
      <c r="P1078">
        <v>-80.1251496</v>
      </c>
      <c r="Q1078">
        <v>1.089983703913906</v>
      </c>
    </row>
    <row r="1079" spans="1:17" hidden="1" x14ac:dyDescent="0.3">
      <c r="A1079" t="s">
        <v>396</v>
      </c>
      <c r="B1079" t="s">
        <v>1909</v>
      </c>
      <c r="C1079" t="s">
        <v>695</v>
      </c>
      <c r="D1079" t="s">
        <v>689</v>
      </c>
      <c r="E1079">
        <v>33140</v>
      </c>
      <c r="F1079">
        <v>4995000</v>
      </c>
      <c r="G1079">
        <v>2</v>
      </c>
      <c r="H1079">
        <v>2.5</v>
      </c>
      <c r="I1079">
        <v>1450</v>
      </c>
      <c r="K1079">
        <v>2014</v>
      </c>
      <c r="L1079">
        <v>10</v>
      </c>
      <c r="M1079">
        <v>3445</v>
      </c>
      <c r="N1079" t="s">
        <v>1910</v>
      </c>
      <c r="O1079">
        <v>25.805541999999999</v>
      </c>
      <c r="P1079">
        <v>-80.124277199999995</v>
      </c>
      <c r="Q1079">
        <v>1.0493811037610929</v>
      </c>
    </row>
    <row r="1080" spans="1:17" hidden="1" x14ac:dyDescent="0.3">
      <c r="A1080" t="s">
        <v>396</v>
      </c>
      <c r="B1080" t="s">
        <v>1911</v>
      </c>
      <c r="C1080" t="s">
        <v>695</v>
      </c>
      <c r="D1080" t="s">
        <v>689</v>
      </c>
      <c r="E1080">
        <v>33140</v>
      </c>
      <c r="F1080">
        <v>425000</v>
      </c>
      <c r="G1080">
        <v>2</v>
      </c>
      <c r="H1080">
        <v>2</v>
      </c>
      <c r="I1080">
        <v>986</v>
      </c>
      <c r="K1080">
        <v>1981</v>
      </c>
      <c r="L1080">
        <v>33</v>
      </c>
      <c r="M1080">
        <v>431</v>
      </c>
      <c r="N1080" t="s">
        <v>1912</v>
      </c>
      <c r="O1080">
        <v>25.806018300000002</v>
      </c>
      <c r="P1080">
        <v>-80.125669000000002</v>
      </c>
      <c r="Q1080">
        <v>0.9677913383150949</v>
      </c>
    </row>
    <row r="1081" spans="1:17" hidden="1" x14ac:dyDescent="0.3">
      <c r="A1081" t="s">
        <v>396</v>
      </c>
      <c r="B1081" t="s">
        <v>1913</v>
      </c>
      <c r="C1081" t="s">
        <v>695</v>
      </c>
      <c r="D1081" t="s">
        <v>689</v>
      </c>
      <c r="E1081">
        <v>33140</v>
      </c>
      <c r="F1081">
        <v>445000</v>
      </c>
      <c r="G1081">
        <v>2</v>
      </c>
      <c r="H1081">
        <v>1</v>
      </c>
      <c r="I1081">
        <v>671</v>
      </c>
      <c r="K1081">
        <v>1941</v>
      </c>
      <c r="L1081">
        <v>29</v>
      </c>
      <c r="M1081">
        <v>663</v>
      </c>
      <c r="N1081" t="s">
        <v>1914</v>
      </c>
      <c r="O1081">
        <v>25.806437599999999</v>
      </c>
      <c r="P1081">
        <v>-80.124603199999996</v>
      </c>
      <c r="Q1081">
        <v>0.99024939014331137</v>
      </c>
    </row>
    <row r="1082" spans="1:17" hidden="1" x14ac:dyDescent="0.3">
      <c r="A1082" t="s">
        <v>396</v>
      </c>
      <c r="B1082" t="s">
        <v>1917</v>
      </c>
      <c r="C1082" t="s">
        <v>695</v>
      </c>
      <c r="D1082" t="s">
        <v>689</v>
      </c>
      <c r="E1082">
        <v>33140</v>
      </c>
      <c r="F1082">
        <v>760000</v>
      </c>
      <c r="G1082">
        <v>1</v>
      </c>
      <c r="H1082">
        <v>1.5</v>
      </c>
      <c r="I1082">
        <v>808</v>
      </c>
      <c r="K1082">
        <v>2024</v>
      </c>
      <c r="L1082">
        <v>37</v>
      </c>
      <c r="M1082">
        <v>941</v>
      </c>
      <c r="N1082" t="s">
        <v>1918</v>
      </c>
      <c r="O1082">
        <v>25.814340000000001</v>
      </c>
      <c r="P1082">
        <v>-80.126948999999996</v>
      </c>
      <c r="Q1082">
        <v>0.56431557007909849</v>
      </c>
    </row>
    <row r="1083" spans="1:17" hidden="1" x14ac:dyDescent="0.3">
      <c r="A1083" t="s">
        <v>396</v>
      </c>
      <c r="B1083" t="s">
        <v>1919</v>
      </c>
      <c r="C1083" t="s">
        <v>695</v>
      </c>
      <c r="D1083" t="s">
        <v>689</v>
      </c>
      <c r="E1083">
        <v>33140</v>
      </c>
      <c r="F1083">
        <v>749000</v>
      </c>
      <c r="G1083">
        <v>2</v>
      </c>
      <c r="H1083">
        <v>2</v>
      </c>
      <c r="I1083">
        <v>1020</v>
      </c>
      <c r="K1083">
        <v>1991</v>
      </c>
      <c r="L1083">
        <v>76</v>
      </c>
      <c r="M1083">
        <v>734</v>
      </c>
      <c r="N1083" t="s">
        <v>1920</v>
      </c>
      <c r="O1083">
        <v>25.808767899999999</v>
      </c>
      <c r="P1083">
        <v>-80.124298999999993</v>
      </c>
      <c r="Q1083">
        <v>0.89564116793208104</v>
      </c>
    </row>
    <row r="1084" spans="1:17" hidden="1" x14ac:dyDescent="0.3">
      <c r="A1084" t="s">
        <v>396</v>
      </c>
      <c r="B1084" t="s">
        <v>1921</v>
      </c>
      <c r="C1084" t="s">
        <v>695</v>
      </c>
      <c r="D1084" t="s">
        <v>689</v>
      </c>
      <c r="E1084">
        <v>33140</v>
      </c>
      <c r="F1084">
        <v>395000</v>
      </c>
      <c r="G1084">
        <v>1</v>
      </c>
      <c r="H1084">
        <v>2</v>
      </c>
      <c r="I1084">
        <v>580</v>
      </c>
      <c r="K1084">
        <v>1938</v>
      </c>
      <c r="L1084">
        <v>16</v>
      </c>
      <c r="M1084">
        <v>681</v>
      </c>
      <c r="N1084" t="s">
        <v>1922</v>
      </c>
      <c r="O1084">
        <v>25.8106823</v>
      </c>
      <c r="P1084">
        <v>-80.123715899999993</v>
      </c>
      <c r="Q1084">
        <v>0.85155180995602375</v>
      </c>
    </row>
    <row r="1085" spans="1:17" hidden="1" x14ac:dyDescent="0.3">
      <c r="A1085" t="s">
        <v>396</v>
      </c>
      <c r="B1085" t="s">
        <v>1923</v>
      </c>
      <c r="C1085" t="s">
        <v>695</v>
      </c>
      <c r="D1085" t="s">
        <v>689</v>
      </c>
      <c r="E1085">
        <v>33140</v>
      </c>
      <c r="F1085">
        <v>5495000</v>
      </c>
      <c r="G1085">
        <v>3</v>
      </c>
      <c r="H1085">
        <v>2.5</v>
      </c>
      <c r="I1085">
        <v>1837</v>
      </c>
      <c r="K1085">
        <v>2008</v>
      </c>
      <c r="L1085">
        <v>3</v>
      </c>
      <c r="M1085">
        <v>2991</v>
      </c>
      <c r="N1085" t="s">
        <v>1924</v>
      </c>
      <c r="O1085">
        <v>25.810601900000002</v>
      </c>
      <c r="P1085">
        <v>-80.123143200000001</v>
      </c>
      <c r="Q1085">
        <v>0.88532754706993377</v>
      </c>
    </row>
    <row r="1086" spans="1:17" hidden="1" x14ac:dyDescent="0.3">
      <c r="A1086" t="s">
        <v>396</v>
      </c>
      <c r="B1086" t="s">
        <v>1925</v>
      </c>
      <c r="C1086" t="s">
        <v>695</v>
      </c>
      <c r="D1086" t="s">
        <v>689</v>
      </c>
      <c r="E1086">
        <v>33140</v>
      </c>
      <c r="F1086">
        <v>2850000</v>
      </c>
      <c r="G1086">
        <v>2</v>
      </c>
      <c r="H1086">
        <v>2.5</v>
      </c>
      <c r="I1086">
        <v>1421</v>
      </c>
      <c r="K1086">
        <v>2008</v>
      </c>
      <c r="L1086">
        <v>175</v>
      </c>
      <c r="M1086">
        <v>2006</v>
      </c>
      <c r="N1086" t="s">
        <v>1926</v>
      </c>
      <c r="O1086">
        <v>25.810601900000002</v>
      </c>
      <c r="P1086">
        <v>-80.123143200000001</v>
      </c>
      <c r="Q1086">
        <v>0.88532754706993377</v>
      </c>
    </row>
    <row r="1087" spans="1:17" hidden="1" x14ac:dyDescent="0.3">
      <c r="A1087" t="s">
        <v>396</v>
      </c>
      <c r="B1087" t="s">
        <v>1927</v>
      </c>
      <c r="C1087" t="s">
        <v>695</v>
      </c>
      <c r="D1087" t="s">
        <v>689</v>
      </c>
      <c r="E1087">
        <v>33140</v>
      </c>
      <c r="F1087">
        <v>2800000</v>
      </c>
      <c r="G1087">
        <v>2</v>
      </c>
      <c r="H1087">
        <v>2</v>
      </c>
      <c r="I1087">
        <v>1280</v>
      </c>
      <c r="K1087">
        <v>2006</v>
      </c>
      <c r="L1087">
        <v>47</v>
      </c>
      <c r="M1087">
        <v>2188</v>
      </c>
      <c r="N1087" t="s">
        <v>1103</v>
      </c>
      <c r="O1087">
        <v>25.811148800000002</v>
      </c>
      <c r="P1087">
        <v>-80.122663099999997</v>
      </c>
      <c r="Q1087">
        <v>0.89444535716286078</v>
      </c>
    </row>
    <row r="1088" spans="1:17" hidden="1" x14ac:dyDescent="0.3">
      <c r="A1088" t="s">
        <v>396</v>
      </c>
      <c r="B1088" t="s">
        <v>1928</v>
      </c>
      <c r="C1088" t="s">
        <v>695</v>
      </c>
      <c r="D1088" t="s">
        <v>689</v>
      </c>
      <c r="E1088">
        <v>33140</v>
      </c>
      <c r="F1088">
        <v>1995000</v>
      </c>
      <c r="G1088">
        <v>2</v>
      </c>
      <c r="H1088">
        <v>2</v>
      </c>
      <c r="I1088">
        <v>1280</v>
      </c>
      <c r="K1088">
        <v>2006</v>
      </c>
      <c r="L1088">
        <v>27</v>
      </c>
      <c r="M1088">
        <v>1559</v>
      </c>
      <c r="N1088" t="s">
        <v>1929</v>
      </c>
      <c r="O1088">
        <v>25.811148800000002</v>
      </c>
      <c r="P1088">
        <v>-80.122663099999997</v>
      </c>
      <c r="Q1088">
        <v>0.89444535716286078</v>
      </c>
    </row>
    <row r="1089" spans="1:17" hidden="1" x14ac:dyDescent="0.3">
      <c r="A1089" t="s">
        <v>396</v>
      </c>
      <c r="B1089" t="s">
        <v>1930</v>
      </c>
      <c r="C1089" t="s">
        <v>695</v>
      </c>
      <c r="D1089" t="s">
        <v>689</v>
      </c>
      <c r="E1089">
        <v>33140</v>
      </c>
      <c r="F1089">
        <v>270000</v>
      </c>
      <c r="G1089">
        <v>1</v>
      </c>
      <c r="H1089">
        <v>1</v>
      </c>
      <c r="I1089">
        <v>680</v>
      </c>
      <c r="K1089">
        <v>1967</v>
      </c>
      <c r="L1089">
        <v>61</v>
      </c>
      <c r="M1089">
        <v>397</v>
      </c>
      <c r="N1089" t="s">
        <v>413</v>
      </c>
      <c r="O1089">
        <v>25.812726699999999</v>
      </c>
      <c r="P1089">
        <v>-80.133005499999996</v>
      </c>
      <c r="Q1089">
        <v>0.32444045966457202</v>
      </c>
    </row>
    <row r="1090" spans="1:17" hidden="1" x14ac:dyDescent="0.3">
      <c r="A1090" t="s">
        <v>396</v>
      </c>
      <c r="B1090" t="s">
        <v>1931</v>
      </c>
      <c r="C1090" t="s">
        <v>695</v>
      </c>
      <c r="D1090" t="s">
        <v>689</v>
      </c>
      <c r="E1090">
        <v>33140</v>
      </c>
      <c r="F1090">
        <v>339000</v>
      </c>
      <c r="G1090">
        <v>1</v>
      </c>
      <c r="H1090">
        <v>1.5</v>
      </c>
      <c r="I1090">
        <v>740</v>
      </c>
      <c r="K1090">
        <v>1974</v>
      </c>
      <c r="L1090">
        <v>77</v>
      </c>
      <c r="M1090">
        <v>458</v>
      </c>
      <c r="N1090" t="s">
        <v>1932</v>
      </c>
      <c r="O1090">
        <v>25.8140407</v>
      </c>
      <c r="P1090">
        <v>-80.1254986</v>
      </c>
      <c r="Q1090">
        <v>0.65661533256547844</v>
      </c>
    </row>
    <row r="1091" spans="1:17" hidden="1" x14ac:dyDescent="0.3">
      <c r="A1091" t="s">
        <v>396</v>
      </c>
      <c r="B1091" t="s">
        <v>1933</v>
      </c>
      <c r="C1091" t="s">
        <v>695</v>
      </c>
      <c r="D1091" t="s">
        <v>689</v>
      </c>
      <c r="E1091">
        <v>33140</v>
      </c>
      <c r="F1091">
        <v>625000</v>
      </c>
      <c r="G1091">
        <v>2</v>
      </c>
      <c r="H1091">
        <v>2</v>
      </c>
      <c r="I1091">
        <v>1081</v>
      </c>
      <c r="K1091">
        <v>1974</v>
      </c>
      <c r="L1091">
        <v>81</v>
      </c>
      <c r="M1091">
        <v>578</v>
      </c>
      <c r="N1091" t="s">
        <v>1934</v>
      </c>
      <c r="O1091">
        <v>25.8140407</v>
      </c>
      <c r="P1091">
        <v>-80.1254986</v>
      </c>
      <c r="Q1091">
        <v>0.65661533256547844</v>
      </c>
    </row>
    <row r="1092" spans="1:17" hidden="1" x14ac:dyDescent="0.3">
      <c r="A1092" t="s">
        <v>396</v>
      </c>
      <c r="B1092" t="s">
        <v>1935</v>
      </c>
      <c r="C1092" t="s">
        <v>695</v>
      </c>
      <c r="D1092" t="s">
        <v>689</v>
      </c>
      <c r="E1092">
        <v>33140</v>
      </c>
      <c r="F1092">
        <v>2999000</v>
      </c>
      <c r="G1092">
        <v>4</v>
      </c>
      <c r="H1092">
        <v>3.5</v>
      </c>
      <c r="I1092">
        <v>2235</v>
      </c>
      <c r="K1092">
        <v>1974</v>
      </c>
      <c r="L1092">
        <v>135</v>
      </c>
      <c r="M1092">
        <v>1342</v>
      </c>
      <c r="N1092" t="s">
        <v>869</v>
      </c>
      <c r="O1092">
        <v>25.8140407</v>
      </c>
      <c r="P1092">
        <v>-80.1254986</v>
      </c>
      <c r="Q1092">
        <v>0.65661533256547844</v>
      </c>
    </row>
    <row r="1093" spans="1:17" hidden="1" x14ac:dyDescent="0.3">
      <c r="A1093" t="s">
        <v>396</v>
      </c>
      <c r="B1093" t="s">
        <v>1936</v>
      </c>
      <c r="C1093" t="s">
        <v>695</v>
      </c>
      <c r="D1093" t="s">
        <v>689</v>
      </c>
      <c r="E1093">
        <v>33140</v>
      </c>
      <c r="F1093">
        <v>2960000</v>
      </c>
      <c r="G1093">
        <v>5</v>
      </c>
      <c r="H1093">
        <v>4</v>
      </c>
      <c r="I1093">
        <v>1298</v>
      </c>
      <c r="K1093">
        <v>1974</v>
      </c>
      <c r="L1093">
        <v>28</v>
      </c>
      <c r="M1093">
        <v>2280</v>
      </c>
      <c r="N1093" t="s">
        <v>1135</v>
      </c>
      <c r="O1093">
        <v>25.8140407</v>
      </c>
      <c r="P1093">
        <v>-80.1254986</v>
      </c>
      <c r="Q1093">
        <v>0.65661533256547844</v>
      </c>
    </row>
    <row r="1094" spans="1:17" hidden="1" x14ac:dyDescent="0.3">
      <c r="A1094" t="s">
        <v>396</v>
      </c>
      <c r="B1094" t="s">
        <v>1937</v>
      </c>
      <c r="C1094" t="s">
        <v>695</v>
      </c>
      <c r="D1094" t="s">
        <v>689</v>
      </c>
      <c r="E1094">
        <v>33140</v>
      </c>
      <c r="F1094">
        <v>519000</v>
      </c>
      <c r="G1094">
        <v>2</v>
      </c>
      <c r="H1094">
        <v>2</v>
      </c>
      <c r="I1094">
        <v>1000</v>
      </c>
      <c r="K1094">
        <v>1966</v>
      </c>
      <c r="L1094">
        <v>72</v>
      </c>
      <c r="M1094">
        <v>519</v>
      </c>
      <c r="N1094" t="s">
        <v>1669</v>
      </c>
      <c r="O1094">
        <v>25.8141657</v>
      </c>
      <c r="P1094">
        <v>-80.134618799999998</v>
      </c>
      <c r="Q1094">
        <v>0.19198332928952744</v>
      </c>
    </row>
    <row r="1095" spans="1:17" hidden="1" x14ac:dyDescent="0.3">
      <c r="A1095" t="s">
        <v>396</v>
      </c>
      <c r="B1095" t="s">
        <v>1938</v>
      </c>
      <c r="C1095" t="s">
        <v>695</v>
      </c>
      <c r="D1095" t="s">
        <v>689</v>
      </c>
      <c r="E1095">
        <v>33140</v>
      </c>
      <c r="F1095">
        <v>495000</v>
      </c>
      <c r="G1095">
        <v>1</v>
      </c>
      <c r="H1095">
        <v>1</v>
      </c>
      <c r="I1095">
        <v>775</v>
      </c>
      <c r="K1095">
        <v>1966</v>
      </c>
      <c r="L1095">
        <v>97</v>
      </c>
      <c r="M1095">
        <v>639</v>
      </c>
      <c r="N1095" t="s">
        <v>1939</v>
      </c>
      <c r="O1095">
        <v>25.8141657</v>
      </c>
      <c r="P1095">
        <v>-80.134618799999998</v>
      </c>
      <c r="Q1095">
        <v>0.19198332928952744</v>
      </c>
    </row>
    <row r="1096" spans="1:17" hidden="1" x14ac:dyDescent="0.3">
      <c r="A1096" t="s">
        <v>396</v>
      </c>
      <c r="B1096" t="s">
        <v>1940</v>
      </c>
      <c r="C1096" t="s">
        <v>695</v>
      </c>
      <c r="D1096" t="s">
        <v>689</v>
      </c>
      <c r="E1096">
        <v>33140</v>
      </c>
      <c r="F1096">
        <v>675000</v>
      </c>
      <c r="G1096">
        <v>2</v>
      </c>
      <c r="H1096">
        <v>2</v>
      </c>
      <c r="I1096">
        <v>874</v>
      </c>
      <c r="K1096">
        <v>1981</v>
      </c>
      <c r="L1096">
        <v>48</v>
      </c>
      <c r="M1096">
        <v>772</v>
      </c>
      <c r="N1096" t="s">
        <v>869</v>
      </c>
      <c r="O1096">
        <v>25.8146074</v>
      </c>
      <c r="P1096">
        <v>-80.122317499999994</v>
      </c>
      <c r="Q1096">
        <v>0.8399689906328871</v>
      </c>
    </row>
    <row r="1097" spans="1:17" hidden="1" x14ac:dyDescent="0.3">
      <c r="A1097" t="s">
        <v>396</v>
      </c>
      <c r="B1097" t="s">
        <v>1943</v>
      </c>
      <c r="C1097" t="s">
        <v>695</v>
      </c>
      <c r="D1097" t="s">
        <v>689</v>
      </c>
      <c r="E1097">
        <v>33140</v>
      </c>
      <c r="F1097">
        <v>2195000</v>
      </c>
      <c r="G1097">
        <v>2</v>
      </c>
      <c r="H1097">
        <v>3</v>
      </c>
      <c r="I1097">
        <v>1557</v>
      </c>
      <c r="K1097">
        <v>2005</v>
      </c>
      <c r="L1097">
        <v>14</v>
      </c>
      <c r="M1097">
        <v>1410</v>
      </c>
      <c r="N1097" t="s">
        <v>1944</v>
      </c>
      <c r="O1097">
        <v>25.816663999999999</v>
      </c>
      <c r="P1097">
        <v>-80.122726</v>
      </c>
      <c r="Q1097">
        <v>0.80083168969833229</v>
      </c>
    </row>
    <row r="1098" spans="1:17" hidden="1" x14ac:dyDescent="0.3">
      <c r="A1098" t="s">
        <v>396</v>
      </c>
      <c r="B1098" t="s">
        <v>1945</v>
      </c>
      <c r="C1098" t="s">
        <v>695</v>
      </c>
      <c r="D1098" t="s">
        <v>689</v>
      </c>
      <c r="E1098">
        <v>33140</v>
      </c>
      <c r="F1098">
        <v>1650000</v>
      </c>
      <c r="G1098">
        <v>1</v>
      </c>
      <c r="H1098">
        <v>2</v>
      </c>
      <c r="I1098">
        <v>1002</v>
      </c>
      <c r="K1098">
        <v>2005</v>
      </c>
      <c r="L1098">
        <v>2</v>
      </c>
      <c r="M1098">
        <v>1647</v>
      </c>
      <c r="N1098" t="s">
        <v>946</v>
      </c>
      <c r="O1098">
        <v>25.816663999999999</v>
      </c>
      <c r="P1098">
        <v>-80.122726</v>
      </c>
      <c r="Q1098">
        <v>0.80083168969833229</v>
      </c>
    </row>
    <row r="1099" spans="1:17" hidden="1" x14ac:dyDescent="0.3">
      <c r="A1099" t="s">
        <v>396</v>
      </c>
      <c r="B1099" t="s">
        <v>1950</v>
      </c>
      <c r="C1099" t="s">
        <v>695</v>
      </c>
      <c r="D1099" t="s">
        <v>689</v>
      </c>
      <c r="E1099">
        <v>33140</v>
      </c>
      <c r="F1099">
        <v>4200000</v>
      </c>
      <c r="G1099">
        <v>2</v>
      </c>
      <c r="H1099">
        <v>2.5</v>
      </c>
      <c r="I1099">
        <v>2020</v>
      </c>
      <c r="K1099">
        <v>2019</v>
      </c>
      <c r="L1099">
        <v>13</v>
      </c>
      <c r="M1099">
        <v>2079</v>
      </c>
      <c r="N1099" t="s">
        <v>1951</v>
      </c>
      <c r="O1099">
        <v>25.822761799999999</v>
      </c>
      <c r="P1099">
        <v>-80.132161600000003</v>
      </c>
      <c r="Q1099">
        <v>0.46415346445700867</v>
      </c>
    </row>
    <row r="1100" spans="1:17" hidden="1" x14ac:dyDescent="0.3">
      <c r="A1100" t="s">
        <v>396</v>
      </c>
      <c r="B1100" t="s">
        <v>1952</v>
      </c>
      <c r="C1100" t="s">
        <v>695</v>
      </c>
      <c r="D1100" t="s">
        <v>689</v>
      </c>
      <c r="E1100">
        <v>33140</v>
      </c>
      <c r="F1100">
        <v>295000</v>
      </c>
      <c r="G1100">
        <v>1</v>
      </c>
      <c r="H1100">
        <v>1</v>
      </c>
      <c r="I1100">
        <v>750</v>
      </c>
      <c r="K1100">
        <v>1950</v>
      </c>
      <c r="L1100">
        <v>41</v>
      </c>
      <c r="M1100">
        <v>393</v>
      </c>
      <c r="N1100" t="s">
        <v>1953</v>
      </c>
      <c r="O1100">
        <v>25.822331299999998</v>
      </c>
      <c r="P1100">
        <v>-80.126161800000006</v>
      </c>
      <c r="Q1100">
        <v>0.70050451327012708</v>
      </c>
    </row>
    <row r="1101" spans="1:17" hidden="1" x14ac:dyDescent="0.3">
      <c r="A1101" t="s">
        <v>396</v>
      </c>
      <c r="B1101" t="s">
        <v>1954</v>
      </c>
      <c r="C1101" t="s">
        <v>695</v>
      </c>
      <c r="D1101" t="s">
        <v>689</v>
      </c>
      <c r="E1101">
        <v>33140</v>
      </c>
      <c r="F1101">
        <v>500000</v>
      </c>
      <c r="G1101">
        <v>1</v>
      </c>
      <c r="H1101">
        <v>2</v>
      </c>
      <c r="I1101">
        <v>927</v>
      </c>
      <c r="K1101">
        <v>1962</v>
      </c>
      <c r="L1101">
        <v>16</v>
      </c>
      <c r="M1101">
        <v>539</v>
      </c>
      <c r="N1101" t="s">
        <v>620</v>
      </c>
      <c r="O1101">
        <v>25.821797400000001</v>
      </c>
      <c r="P1101">
        <v>-80.121746099999996</v>
      </c>
      <c r="Q1101">
        <v>0.92832089556408914</v>
      </c>
    </row>
    <row r="1102" spans="1:17" hidden="1" x14ac:dyDescent="0.3">
      <c r="A1102" t="s">
        <v>396</v>
      </c>
      <c r="B1102" t="s">
        <v>1955</v>
      </c>
      <c r="C1102" t="s">
        <v>695</v>
      </c>
      <c r="D1102" t="s">
        <v>689</v>
      </c>
      <c r="E1102">
        <v>33140</v>
      </c>
      <c r="F1102">
        <v>445000</v>
      </c>
      <c r="G1102">
        <v>1</v>
      </c>
      <c r="H1102">
        <v>1</v>
      </c>
      <c r="I1102">
        <v>790</v>
      </c>
      <c r="K1102">
        <v>1962</v>
      </c>
      <c r="L1102">
        <v>8</v>
      </c>
      <c r="M1102">
        <v>563</v>
      </c>
      <c r="N1102" t="s">
        <v>1141</v>
      </c>
      <c r="O1102">
        <v>25.821797400000001</v>
      </c>
      <c r="P1102">
        <v>-80.121746099999996</v>
      </c>
      <c r="Q1102">
        <v>0.92832089556408914</v>
      </c>
    </row>
    <row r="1103" spans="1:17" hidden="1" x14ac:dyDescent="0.3">
      <c r="A1103" t="s">
        <v>396</v>
      </c>
      <c r="B1103" t="s">
        <v>1956</v>
      </c>
      <c r="C1103" t="s">
        <v>695</v>
      </c>
      <c r="D1103" t="s">
        <v>689</v>
      </c>
      <c r="E1103">
        <v>33140</v>
      </c>
      <c r="F1103">
        <v>549000</v>
      </c>
      <c r="G1103">
        <v>2</v>
      </c>
      <c r="H1103">
        <v>2</v>
      </c>
      <c r="I1103">
        <v>1134</v>
      </c>
      <c r="K1103">
        <v>1962</v>
      </c>
      <c r="L1103">
        <v>34</v>
      </c>
      <c r="M1103">
        <v>484</v>
      </c>
      <c r="N1103" t="s">
        <v>1957</v>
      </c>
      <c r="O1103">
        <v>25.821797400000001</v>
      </c>
      <c r="P1103">
        <v>-80.121746099999996</v>
      </c>
      <c r="Q1103">
        <v>0.92832089556408914</v>
      </c>
    </row>
    <row r="1104" spans="1:17" hidden="1" x14ac:dyDescent="0.3">
      <c r="A1104" t="s">
        <v>396</v>
      </c>
      <c r="B1104" t="s">
        <v>1958</v>
      </c>
      <c r="C1104" t="s">
        <v>695</v>
      </c>
      <c r="D1104" t="s">
        <v>689</v>
      </c>
      <c r="E1104">
        <v>33140</v>
      </c>
      <c r="F1104">
        <v>3690000</v>
      </c>
      <c r="G1104">
        <v>3</v>
      </c>
      <c r="H1104">
        <v>3</v>
      </c>
      <c r="I1104">
        <v>2010</v>
      </c>
      <c r="K1104">
        <v>2000</v>
      </c>
      <c r="L1104">
        <v>71</v>
      </c>
      <c r="M1104">
        <v>1836</v>
      </c>
      <c r="N1104" t="s">
        <v>1959</v>
      </c>
      <c r="O1104">
        <v>25.822419499999999</v>
      </c>
      <c r="P1104">
        <v>-80.121616200000005</v>
      </c>
      <c r="Q1104">
        <v>0.95252301712029963</v>
      </c>
    </row>
    <row r="1105" spans="1:17" hidden="1" x14ac:dyDescent="0.3">
      <c r="A1105" t="s">
        <v>396</v>
      </c>
      <c r="B1105" t="s">
        <v>1960</v>
      </c>
      <c r="C1105" t="s">
        <v>695</v>
      </c>
      <c r="D1105" t="s">
        <v>689</v>
      </c>
      <c r="E1105">
        <v>33140</v>
      </c>
      <c r="F1105">
        <v>1150000</v>
      </c>
      <c r="G1105">
        <v>1</v>
      </c>
      <c r="H1105">
        <v>2</v>
      </c>
      <c r="I1105">
        <v>1100</v>
      </c>
      <c r="K1105">
        <v>2000</v>
      </c>
      <c r="L1105">
        <v>3</v>
      </c>
      <c r="M1105">
        <v>1045</v>
      </c>
      <c r="N1105" t="s">
        <v>1961</v>
      </c>
      <c r="O1105">
        <v>25.822419499999999</v>
      </c>
      <c r="P1105">
        <v>-80.121616200000005</v>
      </c>
      <c r="Q1105">
        <v>0.95252301712029963</v>
      </c>
    </row>
    <row r="1106" spans="1:17" hidden="1" x14ac:dyDescent="0.3">
      <c r="A1106" t="s">
        <v>396</v>
      </c>
      <c r="B1106" t="s">
        <v>1962</v>
      </c>
      <c r="C1106" t="s">
        <v>695</v>
      </c>
      <c r="D1106" t="s">
        <v>689</v>
      </c>
      <c r="E1106">
        <v>33140</v>
      </c>
      <c r="F1106">
        <v>2090000</v>
      </c>
      <c r="G1106">
        <v>2</v>
      </c>
      <c r="H1106">
        <v>2</v>
      </c>
      <c r="I1106">
        <v>1550</v>
      </c>
      <c r="K1106">
        <v>2000</v>
      </c>
      <c r="L1106">
        <v>71</v>
      </c>
      <c r="M1106">
        <v>1348</v>
      </c>
      <c r="N1106" t="s">
        <v>1963</v>
      </c>
      <c r="O1106">
        <v>25.822419499999999</v>
      </c>
      <c r="P1106">
        <v>-80.121616200000005</v>
      </c>
      <c r="Q1106">
        <v>0.95252301712029963</v>
      </c>
    </row>
    <row r="1107" spans="1:17" hidden="1" x14ac:dyDescent="0.3">
      <c r="A1107" t="s">
        <v>396</v>
      </c>
      <c r="B1107" t="s">
        <v>1964</v>
      </c>
      <c r="C1107" t="s">
        <v>695</v>
      </c>
      <c r="D1107" t="s">
        <v>689</v>
      </c>
      <c r="E1107">
        <v>33140</v>
      </c>
      <c r="F1107">
        <v>2999000</v>
      </c>
      <c r="G1107">
        <v>3</v>
      </c>
      <c r="H1107">
        <v>3</v>
      </c>
      <c r="I1107">
        <v>2010</v>
      </c>
      <c r="K1107">
        <v>2000</v>
      </c>
      <c r="L1107">
        <v>79</v>
      </c>
      <c r="M1107">
        <v>1492</v>
      </c>
      <c r="N1107" t="s">
        <v>1493</v>
      </c>
      <c r="O1107">
        <v>25.822419499999999</v>
      </c>
      <c r="P1107">
        <v>-80.121616200000005</v>
      </c>
      <c r="Q1107">
        <v>0.95252301712029963</v>
      </c>
    </row>
    <row r="1108" spans="1:17" hidden="1" x14ac:dyDescent="0.3">
      <c r="A1108" t="s">
        <v>396</v>
      </c>
      <c r="B1108" t="s">
        <v>1965</v>
      </c>
      <c r="C1108" t="s">
        <v>695</v>
      </c>
      <c r="D1108" t="s">
        <v>689</v>
      </c>
      <c r="E1108">
        <v>33140</v>
      </c>
      <c r="F1108">
        <v>1850000</v>
      </c>
      <c r="G1108">
        <v>2</v>
      </c>
      <c r="H1108">
        <v>2</v>
      </c>
      <c r="I1108">
        <v>1380</v>
      </c>
      <c r="K1108">
        <v>2000</v>
      </c>
      <c r="L1108">
        <v>78</v>
      </c>
      <c r="M1108">
        <v>1341</v>
      </c>
      <c r="N1108" t="s">
        <v>1966</v>
      </c>
      <c r="O1108">
        <v>25.823219999999999</v>
      </c>
      <c r="P1108">
        <v>-80.121531000000004</v>
      </c>
      <c r="Q1108">
        <v>0.98109952842028081</v>
      </c>
    </row>
    <row r="1109" spans="1:17" hidden="1" x14ac:dyDescent="0.3">
      <c r="A1109" t="s">
        <v>396</v>
      </c>
      <c r="B1109" t="s">
        <v>1967</v>
      </c>
      <c r="C1109" t="s">
        <v>695</v>
      </c>
      <c r="D1109" t="s">
        <v>689</v>
      </c>
      <c r="E1109">
        <v>33140</v>
      </c>
      <c r="F1109">
        <v>3790000</v>
      </c>
      <c r="G1109">
        <v>3</v>
      </c>
      <c r="H1109">
        <v>3</v>
      </c>
      <c r="I1109">
        <v>1940</v>
      </c>
      <c r="K1109">
        <v>2000</v>
      </c>
      <c r="L1109">
        <v>41</v>
      </c>
      <c r="M1109">
        <v>1954</v>
      </c>
      <c r="N1109" t="s">
        <v>1968</v>
      </c>
      <c r="O1109">
        <v>25.823219999999999</v>
      </c>
      <c r="P1109">
        <v>-80.121531000000004</v>
      </c>
      <c r="Q1109">
        <v>0.98109952842028081</v>
      </c>
    </row>
    <row r="1110" spans="1:17" hidden="1" x14ac:dyDescent="0.3">
      <c r="A1110" t="s">
        <v>396</v>
      </c>
      <c r="B1110" t="s">
        <v>1969</v>
      </c>
      <c r="C1110" t="s">
        <v>695</v>
      </c>
      <c r="D1110" t="s">
        <v>689</v>
      </c>
      <c r="E1110">
        <v>33140</v>
      </c>
      <c r="F1110">
        <v>575000</v>
      </c>
      <c r="G1110">
        <v>2</v>
      </c>
      <c r="H1110">
        <v>2</v>
      </c>
      <c r="I1110">
        <v>1250</v>
      </c>
      <c r="K1110">
        <v>1953</v>
      </c>
      <c r="L1110">
        <v>27</v>
      </c>
      <c r="M1110">
        <v>460</v>
      </c>
      <c r="N1110" t="s">
        <v>1970</v>
      </c>
      <c r="O1110">
        <v>25.823629700000001</v>
      </c>
      <c r="P1110">
        <v>-80.125934099999995</v>
      </c>
      <c r="Q1110">
        <v>0.7643035473347024</v>
      </c>
    </row>
    <row r="1111" spans="1:17" hidden="1" x14ac:dyDescent="0.3">
      <c r="A1111" t="s">
        <v>396</v>
      </c>
      <c r="B1111" t="s">
        <v>1971</v>
      </c>
      <c r="C1111" t="s">
        <v>695</v>
      </c>
      <c r="D1111" t="s">
        <v>689</v>
      </c>
      <c r="E1111">
        <v>33140</v>
      </c>
      <c r="F1111">
        <v>450000</v>
      </c>
      <c r="G1111">
        <v>2</v>
      </c>
      <c r="H1111">
        <v>2</v>
      </c>
      <c r="I1111">
        <v>1099</v>
      </c>
      <c r="K1111">
        <v>1967</v>
      </c>
      <c r="L1111">
        <v>123</v>
      </c>
      <c r="M1111">
        <v>409</v>
      </c>
      <c r="N1111" t="s">
        <v>856</v>
      </c>
      <c r="O1111">
        <v>25.8255731</v>
      </c>
      <c r="P1111">
        <v>-80.120918200000006</v>
      </c>
      <c r="Q1111">
        <v>1.0960808105073825</v>
      </c>
    </row>
    <row r="1112" spans="1:17" hidden="1" x14ac:dyDescent="0.3">
      <c r="A1112" t="s">
        <v>396</v>
      </c>
      <c r="B1112" t="s">
        <v>1972</v>
      </c>
      <c r="C1112" t="s">
        <v>695</v>
      </c>
      <c r="D1112" t="s">
        <v>689</v>
      </c>
      <c r="E1112">
        <v>33140</v>
      </c>
      <c r="F1112">
        <v>695000</v>
      </c>
      <c r="G1112">
        <v>1</v>
      </c>
      <c r="H1112">
        <v>3.5</v>
      </c>
      <c r="I1112">
        <v>1371</v>
      </c>
      <c r="K1112">
        <v>1967</v>
      </c>
      <c r="L1112">
        <v>8</v>
      </c>
      <c r="M1112">
        <v>507</v>
      </c>
      <c r="N1112" t="s">
        <v>1973</v>
      </c>
      <c r="O1112">
        <v>25.8255731</v>
      </c>
      <c r="P1112">
        <v>-80.120918200000006</v>
      </c>
      <c r="Q1112">
        <v>1.0960808105073825</v>
      </c>
    </row>
    <row r="1113" spans="1:17" hidden="1" x14ac:dyDescent="0.3">
      <c r="A1113" t="s">
        <v>396</v>
      </c>
      <c r="B1113" t="s">
        <v>1974</v>
      </c>
      <c r="C1113" t="s">
        <v>695</v>
      </c>
      <c r="D1113" t="s">
        <v>689</v>
      </c>
      <c r="E1113">
        <v>33140</v>
      </c>
      <c r="F1113">
        <v>525000</v>
      </c>
      <c r="G1113">
        <v>1</v>
      </c>
      <c r="H1113">
        <v>1</v>
      </c>
      <c r="I1113">
        <v>1026</v>
      </c>
      <c r="K1113">
        <v>1964</v>
      </c>
      <c r="L1113">
        <v>168</v>
      </c>
      <c r="M1113">
        <v>512</v>
      </c>
      <c r="N1113" t="s">
        <v>1975</v>
      </c>
      <c r="O1113">
        <v>25.8265484</v>
      </c>
      <c r="P1113">
        <v>-80.121136300000003</v>
      </c>
      <c r="Q1113">
        <v>1.1238509307800362</v>
      </c>
    </row>
    <row r="1114" spans="1:17" hidden="1" x14ac:dyDescent="0.3">
      <c r="A1114" t="s">
        <v>396</v>
      </c>
      <c r="B1114" t="s">
        <v>1976</v>
      </c>
      <c r="C1114" t="s">
        <v>695</v>
      </c>
      <c r="D1114" t="s">
        <v>689</v>
      </c>
      <c r="E1114">
        <v>33140</v>
      </c>
      <c r="F1114">
        <v>899000</v>
      </c>
      <c r="G1114">
        <v>2</v>
      </c>
      <c r="H1114">
        <v>2</v>
      </c>
      <c r="I1114">
        <v>1340</v>
      </c>
      <c r="K1114">
        <v>1964</v>
      </c>
      <c r="L1114">
        <v>66</v>
      </c>
      <c r="M1114">
        <v>671</v>
      </c>
      <c r="N1114" t="s">
        <v>1977</v>
      </c>
      <c r="O1114">
        <v>25.8265484</v>
      </c>
      <c r="P1114">
        <v>-80.121136300000003</v>
      </c>
      <c r="Q1114">
        <v>1.1238509307800362</v>
      </c>
    </row>
    <row r="1115" spans="1:17" hidden="1" x14ac:dyDescent="0.3">
      <c r="A1115" t="s">
        <v>396</v>
      </c>
      <c r="B1115" t="s">
        <v>1978</v>
      </c>
      <c r="C1115" t="s">
        <v>695</v>
      </c>
      <c r="D1115" t="s">
        <v>689</v>
      </c>
      <c r="E1115">
        <v>33140</v>
      </c>
      <c r="F1115">
        <v>1000000</v>
      </c>
      <c r="G1115">
        <v>3</v>
      </c>
      <c r="H1115">
        <v>2.5</v>
      </c>
      <c r="I1115">
        <v>2091</v>
      </c>
      <c r="K1115">
        <v>1964</v>
      </c>
      <c r="L1115">
        <v>41</v>
      </c>
      <c r="M1115">
        <v>478</v>
      </c>
      <c r="N1115" t="s">
        <v>858</v>
      </c>
      <c r="O1115">
        <v>25.8265484</v>
      </c>
      <c r="P1115">
        <v>-80.121136300000003</v>
      </c>
      <c r="Q1115">
        <v>1.1238509307800362</v>
      </c>
    </row>
    <row r="1116" spans="1:17" hidden="1" x14ac:dyDescent="0.3">
      <c r="A1116" t="s">
        <v>396</v>
      </c>
      <c r="B1116" t="s">
        <v>1979</v>
      </c>
      <c r="C1116" t="s">
        <v>695</v>
      </c>
      <c r="D1116" t="s">
        <v>689</v>
      </c>
      <c r="E1116">
        <v>33140</v>
      </c>
      <c r="F1116">
        <v>1990000</v>
      </c>
      <c r="G1116">
        <v>2</v>
      </c>
      <c r="H1116">
        <v>2</v>
      </c>
      <c r="I1116">
        <v>1750</v>
      </c>
      <c r="K1116">
        <v>1995</v>
      </c>
      <c r="L1116">
        <v>107</v>
      </c>
      <c r="M1116">
        <v>1137</v>
      </c>
      <c r="N1116" t="s">
        <v>1980</v>
      </c>
      <c r="O1116">
        <v>25.826951099999999</v>
      </c>
      <c r="P1116">
        <v>-80.121005400000001</v>
      </c>
      <c r="Q1116">
        <v>1.1471764539595772</v>
      </c>
    </row>
    <row r="1117" spans="1:17" hidden="1" x14ac:dyDescent="0.3">
      <c r="A1117" t="s">
        <v>396</v>
      </c>
      <c r="B1117" t="s">
        <v>1981</v>
      </c>
      <c r="C1117" t="s">
        <v>695</v>
      </c>
      <c r="D1117" t="s">
        <v>689</v>
      </c>
      <c r="E1117">
        <v>33140</v>
      </c>
      <c r="F1117">
        <v>2325000</v>
      </c>
      <c r="G1117">
        <v>2</v>
      </c>
      <c r="H1117">
        <v>2.5</v>
      </c>
      <c r="I1117">
        <v>1870</v>
      </c>
      <c r="K1117">
        <v>1995</v>
      </c>
      <c r="L1117">
        <v>115</v>
      </c>
      <c r="M1117">
        <v>1243</v>
      </c>
      <c r="N1117" t="s">
        <v>1982</v>
      </c>
      <c r="O1117">
        <v>25.826951099999999</v>
      </c>
      <c r="P1117">
        <v>-80.121005400000001</v>
      </c>
      <c r="Q1117">
        <v>1.1471764539595772</v>
      </c>
    </row>
    <row r="1118" spans="1:17" hidden="1" x14ac:dyDescent="0.3">
      <c r="A1118" t="s">
        <v>396</v>
      </c>
      <c r="B1118" t="s">
        <v>1983</v>
      </c>
      <c r="C1118" t="s">
        <v>695</v>
      </c>
      <c r="D1118" t="s">
        <v>689</v>
      </c>
      <c r="E1118">
        <v>33140</v>
      </c>
      <c r="F1118">
        <v>2300000</v>
      </c>
      <c r="G1118">
        <v>3</v>
      </c>
      <c r="H1118">
        <v>3</v>
      </c>
      <c r="I1118">
        <v>1660</v>
      </c>
      <c r="K1118">
        <v>1995</v>
      </c>
      <c r="L1118">
        <v>91</v>
      </c>
      <c r="M1118">
        <v>1386</v>
      </c>
      <c r="N1118" t="s">
        <v>1984</v>
      </c>
      <c r="O1118">
        <v>25.826951099999999</v>
      </c>
      <c r="P1118">
        <v>-80.121005400000001</v>
      </c>
      <c r="Q1118">
        <v>1.1471764539595772</v>
      </c>
    </row>
    <row r="1119" spans="1:17" hidden="1" x14ac:dyDescent="0.3">
      <c r="A1119" t="s">
        <v>396</v>
      </c>
      <c r="B1119" t="s">
        <v>1985</v>
      </c>
      <c r="C1119" t="s">
        <v>695</v>
      </c>
      <c r="D1119" t="s">
        <v>689</v>
      </c>
      <c r="E1119">
        <v>33140</v>
      </c>
      <c r="F1119">
        <v>950000</v>
      </c>
      <c r="G1119">
        <v>2</v>
      </c>
      <c r="H1119">
        <v>2.5</v>
      </c>
      <c r="I1119">
        <v>1660</v>
      </c>
      <c r="K1119">
        <v>1961</v>
      </c>
      <c r="L1119">
        <v>133</v>
      </c>
      <c r="M1119">
        <v>572</v>
      </c>
      <c r="N1119" t="s">
        <v>1986</v>
      </c>
      <c r="O1119">
        <v>25.8275854</v>
      </c>
      <c r="P1119">
        <v>-80.120918200000006</v>
      </c>
      <c r="Q1119">
        <v>1.1786817862731827</v>
      </c>
    </row>
    <row r="1120" spans="1:17" hidden="1" x14ac:dyDescent="0.3">
      <c r="A1120" t="s">
        <v>396</v>
      </c>
      <c r="B1120" t="s">
        <v>1987</v>
      </c>
      <c r="C1120" t="s">
        <v>695</v>
      </c>
      <c r="D1120" t="s">
        <v>689</v>
      </c>
      <c r="E1120">
        <v>33140</v>
      </c>
      <c r="F1120">
        <v>425000</v>
      </c>
      <c r="G1120">
        <v>1</v>
      </c>
      <c r="H1120">
        <v>1.5</v>
      </c>
      <c r="I1120">
        <v>1019</v>
      </c>
      <c r="K1120">
        <v>1961</v>
      </c>
      <c r="L1120">
        <v>107</v>
      </c>
      <c r="M1120">
        <v>417</v>
      </c>
      <c r="N1120" t="s">
        <v>1988</v>
      </c>
      <c r="O1120">
        <v>25.8275854</v>
      </c>
      <c r="P1120">
        <v>-80.120918200000006</v>
      </c>
      <c r="Q1120">
        <v>1.1786817862731827</v>
      </c>
    </row>
    <row r="1121" spans="1:17" hidden="1" x14ac:dyDescent="0.3">
      <c r="A1121" t="s">
        <v>396</v>
      </c>
      <c r="B1121" t="s">
        <v>1989</v>
      </c>
      <c r="C1121" t="s">
        <v>695</v>
      </c>
      <c r="D1121" t="s">
        <v>689</v>
      </c>
      <c r="E1121">
        <v>33140</v>
      </c>
      <c r="F1121">
        <v>620000</v>
      </c>
      <c r="G1121">
        <v>1</v>
      </c>
      <c r="H1121">
        <v>1.5</v>
      </c>
      <c r="I1121">
        <v>910</v>
      </c>
      <c r="K1121">
        <v>1966</v>
      </c>
      <c r="L1121">
        <v>63</v>
      </c>
      <c r="M1121">
        <v>681</v>
      </c>
      <c r="N1121" t="s">
        <v>1990</v>
      </c>
      <c r="O1121">
        <v>25.829035099999999</v>
      </c>
      <c r="P1121">
        <v>-80.121148300000002</v>
      </c>
      <c r="Q1121">
        <v>1.2339711756764447</v>
      </c>
    </row>
    <row r="1122" spans="1:17" hidden="1" x14ac:dyDescent="0.3">
      <c r="A1122" t="s">
        <v>396</v>
      </c>
      <c r="B1122" t="s">
        <v>1991</v>
      </c>
      <c r="C1122" t="s">
        <v>695</v>
      </c>
      <c r="D1122" t="s">
        <v>689</v>
      </c>
      <c r="E1122">
        <v>33140</v>
      </c>
      <c r="F1122">
        <v>879000</v>
      </c>
      <c r="G1122">
        <v>2</v>
      </c>
      <c r="H1122">
        <v>2</v>
      </c>
      <c r="I1122">
        <v>1000</v>
      </c>
      <c r="K1122">
        <v>1966</v>
      </c>
      <c r="L1122">
        <v>15</v>
      </c>
      <c r="M1122">
        <v>879</v>
      </c>
      <c r="N1122" t="s">
        <v>886</v>
      </c>
      <c r="O1122">
        <v>25.829035099999999</v>
      </c>
      <c r="P1122">
        <v>-80.121148300000002</v>
      </c>
      <c r="Q1122">
        <v>1.2339711756764447</v>
      </c>
    </row>
    <row r="1123" spans="1:17" hidden="1" x14ac:dyDescent="0.3">
      <c r="A1123" t="s">
        <v>396</v>
      </c>
      <c r="B1123" t="s">
        <v>1992</v>
      </c>
      <c r="C1123" t="s">
        <v>695</v>
      </c>
      <c r="D1123" t="s">
        <v>689</v>
      </c>
      <c r="E1123">
        <v>33140</v>
      </c>
      <c r="F1123">
        <v>655000</v>
      </c>
      <c r="G1123">
        <v>2</v>
      </c>
      <c r="H1123">
        <v>2</v>
      </c>
      <c r="I1123">
        <v>1030</v>
      </c>
      <c r="K1123">
        <v>1966</v>
      </c>
      <c r="L1123">
        <v>91</v>
      </c>
      <c r="M1123">
        <v>636</v>
      </c>
      <c r="N1123" t="s">
        <v>1993</v>
      </c>
      <c r="O1123">
        <v>25.829052000000001</v>
      </c>
      <c r="P1123">
        <v>-80.121139999999997</v>
      </c>
      <c r="Q1123">
        <v>1.235147321835403</v>
      </c>
    </row>
    <row r="1124" spans="1:17" hidden="1" x14ac:dyDescent="0.3">
      <c r="A1124" t="s">
        <v>396</v>
      </c>
      <c r="B1124" t="s">
        <v>1994</v>
      </c>
      <c r="C1124" t="s">
        <v>695</v>
      </c>
      <c r="D1124" t="s">
        <v>689</v>
      </c>
      <c r="E1124">
        <v>33140</v>
      </c>
      <c r="F1124">
        <v>579000</v>
      </c>
      <c r="G1124">
        <v>1</v>
      </c>
      <c r="H1124">
        <v>1.5</v>
      </c>
      <c r="I1124">
        <v>930</v>
      </c>
      <c r="K1124">
        <v>1966</v>
      </c>
      <c r="L1124">
        <v>8</v>
      </c>
      <c r="M1124">
        <v>623</v>
      </c>
      <c r="N1124" t="s">
        <v>1995</v>
      </c>
      <c r="O1124">
        <v>25.8287744</v>
      </c>
      <c r="P1124">
        <v>-80.120918200000006</v>
      </c>
      <c r="Q1124">
        <v>1.2322688016228289</v>
      </c>
    </row>
    <row r="1125" spans="1:17" hidden="1" x14ac:dyDescent="0.3">
      <c r="A1125" t="s">
        <v>396</v>
      </c>
      <c r="B1125" t="s">
        <v>1996</v>
      </c>
      <c r="C1125" t="s">
        <v>695</v>
      </c>
      <c r="D1125" t="s">
        <v>689</v>
      </c>
      <c r="E1125">
        <v>33140</v>
      </c>
      <c r="F1125">
        <v>845000</v>
      </c>
      <c r="G1125">
        <v>2</v>
      </c>
      <c r="H1125">
        <v>2</v>
      </c>
      <c r="I1125">
        <v>1360</v>
      </c>
      <c r="K1125">
        <v>1966</v>
      </c>
      <c r="L1125">
        <v>164</v>
      </c>
      <c r="M1125">
        <v>621</v>
      </c>
      <c r="N1125" t="s">
        <v>1997</v>
      </c>
      <c r="O1125">
        <v>25.8287744</v>
      </c>
      <c r="P1125">
        <v>-80.120918200000006</v>
      </c>
      <c r="Q1125">
        <v>1.2322688016228289</v>
      </c>
    </row>
    <row r="1126" spans="1:17" hidden="1" x14ac:dyDescent="0.3">
      <c r="A1126" t="s">
        <v>396</v>
      </c>
      <c r="B1126" t="s">
        <v>1998</v>
      </c>
      <c r="C1126" t="s">
        <v>695</v>
      </c>
      <c r="D1126" t="s">
        <v>689</v>
      </c>
      <c r="E1126">
        <v>33140</v>
      </c>
      <c r="F1126">
        <v>625000</v>
      </c>
      <c r="G1126">
        <v>2</v>
      </c>
      <c r="H1126">
        <v>2</v>
      </c>
      <c r="I1126">
        <v>960</v>
      </c>
      <c r="K1126">
        <v>1962</v>
      </c>
      <c r="L1126">
        <v>156</v>
      </c>
      <c r="M1126">
        <v>651</v>
      </c>
      <c r="N1126" t="s">
        <v>1999</v>
      </c>
      <c r="O1126">
        <v>25.829993200000001</v>
      </c>
      <c r="P1126">
        <v>-80.121354400000001</v>
      </c>
      <c r="Q1126">
        <v>1.27126617185783</v>
      </c>
    </row>
    <row r="1127" spans="1:17" hidden="1" x14ac:dyDescent="0.3">
      <c r="A1127" t="s">
        <v>396</v>
      </c>
      <c r="B1127" t="s">
        <v>2000</v>
      </c>
      <c r="C1127" t="s">
        <v>695</v>
      </c>
      <c r="D1127" t="s">
        <v>689</v>
      </c>
      <c r="E1127">
        <v>33140</v>
      </c>
      <c r="F1127">
        <v>770000</v>
      </c>
      <c r="G1127">
        <v>2</v>
      </c>
      <c r="H1127">
        <v>2</v>
      </c>
      <c r="I1127">
        <v>960</v>
      </c>
      <c r="K1127">
        <v>1962</v>
      </c>
      <c r="L1127">
        <v>120</v>
      </c>
      <c r="M1127">
        <v>802</v>
      </c>
      <c r="N1127" t="s">
        <v>2001</v>
      </c>
      <c r="O1127">
        <v>25.829993200000001</v>
      </c>
      <c r="P1127">
        <v>-80.121354400000001</v>
      </c>
      <c r="Q1127">
        <v>1.27126617185783</v>
      </c>
    </row>
    <row r="1128" spans="1:17" hidden="1" x14ac:dyDescent="0.3">
      <c r="A1128" t="s">
        <v>396</v>
      </c>
      <c r="B1128" t="s">
        <v>2002</v>
      </c>
      <c r="C1128" t="s">
        <v>695</v>
      </c>
      <c r="D1128" t="s">
        <v>689</v>
      </c>
      <c r="E1128">
        <v>33140</v>
      </c>
      <c r="F1128">
        <v>539000</v>
      </c>
      <c r="G1128">
        <v>1</v>
      </c>
      <c r="H1128">
        <v>1.5</v>
      </c>
      <c r="I1128">
        <v>790</v>
      </c>
      <c r="K1128">
        <v>1962</v>
      </c>
      <c r="L1128">
        <v>130</v>
      </c>
      <c r="M1128">
        <v>682</v>
      </c>
      <c r="N1128" t="s">
        <v>500</v>
      </c>
      <c r="O1128">
        <v>25.829993200000001</v>
      </c>
      <c r="P1128">
        <v>-80.121354400000001</v>
      </c>
      <c r="Q1128">
        <v>1.27126617185783</v>
      </c>
    </row>
    <row r="1129" spans="1:17" hidden="1" x14ac:dyDescent="0.3">
      <c r="A1129" t="s">
        <v>396</v>
      </c>
      <c r="B1129" t="s">
        <v>2005</v>
      </c>
      <c r="C1129" t="s">
        <v>695</v>
      </c>
      <c r="D1129" t="s">
        <v>689</v>
      </c>
      <c r="E1129">
        <v>33140</v>
      </c>
      <c r="F1129">
        <v>1500000</v>
      </c>
      <c r="G1129">
        <v>2</v>
      </c>
      <c r="H1129">
        <v>2</v>
      </c>
      <c r="I1129">
        <v>1180</v>
      </c>
      <c r="K1129">
        <v>1962</v>
      </c>
      <c r="L1129">
        <v>100</v>
      </c>
      <c r="M1129">
        <v>1271</v>
      </c>
      <c r="N1129" t="s">
        <v>2006</v>
      </c>
      <c r="O1129">
        <v>25.829993200000001</v>
      </c>
      <c r="P1129">
        <v>-80.121354400000001</v>
      </c>
      <c r="Q1129">
        <v>1.27126617185783</v>
      </c>
    </row>
    <row r="1130" spans="1:17" hidden="1" x14ac:dyDescent="0.3">
      <c r="A1130" t="s">
        <v>396</v>
      </c>
      <c r="B1130" t="s">
        <v>2007</v>
      </c>
      <c r="C1130" t="s">
        <v>695</v>
      </c>
      <c r="D1130" t="s">
        <v>689</v>
      </c>
      <c r="E1130">
        <v>33140</v>
      </c>
      <c r="F1130">
        <v>485000</v>
      </c>
      <c r="G1130">
        <v>1</v>
      </c>
      <c r="H1130">
        <v>2</v>
      </c>
      <c r="I1130">
        <v>1560</v>
      </c>
      <c r="K1130">
        <v>1963</v>
      </c>
      <c r="L1130">
        <v>33</v>
      </c>
      <c r="M1130">
        <v>311</v>
      </c>
      <c r="N1130" t="s">
        <v>2008</v>
      </c>
      <c r="O1130">
        <v>25.830515500000001</v>
      </c>
      <c r="P1130">
        <v>-80.121017899999998</v>
      </c>
      <c r="Q1130">
        <v>1.3117710723058513</v>
      </c>
    </row>
    <row r="1131" spans="1:17" hidden="1" x14ac:dyDescent="0.3">
      <c r="A1131" t="s">
        <v>396</v>
      </c>
      <c r="B1131" t="s">
        <v>2009</v>
      </c>
      <c r="C1131" t="s">
        <v>695</v>
      </c>
      <c r="D1131" t="s">
        <v>689</v>
      </c>
      <c r="E1131">
        <v>33140</v>
      </c>
      <c r="F1131">
        <v>1299000</v>
      </c>
      <c r="G1131">
        <v>4</v>
      </c>
      <c r="H1131">
        <v>3</v>
      </c>
      <c r="I1131">
        <v>2425</v>
      </c>
      <c r="K1131">
        <v>1963</v>
      </c>
      <c r="L1131">
        <v>164</v>
      </c>
      <c r="M1131">
        <v>536</v>
      </c>
      <c r="N1131" t="s">
        <v>2010</v>
      </c>
      <c r="O1131">
        <v>25.830515500000001</v>
      </c>
      <c r="P1131">
        <v>-80.121017899999998</v>
      </c>
      <c r="Q1131">
        <v>1.3117710723058513</v>
      </c>
    </row>
    <row r="1132" spans="1:17" hidden="1" x14ac:dyDescent="0.3">
      <c r="A1132" t="s">
        <v>396</v>
      </c>
      <c r="B1132" t="s">
        <v>2011</v>
      </c>
      <c r="C1132" t="s">
        <v>695</v>
      </c>
      <c r="D1132" t="s">
        <v>689</v>
      </c>
      <c r="E1132">
        <v>33140</v>
      </c>
      <c r="F1132">
        <v>1250000</v>
      </c>
      <c r="G1132">
        <v>2</v>
      </c>
      <c r="H1132">
        <v>2.5</v>
      </c>
      <c r="I1132">
        <v>2534</v>
      </c>
      <c r="K1132">
        <v>1963</v>
      </c>
      <c r="L1132">
        <v>122</v>
      </c>
      <c r="M1132">
        <v>493</v>
      </c>
      <c r="N1132" t="s">
        <v>2012</v>
      </c>
      <c r="O1132">
        <v>25.830515500000001</v>
      </c>
      <c r="P1132">
        <v>-80.121017899999998</v>
      </c>
      <c r="Q1132">
        <v>1.3117710723058513</v>
      </c>
    </row>
    <row r="1133" spans="1:17" hidden="1" x14ac:dyDescent="0.3">
      <c r="A1133" t="s">
        <v>396</v>
      </c>
      <c r="B1133" t="s">
        <v>2013</v>
      </c>
      <c r="C1133" t="s">
        <v>695</v>
      </c>
      <c r="D1133" t="s">
        <v>689</v>
      </c>
      <c r="E1133">
        <v>33140</v>
      </c>
      <c r="F1133">
        <v>6950000</v>
      </c>
      <c r="G1133">
        <v>2</v>
      </c>
      <c r="H1133">
        <v>2.5</v>
      </c>
      <c r="I1133">
        <v>2931</v>
      </c>
      <c r="K1133">
        <v>2026</v>
      </c>
      <c r="L1133">
        <v>16</v>
      </c>
      <c r="M1133">
        <v>2371</v>
      </c>
      <c r="N1133" t="s">
        <v>2014</v>
      </c>
      <c r="O1133">
        <v>25.831976699999998</v>
      </c>
      <c r="P1133">
        <v>-80.120263800000004</v>
      </c>
      <c r="Q1133">
        <v>1.4175954020797654</v>
      </c>
    </row>
    <row r="1134" spans="1:17" hidden="1" x14ac:dyDescent="0.3">
      <c r="A1134" t="s">
        <v>396</v>
      </c>
      <c r="B1134" t="s">
        <v>2017</v>
      </c>
      <c r="C1134" t="s">
        <v>695</v>
      </c>
      <c r="D1134" t="s">
        <v>689</v>
      </c>
      <c r="E1134">
        <v>33140</v>
      </c>
      <c r="F1134">
        <v>4850000</v>
      </c>
      <c r="G1134">
        <v>2</v>
      </c>
      <c r="H1134">
        <v>2.5</v>
      </c>
      <c r="I1134">
        <v>2121</v>
      </c>
      <c r="K1134">
        <v>2024</v>
      </c>
      <c r="L1134">
        <v>118</v>
      </c>
      <c r="M1134">
        <v>2287</v>
      </c>
      <c r="N1134" t="s">
        <v>2018</v>
      </c>
      <c r="O1134">
        <v>25.831976699999998</v>
      </c>
      <c r="P1134">
        <v>-80.120263800000004</v>
      </c>
      <c r="Q1134">
        <v>1.4175954020797654</v>
      </c>
    </row>
    <row r="1135" spans="1:17" hidden="1" x14ac:dyDescent="0.3">
      <c r="A1135" t="s">
        <v>396</v>
      </c>
      <c r="B1135" t="s">
        <v>2021</v>
      </c>
      <c r="C1135" t="s">
        <v>695</v>
      </c>
      <c r="D1135" t="s">
        <v>689</v>
      </c>
      <c r="E1135">
        <v>33140</v>
      </c>
      <c r="F1135">
        <v>475000</v>
      </c>
      <c r="G1135">
        <v>3</v>
      </c>
      <c r="H1135">
        <v>1.5</v>
      </c>
      <c r="I1135">
        <v>980</v>
      </c>
      <c r="K1135">
        <v>1967</v>
      </c>
      <c r="L1135">
        <v>34</v>
      </c>
      <c r="M1135">
        <v>485</v>
      </c>
      <c r="N1135" t="s">
        <v>1686</v>
      </c>
      <c r="O1135">
        <v>25.832696500000001</v>
      </c>
      <c r="P1135">
        <v>-80.120089300000004</v>
      </c>
      <c r="Q1135">
        <v>1.4619105600158548</v>
      </c>
    </row>
    <row r="1136" spans="1:17" hidden="1" x14ac:dyDescent="0.3">
      <c r="A1136" t="s">
        <v>396</v>
      </c>
      <c r="B1136" t="s">
        <v>2022</v>
      </c>
      <c r="C1136" t="s">
        <v>695</v>
      </c>
      <c r="D1136" t="s">
        <v>689</v>
      </c>
      <c r="E1136">
        <v>33140</v>
      </c>
      <c r="F1136">
        <v>789900</v>
      </c>
      <c r="G1136">
        <v>2</v>
      </c>
      <c r="H1136">
        <v>2.5</v>
      </c>
      <c r="I1136">
        <v>1430</v>
      </c>
      <c r="K1136">
        <v>1967</v>
      </c>
      <c r="L1136">
        <v>78</v>
      </c>
      <c r="M1136">
        <v>552</v>
      </c>
      <c r="N1136" t="s">
        <v>1437</v>
      </c>
      <c r="O1136">
        <v>25.832696500000001</v>
      </c>
      <c r="P1136">
        <v>-80.120089300000004</v>
      </c>
      <c r="Q1136">
        <v>1.4619105600158548</v>
      </c>
    </row>
    <row r="1137" spans="1:17" hidden="1" x14ac:dyDescent="0.3">
      <c r="A1137" t="s">
        <v>396</v>
      </c>
      <c r="B1137" t="s">
        <v>2023</v>
      </c>
      <c r="C1137" t="s">
        <v>695</v>
      </c>
      <c r="D1137" t="s">
        <v>689</v>
      </c>
      <c r="E1137">
        <v>33140</v>
      </c>
      <c r="F1137">
        <v>475000</v>
      </c>
      <c r="G1137">
        <v>2</v>
      </c>
      <c r="H1137">
        <v>2</v>
      </c>
      <c r="I1137">
        <v>980</v>
      </c>
      <c r="K1137">
        <v>1967</v>
      </c>
      <c r="L1137">
        <v>166</v>
      </c>
      <c r="M1137">
        <v>485</v>
      </c>
      <c r="N1137" t="s">
        <v>1062</v>
      </c>
      <c r="O1137">
        <v>25.832696500000001</v>
      </c>
      <c r="P1137">
        <v>-80.120089300000004</v>
      </c>
      <c r="Q1137">
        <v>1.4619105600158548</v>
      </c>
    </row>
    <row r="1138" spans="1:17" hidden="1" x14ac:dyDescent="0.3">
      <c r="A1138" t="s">
        <v>396</v>
      </c>
      <c r="B1138" t="s">
        <v>2024</v>
      </c>
      <c r="C1138" t="s">
        <v>695</v>
      </c>
      <c r="D1138" t="s">
        <v>689</v>
      </c>
      <c r="E1138">
        <v>33140</v>
      </c>
      <c r="F1138">
        <v>1150000</v>
      </c>
      <c r="G1138">
        <v>2</v>
      </c>
      <c r="H1138">
        <v>2.5</v>
      </c>
      <c r="I1138">
        <v>1430</v>
      </c>
      <c r="K1138">
        <v>1967</v>
      </c>
      <c r="L1138">
        <v>145</v>
      </c>
      <c r="M1138">
        <v>804</v>
      </c>
      <c r="N1138" t="s">
        <v>2025</v>
      </c>
      <c r="O1138">
        <v>25.832696500000001</v>
      </c>
      <c r="P1138">
        <v>-80.120089300000004</v>
      </c>
      <c r="Q1138">
        <v>1.4619105600158548</v>
      </c>
    </row>
    <row r="1139" spans="1:17" hidden="1" x14ac:dyDescent="0.3">
      <c r="A1139" t="s">
        <v>396</v>
      </c>
      <c r="B1139" t="s">
        <v>2026</v>
      </c>
      <c r="C1139" t="s">
        <v>695</v>
      </c>
      <c r="D1139" t="s">
        <v>689</v>
      </c>
      <c r="E1139">
        <v>33140</v>
      </c>
      <c r="F1139">
        <v>875000</v>
      </c>
      <c r="G1139">
        <v>3</v>
      </c>
      <c r="H1139">
        <v>2</v>
      </c>
      <c r="I1139">
        <v>1660</v>
      </c>
      <c r="K1139">
        <v>1967</v>
      </c>
      <c r="L1139">
        <v>113</v>
      </c>
      <c r="M1139">
        <v>527</v>
      </c>
      <c r="N1139" t="s">
        <v>2027</v>
      </c>
      <c r="O1139">
        <v>25.832696500000001</v>
      </c>
      <c r="P1139">
        <v>-80.120089300000004</v>
      </c>
      <c r="Q1139">
        <v>1.4619105600158548</v>
      </c>
    </row>
    <row r="1140" spans="1:17" hidden="1" x14ac:dyDescent="0.3">
      <c r="A1140" t="s">
        <v>396</v>
      </c>
      <c r="B1140" t="s">
        <v>2028</v>
      </c>
      <c r="C1140" t="s">
        <v>695</v>
      </c>
      <c r="D1140" t="s">
        <v>689</v>
      </c>
      <c r="E1140">
        <v>33140</v>
      </c>
      <c r="F1140">
        <v>1250000</v>
      </c>
      <c r="G1140">
        <v>3</v>
      </c>
      <c r="H1140">
        <v>3</v>
      </c>
      <c r="I1140">
        <v>1850</v>
      </c>
      <c r="K1140">
        <v>1967</v>
      </c>
      <c r="L1140">
        <v>133</v>
      </c>
      <c r="M1140">
        <v>676</v>
      </c>
      <c r="N1140" t="s">
        <v>1625</v>
      </c>
      <c r="O1140">
        <v>25.832696500000001</v>
      </c>
      <c r="P1140">
        <v>-80.120089300000004</v>
      </c>
      <c r="Q1140">
        <v>1.4619105600158548</v>
      </c>
    </row>
    <row r="1141" spans="1:17" hidden="1" x14ac:dyDescent="0.3">
      <c r="A1141" t="s">
        <v>396</v>
      </c>
      <c r="B1141" t="s">
        <v>2029</v>
      </c>
      <c r="C1141" t="s">
        <v>695</v>
      </c>
      <c r="D1141" t="s">
        <v>689</v>
      </c>
      <c r="E1141">
        <v>33140</v>
      </c>
      <c r="F1141">
        <v>900000</v>
      </c>
      <c r="G1141">
        <v>2</v>
      </c>
      <c r="H1141">
        <v>2.5</v>
      </c>
      <c r="I1141">
        <v>640</v>
      </c>
      <c r="K1141">
        <v>1966</v>
      </c>
      <c r="L1141">
        <v>117</v>
      </c>
      <c r="M1141">
        <v>1406</v>
      </c>
      <c r="N1141" t="s">
        <v>2030</v>
      </c>
      <c r="O1141">
        <v>25.834374100000002</v>
      </c>
      <c r="P1141">
        <v>-80.120211600000005</v>
      </c>
      <c r="Q1141">
        <v>1.546169123171123</v>
      </c>
    </row>
    <row r="1142" spans="1:17" hidden="1" x14ac:dyDescent="0.3">
      <c r="A1142" t="s">
        <v>396</v>
      </c>
      <c r="B1142" t="s">
        <v>2031</v>
      </c>
      <c r="C1142" t="s">
        <v>695</v>
      </c>
      <c r="D1142" t="s">
        <v>689</v>
      </c>
      <c r="E1142">
        <v>33140</v>
      </c>
      <c r="F1142">
        <v>1499000</v>
      </c>
      <c r="G1142">
        <v>3</v>
      </c>
      <c r="H1142">
        <v>2.5</v>
      </c>
      <c r="I1142">
        <v>2827</v>
      </c>
      <c r="K1142">
        <v>1974</v>
      </c>
      <c r="L1142">
        <v>98</v>
      </c>
      <c r="M1142">
        <v>530</v>
      </c>
      <c r="N1142" t="s">
        <v>2032</v>
      </c>
      <c r="O1142">
        <v>25.834377499999999</v>
      </c>
      <c r="P1142">
        <v>-80.121267200000005</v>
      </c>
      <c r="Q1142">
        <v>1.5066000576483258</v>
      </c>
    </row>
    <row r="1143" spans="1:17" hidden="1" x14ac:dyDescent="0.3">
      <c r="A1143" t="s">
        <v>396</v>
      </c>
      <c r="B1143" t="s">
        <v>2033</v>
      </c>
      <c r="C1143" t="s">
        <v>695</v>
      </c>
      <c r="D1143" t="s">
        <v>689</v>
      </c>
      <c r="E1143">
        <v>33140</v>
      </c>
      <c r="F1143">
        <v>2200000</v>
      </c>
      <c r="G1143">
        <v>3</v>
      </c>
      <c r="H1143">
        <v>4</v>
      </c>
      <c r="I1143">
        <v>2868</v>
      </c>
      <c r="K1143">
        <v>1974</v>
      </c>
      <c r="L1143">
        <v>142</v>
      </c>
      <c r="M1143">
        <v>767</v>
      </c>
      <c r="N1143" t="s">
        <v>2034</v>
      </c>
      <c r="O1143">
        <v>25.834377499999999</v>
      </c>
      <c r="P1143">
        <v>-80.121267200000005</v>
      </c>
      <c r="Q1143">
        <v>1.5066000576483258</v>
      </c>
    </row>
    <row r="1144" spans="1:17" hidden="1" x14ac:dyDescent="0.3">
      <c r="A1144" t="s">
        <v>396</v>
      </c>
      <c r="B1144" t="s">
        <v>2035</v>
      </c>
      <c r="C1144" t="s">
        <v>695</v>
      </c>
      <c r="D1144" t="s">
        <v>689</v>
      </c>
      <c r="E1144">
        <v>33140</v>
      </c>
      <c r="F1144">
        <v>529000</v>
      </c>
      <c r="G1144">
        <v>2</v>
      </c>
      <c r="H1144">
        <v>2</v>
      </c>
      <c r="I1144">
        <v>1048</v>
      </c>
      <c r="K1144">
        <v>1967</v>
      </c>
      <c r="L1144">
        <v>160</v>
      </c>
      <c r="M1144">
        <v>505</v>
      </c>
      <c r="N1144" t="s">
        <v>2036</v>
      </c>
      <c r="O1144">
        <v>25.835480400000002</v>
      </c>
      <c r="P1144">
        <v>-80.120133699999997</v>
      </c>
      <c r="Q1144">
        <v>1.6097902638977284</v>
      </c>
    </row>
    <row r="1145" spans="1:17" hidden="1" x14ac:dyDescent="0.3">
      <c r="A1145" t="s">
        <v>396</v>
      </c>
      <c r="B1145" t="s">
        <v>2037</v>
      </c>
      <c r="C1145" t="s">
        <v>695</v>
      </c>
      <c r="D1145" t="s">
        <v>689</v>
      </c>
      <c r="E1145">
        <v>33140</v>
      </c>
      <c r="F1145">
        <v>350000</v>
      </c>
      <c r="G1145">
        <v>1</v>
      </c>
      <c r="H1145">
        <v>1.5</v>
      </c>
      <c r="I1145">
        <v>844</v>
      </c>
      <c r="K1145">
        <v>1967</v>
      </c>
      <c r="L1145">
        <v>149</v>
      </c>
      <c r="M1145">
        <v>415</v>
      </c>
      <c r="N1145" t="s">
        <v>502</v>
      </c>
      <c r="O1145">
        <v>25.835480400000002</v>
      </c>
      <c r="P1145">
        <v>-80.120133699999997</v>
      </c>
      <c r="Q1145">
        <v>1.6097902638977284</v>
      </c>
    </row>
    <row r="1146" spans="1:17" hidden="1" x14ac:dyDescent="0.3">
      <c r="A1146" t="s">
        <v>396</v>
      </c>
      <c r="B1146" t="s">
        <v>2038</v>
      </c>
      <c r="C1146" t="s">
        <v>695</v>
      </c>
      <c r="D1146" t="s">
        <v>689</v>
      </c>
      <c r="E1146">
        <v>33140</v>
      </c>
      <c r="F1146">
        <v>520000</v>
      </c>
      <c r="G1146">
        <v>2</v>
      </c>
      <c r="H1146">
        <v>2</v>
      </c>
      <c r="I1146">
        <v>1064</v>
      </c>
      <c r="K1146">
        <v>1967</v>
      </c>
      <c r="L1146">
        <v>45</v>
      </c>
      <c r="M1146">
        <v>489</v>
      </c>
      <c r="N1146" t="s">
        <v>2036</v>
      </c>
      <c r="O1146">
        <v>25.835480400000002</v>
      </c>
      <c r="P1146">
        <v>-80.120133699999997</v>
      </c>
      <c r="Q1146">
        <v>1.6097902638977284</v>
      </c>
    </row>
    <row r="1147" spans="1:17" hidden="1" x14ac:dyDescent="0.3">
      <c r="A1147" t="s">
        <v>396</v>
      </c>
      <c r="B1147" t="s">
        <v>2039</v>
      </c>
      <c r="C1147" t="s">
        <v>695</v>
      </c>
      <c r="D1147" t="s">
        <v>689</v>
      </c>
      <c r="E1147">
        <v>33140</v>
      </c>
      <c r="F1147">
        <v>488000</v>
      </c>
      <c r="G1147">
        <v>1</v>
      </c>
      <c r="H1147">
        <v>1</v>
      </c>
      <c r="I1147">
        <v>930</v>
      </c>
      <c r="K1147">
        <v>1967</v>
      </c>
      <c r="L1147">
        <v>67</v>
      </c>
      <c r="M1147">
        <v>525</v>
      </c>
      <c r="N1147" t="s">
        <v>2040</v>
      </c>
      <c r="O1147">
        <v>25.8356639</v>
      </c>
      <c r="P1147">
        <v>-80.121354400000001</v>
      </c>
      <c r="Q1147">
        <v>1.5760754903113281</v>
      </c>
    </row>
    <row r="1148" spans="1:17" hidden="1" x14ac:dyDescent="0.3">
      <c r="A1148" t="s">
        <v>396</v>
      </c>
      <c r="B1148" t="s">
        <v>2041</v>
      </c>
      <c r="C1148" t="s">
        <v>695</v>
      </c>
      <c r="D1148" t="s">
        <v>689</v>
      </c>
      <c r="E1148">
        <v>33140</v>
      </c>
      <c r="F1148">
        <v>775000</v>
      </c>
      <c r="G1148">
        <v>2</v>
      </c>
      <c r="H1148">
        <v>2</v>
      </c>
      <c r="I1148">
        <v>1190</v>
      </c>
      <c r="K1148">
        <v>1967</v>
      </c>
      <c r="L1148">
        <v>78</v>
      </c>
      <c r="M1148">
        <v>651</v>
      </c>
      <c r="N1148" t="s">
        <v>1346</v>
      </c>
      <c r="O1148">
        <v>25.8356639</v>
      </c>
      <c r="P1148">
        <v>-80.121354400000001</v>
      </c>
      <c r="Q1148">
        <v>1.5760754903113281</v>
      </c>
    </row>
    <row r="1149" spans="1:17" hidden="1" x14ac:dyDescent="0.3">
      <c r="A1149" t="s">
        <v>396</v>
      </c>
      <c r="B1149" t="s">
        <v>2042</v>
      </c>
      <c r="C1149" t="s">
        <v>695</v>
      </c>
      <c r="D1149" t="s">
        <v>689</v>
      </c>
      <c r="E1149">
        <v>33140</v>
      </c>
      <c r="F1149">
        <v>390000</v>
      </c>
      <c r="G1149">
        <v>1</v>
      </c>
      <c r="H1149">
        <v>1</v>
      </c>
      <c r="I1149">
        <v>930</v>
      </c>
      <c r="K1149">
        <v>1967</v>
      </c>
      <c r="L1149">
        <v>59</v>
      </c>
      <c r="M1149">
        <v>419</v>
      </c>
      <c r="N1149" t="s">
        <v>2043</v>
      </c>
      <c r="O1149">
        <v>25.8356639</v>
      </c>
      <c r="P1149">
        <v>-80.121354400000001</v>
      </c>
      <c r="Q1149">
        <v>1.5760754903113281</v>
      </c>
    </row>
    <row r="1150" spans="1:17" hidden="1" x14ac:dyDescent="0.3">
      <c r="A1150" t="s">
        <v>396</v>
      </c>
      <c r="B1150" t="s">
        <v>2044</v>
      </c>
      <c r="C1150" t="s">
        <v>695</v>
      </c>
      <c r="D1150" t="s">
        <v>689</v>
      </c>
      <c r="E1150">
        <v>33140</v>
      </c>
      <c r="F1150">
        <v>945000</v>
      </c>
      <c r="G1150">
        <v>2</v>
      </c>
      <c r="H1150">
        <v>2</v>
      </c>
      <c r="I1150">
        <v>1750</v>
      </c>
      <c r="K1150">
        <v>1967</v>
      </c>
      <c r="L1150">
        <v>175</v>
      </c>
      <c r="M1150">
        <v>540</v>
      </c>
      <c r="N1150" t="s">
        <v>2045</v>
      </c>
      <c r="O1150">
        <v>25.8356639</v>
      </c>
      <c r="P1150">
        <v>-80.121354400000001</v>
      </c>
      <c r="Q1150">
        <v>1.5760754903113281</v>
      </c>
    </row>
    <row r="1151" spans="1:17" hidden="1" x14ac:dyDescent="0.3">
      <c r="A1151" t="s">
        <v>396</v>
      </c>
      <c r="B1151" t="s">
        <v>2046</v>
      </c>
      <c r="C1151" t="s">
        <v>695</v>
      </c>
      <c r="D1151" t="s">
        <v>689</v>
      </c>
      <c r="E1151">
        <v>33140</v>
      </c>
      <c r="F1151">
        <v>998000</v>
      </c>
      <c r="G1151">
        <v>2</v>
      </c>
      <c r="H1151">
        <v>2</v>
      </c>
      <c r="I1151">
        <v>1290</v>
      </c>
      <c r="K1151">
        <v>1968</v>
      </c>
      <c r="L1151">
        <v>171</v>
      </c>
      <c r="M1151">
        <v>774</v>
      </c>
      <c r="N1151" t="s">
        <v>1119</v>
      </c>
      <c r="O1151">
        <v>25.8368872</v>
      </c>
      <c r="P1151">
        <v>-80.120313400000001</v>
      </c>
      <c r="Q1151">
        <v>1.6823875538380415</v>
      </c>
    </row>
    <row r="1152" spans="1:17" hidden="1" x14ac:dyDescent="0.3">
      <c r="A1152" t="s">
        <v>396</v>
      </c>
      <c r="B1152" t="s">
        <v>2047</v>
      </c>
      <c r="C1152" t="s">
        <v>695</v>
      </c>
      <c r="D1152" t="s">
        <v>689</v>
      </c>
      <c r="E1152">
        <v>33140</v>
      </c>
      <c r="F1152">
        <v>785000</v>
      </c>
      <c r="G1152">
        <v>1</v>
      </c>
      <c r="H1152">
        <v>1.5</v>
      </c>
      <c r="I1152">
        <v>930</v>
      </c>
      <c r="K1152">
        <v>1968</v>
      </c>
      <c r="L1152">
        <v>45</v>
      </c>
      <c r="M1152">
        <v>844</v>
      </c>
      <c r="N1152" t="s">
        <v>2048</v>
      </c>
      <c r="O1152">
        <v>25.8368872</v>
      </c>
      <c r="P1152">
        <v>-80.120313400000001</v>
      </c>
      <c r="Q1152">
        <v>1.6823875538380415</v>
      </c>
    </row>
    <row r="1153" spans="1:17" hidden="1" x14ac:dyDescent="0.3">
      <c r="A1153" t="s">
        <v>396</v>
      </c>
      <c r="B1153" t="s">
        <v>2049</v>
      </c>
      <c r="C1153" t="s">
        <v>695</v>
      </c>
      <c r="D1153" t="s">
        <v>689</v>
      </c>
      <c r="E1153">
        <v>33140</v>
      </c>
      <c r="F1153">
        <v>770000</v>
      </c>
      <c r="G1153">
        <v>1</v>
      </c>
      <c r="H1153">
        <v>2</v>
      </c>
      <c r="I1153">
        <v>930</v>
      </c>
      <c r="K1153">
        <v>1968</v>
      </c>
      <c r="L1153">
        <v>1</v>
      </c>
      <c r="M1153">
        <v>828</v>
      </c>
      <c r="N1153" t="s">
        <v>1629</v>
      </c>
      <c r="O1153">
        <v>25.8368872</v>
      </c>
      <c r="P1153">
        <v>-80.120313400000001</v>
      </c>
      <c r="Q1153">
        <v>1.6823875538380415</v>
      </c>
    </row>
    <row r="1154" spans="1:17" hidden="1" x14ac:dyDescent="0.3">
      <c r="A1154" t="s">
        <v>396</v>
      </c>
      <c r="B1154" t="s">
        <v>2050</v>
      </c>
      <c r="C1154" t="s">
        <v>695</v>
      </c>
      <c r="D1154" t="s">
        <v>689</v>
      </c>
      <c r="E1154">
        <v>33140</v>
      </c>
      <c r="F1154">
        <v>1195000</v>
      </c>
      <c r="G1154">
        <v>2</v>
      </c>
      <c r="H1154">
        <v>2</v>
      </c>
      <c r="I1154">
        <v>1935</v>
      </c>
      <c r="K1154">
        <v>1967</v>
      </c>
      <c r="L1154">
        <v>64</v>
      </c>
      <c r="M1154">
        <v>618</v>
      </c>
      <c r="N1154" t="s">
        <v>2051</v>
      </c>
      <c r="O1154">
        <v>25.836962100000001</v>
      </c>
      <c r="P1154">
        <v>-80.121532999999999</v>
      </c>
      <c r="Q1154">
        <v>1.6450947275977812</v>
      </c>
    </row>
    <row r="1155" spans="1:17" hidden="1" x14ac:dyDescent="0.3">
      <c r="A1155" t="s">
        <v>396</v>
      </c>
      <c r="B1155" t="s">
        <v>2052</v>
      </c>
      <c r="C1155" t="s">
        <v>695</v>
      </c>
      <c r="D1155" t="s">
        <v>689</v>
      </c>
      <c r="E1155">
        <v>33140</v>
      </c>
      <c r="F1155">
        <v>849000</v>
      </c>
      <c r="G1155">
        <v>2</v>
      </c>
      <c r="H1155">
        <v>2.5</v>
      </c>
      <c r="I1155">
        <v>2210</v>
      </c>
      <c r="K1155">
        <v>1970</v>
      </c>
      <c r="L1155">
        <v>35</v>
      </c>
      <c r="M1155">
        <v>384</v>
      </c>
      <c r="N1155" t="s">
        <v>2053</v>
      </c>
      <c r="O1155">
        <v>25.837471799999999</v>
      </c>
      <c r="P1155">
        <v>-80.121439300000006</v>
      </c>
      <c r="Q1155">
        <v>1.6780751197550337</v>
      </c>
    </row>
    <row r="1156" spans="1:17" hidden="1" x14ac:dyDescent="0.3">
      <c r="A1156" t="s">
        <v>396</v>
      </c>
      <c r="B1156" t="s">
        <v>2054</v>
      </c>
      <c r="C1156" t="s">
        <v>695</v>
      </c>
      <c r="D1156" t="s">
        <v>689</v>
      </c>
      <c r="E1156">
        <v>33140</v>
      </c>
      <c r="F1156">
        <v>1295000</v>
      </c>
      <c r="G1156">
        <v>3</v>
      </c>
      <c r="H1156">
        <v>3</v>
      </c>
      <c r="I1156">
        <v>2115</v>
      </c>
      <c r="K1156">
        <v>1970</v>
      </c>
      <c r="L1156">
        <v>3</v>
      </c>
      <c r="M1156">
        <v>612</v>
      </c>
      <c r="N1156" t="s">
        <v>2055</v>
      </c>
      <c r="O1156">
        <v>25.837471799999999</v>
      </c>
      <c r="P1156">
        <v>-80.121439300000006</v>
      </c>
      <c r="Q1156">
        <v>1.6780751197550337</v>
      </c>
    </row>
    <row r="1157" spans="1:17" hidden="1" x14ac:dyDescent="0.3">
      <c r="A1157" t="s">
        <v>396</v>
      </c>
      <c r="B1157" t="s">
        <v>2056</v>
      </c>
      <c r="C1157" t="s">
        <v>695</v>
      </c>
      <c r="D1157" t="s">
        <v>689</v>
      </c>
      <c r="E1157">
        <v>33140</v>
      </c>
      <c r="F1157">
        <v>1475000</v>
      </c>
      <c r="G1157">
        <v>3</v>
      </c>
      <c r="H1157">
        <v>4.5</v>
      </c>
      <c r="I1157">
        <v>2950</v>
      </c>
      <c r="K1157">
        <v>1970</v>
      </c>
      <c r="L1157">
        <v>71</v>
      </c>
      <c r="M1157">
        <v>500</v>
      </c>
      <c r="N1157" t="s">
        <v>2057</v>
      </c>
      <c r="O1157">
        <v>25.837471799999999</v>
      </c>
      <c r="P1157">
        <v>-80.121439300000006</v>
      </c>
      <c r="Q1157">
        <v>1.6780751197550337</v>
      </c>
    </row>
    <row r="1158" spans="1:17" hidden="1" x14ac:dyDescent="0.3">
      <c r="A1158" t="s">
        <v>396</v>
      </c>
      <c r="B1158" t="s">
        <v>2058</v>
      </c>
      <c r="C1158" t="s">
        <v>695</v>
      </c>
      <c r="D1158" t="s">
        <v>689</v>
      </c>
      <c r="E1158">
        <v>33140</v>
      </c>
      <c r="F1158">
        <v>600000</v>
      </c>
      <c r="G1158">
        <v>2</v>
      </c>
      <c r="H1158">
        <v>2</v>
      </c>
      <c r="I1158">
        <v>1040</v>
      </c>
      <c r="K1158">
        <v>1968</v>
      </c>
      <c r="L1158">
        <v>73</v>
      </c>
      <c r="M1158">
        <v>577</v>
      </c>
      <c r="N1158" t="s">
        <v>2059</v>
      </c>
      <c r="O1158">
        <v>25.838324400000001</v>
      </c>
      <c r="P1158">
        <v>-80.121444100000005</v>
      </c>
      <c r="Q1158">
        <v>1.7053271722835719</v>
      </c>
    </row>
    <row r="1159" spans="1:17" hidden="1" x14ac:dyDescent="0.3">
      <c r="A1159" t="s">
        <v>396</v>
      </c>
      <c r="B1159" t="s">
        <v>2060</v>
      </c>
      <c r="C1159" t="s">
        <v>695</v>
      </c>
      <c r="D1159" t="s">
        <v>689</v>
      </c>
      <c r="E1159">
        <v>33140</v>
      </c>
      <c r="F1159">
        <v>1035000</v>
      </c>
      <c r="G1159">
        <v>2</v>
      </c>
      <c r="H1159">
        <v>2.5</v>
      </c>
      <c r="I1159">
        <v>1940</v>
      </c>
      <c r="K1159">
        <v>1968</v>
      </c>
      <c r="L1159">
        <v>22</v>
      </c>
      <c r="M1159">
        <v>534</v>
      </c>
      <c r="N1159" t="s">
        <v>923</v>
      </c>
      <c r="O1159">
        <v>25.838324400000001</v>
      </c>
      <c r="P1159">
        <v>-80.121444100000005</v>
      </c>
      <c r="Q1159">
        <v>1.7053271722835719</v>
      </c>
    </row>
    <row r="1160" spans="1:17" hidden="1" x14ac:dyDescent="0.3">
      <c r="A1160" t="s">
        <v>396</v>
      </c>
      <c r="B1160" t="s">
        <v>2061</v>
      </c>
      <c r="C1160" t="s">
        <v>695</v>
      </c>
      <c r="D1160" t="s">
        <v>689</v>
      </c>
      <c r="E1160">
        <v>33140</v>
      </c>
      <c r="F1160">
        <v>379000</v>
      </c>
      <c r="G1160">
        <v>1</v>
      </c>
      <c r="H1160">
        <v>1.5</v>
      </c>
      <c r="I1160">
        <v>1070</v>
      </c>
      <c r="K1160">
        <v>1968</v>
      </c>
      <c r="L1160">
        <v>26</v>
      </c>
      <c r="M1160">
        <v>354</v>
      </c>
      <c r="N1160" t="s">
        <v>2062</v>
      </c>
      <c r="O1160">
        <v>25.838324400000001</v>
      </c>
      <c r="P1160">
        <v>-80.121444100000005</v>
      </c>
      <c r="Q1160">
        <v>1.7053271722835719</v>
      </c>
    </row>
    <row r="1161" spans="1:17" hidden="1" x14ac:dyDescent="0.3">
      <c r="A1161" t="s">
        <v>396</v>
      </c>
      <c r="B1161" t="s">
        <v>2063</v>
      </c>
      <c r="C1161" t="s">
        <v>695</v>
      </c>
      <c r="D1161" t="s">
        <v>689</v>
      </c>
      <c r="E1161">
        <v>33140</v>
      </c>
      <c r="F1161">
        <v>1000000</v>
      </c>
      <c r="G1161">
        <v>2</v>
      </c>
      <c r="H1161">
        <v>2.5</v>
      </c>
      <c r="I1161">
        <v>1940</v>
      </c>
      <c r="K1161">
        <v>1968</v>
      </c>
      <c r="L1161">
        <v>151</v>
      </c>
      <c r="M1161">
        <v>515</v>
      </c>
      <c r="N1161" t="s">
        <v>2064</v>
      </c>
      <c r="O1161">
        <v>25.838324400000001</v>
      </c>
      <c r="P1161">
        <v>-80.121444100000005</v>
      </c>
      <c r="Q1161">
        <v>1.7053271722835719</v>
      </c>
    </row>
    <row r="1162" spans="1:17" hidden="1" x14ac:dyDescent="0.3">
      <c r="A1162" t="s">
        <v>396</v>
      </c>
      <c r="B1162" t="s">
        <v>2065</v>
      </c>
      <c r="C1162" t="s">
        <v>695</v>
      </c>
      <c r="D1162" t="s">
        <v>689</v>
      </c>
      <c r="E1162">
        <v>33140</v>
      </c>
      <c r="F1162">
        <v>640000</v>
      </c>
      <c r="G1162">
        <v>2</v>
      </c>
      <c r="H1162">
        <v>2</v>
      </c>
      <c r="I1162">
        <v>1138</v>
      </c>
      <c r="K1162">
        <v>1969</v>
      </c>
      <c r="L1162">
        <v>16</v>
      </c>
      <c r="M1162">
        <v>562</v>
      </c>
      <c r="N1162" t="s">
        <v>985</v>
      </c>
      <c r="O1162">
        <v>25.8378303</v>
      </c>
      <c r="P1162">
        <v>-80.120263800000004</v>
      </c>
      <c r="Q1162">
        <v>1.7382291010426933</v>
      </c>
    </row>
    <row r="1163" spans="1:17" hidden="1" x14ac:dyDescent="0.3">
      <c r="A1163" t="s">
        <v>396</v>
      </c>
      <c r="B1163" t="s">
        <v>2066</v>
      </c>
      <c r="C1163" t="s">
        <v>695</v>
      </c>
      <c r="D1163" t="s">
        <v>689</v>
      </c>
      <c r="E1163">
        <v>33140</v>
      </c>
      <c r="F1163">
        <v>681500</v>
      </c>
      <c r="G1163">
        <v>2</v>
      </c>
      <c r="H1163">
        <v>2</v>
      </c>
      <c r="I1163">
        <v>1664</v>
      </c>
      <c r="K1163">
        <v>1968</v>
      </c>
      <c r="L1163">
        <v>98</v>
      </c>
      <c r="M1163">
        <v>410</v>
      </c>
      <c r="N1163" t="s">
        <v>2067</v>
      </c>
      <c r="O1163">
        <v>25.8391965</v>
      </c>
      <c r="P1163">
        <v>-80.121487999999999</v>
      </c>
      <c r="Q1163">
        <v>1.6465982910007753</v>
      </c>
    </row>
    <row r="1164" spans="1:17" hidden="1" x14ac:dyDescent="0.3">
      <c r="A1164" t="s">
        <v>396</v>
      </c>
      <c r="B1164" t="s">
        <v>2068</v>
      </c>
      <c r="C1164" t="s">
        <v>695</v>
      </c>
      <c r="D1164" t="s">
        <v>689</v>
      </c>
      <c r="E1164">
        <v>33140</v>
      </c>
      <c r="F1164">
        <v>1050000</v>
      </c>
      <c r="G1164">
        <v>3</v>
      </c>
      <c r="H1164">
        <v>2</v>
      </c>
      <c r="I1164">
        <v>1410</v>
      </c>
      <c r="K1164">
        <v>1991</v>
      </c>
      <c r="L1164">
        <v>27</v>
      </c>
      <c r="M1164">
        <v>745</v>
      </c>
      <c r="N1164" t="s">
        <v>527</v>
      </c>
      <c r="O1164">
        <v>25.8385073</v>
      </c>
      <c r="P1164">
        <v>-80.120132900000002</v>
      </c>
      <c r="Q1164">
        <v>1.7169783113517072</v>
      </c>
    </row>
    <row r="1165" spans="1:17" hidden="1" x14ac:dyDescent="0.3">
      <c r="A1165" t="s">
        <v>396</v>
      </c>
      <c r="B1165" t="s">
        <v>2069</v>
      </c>
      <c r="C1165" t="s">
        <v>695</v>
      </c>
      <c r="D1165" t="s">
        <v>689</v>
      </c>
      <c r="E1165">
        <v>33140</v>
      </c>
      <c r="F1165">
        <v>900000</v>
      </c>
      <c r="G1165">
        <v>2</v>
      </c>
      <c r="H1165">
        <v>2</v>
      </c>
      <c r="I1165">
        <v>1360</v>
      </c>
      <c r="K1165">
        <v>1991</v>
      </c>
      <c r="L1165">
        <v>45</v>
      </c>
      <c r="M1165">
        <v>662</v>
      </c>
      <c r="N1165" t="s">
        <v>1729</v>
      </c>
      <c r="O1165">
        <v>25.8385073</v>
      </c>
      <c r="P1165">
        <v>-80.120132900000002</v>
      </c>
      <c r="Q1165">
        <v>1.7169783113517072</v>
      </c>
    </row>
    <row r="1166" spans="1:17" hidden="1" x14ac:dyDescent="0.3">
      <c r="A1166" t="s">
        <v>396</v>
      </c>
      <c r="B1166" t="s">
        <v>2070</v>
      </c>
      <c r="C1166" t="s">
        <v>695</v>
      </c>
      <c r="D1166" t="s">
        <v>689</v>
      </c>
      <c r="E1166">
        <v>33140</v>
      </c>
      <c r="F1166">
        <v>1725000</v>
      </c>
      <c r="G1166">
        <v>3</v>
      </c>
      <c r="H1166">
        <v>2.5</v>
      </c>
      <c r="I1166">
        <v>1980</v>
      </c>
      <c r="K1166">
        <v>1991</v>
      </c>
      <c r="L1166">
        <v>89</v>
      </c>
      <c r="M1166">
        <v>871</v>
      </c>
      <c r="N1166" t="s">
        <v>2071</v>
      </c>
      <c r="O1166">
        <v>25.8385073</v>
      </c>
      <c r="P1166">
        <v>-80.120132900000002</v>
      </c>
      <c r="Q1166">
        <v>1.7169783113517072</v>
      </c>
    </row>
    <row r="1167" spans="1:17" hidden="1" x14ac:dyDescent="0.3">
      <c r="A1167" t="s">
        <v>396</v>
      </c>
      <c r="B1167" t="s">
        <v>2072</v>
      </c>
      <c r="C1167" t="s">
        <v>695</v>
      </c>
      <c r="D1167" t="s">
        <v>689</v>
      </c>
      <c r="E1167">
        <v>33140</v>
      </c>
      <c r="F1167">
        <v>3295000</v>
      </c>
      <c r="G1167">
        <v>2</v>
      </c>
      <c r="H1167">
        <v>2.5</v>
      </c>
      <c r="I1167">
        <v>1245</v>
      </c>
      <c r="K1167">
        <v>2021</v>
      </c>
      <c r="L1167">
        <v>135</v>
      </c>
      <c r="M1167">
        <v>2647</v>
      </c>
      <c r="N1167" t="s">
        <v>2073</v>
      </c>
      <c r="O1167">
        <v>25.839256800000001</v>
      </c>
      <c r="P1167">
        <v>-80.120394700000006</v>
      </c>
      <c r="Q1167">
        <v>1.6626967677702422</v>
      </c>
    </row>
    <row r="1168" spans="1:17" hidden="1" x14ac:dyDescent="0.3">
      <c r="A1168" t="s">
        <v>396</v>
      </c>
      <c r="B1168" t="s">
        <v>2076</v>
      </c>
      <c r="C1168" t="s">
        <v>695</v>
      </c>
      <c r="D1168" t="s">
        <v>689</v>
      </c>
      <c r="E1168">
        <v>33140</v>
      </c>
      <c r="F1168">
        <v>629000</v>
      </c>
      <c r="G1168">
        <v>2</v>
      </c>
      <c r="H1168">
        <v>2</v>
      </c>
      <c r="I1168">
        <v>1208</v>
      </c>
      <c r="K1168">
        <v>1970</v>
      </c>
      <c r="L1168">
        <v>110</v>
      </c>
      <c r="M1168">
        <v>521</v>
      </c>
      <c r="N1168" t="s">
        <v>1677</v>
      </c>
      <c r="O1168">
        <v>25.8404217</v>
      </c>
      <c r="P1168">
        <v>-80.121686699999998</v>
      </c>
      <c r="Q1168">
        <v>1.5618613758395852</v>
      </c>
    </row>
    <row r="1169" spans="1:17" hidden="1" x14ac:dyDescent="0.3">
      <c r="A1169" t="s">
        <v>396</v>
      </c>
      <c r="B1169" t="s">
        <v>2077</v>
      </c>
      <c r="C1169" t="s">
        <v>695</v>
      </c>
      <c r="D1169" t="s">
        <v>689</v>
      </c>
      <c r="E1169">
        <v>33140</v>
      </c>
      <c r="F1169">
        <v>325000</v>
      </c>
      <c r="G1169">
        <v>1</v>
      </c>
      <c r="H1169">
        <v>1.5</v>
      </c>
      <c r="I1169">
        <v>855</v>
      </c>
      <c r="K1169">
        <v>1970</v>
      </c>
      <c r="L1169">
        <v>128</v>
      </c>
      <c r="M1169">
        <v>380</v>
      </c>
      <c r="N1169" t="s">
        <v>2078</v>
      </c>
      <c r="O1169">
        <v>25.8404217</v>
      </c>
      <c r="P1169">
        <v>-80.121686699999998</v>
      </c>
      <c r="Q1169">
        <v>1.5618613758395852</v>
      </c>
    </row>
    <row r="1170" spans="1:17" hidden="1" x14ac:dyDescent="0.3">
      <c r="A1170" t="s">
        <v>396</v>
      </c>
      <c r="B1170" t="s">
        <v>2079</v>
      </c>
      <c r="C1170" t="s">
        <v>695</v>
      </c>
      <c r="D1170" t="s">
        <v>689</v>
      </c>
      <c r="E1170">
        <v>33140</v>
      </c>
      <c r="F1170">
        <v>379000</v>
      </c>
      <c r="G1170">
        <v>1</v>
      </c>
      <c r="H1170">
        <v>2</v>
      </c>
      <c r="I1170">
        <v>840</v>
      </c>
      <c r="K1170">
        <v>1970</v>
      </c>
      <c r="L1170">
        <v>74</v>
      </c>
      <c r="M1170">
        <v>451</v>
      </c>
      <c r="N1170" t="s">
        <v>2080</v>
      </c>
      <c r="O1170">
        <v>25.8404217</v>
      </c>
      <c r="P1170">
        <v>-80.121686699999998</v>
      </c>
      <c r="Q1170">
        <v>1.5618613758395852</v>
      </c>
    </row>
    <row r="1171" spans="1:17" hidden="1" x14ac:dyDescent="0.3">
      <c r="A1171" t="s">
        <v>396</v>
      </c>
      <c r="B1171" t="s">
        <v>2081</v>
      </c>
      <c r="C1171" t="s">
        <v>695</v>
      </c>
      <c r="D1171" t="s">
        <v>689</v>
      </c>
      <c r="E1171">
        <v>33140</v>
      </c>
      <c r="F1171">
        <v>649000</v>
      </c>
      <c r="G1171">
        <v>2</v>
      </c>
      <c r="H1171">
        <v>2</v>
      </c>
      <c r="I1171">
        <v>1208</v>
      </c>
      <c r="K1171">
        <v>1970</v>
      </c>
      <c r="L1171">
        <v>17</v>
      </c>
      <c r="M1171">
        <v>537</v>
      </c>
      <c r="N1171" t="s">
        <v>1677</v>
      </c>
      <c r="O1171">
        <v>25.8404217</v>
      </c>
      <c r="P1171">
        <v>-80.121686699999998</v>
      </c>
      <c r="Q1171">
        <v>1.5618613758395852</v>
      </c>
    </row>
    <row r="1172" spans="1:17" hidden="1" x14ac:dyDescent="0.3">
      <c r="A1172" t="s">
        <v>396</v>
      </c>
      <c r="B1172" t="s">
        <v>2082</v>
      </c>
      <c r="C1172" t="s">
        <v>695</v>
      </c>
      <c r="D1172" t="s">
        <v>689</v>
      </c>
      <c r="E1172">
        <v>33140</v>
      </c>
      <c r="F1172">
        <v>1325000</v>
      </c>
      <c r="G1172">
        <v>3</v>
      </c>
      <c r="H1172">
        <v>2</v>
      </c>
      <c r="I1172">
        <v>1710</v>
      </c>
      <c r="K1172">
        <v>1982</v>
      </c>
      <c r="L1172">
        <v>79</v>
      </c>
      <c r="M1172">
        <v>775</v>
      </c>
      <c r="N1172" t="s">
        <v>1346</v>
      </c>
      <c r="O1172">
        <v>25.8405433</v>
      </c>
      <c r="P1172">
        <v>-80.120481900000001</v>
      </c>
      <c r="Q1172">
        <v>1.5767683671795509</v>
      </c>
    </row>
    <row r="1173" spans="1:17" hidden="1" x14ac:dyDescent="0.3">
      <c r="A1173" t="s">
        <v>396</v>
      </c>
      <c r="B1173" t="s">
        <v>2083</v>
      </c>
      <c r="C1173" t="s">
        <v>695</v>
      </c>
      <c r="D1173" t="s">
        <v>689</v>
      </c>
      <c r="E1173">
        <v>33140</v>
      </c>
      <c r="F1173">
        <v>3450000</v>
      </c>
      <c r="G1173">
        <v>6</v>
      </c>
      <c r="H1173">
        <v>4</v>
      </c>
      <c r="I1173">
        <v>3567</v>
      </c>
      <c r="K1173">
        <v>1982</v>
      </c>
      <c r="L1173">
        <v>29</v>
      </c>
      <c r="M1173">
        <v>967</v>
      </c>
      <c r="N1173" t="s">
        <v>2084</v>
      </c>
      <c r="O1173">
        <v>25.8405433</v>
      </c>
      <c r="P1173">
        <v>-80.120481900000001</v>
      </c>
      <c r="Q1173">
        <v>1.5767683671795509</v>
      </c>
    </row>
    <row r="1174" spans="1:17" hidden="1" x14ac:dyDescent="0.3">
      <c r="A1174" t="s">
        <v>396</v>
      </c>
      <c r="B1174" t="s">
        <v>2085</v>
      </c>
      <c r="C1174" t="s">
        <v>695</v>
      </c>
      <c r="D1174" t="s">
        <v>689</v>
      </c>
      <c r="E1174">
        <v>33140</v>
      </c>
      <c r="F1174">
        <v>1220000</v>
      </c>
      <c r="G1174">
        <v>1</v>
      </c>
      <c r="H1174">
        <v>1.5</v>
      </c>
      <c r="I1174">
        <v>833</v>
      </c>
      <c r="K1174">
        <v>2008</v>
      </c>
      <c r="L1174">
        <v>35</v>
      </c>
      <c r="M1174">
        <v>1465</v>
      </c>
      <c r="N1174" t="s">
        <v>2086</v>
      </c>
      <c r="O1174">
        <v>25.840891200000002</v>
      </c>
      <c r="P1174">
        <v>-80.120220200000006</v>
      </c>
      <c r="Q1174">
        <v>1.5595710064518471</v>
      </c>
    </row>
    <row r="1175" spans="1:17" hidden="1" x14ac:dyDescent="0.3">
      <c r="A1175" t="s">
        <v>396</v>
      </c>
      <c r="B1175" t="s">
        <v>2087</v>
      </c>
      <c r="C1175" t="s">
        <v>695</v>
      </c>
      <c r="D1175" t="s">
        <v>689</v>
      </c>
      <c r="E1175">
        <v>33140</v>
      </c>
      <c r="F1175">
        <v>2975000</v>
      </c>
      <c r="G1175">
        <v>2</v>
      </c>
      <c r="H1175">
        <v>2.5</v>
      </c>
      <c r="I1175">
        <v>1322</v>
      </c>
      <c r="K1175">
        <v>2008</v>
      </c>
      <c r="L1175">
        <v>134</v>
      </c>
      <c r="M1175">
        <v>2250</v>
      </c>
      <c r="N1175" t="s">
        <v>2088</v>
      </c>
      <c r="O1175">
        <v>25.840891200000002</v>
      </c>
      <c r="P1175">
        <v>-80.120220200000006</v>
      </c>
      <c r="Q1175">
        <v>1.5595710064518471</v>
      </c>
    </row>
    <row r="1176" spans="1:17" hidden="1" x14ac:dyDescent="0.3">
      <c r="A1176" t="s">
        <v>396</v>
      </c>
      <c r="B1176" t="s">
        <v>2089</v>
      </c>
      <c r="C1176" t="s">
        <v>695</v>
      </c>
      <c r="D1176" t="s">
        <v>689</v>
      </c>
      <c r="E1176">
        <v>33140</v>
      </c>
      <c r="F1176">
        <v>800000</v>
      </c>
      <c r="G1176">
        <v>1</v>
      </c>
      <c r="H1176">
        <v>1.5</v>
      </c>
      <c r="I1176">
        <v>778</v>
      </c>
      <c r="K1176">
        <v>2008</v>
      </c>
      <c r="L1176">
        <v>168</v>
      </c>
      <c r="M1176">
        <v>1028</v>
      </c>
      <c r="N1176" t="s">
        <v>2090</v>
      </c>
      <c r="O1176">
        <v>25.840891200000002</v>
      </c>
      <c r="P1176">
        <v>-80.120220200000006</v>
      </c>
      <c r="Q1176">
        <v>1.5595710064518471</v>
      </c>
    </row>
    <row r="1177" spans="1:17" hidden="1" x14ac:dyDescent="0.3">
      <c r="A1177" t="s">
        <v>396</v>
      </c>
      <c r="B1177" t="s">
        <v>2091</v>
      </c>
      <c r="C1177" t="s">
        <v>695</v>
      </c>
      <c r="D1177" t="s">
        <v>689</v>
      </c>
      <c r="E1177">
        <v>33140</v>
      </c>
      <c r="F1177">
        <v>2495000</v>
      </c>
      <c r="G1177">
        <v>2</v>
      </c>
      <c r="H1177">
        <v>2.5</v>
      </c>
      <c r="I1177">
        <v>1707</v>
      </c>
      <c r="K1177">
        <v>2008</v>
      </c>
      <c r="L1177">
        <v>108</v>
      </c>
      <c r="M1177">
        <v>1462</v>
      </c>
      <c r="N1177" t="s">
        <v>2092</v>
      </c>
      <c r="O1177">
        <v>25.840891200000002</v>
      </c>
      <c r="P1177">
        <v>-80.120220200000006</v>
      </c>
      <c r="Q1177">
        <v>1.5595710064518471</v>
      </c>
    </row>
    <row r="1178" spans="1:17" hidden="1" x14ac:dyDescent="0.3">
      <c r="A1178" t="s">
        <v>396</v>
      </c>
      <c r="B1178" t="s">
        <v>2093</v>
      </c>
      <c r="C1178" t="s">
        <v>695</v>
      </c>
      <c r="D1178" t="s">
        <v>689</v>
      </c>
      <c r="E1178">
        <v>33140</v>
      </c>
      <c r="F1178">
        <v>599000</v>
      </c>
      <c r="G1178">
        <v>2</v>
      </c>
      <c r="H1178">
        <v>2</v>
      </c>
      <c r="I1178">
        <v>959</v>
      </c>
      <c r="K1178">
        <v>1989</v>
      </c>
      <c r="L1178">
        <v>38</v>
      </c>
      <c r="M1178">
        <v>625</v>
      </c>
      <c r="N1178" t="s">
        <v>2094</v>
      </c>
      <c r="O1178">
        <v>25.840907000000001</v>
      </c>
      <c r="P1178">
        <v>-80.121790700000005</v>
      </c>
      <c r="Q1178">
        <v>1.5278729832357105</v>
      </c>
    </row>
    <row r="1179" spans="1:17" hidden="1" x14ac:dyDescent="0.3">
      <c r="A1179" t="s">
        <v>396</v>
      </c>
      <c r="B1179" t="s">
        <v>2095</v>
      </c>
      <c r="C1179" t="s">
        <v>695</v>
      </c>
      <c r="D1179" t="s">
        <v>689</v>
      </c>
      <c r="E1179">
        <v>33140</v>
      </c>
      <c r="F1179">
        <v>609500</v>
      </c>
      <c r="G1179">
        <v>2</v>
      </c>
      <c r="H1179">
        <v>2</v>
      </c>
      <c r="I1179">
        <v>970</v>
      </c>
      <c r="K1179">
        <v>1998</v>
      </c>
      <c r="L1179">
        <v>47</v>
      </c>
      <c r="M1179">
        <v>628</v>
      </c>
      <c r="N1179" t="s">
        <v>2096</v>
      </c>
      <c r="O1179">
        <v>25.841539999999998</v>
      </c>
      <c r="P1179">
        <v>-80.121843499999997</v>
      </c>
      <c r="Q1179">
        <v>1.4850440517790182</v>
      </c>
    </row>
    <row r="1180" spans="1:17" hidden="1" x14ac:dyDescent="0.3">
      <c r="A1180" t="s">
        <v>396</v>
      </c>
      <c r="B1180" t="s">
        <v>2097</v>
      </c>
      <c r="C1180" t="s">
        <v>695</v>
      </c>
      <c r="D1180" t="s">
        <v>689</v>
      </c>
      <c r="E1180">
        <v>33140</v>
      </c>
      <c r="F1180">
        <v>4900000</v>
      </c>
      <c r="G1180">
        <v>3</v>
      </c>
      <c r="H1180">
        <v>4.5</v>
      </c>
      <c r="I1180">
        <v>2572</v>
      </c>
      <c r="K1180">
        <v>2005</v>
      </c>
      <c r="L1180">
        <v>21</v>
      </c>
      <c r="M1180">
        <v>1905</v>
      </c>
      <c r="N1180" t="s">
        <v>2098</v>
      </c>
      <c r="O1180">
        <v>25.8418797</v>
      </c>
      <c r="P1180">
        <v>-80.120968899999994</v>
      </c>
      <c r="Q1180">
        <v>1.4796022053690001</v>
      </c>
    </row>
    <row r="1181" spans="1:17" hidden="1" x14ac:dyDescent="0.3">
      <c r="A1181" t="s">
        <v>396</v>
      </c>
      <c r="B1181" t="s">
        <v>2103</v>
      </c>
      <c r="C1181" t="s">
        <v>695</v>
      </c>
      <c r="D1181" t="s">
        <v>689</v>
      </c>
      <c r="E1181">
        <v>33140</v>
      </c>
      <c r="F1181">
        <v>935000</v>
      </c>
      <c r="G1181">
        <v>2</v>
      </c>
      <c r="H1181">
        <v>2</v>
      </c>
      <c r="I1181">
        <v>1700</v>
      </c>
      <c r="K1181">
        <v>2010</v>
      </c>
      <c r="L1181">
        <v>13</v>
      </c>
      <c r="M1181">
        <v>550</v>
      </c>
      <c r="N1181" t="s">
        <v>2104</v>
      </c>
      <c r="O1181">
        <v>25.843101399999998</v>
      </c>
      <c r="P1181">
        <v>-80.121050699999998</v>
      </c>
      <c r="Q1181">
        <v>1.3984024246514088</v>
      </c>
    </row>
    <row r="1182" spans="1:17" hidden="1" x14ac:dyDescent="0.3">
      <c r="A1182" t="s">
        <v>396</v>
      </c>
      <c r="B1182" t="s">
        <v>2105</v>
      </c>
      <c r="C1182" t="s">
        <v>695</v>
      </c>
      <c r="D1182" t="s">
        <v>689</v>
      </c>
      <c r="E1182">
        <v>33140</v>
      </c>
      <c r="F1182">
        <v>825000</v>
      </c>
      <c r="G1182">
        <v>1</v>
      </c>
      <c r="H1182">
        <v>1</v>
      </c>
      <c r="I1182">
        <v>1011</v>
      </c>
      <c r="K1182">
        <v>2010</v>
      </c>
      <c r="L1182">
        <v>183</v>
      </c>
      <c r="M1182">
        <v>816</v>
      </c>
      <c r="N1182" t="s">
        <v>2106</v>
      </c>
      <c r="O1182">
        <v>25.843101399999998</v>
      </c>
      <c r="P1182">
        <v>-80.121050699999998</v>
      </c>
      <c r="Q1182">
        <v>1.3984024246514088</v>
      </c>
    </row>
    <row r="1183" spans="1:17" hidden="1" x14ac:dyDescent="0.3">
      <c r="A1183" t="s">
        <v>396</v>
      </c>
      <c r="B1183" t="s">
        <v>2107</v>
      </c>
      <c r="C1183" t="s">
        <v>695</v>
      </c>
      <c r="D1183" t="s">
        <v>689</v>
      </c>
      <c r="E1183">
        <v>33140</v>
      </c>
      <c r="F1183">
        <v>835000</v>
      </c>
      <c r="G1183">
        <v>2</v>
      </c>
      <c r="H1183">
        <v>2</v>
      </c>
      <c r="I1183">
        <v>1700</v>
      </c>
      <c r="K1183">
        <v>2010</v>
      </c>
      <c r="L1183">
        <v>120</v>
      </c>
      <c r="M1183">
        <v>491</v>
      </c>
      <c r="N1183" t="s">
        <v>1491</v>
      </c>
      <c r="O1183">
        <v>25.843101399999998</v>
      </c>
      <c r="P1183">
        <v>-80.121050699999998</v>
      </c>
      <c r="Q1183">
        <v>1.3984024246514088</v>
      </c>
    </row>
    <row r="1184" spans="1:17" hidden="1" x14ac:dyDescent="0.3">
      <c r="A1184" t="s">
        <v>396</v>
      </c>
      <c r="B1184" t="s">
        <v>2108</v>
      </c>
      <c r="C1184" t="s">
        <v>695</v>
      </c>
      <c r="D1184" t="s">
        <v>689</v>
      </c>
      <c r="E1184">
        <v>33140</v>
      </c>
      <c r="F1184">
        <v>1750000</v>
      </c>
      <c r="G1184">
        <v>2</v>
      </c>
      <c r="H1184">
        <v>2.5</v>
      </c>
      <c r="I1184">
        <v>1300</v>
      </c>
      <c r="K1184">
        <v>2006</v>
      </c>
      <c r="L1184">
        <v>16</v>
      </c>
      <c r="M1184">
        <v>1346</v>
      </c>
      <c r="N1184" t="s">
        <v>1659</v>
      </c>
      <c r="O1184">
        <v>25.8432207</v>
      </c>
      <c r="P1184">
        <v>-80.121861199999998</v>
      </c>
      <c r="Q1184">
        <v>1.374017110135624</v>
      </c>
    </row>
    <row r="1185" spans="1:17" hidden="1" x14ac:dyDescent="0.3">
      <c r="A1185" t="s">
        <v>396</v>
      </c>
      <c r="B1185" t="s">
        <v>2109</v>
      </c>
      <c r="C1185" t="s">
        <v>695</v>
      </c>
      <c r="D1185" t="s">
        <v>689</v>
      </c>
      <c r="E1185">
        <v>33140</v>
      </c>
      <c r="F1185">
        <v>1150000</v>
      </c>
      <c r="G1185">
        <v>2</v>
      </c>
      <c r="H1185">
        <v>2</v>
      </c>
      <c r="I1185">
        <v>1271</v>
      </c>
      <c r="K1185">
        <v>1971</v>
      </c>
      <c r="L1185">
        <v>99</v>
      </c>
      <c r="M1185">
        <v>905</v>
      </c>
      <c r="N1185" t="s">
        <v>1017</v>
      </c>
      <c r="O1185">
        <v>25.843183700000001</v>
      </c>
      <c r="P1185">
        <v>-80.120307400000002</v>
      </c>
      <c r="Q1185">
        <v>1.4097202420497064</v>
      </c>
    </row>
    <row r="1186" spans="1:17" hidden="1" x14ac:dyDescent="0.3">
      <c r="A1186" t="s">
        <v>396</v>
      </c>
      <c r="B1186" t="s">
        <v>2110</v>
      </c>
      <c r="C1186" t="s">
        <v>695</v>
      </c>
      <c r="D1186" t="s">
        <v>689</v>
      </c>
      <c r="E1186">
        <v>33140</v>
      </c>
      <c r="F1186">
        <v>410000</v>
      </c>
      <c r="G1186">
        <v>1</v>
      </c>
      <c r="H1186">
        <v>1</v>
      </c>
      <c r="I1186">
        <v>437</v>
      </c>
      <c r="K1186">
        <v>2019</v>
      </c>
      <c r="L1186">
        <v>168</v>
      </c>
      <c r="M1186">
        <v>938</v>
      </c>
      <c r="N1186" t="s">
        <v>2111</v>
      </c>
      <c r="O1186">
        <v>25.843953800000001</v>
      </c>
      <c r="P1186">
        <v>-80.121038100000007</v>
      </c>
      <c r="Q1186">
        <v>1.343544865984994</v>
      </c>
    </row>
    <row r="1187" spans="1:17" hidden="1" x14ac:dyDescent="0.3">
      <c r="A1187" t="s">
        <v>396</v>
      </c>
      <c r="B1187" t="s">
        <v>2112</v>
      </c>
      <c r="C1187" t="s">
        <v>695</v>
      </c>
      <c r="D1187" t="s">
        <v>689</v>
      </c>
      <c r="E1187">
        <v>33140</v>
      </c>
      <c r="F1187">
        <v>399000</v>
      </c>
      <c r="G1187">
        <v>1</v>
      </c>
      <c r="H1187">
        <v>1</v>
      </c>
      <c r="I1187">
        <v>437</v>
      </c>
      <c r="K1187">
        <v>2019</v>
      </c>
      <c r="L1187">
        <v>23</v>
      </c>
      <c r="M1187">
        <v>913</v>
      </c>
      <c r="N1187" t="s">
        <v>2113</v>
      </c>
      <c r="O1187">
        <v>25.843953800000001</v>
      </c>
      <c r="P1187">
        <v>-80.121038100000007</v>
      </c>
      <c r="Q1187">
        <v>1.343544865984994</v>
      </c>
    </row>
    <row r="1188" spans="1:17" hidden="1" x14ac:dyDescent="0.3">
      <c r="A1188" t="s">
        <v>396</v>
      </c>
      <c r="B1188" t="s">
        <v>2114</v>
      </c>
      <c r="C1188" t="s">
        <v>695</v>
      </c>
      <c r="D1188" t="s">
        <v>689</v>
      </c>
      <c r="E1188">
        <v>33141</v>
      </c>
      <c r="F1188">
        <v>2125000</v>
      </c>
      <c r="G1188">
        <v>2</v>
      </c>
      <c r="H1188">
        <v>3.5</v>
      </c>
      <c r="I1188">
        <v>2149</v>
      </c>
      <c r="K1188">
        <v>2004</v>
      </c>
      <c r="L1188">
        <v>28</v>
      </c>
      <c r="M1188">
        <v>989</v>
      </c>
      <c r="N1188" t="s">
        <v>2115</v>
      </c>
      <c r="O1188">
        <v>25.843792199999999</v>
      </c>
      <c r="P1188">
        <v>-80.123110199999999</v>
      </c>
      <c r="Q1188">
        <v>1.3135693639831503</v>
      </c>
    </row>
    <row r="1189" spans="1:17" hidden="1" x14ac:dyDescent="0.3">
      <c r="A1189" t="s">
        <v>396</v>
      </c>
      <c r="B1189" t="s">
        <v>2116</v>
      </c>
      <c r="C1189" t="s">
        <v>695</v>
      </c>
      <c r="D1189" t="s">
        <v>689</v>
      </c>
      <c r="E1189">
        <v>33141</v>
      </c>
      <c r="F1189">
        <v>6200000</v>
      </c>
      <c r="G1189">
        <v>5</v>
      </c>
      <c r="H1189">
        <v>5.5</v>
      </c>
      <c r="I1189">
        <v>4574</v>
      </c>
      <c r="K1189">
        <v>2005</v>
      </c>
      <c r="L1189">
        <v>135</v>
      </c>
      <c r="M1189">
        <v>1355</v>
      </c>
      <c r="N1189" t="s">
        <v>2117</v>
      </c>
      <c r="O1189">
        <v>25.8422482</v>
      </c>
      <c r="P1189">
        <v>-80.123584100000002</v>
      </c>
      <c r="Q1189">
        <v>1.4095343262348243</v>
      </c>
    </row>
    <row r="1190" spans="1:17" hidden="1" x14ac:dyDescent="0.3">
      <c r="A1190" t="s">
        <v>396</v>
      </c>
      <c r="B1190" t="s">
        <v>2118</v>
      </c>
      <c r="C1190" t="s">
        <v>695</v>
      </c>
      <c r="D1190" t="s">
        <v>689</v>
      </c>
      <c r="E1190">
        <v>33141</v>
      </c>
      <c r="F1190">
        <v>1995000</v>
      </c>
      <c r="G1190">
        <v>3</v>
      </c>
      <c r="H1190">
        <v>3</v>
      </c>
      <c r="I1190">
        <v>1862</v>
      </c>
      <c r="K1190">
        <v>2004</v>
      </c>
      <c r="L1190">
        <v>6</v>
      </c>
      <c r="M1190">
        <v>1071</v>
      </c>
      <c r="N1190" t="s">
        <v>983</v>
      </c>
      <c r="O1190">
        <v>25.842790300000001</v>
      </c>
      <c r="P1190">
        <v>-80.122820399999995</v>
      </c>
      <c r="Q1190">
        <v>1.3850945110169399</v>
      </c>
    </row>
    <row r="1191" spans="1:17" hidden="1" x14ac:dyDescent="0.3">
      <c r="A1191" t="s">
        <v>396</v>
      </c>
      <c r="B1191" t="s">
        <v>2119</v>
      </c>
      <c r="C1191" t="s">
        <v>695</v>
      </c>
      <c r="D1191" t="s">
        <v>689</v>
      </c>
      <c r="E1191">
        <v>33141</v>
      </c>
      <c r="F1191">
        <v>3450000</v>
      </c>
      <c r="G1191">
        <v>3</v>
      </c>
      <c r="H1191">
        <v>3.5</v>
      </c>
      <c r="I1191">
        <v>2156</v>
      </c>
      <c r="K1191">
        <v>2004</v>
      </c>
      <c r="L1191">
        <v>50</v>
      </c>
      <c r="M1191">
        <v>1600</v>
      </c>
      <c r="N1191" t="s">
        <v>2120</v>
      </c>
      <c r="O1191">
        <v>25.842790300000001</v>
      </c>
      <c r="P1191">
        <v>-80.122820399999995</v>
      </c>
      <c r="Q1191">
        <v>1.3850945110169399</v>
      </c>
    </row>
    <row r="1192" spans="1:17" hidden="1" x14ac:dyDescent="0.3">
      <c r="A1192" t="s">
        <v>396</v>
      </c>
      <c r="B1192" t="s">
        <v>2121</v>
      </c>
      <c r="C1192" t="s">
        <v>695</v>
      </c>
      <c r="D1192" t="s">
        <v>689</v>
      </c>
      <c r="E1192">
        <v>33141</v>
      </c>
      <c r="F1192">
        <v>2950000</v>
      </c>
      <c r="G1192">
        <v>3</v>
      </c>
      <c r="H1192">
        <v>3.5</v>
      </c>
      <c r="I1192">
        <v>2343</v>
      </c>
      <c r="K1192">
        <v>2004</v>
      </c>
      <c r="L1192">
        <v>157</v>
      </c>
      <c r="M1192">
        <v>1259</v>
      </c>
      <c r="N1192" t="s">
        <v>2122</v>
      </c>
      <c r="O1192">
        <v>25.843248899999999</v>
      </c>
      <c r="P1192">
        <v>-80.122909000000007</v>
      </c>
      <c r="Q1192">
        <v>1.3530941134042747</v>
      </c>
    </row>
    <row r="1193" spans="1:17" hidden="1" x14ac:dyDescent="0.3">
      <c r="A1193" t="s">
        <v>396</v>
      </c>
      <c r="B1193" t="s">
        <v>2123</v>
      </c>
      <c r="C1193" t="s">
        <v>695</v>
      </c>
      <c r="D1193" t="s">
        <v>689</v>
      </c>
      <c r="E1193">
        <v>33141</v>
      </c>
      <c r="F1193">
        <v>1550000</v>
      </c>
      <c r="G1193">
        <v>2</v>
      </c>
      <c r="H1193">
        <v>2.5</v>
      </c>
      <c r="I1193">
        <v>1773</v>
      </c>
      <c r="K1193">
        <v>2004</v>
      </c>
      <c r="L1193">
        <v>30</v>
      </c>
      <c r="M1193">
        <v>874</v>
      </c>
      <c r="N1193" t="s">
        <v>2124</v>
      </c>
      <c r="O1193">
        <v>25.843248899999999</v>
      </c>
      <c r="P1193">
        <v>-80.122909000000007</v>
      </c>
      <c r="Q1193">
        <v>1.3530941134042747</v>
      </c>
    </row>
    <row r="1194" spans="1:17" hidden="1" x14ac:dyDescent="0.3">
      <c r="A1194" t="s">
        <v>396</v>
      </c>
      <c r="B1194" t="s">
        <v>2125</v>
      </c>
      <c r="C1194" t="s">
        <v>695</v>
      </c>
      <c r="D1194" t="s">
        <v>689</v>
      </c>
      <c r="E1194">
        <v>33141</v>
      </c>
      <c r="F1194">
        <v>4000000</v>
      </c>
      <c r="G1194">
        <v>5</v>
      </c>
      <c r="H1194">
        <v>6</v>
      </c>
      <c r="I1194">
        <v>4391</v>
      </c>
      <c r="K1194">
        <v>2005</v>
      </c>
      <c r="L1194">
        <v>113</v>
      </c>
      <c r="M1194">
        <v>911</v>
      </c>
      <c r="N1194" t="s">
        <v>1246</v>
      </c>
      <c r="O1194">
        <v>25.843360199999999</v>
      </c>
      <c r="P1194">
        <v>-80.123503299999996</v>
      </c>
      <c r="Q1194">
        <v>1.3361059864372582</v>
      </c>
    </row>
  </sheetData>
  <conditionalFormatting sqref="A2:Q1194">
    <cfRule type="containsErrors" dxfId="0" priority="11">
      <formula>ISERROR(A2)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14FE16-2510-4737-8766-400BAFD5EF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XXIII Master Data</vt:lpstr>
      <vt:lpstr>XXiV Pivot Price of each City</vt:lpstr>
      <vt:lpstr>Price Pivot Graph</vt:lpstr>
      <vt:lpstr>Square Feet Pivot Graph</vt:lpstr>
      <vt:lpstr>Beds Pivot Graph</vt:lpstr>
      <vt:lpstr>Baths Pivot Graph</vt:lpstr>
      <vt:lpstr>Years Built Pivot Graph</vt:lpstr>
      <vt:lpstr>XXV Master Data</vt:lpstr>
      <vt:lpstr>XXV Isolated Records</vt:lpstr>
      <vt:lpstr>XXV Cleaned Master Data</vt:lpstr>
      <vt:lpstr>Baths_LookUp_tbl</vt:lpstr>
      <vt:lpstr>Beds_LookUp_tbl</vt:lpstr>
      <vt:lpstr>Price_LookUp_tbl</vt:lpstr>
      <vt:lpstr>Square_Feet_LookUp_tbl</vt:lpstr>
      <vt:lpstr>Year_Built_LookUp_tbl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陈</dc:creator>
  <cp:lastModifiedBy>Benjamin 陈</cp:lastModifiedBy>
  <dcterms:created xsi:type="dcterms:W3CDTF">2023-10-26T04:45:21Z</dcterms:created>
  <dcterms:modified xsi:type="dcterms:W3CDTF">2023-10-29T05:41:42Z</dcterms:modified>
</cp:coreProperties>
</file>