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lubik03/Documents/excel/"/>
    </mc:Choice>
  </mc:AlternateContent>
  <xr:revisionPtr revIDLastSave="0" documentId="13_ncr:1_{B3A77636-E302-394F-94BC-648FCD57332F}" xr6:coauthVersionLast="47" xr6:coauthVersionMax="47" xr10:uidLastSave="{00000000-0000-0000-0000-000000000000}"/>
  <bookViews>
    <workbookView xWindow="0" yWindow="0" windowWidth="28800" windowHeight="18000" activeTab="15" xr2:uid="{00000000-000D-0000-FFFF-FFFF00000000}"/>
  </bookViews>
  <sheets>
    <sheet name="Adresy" sheetId="10" r:id="rId1"/>
    <sheet name="Vzorce2" sheetId="21" r:id="rId2"/>
    <sheet name="Meciar" sheetId="15" r:id="rId3"/>
    <sheet name="Kovac" sheetId="16" r:id="rId4"/>
    <sheet name="Liska" sheetId="17" r:id="rId5"/>
    <sheet name="Zajac" sheetId="18" r:id="rId6"/>
    <sheet name="Suster" sheetId="19" r:id="rId7"/>
    <sheet name="Spolu" sheetId="20" r:id="rId8"/>
    <sheet name="Logika 1" sheetId="13" r:id="rId9"/>
    <sheet name="Logika 2" sheetId="14" r:id="rId10"/>
    <sheet name="Písomka1" sheetId="22" r:id="rId11"/>
    <sheet name="Písomka2" sheetId="23" r:id="rId12"/>
    <sheet name="Písomka3" sheetId="24" r:id="rId13"/>
    <sheet name="Logika 3" sheetId="9" r:id="rId14"/>
    <sheet name="Ochrana" sheetId="25" r:id="rId15"/>
    <sheet name="Prospech" sheetId="26" r:id="rId16"/>
  </sheets>
  <externalReferences>
    <externalReference r:id="rId17"/>
  </externalReferences>
  <definedNames>
    <definedName name="age">#REF!</definedName>
    <definedName name="baths">#REF!</definedName>
    <definedName name="beds">#REF!</definedName>
    <definedName name="compound">'[1]Drop-down lists'!$E$8:$E$750</definedName>
    <definedName name="inputs">#REF!</definedName>
    <definedName name="lot">#REF!</definedName>
    <definedName name="price">#REF!</definedName>
    <definedName name="prices">#REF!</definedName>
    <definedName name="sf">#REF!</definedName>
    <definedName name="transposeArr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6" l="1"/>
  <c r="F5" i="26"/>
  <c r="F6" i="26"/>
  <c r="F7" i="26"/>
  <c r="F3" i="26"/>
  <c r="C3" i="25"/>
  <c r="C4" i="25"/>
  <c r="D4" i="25" s="1"/>
  <c r="C5" i="25"/>
  <c r="D5" i="25" s="1"/>
  <c r="C6" i="25"/>
  <c r="D6" i="25" s="1"/>
  <c r="C7" i="25"/>
  <c r="D7" i="25" s="1"/>
  <c r="C8" i="25"/>
  <c r="D8" i="25" s="1"/>
  <c r="C9" i="25"/>
  <c r="D9" i="25" s="1"/>
  <c r="C2" i="25"/>
  <c r="B3" i="25"/>
  <c r="G3" i="25" s="1"/>
  <c r="B4" i="25"/>
  <c r="B5" i="25"/>
  <c r="B6" i="25"/>
  <c r="I6" i="25" s="1"/>
  <c r="B7" i="25"/>
  <c r="I7" i="25" s="1"/>
  <c r="B8" i="25"/>
  <c r="I8" i="25" s="1"/>
  <c r="B9" i="25"/>
  <c r="H9" i="25" s="1"/>
  <c r="B2" i="25"/>
  <c r="H3" i="25"/>
  <c r="J4" i="9"/>
  <c r="J5" i="9"/>
  <c r="J6" i="9"/>
  <c r="J7" i="9"/>
  <c r="J8" i="9"/>
  <c r="J9" i="9"/>
  <c r="J10" i="9"/>
  <c r="J11" i="9"/>
  <c r="J3" i="9"/>
  <c r="F4" i="9"/>
  <c r="G4" i="9"/>
  <c r="H4" i="9"/>
  <c r="I4" i="9"/>
  <c r="F5" i="9"/>
  <c r="G5" i="9"/>
  <c r="H5" i="9"/>
  <c r="I5" i="9"/>
  <c r="F6" i="9"/>
  <c r="G6" i="9"/>
  <c r="H6" i="9"/>
  <c r="I6" i="9"/>
  <c r="F7" i="9"/>
  <c r="G7" i="9"/>
  <c r="H7" i="9"/>
  <c r="I7" i="9"/>
  <c r="F8" i="9"/>
  <c r="G8" i="9"/>
  <c r="H8" i="9"/>
  <c r="I8" i="9"/>
  <c r="F9" i="9"/>
  <c r="G9" i="9"/>
  <c r="H9" i="9"/>
  <c r="I9" i="9"/>
  <c r="F10" i="9"/>
  <c r="G10" i="9"/>
  <c r="H10" i="9"/>
  <c r="I10" i="9"/>
  <c r="F11" i="9"/>
  <c r="G11" i="9"/>
  <c r="H11" i="9"/>
  <c r="I11" i="9"/>
  <c r="G3" i="9"/>
  <c r="H3" i="9"/>
  <c r="I3" i="9"/>
  <c r="F3" i="9"/>
  <c r="C3" i="9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B4" i="9"/>
  <c r="B5" i="9"/>
  <c r="B6" i="9"/>
  <c r="B7" i="9"/>
  <c r="B8" i="9"/>
  <c r="B9" i="9"/>
  <c r="B10" i="9"/>
  <c r="B11" i="9"/>
  <c r="B3" i="9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2" i="14"/>
  <c r="C11" i="13"/>
  <c r="D11" i="13" s="1"/>
  <c r="C3" i="13"/>
  <c r="F3" i="13" s="1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C4" i="13"/>
  <c r="F4" i="13" s="1"/>
  <c r="C5" i="13"/>
  <c r="F5" i="13" s="1"/>
  <c r="C6" i="13"/>
  <c r="F6" i="13" s="1"/>
  <c r="C7" i="13"/>
  <c r="F7" i="13" s="1"/>
  <c r="C8" i="13"/>
  <c r="F8" i="13" s="1"/>
  <c r="C9" i="13"/>
  <c r="F9" i="13" s="1"/>
  <c r="C10" i="13"/>
  <c r="F10" i="13" s="1"/>
  <c r="C12" i="13"/>
  <c r="F12" i="13" s="1"/>
  <c r="C13" i="13"/>
  <c r="F13" i="13" s="1"/>
  <c r="C14" i="13"/>
  <c r="F14" i="13" s="1"/>
  <c r="C15" i="13"/>
  <c r="F15" i="13" s="1"/>
  <c r="C16" i="13"/>
  <c r="F16" i="13" s="1"/>
  <c r="C17" i="13"/>
  <c r="F17" i="13" s="1"/>
  <c r="C18" i="13"/>
  <c r="F18" i="13" s="1"/>
  <c r="C19" i="13"/>
  <c r="F19" i="13" s="1"/>
  <c r="C20" i="13"/>
  <c r="F20" i="13" s="1"/>
  <c r="C21" i="13"/>
  <c r="F21" i="13" s="1"/>
  <c r="C22" i="13"/>
  <c r="F22" i="13" s="1"/>
  <c r="B3" i="20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B12" i="20"/>
  <c r="C12" i="20"/>
  <c r="D12" i="20"/>
  <c r="E12" i="20"/>
  <c r="B13" i="20"/>
  <c r="C13" i="20"/>
  <c r="D13" i="20"/>
  <c r="E13" i="20"/>
  <c r="C2" i="20"/>
  <c r="D2" i="20"/>
  <c r="E2" i="20"/>
  <c r="B2" i="20"/>
  <c r="D17" i="21"/>
  <c r="C17" i="21"/>
  <c r="B17" i="21"/>
  <c r="E16" i="21"/>
  <c r="C16" i="21"/>
  <c r="D16" i="21"/>
  <c r="B16" i="21"/>
  <c r="E15" i="21"/>
  <c r="E14" i="21"/>
  <c r="E13" i="21"/>
  <c r="E10" i="21"/>
  <c r="E9" i="21"/>
  <c r="E8" i="21"/>
  <c r="E5" i="21"/>
  <c r="E4" i="21"/>
  <c r="E3" i="21"/>
  <c r="E7" i="25" l="1"/>
  <c r="F7" i="25" s="1"/>
  <c r="I3" i="25"/>
  <c r="D3" i="25"/>
  <c r="E3" i="25"/>
  <c r="F3" i="25" s="1"/>
  <c r="E6" i="25"/>
  <c r="F6" i="25" s="1"/>
  <c r="G5" i="25"/>
  <c r="E5" i="25"/>
  <c r="F5" i="25" s="1"/>
  <c r="H5" i="25"/>
  <c r="I5" i="25"/>
  <c r="H2" i="25"/>
  <c r="E8" i="25"/>
  <c r="F8" i="25" s="1"/>
  <c r="H4" i="25"/>
  <c r="I2" i="25"/>
  <c r="I4" i="25"/>
  <c r="E2" i="25"/>
  <c r="D2" i="25"/>
  <c r="D10" i="25" s="1"/>
  <c r="G4" i="25"/>
  <c r="E9" i="25"/>
  <c r="F9" i="25" s="1"/>
  <c r="E4" i="25"/>
  <c r="F4" i="25" s="1"/>
  <c r="C10" i="25"/>
  <c r="I9" i="25"/>
  <c r="H8" i="25"/>
  <c r="G2" i="25"/>
  <c r="G8" i="25"/>
  <c r="G9" i="25"/>
  <c r="B10" i="25"/>
  <c r="G7" i="25"/>
  <c r="H7" i="25"/>
  <c r="G6" i="25"/>
  <c r="H6" i="25"/>
  <c r="D9" i="13"/>
  <c r="D8" i="13"/>
  <c r="D18" i="13"/>
  <c r="D10" i="13"/>
  <c r="D17" i="13"/>
  <c r="D6" i="13"/>
  <c r="D19" i="13"/>
  <c r="D16" i="13"/>
  <c r="D15" i="13"/>
  <c r="D14" i="13"/>
  <c r="D21" i="13"/>
  <c r="D13" i="13"/>
  <c r="D5" i="13"/>
  <c r="D7" i="13"/>
  <c r="D22" i="13"/>
  <c r="D20" i="13"/>
  <c r="D12" i="13"/>
  <c r="D4" i="13"/>
  <c r="D3" i="13"/>
  <c r="G19" i="13"/>
  <c r="H19" i="13" s="1"/>
  <c r="F11" i="13"/>
  <c r="G11" i="13" s="1"/>
  <c r="H11" i="13" s="1"/>
  <c r="G7" i="13"/>
  <c r="H7" i="13" s="1"/>
  <c r="G20" i="13"/>
  <c r="H20" i="13" s="1"/>
  <c r="G12" i="13"/>
  <c r="H12" i="13" s="1"/>
  <c r="G4" i="13"/>
  <c r="H4" i="13" s="1"/>
  <c r="G16" i="13"/>
  <c r="H16" i="13" s="1"/>
  <c r="G8" i="13"/>
  <c r="H8" i="13" s="1"/>
  <c r="G14" i="13"/>
  <c r="H14" i="13" s="1"/>
  <c r="G22" i="13"/>
  <c r="H22" i="13" s="1"/>
  <c r="G15" i="13"/>
  <c r="H15" i="13" s="1"/>
  <c r="G17" i="13"/>
  <c r="H17" i="13" s="1"/>
  <c r="G9" i="13"/>
  <c r="H9" i="13" s="1"/>
  <c r="G6" i="13"/>
  <c r="H6" i="13" s="1"/>
  <c r="G21" i="13"/>
  <c r="H21" i="13" s="1"/>
  <c r="G13" i="13"/>
  <c r="H13" i="13" s="1"/>
  <c r="G5" i="13"/>
  <c r="H5" i="13" s="1"/>
  <c r="G18" i="13"/>
  <c r="H18" i="13" s="1"/>
  <c r="G10" i="13"/>
  <c r="H10" i="13" s="1"/>
  <c r="G3" i="13"/>
  <c r="E10" i="25" l="1"/>
  <c r="I10" i="25"/>
  <c r="F2" i="25"/>
  <c r="F10" i="25" s="1"/>
  <c r="G10" i="25"/>
  <c r="H10" i="25"/>
  <c r="H3" i="13"/>
  <c r="H25" i="13" s="1"/>
  <c r="H27" i="13"/>
  <c r="H26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cirka</author>
  </authors>
  <commentList>
    <comment ref="J2" authorId="0" shapeId="0" xr:uid="{00000000-0006-0000-0D00-000001000000}">
      <text>
        <r>
          <rPr>
            <b/>
            <sz val="9"/>
            <color indexed="81"/>
            <rFont val="Tahoma"/>
            <family val="2"/>
            <charset val="238"/>
          </rPr>
          <t>cirka:</t>
        </r>
        <r>
          <rPr>
            <sz val="9"/>
            <color indexed="81"/>
            <rFont val="Tahoma"/>
            <family val="2"/>
            <charset val="238"/>
          </rPr>
          <t xml:space="preserve">
ak vo vsetkych predmetoch je &gt; aspon E - pokracovat inak opakovat
</t>
        </r>
      </text>
    </comment>
  </commentList>
</comments>
</file>

<file path=xl/sharedStrings.xml><?xml version="1.0" encoding="utf-8"?>
<sst xmlns="http://schemas.openxmlformats.org/spreadsheetml/2006/main" count="270" uniqueCount="113">
  <si>
    <t>Študent</t>
  </si>
  <si>
    <t>Chémia</t>
  </si>
  <si>
    <t>Tomáš Hajdu</t>
  </si>
  <si>
    <t>Ladislav Kiss</t>
  </si>
  <si>
    <t>Lukáš Mráz</t>
  </si>
  <si>
    <t>Lucia Parráková</t>
  </si>
  <si>
    <t>Matej Patyk</t>
  </si>
  <si>
    <t>Michaela Pavličková</t>
  </si>
  <si>
    <t>Milan Piroš</t>
  </si>
  <si>
    <t>Mária Anna Popovičová</t>
  </si>
  <si>
    <t>Andrea Balková</t>
  </si>
  <si>
    <t>Fyzika</t>
  </si>
  <si>
    <t>Matematika</t>
  </si>
  <si>
    <t>Informatika</t>
  </si>
  <si>
    <t>Známky</t>
  </si>
  <si>
    <t>&gt;</t>
  </si>
  <si>
    <t>A</t>
  </si>
  <si>
    <t>B</t>
  </si>
  <si>
    <t>C</t>
  </si>
  <si>
    <t>D</t>
  </si>
  <si>
    <t>E</t>
  </si>
  <si>
    <t>FX</t>
  </si>
  <si>
    <t>Údaj</t>
  </si>
  <si>
    <t>Popis</t>
  </si>
  <si>
    <t>Množstvo</t>
  </si>
  <si>
    <t>Číslo položky</t>
  </si>
  <si>
    <t>Priezvisko, Meno</t>
  </si>
  <si>
    <t>Hodnotenie</t>
  </si>
  <si>
    <t>Známka</t>
  </si>
  <si>
    <t>Pravidlá</t>
  </si>
  <si>
    <t>BALÁTĚ, Jaroslav</t>
  </si>
  <si>
    <t>BALDA, Pavel</t>
  </si>
  <si>
    <t>BARCINSKI, Tomasz</t>
  </si>
  <si>
    <t>BARS, Ruth</t>
  </si>
  <si>
    <t>BÁRTOVÁ, Darina</t>
  </si>
  <si>
    <t>BELAVÝ, Cyril</t>
  </si>
  <si>
    <t>F</t>
  </si>
  <si>
    <t>BELDA, Květoslav</t>
  </si>
  <si>
    <t>BIELAK, Michal</t>
  </si>
  <si>
    <t>BÍLA, Jiří</t>
  </si>
  <si>
    <t>BLAHA, Petr</t>
  </si>
  <si>
    <t>BOBÁL, Vladimír</t>
  </si>
  <si>
    <t>BÖHM, Jozef</t>
  </si>
  <si>
    <t>CABULEA, Lucia</t>
  </si>
  <si>
    <t>CIBIRI, Štefan</t>
  </si>
  <si>
    <t>Mieko</t>
  </si>
  <si>
    <t>Chlieb</t>
  </si>
  <si>
    <t>Maslo</t>
  </si>
  <si>
    <t>Jogurt</t>
  </si>
  <si>
    <t>Január</t>
  </si>
  <si>
    <t>Február</t>
  </si>
  <si>
    <t>Marec</t>
  </si>
  <si>
    <t>Apríl</t>
  </si>
  <si>
    <t>Máj</t>
  </si>
  <si>
    <t>Jún</t>
  </si>
  <si>
    <t>Júl</t>
  </si>
  <si>
    <t>August</t>
  </si>
  <si>
    <t>September</t>
  </si>
  <si>
    <t>Október</t>
  </si>
  <si>
    <t>November</t>
  </si>
  <si>
    <t>December</t>
  </si>
  <si>
    <t>Divizia A</t>
  </si>
  <si>
    <t>Produkt 1</t>
  </si>
  <si>
    <t>Produkt 2</t>
  </si>
  <si>
    <t>Produkt 3</t>
  </si>
  <si>
    <t>Celkom</t>
  </si>
  <si>
    <t>Vychod</t>
  </si>
  <si>
    <t>Zapad</t>
  </si>
  <si>
    <t>Divizia B</t>
  </si>
  <si>
    <t>Divizia C</t>
  </si>
  <si>
    <t>Spolu</t>
  </si>
  <si>
    <t>pokračovať alebo opakovať</t>
  </si>
  <si>
    <t>Typ auta</t>
  </si>
  <si>
    <t>Počet kusov</t>
  </si>
  <si>
    <t>BMW</t>
  </si>
  <si>
    <t>Škoda</t>
  </si>
  <si>
    <t>Fiat</t>
  </si>
  <si>
    <t>Audi</t>
  </si>
  <si>
    <t>Renault</t>
  </si>
  <si>
    <t>Mazda</t>
  </si>
  <si>
    <t>Honda</t>
  </si>
  <si>
    <t>Suzuky</t>
  </si>
  <si>
    <t>Výsledky testov z matematiky</t>
  </si>
  <si>
    <t>Test č.1</t>
  </si>
  <si>
    <t>Test č. 2</t>
  </si>
  <si>
    <t>Test č. 3</t>
  </si>
  <si>
    <t>Test č. 4</t>
  </si>
  <si>
    <t>Priemer</t>
  </si>
  <si>
    <t>Absencia</t>
  </si>
  <si>
    <t>Prospel/Neprospel</t>
  </si>
  <si>
    <t>Carothers, Andy</t>
  </si>
  <si>
    <t>Groncki, Douglas</t>
  </si>
  <si>
    <t>MacDonald, Scott</t>
  </si>
  <si>
    <t>Nusbaum, Tawana</t>
  </si>
  <si>
    <t>Rothenberg, Eric</t>
  </si>
  <si>
    <t>Spolu (stĺpce)</t>
  </si>
  <si>
    <t>Spolu (riadky)</t>
  </si>
  <si>
    <t>Cena/kus [€/kus]</t>
  </si>
  <si>
    <t>Sadzba DPH [%]</t>
  </si>
  <si>
    <t>DPH [€]</t>
  </si>
  <si>
    <t>Cena s DPH [€]</t>
  </si>
  <si>
    <t>Celkom k úhrade [€]:</t>
  </si>
  <si>
    <t>bez DPH [€]:</t>
  </si>
  <si>
    <t>DPH [€]:</t>
  </si>
  <si>
    <t>Nakupna cena za kus [Sk]</t>
  </si>
  <si>
    <t>Zisk za kus [€]</t>
  </si>
  <si>
    <t>Cena za kus [€]</t>
  </si>
  <si>
    <t>Cena za kus s DPH [€]</t>
  </si>
  <si>
    <t>Zisk [€]</t>
  </si>
  <si>
    <t>Cena [€]</t>
  </si>
  <si>
    <t>Sadzba [%]</t>
  </si>
  <si>
    <t>Kurz [Sk/€]</t>
  </si>
  <si>
    <t>Zisk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</si>
</sst>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-* #,##0.00\ &quot;Sk&quot;_-;\-* #,##0.00\ &quot;Sk&quot;_-;_-* &quot;-&quot;??\ &quot;Sk&quot;_-;_-@_-"/>
    <numFmt numFmtId="166" formatCode="0.00\ \€"/>
  </numFmts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"/>
      <family val="2"/>
    </font>
    <font>
      <sz val="10"/>
      <name val="Arial CE"/>
      <charset val="238"/>
    </font>
    <font>
      <b/>
      <sz val="10"/>
      <name val="Arial CE"/>
      <family val="2"/>
      <charset val="238"/>
    </font>
    <font>
      <sz val="10"/>
      <color indexed="10"/>
      <name val="Arial CE"/>
      <family val="2"/>
      <charset val="238"/>
    </font>
    <font>
      <b/>
      <i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</font>
    <font>
      <b/>
      <sz val="12"/>
      <name val="Arial"/>
      <family val="2"/>
    </font>
    <font>
      <i/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8"/>
      <name val="Arial"/>
      <family val="2"/>
      <charset val="238"/>
    </font>
    <font>
      <b/>
      <i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0"/>
      </patternFill>
    </fill>
    <fill>
      <patternFill patternType="solid">
        <fgColor indexed="22"/>
      </patternFill>
    </fill>
    <fill>
      <patternFill patternType="solid">
        <fgColor rgb="FFFFFF99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66FF3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38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2" fontId="0" fillId="0" borderId="0" xfId="0" applyNumberFormat="1"/>
    <xf numFmtId="0" fontId="2" fillId="5" borderId="0" xfId="0" applyFont="1" applyFill="1" applyAlignment="1">
      <alignment horizontal="center"/>
    </xf>
    <xf numFmtId="0" fontId="4" fillId="0" borderId="0" xfId="2"/>
    <xf numFmtId="9" fontId="0" fillId="0" borderId="0" xfId="4" applyFont="1" applyAlignment="1">
      <alignment horizontal="center"/>
    </xf>
    <xf numFmtId="0" fontId="5" fillId="0" borderId="0" xfId="2" applyFont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7" borderId="1" xfId="2" applyFont="1" applyFill="1" applyBorder="1"/>
    <xf numFmtId="0" fontId="5" fillId="0" borderId="1" xfId="2" applyFont="1" applyBorder="1" applyAlignment="1">
      <alignment horizontal="left" wrapText="1"/>
    </xf>
    <xf numFmtId="0" fontId="4" fillId="0" borderId="1" xfId="2" applyBorder="1" applyAlignment="1">
      <alignment horizontal="center"/>
    </xf>
    <xf numFmtId="0" fontId="4" fillId="6" borderId="1" xfId="2" applyFill="1" applyBorder="1" applyAlignment="1">
      <alignment horizontal="center"/>
    </xf>
    <xf numFmtId="0" fontId="4" fillId="0" borderId="1" xfId="2" applyBorder="1"/>
    <xf numFmtId="0" fontId="8" fillId="0" borderId="0" xfId="5" applyFont="1" applyAlignment="1">
      <alignment horizontal="center"/>
    </xf>
    <xf numFmtId="0" fontId="9" fillId="0" borderId="0" xfId="5" applyFont="1"/>
    <xf numFmtId="0" fontId="7" fillId="0" borderId="0" xfId="5"/>
    <xf numFmtId="0" fontId="7" fillId="8" borderId="0" xfId="5" applyFill="1"/>
    <xf numFmtId="0" fontId="5" fillId="0" borderId="0" xfId="2" applyFont="1"/>
    <xf numFmtId="2" fontId="4" fillId="0" borderId="0" xfId="2" applyNumberFormat="1"/>
    <xf numFmtId="2" fontId="5" fillId="0" borderId="0" xfId="2" applyNumberFormat="1" applyFont="1"/>
    <xf numFmtId="2" fontId="10" fillId="0" borderId="0" xfId="2" applyNumberFormat="1" applyFont="1"/>
    <xf numFmtId="2" fontId="4" fillId="8" borderId="1" xfId="2" applyNumberFormat="1" applyFill="1" applyBorder="1" applyAlignment="1">
      <alignment horizontal="center"/>
    </xf>
    <xf numFmtId="0" fontId="6" fillId="7" borderId="1" xfId="2" applyFont="1" applyFill="1" applyBorder="1" applyAlignment="1">
      <alignment horizontal="center"/>
    </xf>
    <xf numFmtId="0" fontId="4" fillId="12" borderId="1" xfId="2" applyFill="1" applyBorder="1"/>
    <xf numFmtId="0" fontId="6" fillId="6" borderId="1" xfId="2" applyFont="1" applyFill="1" applyBorder="1" applyAlignment="1">
      <alignment horizontal="left"/>
    </xf>
    <xf numFmtId="10" fontId="4" fillId="6" borderId="1" xfId="2" applyNumberFormat="1" applyFill="1" applyBorder="1" applyAlignment="1">
      <alignment horizontal="right"/>
    </xf>
    <xf numFmtId="166" fontId="0" fillId="6" borderId="1" xfId="3" applyNumberFormat="1" applyFont="1" applyFill="1" applyBorder="1" applyAlignment="1">
      <alignment horizontal="right"/>
    </xf>
    <xf numFmtId="166" fontId="4" fillId="6" borderId="1" xfId="2" applyNumberFormat="1" applyFill="1" applyBorder="1" applyAlignment="1">
      <alignment horizontal="right"/>
    </xf>
    <xf numFmtId="0" fontId="6" fillId="13" borderId="10" xfId="2" applyFont="1" applyFill="1" applyBorder="1" applyAlignment="1">
      <alignment horizontal="center"/>
    </xf>
    <xf numFmtId="0" fontId="6" fillId="14" borderId="11" xfId="2" applyFont="1" applyFill="1" applyBorder="1" applyAlignment="1">
      <alignment horizontal="center"/>
    </xf>
    <xf numFmtId="0" fontId="6" fillId="2" borderId="11" xfId="2" applyFont="1" applyFill="1" applyBorder="1" applyAlignment="1">
      <alignment horizontal="center"/>
    </xf>
    <xf numFmtId="0" fontId="6" fillId="15" borderId="11" xfId="2" applyFont="1" applyFill="1" applyBorder="1" applyAlignment="1">
      <alignment horizontal="center"/>
    </xf>
    <xf numFmtId="0" fontId="6" fillId="9" borderId="11" xfId="2" applyFont="1" applyFill="1" applyBorder="1" applyAlignment="1">
      <alignment horizontal="center"/>
    </xf>
    <xf numFmtId="0" fontId="6" fillId="16" borderId="12" xfId="2" applyFont="1" applyFill="1" applyBorder="1" applyAlignment="1">
      <alignment horizontal="center"/>
    </xf>
    <xf numFmtId="0" fontId="6" fillId="15" borderId="12" xfId="2" applyFont="1" applyFill="1" applyBorder="1" applyAlignment="1">
      <alignment horizontal="center"/>
    </xf>
    <xf numFmtId="0" fontId="6" fillId="9" borderId="18" xfId="2" applyFont="1" applyFill="1" applyBorder="1" applyAlignment="1">
      <alignment horizontal="center"/>
    </xf>
    <xf numFmtId="0" fontId="6" fillId="16" borderId="13" xfId="2" applyFont="1" applyFill="1" applyBorder="1" applyAlignment="1">
      <alignment horizontal="center"/>
    </xf>
    <xf numFmtId="0" fontId="6" fillId="16" borderId="5" xfId="2" applyFont="1" applyFill="1" applyBorder="1" applyAlignment="1">
      <alignment horizontal="center"/>
    </xf>
    <xf numFmtId="0" fontId="5" fillId="17" borderId="0" xfId="2" applyFont="1" applyFill="1" applyAlignment="1">
      <alignment horizontal="center"/>
    </xf>
    <xf numFmtId="0" fontId="5" fillId="15" borderId="1" xfId="2" applyFont="1" applyFill="1" applyBorder="1" applyAlignment="1">
      <alignment horizontal="center"/>
    </xf>
    <xf numFmtId="0" fontId="13" fillId="13" borderId="19" xfId="2" applyFont="1" applyFill="1" applyBorder="1"/>
    <xf numFmtId="0" fontId="4" fillId="14" borderId="20" xfId="2" applyFill="1" applyBorder="1"/>
    <xf numFmtId="165" fontId="0" fillId="2" borderId="20" xfId="3" applyFont="1" applyFill="1" applyBorder="1"/>
    <xf numFmtId="166" fontId="4" fillId="15" borderId="20" xfId="2" applyNumberFormat="1" applyFill="1" applyBorder="1"/>
    <xf numFmtId="166" fontId="4" fillId="9" borderId="20" xfId="2" applyNumberFormat="1" applyFill="1" applyBorder="1"/>
    <xf numFmtId="166" fontId="4" fillId="16" borderId="4" xfId="2" applyNumberFormat="1" applyFill="1" applyBorder="1"/>
    <xf numFmtId="166" fontId="4" fillId="15" borderId="4" xfId="2" applyNumberFormat="1" applyFill="1" applyBorder="1"/>
    <xf numFmtId="166" fontId="4" fillId="9" borderId="2" xfId="2" applyNumberFormat="1" applyFill="1" applyBorder="1"/>
    <xf numFmtId="166" fontId="4" fillId="16" borderId="21" xfId="2" applyNumberFormat="1" applyFill="1" applyBorder="1"/>
    <xf numFmtId="9" fontId="4" fillId="0" borderId="1" xfId="2" applyNumberFormat="1" applyBorder="1" applyAlignment="1">
      <alignment horizontal="center"/>
    </xf>
    <xf numFmtId="0" fontId="4" fillId="0" borderId="14" xfId="2" applyBorder="1" applyAlignment="1">
      <alignment horizontal="center"/>
    </xf>
    <xf numFmtId="0" fontId="13" fillId="13" borderId="6" xfId="2" applyFont="1" applyFill="1" applyBorder="1"/>
    <xf numFmtId="0" fontId="13" fillId="13" borderId="8" xfId="2" applyFont="1" applyFill="1" applyBorder="1"/>
    <xf numFmtId="0" fontId="6" fillId="12" borderId="10" xfId="2" applyFont="1" applyFill="1" applyBorder="1"/>
    <xf numFmtId="0" fontId="4" fillId="12" borderId="11" xfId="2" applyFill="1" applyBorder="1"/>
    <xf numFmtId="0" fontId="15" fillId="10" borderId="15" xfId="2" applyFont="1" applyFill="1" applyBorder="1" applyAlignment="1">
      <alignment horizontal="left"/>
    </xf>
    <xf numFmtId="0" fontId="16" fillId="10" borderId="16" xfId="2" applyFont="1" applyFill="1" applyBorder="1" applyAlignment="1">
      <alignment horizontal="center"/>
    </xf>
    <xf numFmtId="0" fontId="15" fillId="10" borderId="16" xfId="2" applyFont="1" applyFill="1" applyBorder="1" applyAlignment="1">
      <alignment horizontal="center"/>
    </xf>
    <xf numFmtId="0" fontId="15" fillId="10" borderId="17" xfId="2" applyFont="1" applyFill="1" applyBorder="1" applyAlignment="1">
      <alignment horizontal="center"/>
    </xf>
    <xf numFmtId="0" fontId="17" fillId="11" borderId="6" xfId="2" applyFont="1" applyFill="1" applyBorder="1" applyAlignment="1">
      <alignment horizontal="left"/>
    </xf>
    <xf numFmtId="1" fontId="4" fillId="0" borderId="1" xfId="2" applyNumberFormat="1" applyBorder="1" applyAlignment="1">
      <alignment horizontal="center"/>
    </xf>
    <xf numFmtId="2" fontId="6" fillId="8" borderId="7" xfId="2" applyNumberFormat="1" applyFont="1" applyFill="1" applyBorder="1" applyAlignment="1">
      <alignment horizontal="left"/>
    </xf>
    <xf numFmtId="0" fontId="17" fillId="11" borderId="22" xfId="2" applyFont="1" applyFill="1" applyBorder="1" applyAlignment="1">
      <alignment horizontal="left"/>
    </xf>
    <xf numFmtId="0" fontId="4" fillId="0" borderId="9" xfId="2" applyBorder="1" applyAlignment="1">
      <alignment horizontal="center"/>
    </xf>
    <xf numFmtId="1" fontId="4" fillId="0" borderId="9" xfId="2" applyNumberFormat="1" applyBorder="1" applyAlignment="1">
      <alignment horizontal="center"/>
    </xf>
    <xf numFmtId="0" fontId="6" fillId="0" borderId="0" xfId="2" applyFont="1"/>
    <xf numFmtId="0" fontId="4" fillId="0" borderId="0" xfId="2" applyAlignment="1">
      <alignment wrapText="1"/>
    </xf>
    <xf numFmtId="0" fontId="18" fillId="0" borderId="0" xfId="2" applyFont="1" applyAlignment="1">
      <alignment wrapText="1"/>
    </xf>
    <xf numFmtId="0" fontId="18" fillId="0" borderId="0" xfId="2" applyFont="1"/>
    <xf numFmtId="0" fontId="5" fillId="0" borderId="0" xfId="2" applyFont="1" applyAlignment="1">
      <alignment horizontal="right"/>
    </xf>
    <xf numFmtId="0" fontId="4" fillId="0" borderId="0" xfId="2" applyAlignment="1">
      <alignment horizontal="right"/>
    </xf>
    <xf numFmtId="0" fontId="5" fillId="7" borderId="2" xfId="2" applyFont="1" applyFill="1" applyBorder="1" applyAlignment="1">
      <alignment horizontal="center"/>
    </xf>
    <xf numFmtId="0" fontId="5" fillId="7" borderId="3" xfId="2" applyFont="1" applyFill="1" applyBorder="1" applyAlignment="1">
      <alignment horizontal="center"/>
    </xf>
    <xf numFmtId="0" fontId="5" fillId="7" borderId="4" xfId="2" applyFont="1" applyFill="1" applyBorder="1" applyAlignment="1">
      <alignment horizontal="center"/>
    </xf>
    <xf numFmtId="0" fontId="6" fillId="7" borderId="1" xfId="2" applyFont="1" applyFill="1" applyBorder="1" applyAlignment="1">
      <alignment horizontal="center"/>
    </xf>
    <xf numFmtId="0" fontId="4" fillId="0" borderId="1" xfId="2" applyBorder="1"/>
    <xf numFmtId="0" fontId="2" fillId="4" borderId="0" xfId="0" applyFont="1" applyFill="1" applyAlignment="1">
      <alignment horizontal="center"/>
    </xf>
    <xf numFmtId="0" fontId="14" fillId="0" borderId="0" xfId="2" applyFont="1"/>
    <xf numFmtId="0" fontId="18" fillId="0" borderId="0" xfId="2" applyFont="1" applyAlignment="1"/>
    <xf numFmtId="2" fontId="18" fillId="0" borderId="0" xfId="2" applyNumberFormat="1" applyFont="1" applyAlignment="1"/>
  </cellXfs>
  <cellStyles count="8">
    <cellStyle name="Comma [0]" xfId="6" xr:uid="{00000000-0005-0000-0000-000000000000}"/>
    <cellStyle name="Currency [0]" xfId="7" xr:uid="{00000000-0005-0000-0000-000001000000}"/>
    <cellStyle name="meny 2" xfId="3" xr:uid="{00000000-0005-0000-0000-000002000000}"/>
    <cellStyle name="Normal 2" xfId="1" xr:uid="{00000000-0005-0000-0000-000003000000}"/>
    <cellStyle name="Normálna" xfId="0" builtinId="0"/>
    <cellStyle name="normálne 2" xfId="2" xr:uid="{00000000-0005-0000-0000-000005000000}"/>
    <cellStyle name="normálne 3" xfId="5" xr:uid="{00000000-0005-0000-0000-000006000000}"/>
    <cellStyle name="percentá 2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</xdr:row>
      <xdr:rowOff>53340</xdr:rowOff>
    </xdr:from>
    <xdr:to>
      <xdr:col>20</xdr:col>
      <xdr:colOff>152400</xdr:colOff>
      <xdr:row>6</xdr:row>
      <xdr:rowOff>110490</xdr:rowOff>
    </xdr:to>
    <xdr:sp macro="" textlink="">
      <xdr:nvSpPr>
        <xdr:cNvPr id="3" name="BlokTextu 1">
          <a:extLst>
            <a:ext uri="{FF2B5EF4-FFF2-40B4-BE49-F238E27FC236}">
              <a16:creationId xmlns:a16="http://schemas.microsoft.com/office/drawing/2014/main" id="{1F18E8D7-CFDD-415F-B179-CC4F10AAB6B6}"/>
            </a:ext>
          </a:extLst>
        </xdr:cNvPr>
        <xdr:cNvSpPr txBox="1"/>
      </xdr:nvSpPr>
      <xdr:spPr>
        <a:xfrm>
          <a:off x="3939540" y="236220"/>
          <a:ext cx="2461260" cy="9715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Zadanie</a:t>
          </a:r>
        </a:p>
        <a:p>
          <a:r>
            <a:rPr lang="en-US" sz="1100"/>
            <a:t>Do bunky B2 vlo</a:t>
          </a:r>
          <a:r>
            <a:rPr lang="sk-SK" sz="1100"/>
            <a:t>ž</a:t>
          </a:r>
          <a:r>
            <a:rPr lang="en-US" sz="1100"/>
            <a:t>te vzorec, ktor</a:t>
          </a:r>
          <a:r>
            <a:rPr lang="sk-SK" sz="1100"/>
            <a:t>ý skopírujte</a:t>
          </a:r>
          <a:r>
            <a:rPr lang="sk-SK" sz="1100" baseline="0"/>
            <a:t> do všetkých ostatných tak,  aby bola vyplnená kompletne Malá násobilka</a:t>
          </a:r>
          <a:endParaRPr lang="sk-S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0</xdr:rowOff>
    </xdr:from>
    <xdr:to>
      <xdr:col>12</xdr:col>
      <xdr:colOff>130437</xdr:colOff>
      <xdr:row>7</xdr:row>
      <xdr:rowOff>897</xdr:rowOff>
    </xdr:to>
    <xdr:sp macro="" textlink="">
      <xdr:nvSpPr>
        <xdr:cNvPr id="3" name="BlokTextu 1">
          <a:extLst>
            <a:ext uri="{FF2B5EF4-FFF2-40B4-BE49-F238E27FC236}">
              <a16:creationId xmlns:a16="http://schemas.microsoft.com/office/drawing/2014/main" id="{6DA1A41A-759E-4419-BFA0-22D4E0E36CBF}"/>
            </a:ext>
          </a:extLst>
        </xdr:cNvPr>
        <xdr:cNvSpPr txBox="1"/>
      </xdr:nvSpPr>
      <xdr:spPr>
        <a:xfrm>
          <a:off x="4107180" y="167640"/>
          <a:ext cx="3521337" cy="100673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Zadanie</a:t>
          </a:r>
        </a:p>
        <a:p>
          <a:r>
            <a:rPr lang="sk-SK" sz="1100"/>
            <a:t>V jednotlivých riadkoch a stĺpcoch</a:t>
          </a:r>
          <a:r>
            <a:rPr lang="sk-SK" sz="1100" baseline="0"/>
            <a:t> divízií treba vypočítať sumy a nakoniec treba vypočítať sumy súm z riadkov a stĺpcov. Táto úloha je zameraná na použitie funkcie </a:t>
          </a:r>
          <a:r>
            <a:rPr lang="sk-SK" sz="1100" i="1" baseline="0"/>
            <a:t>SUM() </a:t>
          </a:r>
          <a:r>
            <a:rPr lang="sk-SK" sz="1100" baseline="0"/>
            <a:t>a na využitie možností, ktorá táto funkcia ponúka</a:t>
          </a:r>
          <a:endParaRPr lang="sk-S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60960</xdr:rowOff>
    </xdr:from>
    <xdr:to>
      <xdr:col>11</xdr:col>
      <xdr:colOff>144780</xdr:colOff>
      <xdr:row>6</xdr:row>
      <xdr:rowOff>15240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C9BA29A3-02DC-413F-942C-0351476EC602}"/>
            </a:ext>
          </a:extLst>
        </xdr:cNvPr>
        <xdr:cNvSpPr txBox="1"/>
      </xdr:nvSpPr>
      <xdr:spPr>
        <a:xfrm>
          <a:off x="3512820" y="228600"/>
          <a:ext cx="3505200" cy="79248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Zadanie</a:t>
          </a:r>
        </a:p>
        <a:p>
          <a:r>
            <a:rPr lang="sk-SK" sz="1100"/>
            <a:t>Vypočítajte sumu jednotlivých výrobkov (</a:t>
          </a:r>
          <a:r>
            <a:rPr lang="sk-SK" sz="1100">
              <a:solidFill>
                <a:srgbClr val="FF0000"/>
              </a:solidFill>
            </a:rPr>
            <a:t>Mlieko</a:t>
          </a:r>
          <a:r>
            <a:rPr lang="sk-SK" sz="1100"/>
            <a:t>, </a:t>
          </a:r>
          <a:r>
            <a:rPr lang="sk-SK" sz="1100">
              <a:solidFill>
                <a:srgbClr val="FF0000"/>
              </a:solidFill>
            </a:rPr>
            <a:t>Chlieb</a:t>
          </a:r>
          <a:r>
            <a:rPr lang="sk-SK" sz="1100"/>
            <a:t>,</a:t>
          </a:r>
          <a:r>
            <a:rPr lang="sk-SK" sz="1100" baseline="0"/>
            <a:t> </a:t>
          </a:r>
          <a:r>
            <a:rPr lang="sk-SK" sz="1100" baseline="0">
              <a:solidFill>
                <a:srgbClr val="FF0000"/>
              </a:solidFill>
            </a:rPr>
            <a:t>Maslo</a:t>
          </a:r>
          <a:r>
            <a:rPr lang="sk-SK" sz="1100" baseline="0"/>
            <a:t> a </a:t>
          </a:r>
          <a:r>
            <a:rPr lang="sk-SK" sz="1100" baseline="0">
              <a:solidFill>
                <a:srgbClr val="FF0000"/>
              </a:solidFill>
            </a:rPr>
            <a:t>Jogurt</a:t>
          </a:r>
          <a:r>
            <a:rPr lang="sk-SK" sz="1100"/>
            <a:t>) od jednotlivých</a:t>
          </a:r>
          <a:r>
            <a:rPr lang="sk-SK" sz="1100" baseline="0"/>
            <a:t> zákazníkov uvedených v hárkoch Meciar, Kovac, Liska, Zajac a Suster.</a:t>
          </a:r>
          <a:endParaRPr lang="sk-S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97155</xdr:colOff>
      <xdr:row>1</xdr:row>
      <xdr:rowOff>53340</xdr:rowOff>
    </xdr:from>
    <xdr:to>
      <xdr:col>26</xdr:col>
      <xdr:colOff>243840</xdr:colOff>
      <xdr:row>19</xdr:row>
      <xdr:rowOff>15240</xdr:rowOff>
    </xdr:to>
    <xdr:sp macro="" textlink="">
      <xdr:nvSpPr>
        <xdr:cNvPr id="3" name="BlokTextu 1">
          <a:extLst>
            <a:ext uri="{FF2B5EF4-FFF2-40B4-BE49-F238E27FC236}">
              <a16:creationId xmlns:a16="http://schemas.microsoft.com/office/drawing/2014/main" id="{01E076E3-F5E4-4D90-BB06-760913F55FA4}"/>
            </a:ext>
          </a:extLst>
        </xdr:cNvPr>
        <xdr:cNvSpPr txBox="1"/>
      </xdr:nvSpPr>
      <xdr:spPr>
        <a:xfrm>
          <a:off x="7473315" y="220980"/>
          <a:ext cx="6608445" cy="3238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stĺpci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Sadzba DPH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sa až po vložení údaju do stĺpca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Množstvo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automaticky zobrazí hodnota DPH v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%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, definovaná v stĺpci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Údaj</a:t>
          </a:r>
          <a:endParaRPr lang="sk-S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stĺpci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DPH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sa až po vložení do stĺpca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Množstvo a Cena/kus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automaticky vypočíta DPH na základe vzorca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DPH = Množstvo*Cena_kus*Sadzba_DPH</a:t>
          </a:r>
          <a:endParaRPr lang="sk-S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stĺpci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Cena s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DPH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sa po vložení do stĺpca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DPH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automaticky vypočíta cena na základe vzorca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Cena s DPH = Množstvo*Cena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_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kus+DPH</a:t>
          </a:r>
          <a:endParaRPr lang="sk-S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riadku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Celkom k úhrade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vložte súčet stĺpca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Cena s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DPH </a:t>
          </a:r>
          <a:endParaRPr lang="sk-S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riadku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bez DPH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vložte rozdiel riadkov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Celkom k úhrade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a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DPH</a:t>
          </a:r>
          <a:endParaRPr lang="sk-S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riadku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DPH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vložte súčet stĺpca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DPH</a:t>
          </a:r>
        </a:p>
        <a:p>
          <a:pPr lvl="0"/>
          <a:r>
            <a:rPr lang="sk-SK" sz="1100" b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sk-SK" sz="1100" b="0">
              <a:solidFill>
                <a:srgbClr val="FF0000"/>
              </a:solidFill>
              <a:latin typeface="+mn-lt"/>
              <a:ea typeface="+mn-ea"/>
              <a:cs typeface="+mn-cs"/>
            </a:rPr>
            <a:t>v</a:t>
          </a:r>
          <a:r>
            <a:rPr lang="sk-SK" sz="1100" b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stĺpci </a:t>
          </a:r>
          <a:r>
            <a:rPr lang="sk-SK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Množstvo</a:t>
          </a:r>
          <a:r>
            <a:rPr lang="sk-SK" sz="1100" b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treba vygenerovať celé náhodné čísla od -100:100 (musí to fungovať aj pre nulovú hodnotu)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v</a:t>
          </a:r>
          <a:r>
            <a:rPr lang="sk-SK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stĺpci </a:t>
          </a:r>
          <a:r>
            <a:rPr lang="sk-SK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Cena/kus</a:t>
          </a:r>
          <a:r>
            <a:rPr lang="sk-SK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treba vygenerovať celé náhodné čísla od 100-1000 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sk-SK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€/kus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sk-SK" sz="1100" b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 stĺpci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sk-SK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opis</a:t>
          </a:r>
          <a:r>
            <a:rPr lang="sk-SK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sa má nachádzať: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Množstvo 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 50    - </a:t>
          </a:r>
          <a:r>
            <a:rPr lang="sk-SK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príliš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</a:t>
          </a:r>
          <a:r>
            <a:rPr lang="sk-SK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ľa</a:t>
          </a:r>
          <a:endParaRPr lang="en-GB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Množstvo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0      -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veľa</a:t>
          </a:r>
          <a:endParaRPr lang="en-GB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Množstvo = 0  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žiadny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Množstvo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-50   -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málo</a:t>
          </a:r>
          <a:endParaRPr lang="en-GB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Množstvo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-50 -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príliš málo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endParaRPr lang="sk-S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sk-S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</xdr:row>
      <xdr:rowOff>22860</xdr:rowOff>
    </xdr:from>
    <xdr:to>
      <xdr:col>14</xdr:col>
      <xdr:colOff>114300</xdr:colOff>
      <xdr:row>10</xdr:row>
      <xdr:rowOff>22860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A899DCCC-45C7-4B8D-A6CC-809B37A418D3}"/>
            </a:ext>
          </a:extLst>
        </xdr:cNvPr>
        <xdr:cNvSpPr txBox="1"/>
      </xdr:nvSpPr>
      <xdr:spPr>
        <a:xfrm>
          <a:off x="5006340" y="190500"/>
          <a:ext cx="4084320" cy="150876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Jednotlivým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študentom treba priradiť známky z tabuľky Pravidlá. Táto tabuľka hovorí, že ak daný študent dosiahne:</a:t>
          </a:r>
        </a:p>
        <a:p>
          <a:pPr lvl="0"/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Hodnotenie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väčšie ako 89, tak dostane známku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Hodnotenie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väčšie ako 79, tak dostane známku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Hodnotenie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väčšie ako 69, tak dostane známku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Hodnotenie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väčšie ako 59, tak dostane známku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en-GB" b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Hodnotenie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menšie alebo rovné 59, tak dostane známku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k-SK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endParaRPr lang="sk-S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sk-SK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1</xdr:row>
      <xdr:rowOff>15240</xdr:rowOff>
    </xdr:from>
    <xdr:to>
      <xdr:col>17</xdr:col>
      <xdr:colOff>449580</xdr:colOff>
      <xdr:row>12</xdr:row>
      <xdr:rowOff>30480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402E0A1E-5F7F-4ACA-ACDC-382EADE5A269}"/>
            </a:ext>
          </a:extLst>
        </xdr:cNvPr>
        <xdr:cNvSpPr txBox="1"/>
      </xdr:nvSpPr>
      <xdr:spPr>
        <a:xfrm>
          <a:off x="8801100" y="198120"/>
          <a:ext cx="4594860" cy="22098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Jednotlivým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študentom treba spriemerovať známky z jednotlivých písomiek (hárky: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Písomka1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Písomka2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Písomka3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Následne treba uzavrieť známky podľa danej stupnice:</a:t>
          </a:r>
          <a:b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-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</a:p>
        <a:p>
          <a:pPr lvl="0"/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-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83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endParaRPr lang="en-GB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-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74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endParaRPr lang="en-GB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-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65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endParaRPr lang="en-GB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-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56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endParaRPr lang="en-GB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-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56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FX</a:t>
          </a:r>
          <a:endParaRPr lang="sk-SK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N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ásledne ak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daný študent nedostal zo žiadného premetu horšiu známku ako 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E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tak môže 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pokračovať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inak musí 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opakovať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ročník.</a:t>
          </a:r>
          <a:endParaRPr lang="sk-S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sk-SK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168728</xdr:colOff>
      <xdr:row>10</xdr:row>
      <xdr:rowOff>166552</xdr:rowOff>
    </xdr:from>
    <xdr:to>
      <xdr:col>7</xdr:col>
      <xdr:colOff>900248</xdr:colOff>
      <xdr:row>25</xdr:row>
      <xdr:rowOff>47897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5C5A4842-97C5-45EF-A322-8C1089D3F8C5}"/>
            </a:ext>
          </a:extLst>
        </xdr:cNvPr>
        <xdr:cNvSpPr txBox="1"/>
      </xdr:nvSpPr>
      <xdr:spPr>
        <a:xfrm>
          <a:off x="168728" y="1987732"/>
          <a:ext cx="8503920" cy="239594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stĺpci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Zisk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za kus </a:t>
          </a:r>
          <a:r>
            <a:rPr lang="en-GB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sa vypočíta hodnota podľa vzorca 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Zisk za kus</a:t>
          </a:r>
          <a:r>
            <a:rPr lang="en-GB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en-GB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=</a:t>
          </a:r>
          <a:r>
            <a:rPr lang="en-GB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Nakupna cena za kus</a:t>
          </a:r>
          <a:r>
            <a:rPr lang="en-GB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[Sk]/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Kurz [Sk/€]*Zisk</a:t>
          </a:r>
          <a:r>
            <a:rPr lang="en-GB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[%]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stĺpci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Cena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za kus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 vypočíta hodnota podľa vzorca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Cena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za kus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Nakupna cena za kus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[Sk]/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Kurz [Sk/€]</a:t>
          </a:r>
          <a:endParaRPr lang="sk-SK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stĺpci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Cena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za kus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 DPH [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 vypočíta hodnota podľa vzorca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Cena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za kus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 DPH [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Nakupna cena za kus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[Sk]/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Kurz [Sk/€]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Nakupna cena za kus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[Sk]/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Kurz [Sk/€]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*Sadzba [%]</a:t>
          </a:r>
          <a:endParaRPr lang="en-GB">
            <a:effectLst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stĺpci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Zisk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 vypočíta hodnota podľa vzorca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Zisk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Nakupna cena za kus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[Sk]/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Kurz [Sk/€]*Zisk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[%]*Po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čet kusov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ak je zadaná hodnota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Počet kusov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 konkrétne auto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stĺpci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Cena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 vypočíta hodnota podľa vzorca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Cena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Nakupna cena za kus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[Sk]/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Kurz [Sk/€]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*Po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čet kusov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ak je zadaná hodnota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Počet kusov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 konkrétne auto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stĺpci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Cena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 DPH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 vypočíta hodnota podľa vzorca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Cena s DPH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Nakupna cena za kus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[Sk]/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Kurz [Sk/€]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*Po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čet kusov + Nakupna cena za kus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[Sk]/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Kurz [Sk/€]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*Po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čet kusov*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Sadzba [%]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ak je zadaná hodnota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Počet kusov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 konkrétne auto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 riadku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Spolu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 vypočíta suma z jednotlivých stĺpcov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v</a:t>
          </a:r>
          <a:r>
            <a:rPr lang="sk-SK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stĺpci </a:t>
          </a:r>
          <a:r>
            <a:rPr lang="sk-SK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Počet kusov </a:t>
          </a:r>
          <a:r>
            <a:rPr lang="sk-SK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treba vygenerovať celé náhodné čísla od 1-100</a:t>
          </a:r>
          <a:endParaRPr lang="en-GB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0</xdr:row>
      <xdr:rowOff>190501</xdr:rowOff>
    </xdr:from>
    <xdr:to>
      <xdr:col>14</xdr:col>
      <xdr:colOff>541020</xdr:colOff>
      <xdr:row>6</xdr:row>
      <xdr:rowOff>167640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FA5B42E7-F58C-4A6F-B107-C561AAD1E474}"/>
            </a:ext>
          </a:extLst>
        </xdr:cNvPr>
        <xdr:cNvSpPr txBox="1"/>
      </xdr:nvSpPr>
      <xdr:spPr>
        <a:xfrm>
          <a:off x="6233160" y="190501"/>
          <a:ext cx="3970020" cy="10210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jednotlivým študentom vypočítajte priemernú známku z daných testov (Test č.1, 2, 3 a 4). Následne použite vhodné logické funkcie, ktoré určia, či daný študent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prospel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(ak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priemer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absencia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alebo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neprospel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stubask-my.sharepoint.com/personal/xmojtom1_stuba_sk/Documents/Teaching/Information_technologies_I/Prednaska_2/www/ei_norman/data_norman/20140816/data1/DCT%20Sediment_individual%20data_IRSA_Protected_16August2014.xlsx?1D1BF494" TargetMode="External"/><Relationship Id="rId1" Type="http://schemas.openxmlformats.org/officeDocument/2006/relationships/externalLinkPath" Target="file:///1D1BF494/DCT%20Sediment_individual%20data_IRSA_Protected_16August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ata source"/>
      <sheetName val="Analytical method"/>
      <sheetName val="Analysis - sediments"/>
      <sheetName val="Drop-down lists"/>
      <sheetName val="List of ES_Aug11_updated_Jan1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E8" t="str">
            <v>(1-Hydroxy-iso-propyl)acetophenone</v>
          </cell>
        </row>
        <row r="9">
          <cell r="E9" t="str">
            <v>1,1,1,3,3-Pentachloropropanone</v>
          </cell>
        </row>
        <row r="10">
          <cell r="E10" t="str">
            <v>1,1,1,3-Tetrachloropropanone</v>
          </cell>
        </row>
        <row r="11">
          <cell r="E11" t="str">
            <v>1,1,1-Trichloro-2,2-dihydroxyethane (Chloral hydrate)</v>
          </cell>
        </row>
        <row r="12">
          <cell r="E12" t="str">
            <v>1,1,2-Trichloroethane</v>
          </cell>
        </row>
        <row r="13">
          <cell r="E13" t="str">
            <v>1,1,3,3-Tetrachloropropanone</v>
          </cell>
        </row>
        <row r="14">
          <cell r="E14" t="str">
            <v>1,1,3-Trichloropropanone</v>
          </cell>
        </row>
        <row r="15">
          <cell r="E15" t="str">
            <v>1,1-Dibromopropanone</v>
          </cell>
        </row>
        <row r="16">
          <cell r="E16" t="str">
            <v>1,1-Dichloro-2,2-diethoxyethane</v>
          </cell>
        </row>
        <row r="17">
          <cell r="E17" t="str">
            <v>1,1-Dimethyl-2-phenethylacetate</v>
          </cell>
        </row>
        <row r="18">
          <cell r="E18" t="str">
            <v>1,2,3-Benzotriazole</v>
          </cell>
        </row>
        <row r="19">
          <cell r="E19" t="str">
            <v>1,2,3-Trichloropropene (TRCP)</v>
          </cell>
        </row>
        <row r="20">
          <cell r="E20" t="str">
            <v>1,2,3-Trimethyl-1H-indene</v>
          </cell>
        </row>
        <row r="21">
          <cell r="E21" t="str">
            <v>1,2,5,6,9,10-Hexabromocyclododecane (HBCD) (5 isomers - alpha to epsilon)</v>
          </cell>
        </row>
        <row r="22">
          <cell r="E22" t="str">
            <v>1,3,3-Trimethyl-2-oxoindol</v>
          </cell>
        </row>
        <row r="23">
          <cell r="E23" t="str">
            <v>1,3,4,6,7,8-hexahydro-4,6,6,7,8,8-hexamethylin-deno[5,6-c]pyran (Galaxolide)</v>
          </cell>
        </row>
        <row r="24">
          <cell r="E24" t="str">
            <v>1,3-Bis(1,1-dimethylethyl)-benzene</v>
          </cell>
        </row>
        <row r="25">
          <cell r="E25" t="str">
            <v>1,3-Dichloroketone</v>
          </cell>
        </row>
        <row r="26">
          <cell r="E26" t="str">
            <v>1,3-Dichloropropene</v>
          </cell>
        </row>
        <row r="27">
          <cell r="E27" t="str">
            <v>1,3-Dinitropyrene</v>
          </cell>
        </row>
        <row r="28">
          <cell r="E28" t="str">
            <v>1,4-Bis(phenylmethyl) benzene</v>
          </cell>
        </row>
        <row r="29">
          <cell r="E29" t="str">
            <v>1,4-Dichlorobenzene</v>
          </cell>
        </row>
        <row r="30">
          <cell r="E30" t="str">
            <v>1,6-Dinitropyrene</v>
          </cell>
        </row>
        <row r="31">
          <cell r="E31" t="str">
            <v>1,8-Dinitropyrene</v>
          </cell>
        </row>
        <row r="32">
          <cell r="E32" t="str">
            <v>10:2 FTOH</v>
          </cell>
        </row>
        <row r="33">
          <cell r="E33" t="str">
            <v>12:2 FTOH</v>
          </cell>
        </row>
        <row r="34">
          <cell r="E34" t="str">
            <v>17-alpha-Estradiol</v>
          </cell>
        </row>
        <row r="35">
          <cell r="E35" t="str">
            <v>17-alpha-Ethinylestradiol</v>
          </cell>
        </row>
        <row r="36">
          <cell r="E36" t="str">
            <v>17-beta-Estradiol</v>
          </cell>
        </row>
        <row r="37">
          <cell r="E37" t="str">
            <v>1-Decanol</v>
          </cell>
        </row>
        <row r="38">
          <cell r="E38" t="str">
            <v>1H-Indole</v>
          </cell>
        </row>
        <row r="39">
          <cell r="E39" t="str">
            <v>1-Hydroxy Ibuprofen</v>
          </cell>
        </row>
        <row r="40">
          <cell r="E40" t="str">
            <v>1-Octanol</v>
          </cell>
        </row>
        <row r="41">
          <cell r="E41" t="str">
            <v>1-Phenyl-1,3,3-trimethylindane</v>
          </cell>
        </row>
        <row r="42">
          <cell r="E42" t="str">
            <v>2-(2-(4-Nonylphenoxy)ethoxy)acetic acid (NPE2C)</v>
          </cell>
        </row>
        <row r="43">
          <cell r="E43" t="str">
            <v>2-(2-Naphthalenyl)benzothiophene</v>
          </cell>
        </row>
        <row r="44">
          <cell r="E44" t="str">
            <v>2-(Methylthio)benzothiazol</v>
          </cell>
        </row>
        <row r="45">
          <cell r="E45" t="str">
            <v>2-(N-ethylperfluorooctanesulfonamido)-ethyl alcohol (N-Et-FOSE)</v>
          </cell>
        </row>
        <row r="46">
          <cell r="E46" t="str">
            <v>2-(N-methylperfluorooctanesulfonamido)-ethyl alcohol (N-Me-FOSE)</v>
          </cell>
        </row>
        <row r="47">
          <cell r="E47" t="str">
            <v>2,2',3,3',4,4',5,5',6,6'-Decabromodiphenyl ether (BDE-209)</v>
          </cell>
        </row>
        <row r="48">
          <cell r="E48" t="str">
            <v>2,2',3,3',4,4',5,5',6-Nonabromodiphenylether (BDE-206)</v>
          </cell>
        </row>
        <row r="49">
          <cell r="E49" t="str">
            <v>2,2',3,4,4',5',6-Heptabromodiphenyl ether (BDE-183)</v>
          </cell>
        </row>
        <row r="50">
          <cell r="E50" t="str">
            <v>2,2',4,4',5,5'-Hexabromodiphenyl ether (BDE-153)</v>
          </cell>
        </row>
        <row r="51">
          <cell r="E51" t="str">
            <v>2,2',4,4',5,6'-Hexabromodiphenyl ether (BDE-154)</v>
          </cell>
        </row>
        <row r="52">
          <cell r="E52" t="str">
            <v>2,2',4,4'-Tetrabromodiphenyl ether (BDE-47)</v>
          </cell>
        </row>
        <row r="53">
          <cell r="E53" t="str">
            <v>2,2',4,5'-Tetrabromodiphenylether (BDE-49)</v>
          </cell>
        </row>
        <row r="54">
          <cell r="E54" t="str">
            <v>2,2-Dichloroacetamide</v>
          </cell>
        </row>
        <row r="55">
          <cell r="E55" t="str">
            <v>2,3,4,6-Tetrachlorophenol</v>
          </cell>
        </row>
        <row r="56">
          <cell r="E56" t="str">
            <v>2,3,4-Trichloroaniline</v>
          </cell>
        </row>
        <row r="57">
          <cell r="E57" t="str">
            <v>2,3,5-Tribromopyrrole</v>
          </cell>
        </row>
        <row r="58">
          <cell r="E58" t="str">
            <v>2,3-Diethyl-2,3-dimethylsuccinonitrile</v>
          </cell>
        </row>
        <row r="59">
          <cell r="E59" t="str">
            <v>2,3-Dihydro-1-methyl-1H-indol</v>
          </cell>
        </row>
        <row r="60">
          <cell r="E60" t="str">
            <v>2,4 D</v>
          </cell>
        </row>
        <row r="61">
          <cell r="E61" t="str">
            <v>2,4,4'-tribromodiphenylether (BDE-28)</v>
          </cell>
        </row>
        <row r="62">
          <cell r="E62" t="str">
            <v>2,4,5-Trichlorophenol</v>
          </cell>
        </row>
        <row r="63">
          <cell r="E63" t="str">
            <v>2,4,6-Tribromoanisole</v>
          </cell>
        </row>
        <row r="64">
          <cell r="E64" t="str">
            <v>2,4,6-Tribromophenol</v>
          </cell>
        </row>
        <row r="65">
          <cell r="E65" t="str">
            <v>2,4,6-Trichloroanisole</v>
          </cell>
        </row>
        <row r="66">
          <cell r="E66" t="str">
            <v>2,4,6-Trichlorophenol</v>
          </cell>
        </row>
        <row r="67">
          <cell r="E67" t="str">
            <v>2,4-Dibromoanisole</v>
          </cell>
        </row>
        <row r="68">
          <cell r="E68" t="str">
            <v>2,4-Dibromophenol</v>
          </cell>
        </row>
        <row r="69">
          <cell r="E69" t="str">
            <v>2,4-Dichloroanisole</v>
          </cell>
        </row>
        <row r="70">
          <cell r="E70" t="str">
            <v>2,4-Dichlorophenol</v>
          </cell>
        </row>
        <row r="71">
          <cell r="E71" t="str">
            <v>2,4-Dihydroxybenzophenone</v>
          </cell>
        </row>
        <row r="72">
          <cell r="E72" t="str">
            <v>2,4-Dinitrophenol (DNP)</v>
          </cell>
        </row>
        <row r="73">
          <cell r="E73" t="str">
            <v>2,6-Dichloroanisole</v>
          </cell>
        </row>
        <row r="74">
          <cell r="E74" t="str">
            <v>2,6-Diethoxytetrahydropyran</v>
          </cell>
        </row>
        <row r="75">
          <cell r="E75" t="str">
            <v>2,6-Di-tert-butyl-4-hydroxy-4-methyl-2,5-cyclohexadien-1-one</v>
          </cell>
        </row>
        <row r="76">
          <cell r="E76" t="str">
            <v>2,6-Di-tert-butylphenol</v>
          </cell>
        </row>
        <row r="77">
          <cell r="E77" t="str">
            <v>2,6-Di-tert-butylquinone</v>
          </cell>
        </row>
        <row r="78">
          <cell r="E78" t="str">
            <v>2-[(2-Chlorophenyl)amino]benzaldehyde</v>
          </cell>
        </row>
        <row r="79">
          <cell r="E79" t="str">
            <v>2-[2-[4-(1,1,3,3-tetramethylbutyl)phenoxy]ethoxy]ethanol / 4-Octylphenol di-ethoxylate (OPE2O)</v>
          </cell>
        </row>
        <row r="80">
          <cell r="E80" t="str">
            <v>2-[4-(1,1,3,3-tetramethylbutyl)phenoxy]ethanol 
/  4-Octylphenol mono-ethoxylate (OPE1O)</v>
          </cell>
        </row>
        <row r="81">
          <cell r="E81" t="str">
            <v>2-Acetylacetophenone</v>
          </cell>
        </row>
        <row r="82">
          <cell r="E82" t="str">
            <v>2-Aminobenzimidazole</v>
          </cell>
        </row>
        <row r="83">
          <cell r="E83" t="str">
            <v>2-Bromoanisole</v>
          </cell>
        </row>
        <row r="84">
          <cell r="E84" t="str">
            <v>2-Bromophenol</v>
          </cell>
        </row>
        <row r="85">
          <cell r="E85" t="str">
            <v>2-Chloroacetamide</v>
          </cell>
        </row>
        <row r="86">
          <cell r="E86" t="str">
            <v>2-Chlorophenol</v>
          </cell>
        </row>
        <row r="87">
          <cell r="E87" t="str">
            <v>2-Ethylhexanoic acid 2-ethylhexyl ester</v>
          </cell>
        </row>
        <row r="88">
          <cell r="E88" t="str">
            <v>2-Ethylthioacetic acid ethylester</v>
          </cell>
        </row>
        <row r="89">
          <cell r="E89" t="str">
            <v>2-Hydroxy Ibuprofen</v>
          </cell>
        </row>
        <row r="90">
          <cell r="E90" t="str">
            <v>2-Mercapto-benzothiazole</v>
          </cell>
        </row>
        <row r="91">
          <cell r="E91" t="str">
            <v>2-Methyl-1-phenylpropan-2-ol</v>
          </cell>
        </row>
        <row r="92">
          <cell r="E92" t="str">
            <v>2-Methylanthraquinone</v>
          </cell>
        </row>
        <row r="93">
          <cell r="E93" t="str">
            <v>2-Methylthioacetic acid</v>
          </cell>
        </row>
        <row r="94">
          <cell r="E94" t="str">
            <v>2-Methylthioacetic acid ethylester</v>
          </cell>
        </row>
        <row r="95">
          <cell r="E95" t="str">
            <v>2-Nitrophenol</v>
          </cell>
        </row>
        <row r="96">
          <cell r="E96" t="str">
            <v>3-(Bromo-4-methoxyphenyl)propionic acid</v>
          </cell>
        </row>
        <row r="97">
          <cell r="E97" t="str">
            <v>3,5-Di-tert-butyl-4-hydroxyacetophenone</v>
          </cell>
        </row>
        <row r="98">
          <cell r="E98" t="str">
            <v>3-Chloroaniline</v>
          </cell>
        </row>
        <row r="99">
          <cell r="E99" t="str">
            <v>3-Methylthiopropionic acid</v>
          </cell>
        </row>
        <row r="100">
          <cell r="E100" t="str">
            <v>3-Nitrobenzanthrone</v>
          </cell>
        </row>
        <row r="101">
          <cell r="E101" t="str">
            <v>4-(4-chloro-o-tolyloxy) butyric acid (2,4-mcpb)</v>
          </cell>
        </row>
        <row r="102">
          <cell r="E102" t="str">
            <v>4,4′-DDA</v>
          </cell>
        </row>
        <row r="103">
          <cell r="E103" t="str">
            <v>4,4′-DDMS</v>
          </cell>
        </row>
        <row r="104">
          <cell r="E104" t="str">
            <v>4,4′-DDNU</v>
          </cell>
        </row>
        <row r="105">
          <cell r="E105" t="str">
            <v>4,4′-DDOH</v>
          </cell>
        </row>
        <row r="106">
          <cell r="E106" t="str">
            <v>4,4′-Dichlorobenzophenone (p,p'-DBP)</v>
          </cell>
        </row>
        <row r="107">
          <cell r="E107" t="str">
            <v>4:2 FTOH</v>
          </cell>
        </row>
        <row r="108">
          <cell r="E108" t="str">
            <v>4-Bromo-2-chlorophenol</v>
          </cell>
        </row>
        <row r="109">
          <cell r="E109" t="str">
            <v>4-Bromoanisole</v>
          </cell>
        </row>
        <row r="110">
          <cell r="E110" t="str">
            <v>4-Bromophenol</v>
          </cell>
        </row>
        <row r="111">
          <cell r="E111" t="str">
            <v>4-Chloro-2-(trifluoromethyl)aniline</v>
          </cell>
        </row>
        <row r="112">
          <cell r="E112" t="str">
            <v>4-Chloroaniline</v>
          </cell>
        </row>
        <row r="113">
          <cell r="E113" t="str">
            <v>4-Chlorophenol</v>
          </cell>
        </row>
        <row r="114">
          <cell r="E114" t="str">
            <v>4-iso-Propenylacetophenone</v>
          </cell>
        </row>
        <row r="115">
          <cell r="E115" t="str">
            <v>4-iso-Propylacetophenone</v>
          </cell>
        </row>
        <row r="116">
          <cell r="E116" t="str">
            <v>4-Methyl-1H-benzotriazole</v>
          </cell>
        </row>
        <row r="117">
          <cell r="E117" t="str">
            <v>4-Methylbenzylidene camphor</v>
          </cell>
        </row>
        <row r="118">
          <cell r="E118" t="str">
            <v>4-Methyl-phenanthrene</v>
          </cell>
        </row>
        <row r="119">
          <cell r="E119" t="str">
            <v>4-Nonylphenol di-ethoxylate / 2-(2-(4-Nonylphenoxy)ethoxy)ethanol (NPE2O group)</v>
          </cell>
        </row>
        <row r="120">
          <cell r="E120" t="str">
            <v>4-Nonylphenol mono-ethoxylate (NPE1O group)</v>
          </cell>
        </row>
        <row r="121">
          <cell r="E121" t="str">
            <v>4-Nonylphenoxy acetic acid (NPE1C)</v>
          </cell>
        </row>
        <row r="122">
          <cell r="E122" t="str">
            <v>4-Octylphenoxy acetic acid (OPE1C)</v>
          </cell>
        </row>
        <row r="123">
          <cell r="E123" t="str">
            <v>4-Octylphenoxyethoxy acetic acid (OPE2C)</v>
          </cell>
        </row>
        <row r="124">
          <cell r="E124" t="str">
            <v>4-Oxoisophorone</v>
          </cell>
        </row>
        <row r="125">
          <cell r="E125" t="str">
            <v>4-tert-Butylcyclohexanol (2 isomers)</v>
          </cell>
        </row>
        <row r="126">
          <cell r="E126" t="str">
            <v>4-tert-Butylcyclohexanone (2 isomers)</v>
          </cell>
        </row>
        <row r="127">
          <cell r="E127" t="str">
            <v>4-tert-Butylphenol</v>
          </cell>
        </row>
        <row r="128">
          <cell r="E128" t="str">
            <v>5,6-Dimethyl-1H-benzotriazole</v>
          </cell>
        </row>
        <row r="129">
          <cell r="E129" t="str">
            <v>5-Methyl-1H-benzotriazole (5-Tolyltriazole)</v>
          </cell>
        </row>
        <row r="130">
          <cell r="E130" t="str">
            <v>6:2 Fluorotelomer sulfonate (6:2 FTS) (anion)</v>
          </cell>
        </row>
        <row r="131">
          <cell r="E131" t="str">
            <v>6:2 FTOH</v>
          </cell>
        </row>
        <row r="132">
          <cell r="E132" t="str">
            <v>6-Deisopropylatrazine / 1,3,5-Triazine-2,4-diamine, 6-chloro-N-ethyl-</v>
          </cell>
        </row>
        <row r="133">
          <cell r="E133" t="str">
            <v>6-Phenyldodecane</v>
          </cell>
        </row>
        <row r="134">
          <cell r="E134" t="str">
            <v>7,9-Di-tert-butyl-1-oxaspiro(4,5)deca-6,9-diene-2,8-dione</v>
          </cell>
        </row>
        <row r="135">
          <cell r="E135" t="str">
            <v>7H-Benzo(de)anthracen-7-one (Benzanthrone)</v>
          </cell>
        </row>
        <row r="136">
          <cell r="E136" t="str">
            <v>8:2 FTOH</v>
          </cell>
        </row>
        <row r="137">
          <cell r="E137" t="str">
            <v>Acebutolol</v>
          </cell>
        </row>
        <row r="138">
          <cell r="E138" t="str">
            <v>Acecarbromal</v>
          </cell>
        </row>
        <row r="139">
          <cell r="E139" t="str">
            <v>Aceclofenac</v>
          </cell>
        </row>
        <row r="140">
          <cell r="E140" t="str">
            <v>Acemetacin</v>
          </cell>
        </row>
        <row r="141">
          <cell r="E141" t="str">
            <v>Acetaldehyde</v>
          </cell>
        </row>
        <row r="142">
          <cell r="E142" t="str">
            <v>Acetamide, 2-chloro-2-iodo-</v>
          </cell>
        </row>
        <row r="143">
          <cell r="E143" t="str">
            <v>Acetaminophen (Paracetamol)</v>
          </cell>
        </row>
        <row r="144">
          <cell r="E144" t="str">
            <v>Acetazolamide</v>
          </cell>
        </row>
        <row r="145">
          <cell r="E145" t="str">
            <v>Acetylcedrene</v>
          </cell>
        </row>
        <row r="146">
          <cell r="E146" t="str">
            <v>Acetylsalicylic acid (Aspirin)</v>
          </cell>
        </row>
        <row r="147">
          <cell r="E147" t="str">
            <v>Aclonifen</v>
          </cell>
        </row>
        <row r="148">
          <cell r="E148" t="str">
            <v>Acyclovir</v>
          </cell>
        </row>
        <row r="149">
          <cell r="E149" t="str">
            <v>ADBI (Celestolide)</v>
          </cell>
        </row>
        <row r="150">
          <cell r="E150" t="str">
            <v>AHDI (Phantolide) 6-Acetyl-1,1,2,3,3,5-hexamethyldihydroindene</v>
          </cell>
        </row>
        <row r="151">
          <cell r="E151" t="str">
            <v>AHTN (Tonalide)</v>
          </cell>
        </row>
        <row r="152">
          <cell r="E152" t="str">
            <v>Albuterol</v>
          </cell>
        </row>
        <row r="153">
          <cell r="E153" t="str">
            <v>Albuterol sulfate</v>
          </cell>
        </row>
        <row r="154">
          <cell r="E154" t="str">
            <v>Alclofenac</v>
          </cell>
        </row>
        <row r="155">
          <cell r="E155" t="str">
            <v>Aldicarb</v>
          </cell>
        </row>
        <row r="156">
          <cell r="E156" t="str">
            <v>Aldicarb sulfone</v>
          </cell>
        </row>
        <row r="157">
          <cell r="E157" t="str">
            <v>Allobarbital</v>
          </cell>
        </row>
        <row r="158">
          <cell r="E158" t="str">
            <v>alpha-Terpineol</v>
          </cell>
        </row>
        <row r="159">
          <cell r="E159" t="str">
            <v>Alprazolam</v>
          </cell>
        </row>
        <row r="160">
          <cell r="E160" t="str">
            <v>Aluminium fiber (nanoparticles)</v>
          </cell>
        </row>
        <row r="161">
          <cell r="E161" t="str">
            <v>Aluminium metal (nanoparticles)</v>
          </cell>
        </row>
        <row r="162">
          <cell r="E162" t="str">
            <v>Aluminium oxide (powder) (nanoparticles)</v>
          </cell>
        </row>
        <row r="163">
          <cell r="E163" t="str">
            <v>Ametryn</v>
          </cell>
        </row>
        <row r="164">
          <cell r="E164" t="str">
            <v>Amino Methyl Phosphoric Acid (AMPA)</v>
          </cell>
        </row>
        <row r="165">
          <cell r="E165" t="str">
            <v>Aminodiphenylsulfone</v>
          </cell>
        </row>
        <row r="166">
          <cell r="E166" t="str">
            <v>Aminotriazole</v>
          </cell>
        </row>
        <row r="167">
          <cell r="E167" t="str">
            <v>Amitryptiline</v>
          </cell>
        </row>
        <row r="168">
          <cell r="E168" t="str">
            <v>Amobarbital</v>
          </cell>
        </row>
        <row r="169">
          <cell r="E169" t="str">
            <v>Amoxicillin</v>
          </cell>
        </row>
        <row r="170">
          <cell r="E170" t="str">
            <v>Ampicillin</v>
          </cell>
        </row>
        <row r="171">
          <cell r="E171" t="str">
            <v>Androstenone</v>
          </cell>
        </row>
        <row r="172">
          <cell r="E172" t="str">
            <v>Aniline</v>
          </cell>
        </row>
        <row r="173">
          <cell r="E173" t="str">
            <v>Anthracen-1,4-dione</v>
          </cell>
        </row>
        <row r="174">
          <cell r="E174" t="str">
            <v>Anthrachinone</v>
          </cell>
        </row>
        <row r="175">
          <cell r="E175" t="str">
            <v>Apramycin</v>
          </cell>
        </row>
        <row r="176">
          <cell r="E176" t="str">
            <v>Aprobarbital</v>
          </cell>
        </row>
        <row r="177">
          <cell r="E177" t="str">
            <v>Arsenic</v>
          </cell>
        </row>
        <row r="178">
          <cell r="E178" t="str">
            <v>Atenolol</v>
          </cell>
        </row>
        <row r="179">
          <cell r="E179" t="str">
            <v>ATII (Traseolide)</v>
          </cell>
        </row>
        <row r="180">
          <cell r="E180" t="str">
            <v>Azinphos-ethyl</v>
          </cell>
        </row>
        <row r="181">
          <cell r="E181" t="str">
            <v>Azithromycin</v>
          </cell>
        </row>
        <row r="182">
          <cell r="E182" t="str">
            <v>Baclofen</v>
          </cell>
        </row>
        <row r="183">
          <cell r="E183" t="str">
            <v>Baquiloprim</v>
          </cell>
        </row>
        <row r="184">
          <cell r="E184" t="str">
            <v>Bayrepel</v>
          </cell>
        </row>
        <row r="185">
          <cell r="E185" t="str">
            <v>Bentazone</v>
          </cell>
        </row>
        <row r="186">
          <cell r="E186" t="str">
            <v>Benzenesulfonamide</v>
          </cell>
        </row>
        <row r="187">
          <cell r="E187" t="str">
            <v>Benzo(a)anthracene</v>
          </cell>
        </row>
        <row r="188">
          <cell r="E188" t="str">
            <v>Benzophenone</v>
          </cell>
        </row>
        <row r="189">
          <cell r="E189" t="str">
            <v>Benzothiazol-2-sulfonic acid</v>
          </cell>
        </row>
        <row r="190">
          <cell r="E190" t="str">
            <v>Benzothiazole</v>
          </cell>
        </row>
        <row r="191">
          <cell r="E191" t="str">
            <v>Benzylacetate</v>
          </cell>
        </row>
        <row r="192">
          <cell r="E192" t="str">
            <v>Benzylbutylphthalate (BBP)</v>
          </cell>
        </row>
        <row r="193">
          <cell r="E193" t="str">
            <v>Benzylsalicylate</v>
          </cell>
        </row>
        <row r="194">
          <cell r="E194" t="str">
            <v>Betamethasone</v>
          </cell>
        </row>
        <row r="195">
          <cell r="E195" t="str">
            <v>Beta-sitosterol</v>
          </cell>
        </row>
        <row r="196">
          <cell r="E196" t="str">
            <v>Betaxolol</v>
          </cell>
        </row>
        <row r="197">
          <cell r="E197" t="str">
            <v>Bezafibrate</v>
          </cell>
        </row>
        <row r="198">
          <cell r="E198" t="str">
            <v>BHQ</v>
          </cell>
        </row>
        <row r="199">
          <cell r="E199" t="str">
            <v>BHT</v>
          </cell>
        </row>
        <row r="200">
          <cell r="E200" t="str">
            <v>Bifenox</v>
          </cell>
        </row>
        <row r="201">
          <cell r="E201" t="str">
            <v>Biphenyl</v>
          </cell>
        </row>
        <row r="202">
          <cell r="E202" t="str">
            <v>Bis(chloropropyl)ethers</v>
          </cell>
        </row>
        <row r="203">
          <cell r="E203" t="str">
            <v>Bisoprolol</v>
          </cell>
        </row>
        <row r="204">
          <cell r="E204" t="str">
            <v>Bisphenol A</v>
          </cell>
        </row>
        <row r="205">
          <cell r="E205" t="str">
            <v>Bromacil</v>
          </cell>
        </row>
        <row r="206">
          <cell r="E206" t="str">
            <v>Bromazepam</v>
          </cell>
        </row>
        <row r="207">
          <cell r="E207" t="str">
            <v>Bromoacetonitrile</v>
          </cell>
        </row>
        <row r="208">
          <cell r="E208" t="str">
            <v>Bromochloroacetaldehyde</v>
          </cell>
        </row>
        <row r="209">
          <cell r="E209" t="str">
            <v>Bromochloroacetamide</v>
          </cell>
        </row>
        <row r="210">
          <cell r="E210" t="str">
            <v>Bromochloroacetic acid</v>
          </cell>
        </row>
        <row r="211">
          <cell r="E211" t="str">
            <v>Bromochloroacetonitrile</v>
          </cell>
        </row>
        <row r="212">
          <cell r="E212" t="str">
            <v>Bromochloroiodomethane</v>
          </cell>
        </row>
        <row r="213">
          <cell r="E213" t="str">
            <v>Bromochloromethane</v>
          </cell>
        </row>
        <row r="214">
          <cell r="E214" t="str">
            <v>Bromochloronitromethane</v>
          </cell>
        </row>
        <row r="215">
          <cell r="E215" t="str">
            <v>Bromodichloroacetic acid</v>
          </cell>
        </row>
        <row r="216">
          <cell r="E216" t="str">
            <v>Bromodichloronitromethane</v>
          </cell>
        </row>
        <row r="217">
          <cell r="E217" t="str">
            <v>Bromodiiodomethane</v>
          </cell>
        </row>
        <row r="218">
          <cell r="E218" t="str">
            <v>Bromofos-ethyl</v>
          </cell>
        </row>
        <row r="219">
          <cell r="E219" t="str">
            <v>Bromoiodoacetamide</v>
          </cell>
        </row>
        <row r="220">
          <cell r="E220" t="str">
            <v>Bromonitromethane</v>
          </cell>
        </row>
        <row r="221">
          <cell r="E221" t="str">
            <v>Bromoxynil octanoate</v>
          </cell>
        </row>
        <row r="222">
          <cell r="E222" t="str">
            <v>Buckyballs (Fullerene C-60)</v>
          </cell>
        </row>
        <row r="223">
          <cell r="E223" t="str">
            <v>Buckyballs (Fullerene C-70)</v>
          </cell>
        </row>
        <row r="224">
          <cell r="E224" t="str">
            <v>Butalbital</v>
          </cell>
        </row>
        <row r="225">
          <cell r="E225" t="str">
            <v>Butyl methoxydibenzoylmethane</v>
          </cell>
        </row>
        <row r="226">
          <cell r="E226" t="str">
            <v>Butyltin compounds - Monobutyl tin ion</v>
          </cell>
        </row>
        <row r="227">
          <cell r="E227" t="str">
            <v>C10-C14-LAS</v>
          </cell>
        </row>
        <row r="228">
          <cell r="E228" t="str">
            <v>C12-LAS</v>
          </cell>
        </row>
        <row r="229">
          <cell r="E229" t="str">
            <v>Caffeine</v>
          </cell>
        </row>
        <row r="230">
          <cell r="E230" t="str">
            <v>Calcium carbonate (nanoparticles)</v>
          </cell>
        </row>
        <row r="231">
          <cell r="E231" t="str">
            <v>Calcium silicate (nanoparticles)</v>
          </cell>
        </row>
        <row r="232">
          <cell r="E232" t="str">
            <v>Camphor</v>
          </cell>
        </row>
        <row r="233">
          <cell r="E233" t="str">
            <v>Carazolol</v>
          </cell>
        </row>
        <row r="234">
          <cell r="E234" t="str">
            <v>Carbamazepine</v>
          </cell>
        </row>
        <row r="235">
          <cell r="E235" t="str">
            <v>Carbaryl</v>
          </cell>
        </row>
        <row r="236">
          <cell r="E236" t="str">
            <v>Carbazole</v>
          </cell>
        </row>
        <row r="237">
          <cell r="E237" t="str">
            <v>Carbendazim</v>
          </cell>
        </row>
        <row r="238">
          <cell r="E238" t="str">
            <v>Carbon black (nanoparticles)</v>
          </cell>
        </row>
        <row r="239">
          <cell r="E239" t="str">
            <v>Carbon nanotubes - coated</v>
          </cell>
        </row>
        <row r="240">
          <cell r="E240" t="str">
            <v>Carbon nanotubes - multi-wall</v>
          </cell>
        </row>
        <row r="241">
          <cell r="E241" t="str">
            <v>Carbon nanotubes - single-wall</v>
          </cell>
        </row>
        <row r="242">
          <cell r="E242" t="str">
            <v>Carboxin</v>
          </cell>
        </row>
        <row r="243">
          <cell r="E243" t="str">
            <v>Cefacetrile</v>
          </cell>
        </row>
        <row r="244">
          <cell r="E244" t="str">
            <v>Cefalexin</v>
          </cell>
        </row>
        <row r="245">
          <cell r="E245" t="str">
            <v>Cefalonium</v>
          </cell>
        </row>
        <row r="246">
          <cell r="E246" t="str">
            <v>Cefapirin</v>
          </cell>
        </row>
        <row r="247">
          <cell r="E247" t="str">
            <v>Cefazoline</v>
          </cell>
        </row>
        <row r="248">
          <cell r="E248" t="str">
            <v>Cefoperazone</v>
          </cell>
        </row>
        <row r="249">
          <cell r="E249" t="str">
            <v>Cellulose (nanoparticles)</v>
          </cell>
        </row>
        <row r="250">
          <cell r="E250" t="str">
            <v>Chinoline</v>
          </cell>
        </row>
        <row r="251">
          <cell r="E251" t="str">
            <v>Chinoxaline</v>
          </cell>
        </row>
        <row r="252">
          <cell r="E252" t="str">
            <v>Chloramphenicol</v>
          </cell>
        </row>
        <row r="253">
          <cell r="E253" t="str">
            <v>Chlorate</v>
          </cell>
        </row>
        <row r="254">
          <cell r="E254" t="str">
            <v>Chloridazon</v>
          </cell>
        </row>
        <row r="255">
          <cell r="E255" t="str">
            <v>Chloroacetaldehyde</v>
          </cell>
        </row>
        <row r="256">
          <cell r="E256" t="str">
            <v>Chloroacetonitrile</v>
          </cell>
        </row>
        <row r="257">
          <cell r="E257" t="str">
            <v>Chlorobutanol</v>
          </cell>
        </row>
        <row r="258">
          <cell r="E258" t="str">
            <v>Chlorodiiodomethane</v>
          </cell>
        </row>
        <row r="259">
          <cell r="E259" t="str">
            <v>Chlorodimethylphenol (Chloroxylenol)</v>
          </cell>
        </row>
        <row r="260">
          <cell r="E260" t="str">
            <v>Chloromethylphenylsulfone</v>
          </cell>
        </row>
        <row r="261">
          <cell r="E261" t="str">
            <v>Chloronitrobenzene (2 isomers)</v>
          </cell>
        </row>
        <row r="262">
          <cell r="E262" t="str">
            <v>Chloronitromethane</v>
          </cell>
        </row>
        <row r="263">
          <cell r="E263" t="str">
            <v>Chlorothalonil</v>
          </cell>
        </row>
        <row r="264">
          <cell r="E264" t="str">
            <v>Chlorotoluron</v>
          </cell>
        </row>
        <row r="265">
          <cell r="E265" t="str">
            <v>Chloroxuron</v>
          </cell>
        </row>
        <row r="266">
          <cell r="E266" t="str">
            <v>Chlorpropham</v>
          </cell>
        </row>
        <row r="267">
          <cell r="E267" t="str">
            <v>Chlorpyriphos methyl</v>
          </cell>
        </row>
        <row r="268">
          <cell r="E268" t="str">
            <v>Chlortetracycline</v>
          </cell>
        </row>
        <row r="269">
          <cell r="E269" t="str">
            <v>Chlorthal-dimethyl</v>
          </cell>
        </row>
        <row r="270">
          <cell r="E270" t="str">
            <v>Cholesterol</v>
          </cell>
        </row>
        <row r="271">
          <cell r="E271" t="str">
            <v>Chromium</v>
          </cell>
        </row>
        <row r="272">
          <cell r="E272" t="str">
            <v>Cineole</v>
          </cell>
        </row>
        <row r="273">
          <cell r="E273" t="str">
            <v>Ciprofloxacin</v>
          </cell>
        </row>
        <row r="274">
          <cell r="E274" t="str">
            <v>Citalopram</v>
          </cell>
        </row>
        <row r="275">
          <cell r="E275" t="str">
            <v>Clarithromycin</v>
          </cell>
        </row>
        <row r="276">
          <cell r="E276" t="str">
            <v>Clenbuterol</v>
          </cell>
        </row>
        <row r="277">
          <cell r="E277" t="str">
            <v>Clofibric acid (metabolite of CLOFIBRATE)</v>
          </cell>
        </row>
        <row r="278">
          <cell r="E278" t="str">
            <v>Clopyralid</v>
          </cell>
        </row>
        <row r="279">
          <cell r="E279" t="str">
            <v>Clotrimazole</v>
          </cell>
        </row>
        <row r="280">
          <cell r="E280" t="str">
            <v>Cloxacillin</v>
          </cell>
        </row>
        <row r="281">
          <cell r="E281" t="str">
            <v>Cocaine</v>
          </cell>
        </row>
        <row r="282">
          <cell r="E282" t="str">
            <v>Codeine</v>
          </cell>
        </row>
        <row r="283">
          <cell r="E283" t="str">
            <v>Copper</v>
          </cell>
        </row>
        <row r="284">
          <cell r="E284" t="str">
            <v>Copper (nanoparticles)</v>
          </cell>
        </row>
        <row r="285">
          <cell r="E285" t="str">
            <v>Cotinine</v>
          </cell>
        </row>
        <row r="286">
          <cell r="E286" t="str">
            <v>Crotamiton</v>
          </cell>
        </row>
        <row r="287">
          <cell r="E287" t="str">
            <v>Cyanazine</v>
          </cell>
        </row>
        <row r="288">
          <cell r="E288" t="str">
            <v>Cyanazine acid</v>
          </cell>
        </row>
        <row r="289">
          <cell r="E289" t="str">
            <v>Cyanides</v>
          </cell>
        </row>
        <row r="290">
          <cell r="E290" t="str">
            <v>Cyanoformaldehyde</v>
          </cell>
        </row>
        <row r="291">
          <cell r="E291" t="str">
            <v>Cyanogen chloride</v>
          </cell>
        </row>
        <row r="292">
          <cell r="E292" t="str">
            <v>Cyclohexylisocyanate</v>
          </cell>
        </row>
        <row r="293">
          <cell r="E293" t="str">
            <v xml:space="preserve">Cyclopentadecanolide </v>
          </cell>
        </row>
        <row r="294">
          <cell r="E294" t="str">
            <v>Cyclophosphamide</v>
          </cell>
        </row>
        <row r="295">
          <cell r="E295" t="str">
            <v>Cyclophosphamide (anhydrous form)</v>
          </cell>
        </row>
        <row r="296">
          <cell r="E296" t="str">
            <v>Cypermethrin</v>
          </cell>
        </row>
        <row r="297">
          <cell r="E297" t="str">
            <v>Damascone</v>
          </cell>
        </row>
        <row r="298">
          <cell r="E298" t="str">
            <v>Danofloxacin</v>
          </cell>
        </row>
        <row r="299">
          <cell r="E299" t="str">
            <v>Dantrolene</v>
          </cell>
        </row>
        <row r="300">
          <cell r="E300" t="str">
            <v>Dapsone</v>
          </cell>
        </row>
        <row r="301">
          <cell r="E301" t="str">
            <v>Daunorubicin</v>
          </cell>
        </row>
        <row r="302">
          <cell r="E302" t="str">
            <v>Decabromodiphenyl ethane</v>
          </cell>
        </row>
        <row r="303">
          <cell r="E303" t="str">
            <v>Decahydronaphtalene (Dekalin)</v>
          </cell>
        </row>
        <row r="304">
          <cell r="E304" t="str">
            <v>Decamethylcyclopentasiloxane (D5)</v>
          </cell>
        </row>
        <row r="305">
          <cell r="E305" t="str">
            <v>Decamethyltetrasiloxane (MD2M)</v>
          </cell>
        </row>
        <row r="306">
          <cell r="E306" t="str">
            <v>Deltamethrin</v>
          </cell>
        </row>
        <row r="307">
          <cell r="E307" t="str">
            <v>Desethylatrazine</v>
          </cell>
        </row>
        <row r="308">
          <cell r="E308" t="str">
            <v>Desethylterbutylazin</v>
          </cell>
        </row>
        <row r="309">
          <cell r="E309" t="str">
            <v>Desmedipham</v>
          </cell>
        </row>
        <row r="310">
          <cell r="E310" t="str">
            <v>Desmethylnaproxen (metabolite of NAPROXENE)</v>
          </cell>
        </row>
        <row r="311">
          <cell r="E311" t="str">
            <v>Desmetryn</v>
          </cell>
        </row>
        <row r="312">
          <cell r="E312" t="str">
            <v>Dexamethasone</v>
          </cell>
        </row>
        <row r="313">
          <cell r="E313" t="str">
            <v>Diatrizoate</v>
          </cell>
        </row>
        <row r="314">
          <cell r="E314" t="str">
            <v>Diazepam</v>
          </cell>
        </row>
        <row r="315">
          <cell r="E315" t="str">
            <v>Diazinon</v>
          </cell>
        </row>
        <row r="316">
          <cell r="E316" t="str">
            <v>Dibromoacetamide</v>
          </cell>
        </row>
        <row r="317">
          <cell r="E317" t="str">
            <v>Dibromoacetonitrile</v>
          </cell>
        </row>
        <row r="318">
          <cell r="E318" t="str">
            <v>Dibromochloroacetic acid</v>
          </cell>
        </row>
        <row r="319">
          <cell r="E319" t="str">
            <v>Dibromochloronitromethane</v>
          </cell>
        </row>
        <row r="320">
          <cell r="E320" t="str">
            <v>Dibromodichloromethane</v>
          </cell>
        </row>
        <row r="321">
          <cell r="E321" t="str">
            <v>Dibromoiodomethane</v>
          </cell>
        </row>
        <row r="322">
          <cell r="E322" t="str">
            <v>Dibromomethane</v>
          </cell>
        </row>
        <row r="323">
          <cell r="E323" t="str">
            <v>Dibromonitromethane</v>
          </cell>
        </row>
        <row r="324">
          <cell r="E324" t="str">
            <v>Dibutyltin compounds - Dibutyl tin ion</v>
          </cell>
        </row>
        <row r="325">
          <cell r="E325" t="str">
            <v>Dicamba</v>
          </cell>
        </row>
        <row r="326">
          <cell r="E326" t="str">
            <v>Dichlobenil</v>
          </cell>
        </row>
        <row r="327">
          <cell r="E327" t="str">
            <v>Dichlofluanid</v>
          </cell>
        </row>
        <row r="328">
          <cell r="E328" t="str">
            <v>Dichloroacetaldehyde</v>
          </cell>
        </row>
        <row r="329">
          <cell r="E329" t="str">
            <v>Dichloroacetonitrile</v>
          </cell>
        </row>
        <row r="330">
          <cell r="E330" t="str">
            <v>Dichloroaniline-2,3</v>
          </cell>
        </row>
        <row r="331">
          <cell r="E331" t="str">
            <v>Dichlorodimethylphenol (2,4-Dichloro-meta-xylenol)</v>
          </cell>
        </row>
        <row r="332">
          <cell r="E332" t="str">
            <v>Dichlorodiphenyldichloroethane - o,p' (o,p'-DDD / Mitotane)</v>
          </cell>
        </row>
        <row r="333">
          <cell r="E333" t="str">
            <v>Dichloroiodomethane</v>
          </cell>
        </row>
        <row r="334">
          <cell r="E334" t="str">
            <v>Dichloronitromethane</v>
          </cell>
        </row>
        <row r="335">
          <cell r="E335" t="str">
            <v>Dichlorvos</v>
          </cell>
        </row>
        <row r="336">
          <cell r="E336" t="str">
            <v>Diclofenac</v>
          </cell>
        </row>
        <row r="337">
          <cell r="E337" t="str">
            <v>Dicloxacillin</v>
          </cell>
        </row>
        <row r="338">
          <cell r="E338" t="str">
            <v>Dicofol</v>
          </cell>
        </row>
        <row r="339">
          <cell r="E339" t="str">
            <v>Dicyclohexylamin (DCHA)</v>
          </cell>
        </row>
        <row r="340">
          <cell r="E340" t="str">
            <v>Diethyl phthalate (DEP)</v>
          </cell>
        </row>
        <row r="341">
          <cell r="E341" t="str">
            <v>Diethylenetriaminepentaacetic acid (DTPA )</v>
          </cell>
        </row>
        <row r="342">
          <cell r="E342" t="str">
            <v>Diethylstilbestrol</v>
          </cell>
        </row>
        <row r="343">
          <cell r="E343" t="str">
            <v>Difloxacin</v>
          </cell>
        </row>
        <row r="344">
          <cell r="E344" t="str">
            <v>Diflufenican</v>
          </cell>
        </row>
        <row r="345">
          <cell r="E345" t="str">
            <v>Dihydrocodeine</v>
          </cell>
        </row>
        <row r="346">
          <cell r="E346" t="str">
            <v>Dihydromethyljasmonate</v>
          </cell>
        </row>
        <row r="347">
          <cell r="E347" t="str">
            <v>Diiodoacetamide</v>
          </cell>
        </row>
        <row r="348">
          <cell r="E348" t="str">
            <v>Diisodecyl phthalate (DIDP)</v>
          </cell>
        </row>
        <row r="349">
          <cell r="E349" t="str">
            <v>Diisononyl phthalate (DINP)</v>
          </cell>
        </row>
        <row r="350">
          <cell r="E350" t="str">
            <v>Diisopropylamine</v>
          </cell>
        </row>
        <row r="351">
          <cell r="E351" t="str">
            <v>Di-iso-propyldisulfide</v>
          </cell>
        </row>
        <row r="352">
          <cell r="E352" t="str">
            <v>Di-iso-propylphenol</v>
          </cell>
        </row>
        <row r="353">
          <cell r="E353" t="str">
            <v>Dimethenamid</v>
          </cell>
        </row>
        <row r="354">
          <cell r="E354" t="str">
            <v>Dimethoate</v>
          </cell>
        </row>
        <row r="355">
          <cell r="E355" t="str">
            <v>Dimetylphthalate (DMP)</v>
          </cell>
        </row>
        <row r="356">
          <cell r="E356" t="str">
            <v>Di-n-butylphthalate (DBP)</v>
          </cell>
        </row>
        <row r="357">
          <cell r="E357" t="str">
            <v>Di-n-octylphthalate (DOP)</v>
          </cell>
        </row>
        <row r="358">
          <cell r="E358" t="str">
            <v>Dinoterb</v>
          </cell>
        </row>
        <row r="359">
          <cell r="E359" t="str">
            <v>Diphenhydramine</v>
          </cell>
        </row>
        <row r="360">
          <cell r="E360" t="str">
            <v>Diphenylamine</v>
          </cell>
        </row>
        <row r="361">
          <cell r="E361" t="str">
            <v>Diphenyltin compounds - Diphenyltin ion</v>
          </cell>
        </row>
        <row r="362">
          <cell r="E362" t="str">
            <v>DIPN</v>
          </cell>
        </row>
        <row r="363">
          <cell r="E363" t="str">
            <v>Dipropyltrisulfide</v>
          </cell>
        </row>
        <row r="364">
          <cell r="E364" t="str">
            <v>d-Limonene</v>
          </cell>
        </row>
        <row r="365">
          <cell r="E365" t="str">
            <v>Dodecamethylcyclohexasiloxane (D6)</v>
          </cell>
        </row>
        <row r="366">
          <cell r="E366" t="str">
            <v>Dodecamethylpentasiloxane (MD3M)</v>
          </cell>
        </row>
        <row r="367">
          <cell r="E367" t="str">
            <v>Domperidone</v>
          </cell>
        </row>
        <row r="368">
          <cell r="E368" t="str">
            <v>Doxepine</v>
          </cell>
        </row>
        <row r="369">
          <cell r="E369" t="str">
            <v>Doxorubicin</v>
          </cell>
        </row>
        <row r="370">
          <cell r="E370" t="str">
            <v>Doxycycline (anhydrous)</v>
          </cell>
        </row>
        <row r="371">
          <cell r="E371" t="str">
            <v>Doxycycline (monohydrate)</v>
          </cell>
        </row>
        <row r="372">
          <cell r="E372" t="str">
            <v>Drometrizole</v>
          </cell>
        </row>
        <row r="373">
          <cell r="E373" t="str">
            <v>Drometrizole trisiloxane (INCI)</v>
          </cell>
        </row>
        <row r="374">
          <cell r="E374" t="str">
            <v>Echio (Ethion)</v>
          </cell>
        </row>
        <row r="375">
          <cell r="E375" t="str">
            <v>EDTA</v>
          </cell>
        </row>
        <row r="376">
          <cell r="E376" t="str">
            <v>Emery (nanoparticles)</v>
          </cell>
        </row>
        <row r="377">
          <cell r="E377" t="str">
            <v>Endosulfan-sulfate</v>
          </cell>
        </row>
        <row r="378">
          <cell r="E378" t="str">
            <v>Enoxacin</v>
          </cell>
        </row>
        <row r="379">
          <cell r="E379" t="str">
            <v>Enrofloxacin</v>
          </cell>
        </row>
        <row r="380">
          <cell r="E380" t="str">
            <v>Epirubicin</v>
          </cell>
        </row>
        <row r="381">
          <cell r="E381" t="str">
            <v>Eptenofos</v>
          </cell>
        </row>
        <row r="382">
          <cell r="E382" t="str">
            <v>Erythromycin</v>
          </cell>
        </row>
        <row r="383">
          <cell r="E383" t="str">
            <v>Escitalopram</v>
          </cell>
        </row>
        <row r="384">
          <cell r="E384" t="str">
            <v>Esomeprazole</v>
          </cell>
        </row>
        <row r="385">
          <cell r="E385" t="str">
            <v>Estriol</v>
          </cell>
        </row>
        <row r="386">
          <cell r="E386" t="str">
            <v>Estrone</v>
          </cell>
        </row>
        <row r="387">
          <cell r="E387" t="str">
            <v>Estrone sulphate</v>
          </cell>
        </row>
        <row r="388">
          <cell r="E388" t="str">
            <v>Ethanol, 2-butoxy-, phosphate (3:1)</v>
          </cell>
        </row>
        <row r="389">
          <cell r="E389" t="str">
            <v>Ethofumesate</v>
          </cell>
        </row>
        <row r="390">
          <cell r="E390" t="str">
            <v>Ethoprophos</v>
          </cell>
        </row>
        <row r="391">
          <cell r="E391" t="str">
            <v>Ethosuximide</v>
          </cell>
        </row>
        <row r="392">
          <cell r="E392" t="str">
            <v>Ethylene brassylate</v>
          </cell>
        </row>
        <row r="393">
          <cell r="E393" t="str">
            <v>Ethylhexyl methoxycinnamate</v>
          </cell>
        </row>
        <row r="394">
          <cell r="E394" t="str">
            <v>Ethyl-paraben</v>
          </cell>
        </row>
        <row r="395">
          <cell r="E395" t="str">
            <v>Etofibrate</v>
          </cell>
        </row>
        <row r="396">
          <cell r="E396" t="str">
            <v>Eusolex</v>
          </cell>
        </row>
        <row r="397">
          <cell r="E397" t="str">
            <v>Famotidine</v>
          </cell>
        </row>
        <row r="398">
          <cell r="E398" t="str">
            <v>Fenarimol</v>
          </cell>
        </row>
        <row r="399">
          <cell r="E399" t="str">
            <v>Fenfluramine</v>
          </cell>
        </row>
        <row r="400">
          <cell r="E400" t="str">
            <v>Fenofibrate</v>
          </cell>
        </row>
        <row r="401">
          <cell r="E401" t="str">
            <v>Fenofibric acid (metabolite of FENOFIBRATE)</v>
          </cell>
        </row>
        <row r="402">
          <cell r="E402" t="str">
            <v>Fenoprofen</v>
          </cell>
        </row>
        <row r="403">
          <cell r="E403" t="str">
            <v>Fenoprofen calcium salt dihydrate</v>
          </cell>
        </row>
        <row r="404">
          <cell r="E404" t="str">
            <v>Fenoterol</v>
          </cell>
        </row>
        <row r="405">
          <cell r="E405" t="str">
            <v>Fenthion</v>
          </cell>
        </row>
        <row r="406">
          <cell r="E406" t="str">
            <v>Flucloxacillin</v>
          </cell>
        </row>
        <row r="407">
          <cell r="E407" t="str">
            <v>Flufenacet</v>
          </cell>
        </row>
        <row r="408">
          <cell r="E408" t="str">
            <v>Flumequine</v>
          </cell>
        </row>
        <row r="409">
          <cell r="E409" t="str">
            <v>Fluorouracil</v>
          </cell>
        </row>
        <row r="410">
          <cell r="E410" t="str">
            <v>Fluoxetine</v>
          </cell>
        </row>
        <row r="411">
          <cell r="E411" t="str">
            <v>Fluroxypyr</v>
          </cell>
        </row>
        <row r="412">
          <cell r="E412" t="str">
            <v>Flusilazole</v>
          </cell>
        </row>
        <row r="413">
          <cell r="E413" t="str">
            <v>Flutriafol</v>
          </cell>
        </row>
        <row r="414">
          <cell r="E414" t="str">
            <v>Fluvoxamine</v>
          </cell>
        </row>
        <row r="415">
          <cell r="E415" t="str">
            <v>Formaldehyde</v>
          </cell>
        </row>
        <row r="416">
          <cell r="E416" t="str">
            <v>Formylpiperidine</v>
          </cell>
        </row>
        <row r="417">
          <cell r="E417" t="str">
            <v>Furathiocarb</v>
          </cell>
        </row>
        <row r="418">
          <cell r="E418" t="str">
            <v>Furosemide</v>
          </cell>
        </row>
        <row r="419">
          <cell r="E419" t="str">
            <v>Fused silica (nanoparticles)</v>
          </cell>
        </row>
        <row r="420">
          <cell r="E420" t="str">
            <v>Gemfibrozil</v>
          </cell>
        </row>
        <row r="421">
          <cell r="E421" t="str">
            <v>Gentamicin</v>
          </cell>
        </row>
        <row r="422">
          <cell r="E422" t="str">
            <v>Glibenclamide (Glyburide)</v>
          </cell>
        </row>
        <row r="423">
          <cell r="E423" t="str">
            <v>Glyphosate</v>
          </cell>
        </row>
        <row r="424">
          <cell r="E424" t="str">
            <v>g-Methylionone</v>
          </cell>
        </row>
        <row r="425">
          <cell r="E425" t="str">
            <v>Gypsum (nanoparticles)</v>
          </cell>
        </row>
        <row r="426">
          <cell r="E426" t="str">
            <v>Habanolide</v>
          </cell>
        </row>
        <row r="427">
          <cell r="E427" t="str">
            <v>Heptachlor</v>
          </cell>
        </row>
        <row r="428">
          <cell r="E428" t="str">
            <v>Heptachlor epoxide</v>
          </cell>
        </row>
        <row r="429">
          <cell r="E429" t="str">
            <v>Heroin</v>
          </cell>
        </row>
        <row r="430">
          <cell r="E430" t="str">
            <v>Hexa(methoxymethyl)melamine</v>
          </cell>
        </row>
        <row r="431">
          <cell r="E431" t="str">
            <v>Hexabromocyclododecane (HBCDD)</v>
          </cell>
        </row>
        <row r="432">
          <cell r="E432" t="str">
            <v>Hexachloropropanone</v>
          </cell>
        </row>
        <row r="433">
          <cell r="E433" t="str">
            <v>Hexamethyldisiloxane (HM or HMDS)</v>
          </cell>
        </row>
        <row r="434">
          <cell r="E434" t="str">
            <v>Hexazinone</v>
          </cell>
        </row>
        <row r="435">
          <cell r="E435" t="str">
            <v>Hexobarbital</v>
          </cell>
        </row>
        <row r="436">
          <cell r="E436" t="str">
            <v>Hexylcinnamaldehyde</v>
          </cell>
        </row>
        <row r="437">
          <cell r="E437" t="str">
            <v>Homosalate</v>
          </cell>
        </row>
        <row r="438">
          <cell r="E438" t="str">
            <v>Hydrazine</v>
          </cell>
        </row>
        <row r="439">
          <cell r="E439" t="str">
            <v>Hydrochlorothiazide</v>
          </cell>
        </row>
        <row r="440">
          <cell r="E440" t="str">
            <v>Hydrocodone</v>
          </cell>
        </row>
        <row r="441">
          <cell r="E441" t="str">
            <v>Hydrogen cyanide</v>
          </cell>
        </row>
        <row r="442">
          <cell r="E442" t="str">
            <v>Ibuprofen</v>
          </cell>
        </row>
        <row r="443">
          <cell r="E443" t="str">
            <v>Ifosfamide</v>
          </cell>
        </row>
        <row r="444">
          <cell r="E444" t="str">
            <v>Imapramine</v>
          </cell>
        </row>
        <row r="445">
          <cell r="E445" t="str">
            <v>Imidaclopride</v>
          </cell>
        </row>
        <row r="446">
          <cell r="E446" t="str">
            <v>Iminostilbene</v>
          </cell>
        </row>
        <row r="447">
          <cell r="E447" t="str">
            <v>Indomethacin</v>
          </cell>
        </row>
        <row r="448">
          <cell r="E448" t="str">
            <v>Iodoacetamide</v>
          </cell>
        </row>
        <row r="449">
          <cell r="E449" t="str">
            <v>Iodoacetic acid</v>
          </cell>
        </row>
        <row r="450">
          <cell r="E450" t="str">
            <v>Iodoacetonitrile</v>
          </cell>
        </row>
        <row r="451">
          <cell r="E451" t="str">
            <v>Iodofenphos</v>
          </cell>
        </row>
        <row r="452">
          <cell r="E452" t="str">
            <v>Iodoform</v>
          </cell>
        </row>
        <row r="453">
          <cell r="E453" t="str">
            <v>Iohexol</v>
          </cell>
        </row>
        <row r="454">
          <cell r="E454" t="str">
            <v>Iomeprol</v>
          </cell>
        </row>
        <row r="455">
          <cell r="E455" t="str">
            <v>Iopamidol</v>
          </cell>
        </row>
        <row r="456">
          <cell r="E456" t="str">
            <v>Iopromide</v>
          </cell>
        </row>
        <row r="457">
          <cell r="E457" t="str">
            <v>Ioxitalamic acid</v>
          </cell>
        </row>
        <row r="458">
          <cell r="E458" t="str">
            <v xml:space="preserve">Irganox 1076 </v>
          </cell>
        </row>
        <row r="459">
          <cell r="E459" t="str">
            <v>Irgarol</v>
          </cell>
        </row>
        <row r="460">
          <cell r="E460" t="str">
            <v>Isoborneol</v>
          </cell>
        </row>
        <row r="461">
          <cell r="E461" t="str">
            <v>Isobornylacetate</v>
          </cell>
        </row>
        <row r="462">
          <cell r="E462" t="str">
            <v>Isobutyl-paraben</v>
          </cell>
        </row>
        <row r="463">
          <cell r="E463" t="str">
            <v>Isoquinoline</v>
          </cell>
        </row>
        <row r="464">
          <cell r="E464" t="str">
            <v>Ivermectin</v>
          </cell>
        </row>
        <row r="465">
          <cell r="E465" t="str">
            <v>Josamycin</v>
          </cell>
        </row>
        <row r="466">
          <cell r="E466" t="str">
            <v>Kanamycin sulfate</v>
          </cell>
        </row>
        <row r="467">
          <cell r="E467" t="str">
            <v>Ketoprofen</v>
          </cell>
        </row>
        <row r="468">
          <cell r="E468" t="str">
            <v>Lamotrigine</v>
          </cell>
        </row>
        <row r="469">
          <cell r="E469" t="str">
            <v>Lansoprazole</v>
          </cell>
        </row>
        <row r="470">
          <cell r="E470" t="str">
            <v>Levetiracetam</v>
          </cell>
        </row>
        <row r="471">
          <cell r="E471" t="str">
            <v>Lidocaine</v>
          </cell>
        </row>
        <row r="472">
          <cell r="E472" t="str">
            <v>Limestone (nanoparticles)</v>
          </cell>
        </row>
        <row r="473">
          <cell r="E473" t="str">
            <v>Lincomycin</v>
          </cell>
        </row>
        <row r="474">
          <cell r="E474" t="str">
            <v>Linuron</v>
          </cell>
        </row>
        <row r="475">
          <cell r="E475" t="str">
            <v>Lithium carbonate</v>
          </cell>
        </row>
        <row r="476">
          <cell r="E476" t="str">
            <v>Long chain polychlorinated alkanes (l-PCAs, C&gt;17)</v>
          </cell>
        </row>
        <row r="477">
          <cell r="E477" t="str">
            <v>Loratadine</v>
          </cell>
        </row>
        <row r="478">
          <cell r="E478" t="str">
            <v>Lorazepam</v>
          </cell>
        </row>
        <row r="479">
          <cell r="E479" t="str">
            <v>Lovastatin</v>
          </cell>
        </row>
        <row r="480">
          <cell r="E480" t="str">
            <v>Magnesite (nanoparticles)</v>
          </cell>
        </row>
        <row r="481">
          <cell r="E481" t="str">
            <v>Magnesium oxide (nanoparticles)</v>
          </cell>
        </row>
        <row r="482">
          <cell r="E482" t="str">
            <v>Malathion</v>
          </cell>
        </row>
        <row r="483">
          <cell r="E483" t="str">
            <v>Marble (nanoparticles)</v>
          </cell>
        </row>
        <row r="484">
          <cell r="E484" t="str">
            <v>Marbofloxacin</v>
          </cell>
        </row>
        <row r="485">
          <cell r="E485" t="str">
            <v>MCPA</v>
          </cell>
        </row>
        <row r="486">
          <cell r="E486" t="str">
            <v>Mebeverine</v>
          </cell>
        </row>
        <row r="487">
          <cell r="E487" t="str">
            <v>Meclofenamic acid</v>
          </cell>
        </row>
        <row r="488">
          <cell r="E488" t="str">
            <v>Mecoprop (MCPP)</v>
          </cell>
        </row>
        <row r="489">
          <cell r="E489" t="str">
            <v>Mecoprop-p (MCPP-P)</v>
          </cell>
        </row>
        <row r="490">
          <cell r="E490" t="str">
            <v>Medazepam</v>
          </cell>
        </row>
        <row r="491">
          <cell r="E491" t="str">
            <v>Medium chain polychlorinated alkanes (m-PCAs, C14-17)</v>
          </cell>
        </row>
        <row r="492">
          <cell r="E492" t="str">
            <v>Mefenamic acid</v>
          </cell>
        </row>
        <row r="493">
          <cell r="E493" t="str">
            <v>Meprobamate</v>
          </cell>
        </row>
        <row r="494">
          <cell r="E494" t="str">
            <v>Mestranol</v>
          </cell>
        </row>
        <row r="495">
          <cell r="E495" t="str">
            <v>Metalaxyl</v>
          </cell>
        </row>
        <row r="496">
          <cell r="E496" t="str">
            <v>Metaldehyde</v>
          </cell>
        </row>
        <row r="497">
          <cell r="E497" t="str">
            <v>Metamitron</v>
          </cell>
        </row>
        <row r="498">
          <cell r="E498" t="str">
            <v>Metazachlor</v>
          </cell>
        </row>
        <row r="499">
          <cell r="E499" t="str">
            <v>Metformin</v>
          </cell>
        </row>
        <row r="500">
          <cell r="E500" t="str">
            <v>Methanone, Irgacure 184</v>
          </cell>
        </row>
        <row r="501">
          <cell r="E501" t="str">
            <v>Methicillin</v>
          </cell>
        </row>
        <row r="502">
          <cell r="E502" t="str">
            <v>Methiocarb</v>
          </cell>
        </row>
        <row r="503">
          <cell r="E503" t="str">
            <v>Methiocarb sulfoxide</v>
          </cell>
        </row>
        <row r="504">
          <cell r="E504" t="str">
            <v>Methomyl</v>
          </cell>
        </row>
        <row r="505">
          <cell r="E505" t="str">
            <v>Methoxychlor</v>
          </cell>
        </row>
        <row r="506">
          <cell r="E506" t="str">
            <v>Methyl triclosan</v>
          </cell>
        </row>
        <row r="507">
          <cell r="E507" t="str">
            <v>Methyl-1H-benzotriazole (Tolyltriazole)</v>
          </cell>
        </row>
        <row r="508">
          <cell r="E508" t="str">
            <v>Methylbenzonitrile</v>
          </cell>
        </row>
        <row r="509">
          <cell r="E509" t="str">
            <v>Methyldihydrojasmonate (Methyl 3-oxo-2-pentylcyclopentaneacetate)</v>
          </cell>
        </row>
        <row r="510">
          <cell r="E510" t="str">
            <v xml:space="preserve">Methyl-iso-propylcyclohexenone, Carvone </v>
          </cell>
        </row>
        <row r="511">
          <cell r="E511" t="str">
            <v>Methyl-paraben</v>
          </cell>
        </row>
        <row r="512">
          <cell r="E512" t="str">
            <v>Methylphenobarbital</v>
          </cell>
        </row>
        <row r="513">
          <cell r="E513" t="str">
            <v>Methylphenylisocyanate</v>
          </cell>
        </row>
        <row r="514">
          <cell r="E514" t="str">
            <v>Methylphenylsulfone</v>
          </cell>
        </row>
        <row r="515">
          <cell r="E515" t="str">
            <v>Methylsalicylate</v>
          </cell>
        </row>
        <row r="516">
          <cell r="E516" t="str">
            <v>Methyl-tert-butyl ether (MTBE)</v>
          </cell>
        </row>
        <row r="517">
          <cell r="E517" t="str">
            <v>Metolachlor</v>
          </cell>
        </row>
        <row r="518">
          <cell r="E518" t="str">
            <v>Metoprolol</v>
          </cell>
        </row>
        <row r="519">
          <cell r="E519" t="str">
            <v>Metoxuron</v>
          </cell>
        </row>
        <row r="520">
          <cell r="E520" t="str">
            <v>Metrifonate (Trichlorfon)</v>
          </cell>
        </row>
        <row r="521">
          <cell r="E521" t="str">
            <v>Mevastatin</v>
          </cell>
        </row>
        <row r="522">
          <cell r="E522" t="str">
            <v>Mevinphos</v>
          </cell>
        </row>
        <row r="523">
          <cell r="E523" t="str">
            <v>Mica (nanoparticles)</v>
          </cell>
        </row>
        <row r="524">
          <cell r="E524" t="str">
            <v>Microcystin-LA (Cyanoginosin-LA)</v>
          </cell>
        </row>
        <row r="525">
          <cell r="E525" t="str">
            <v>Microcystin-LR</v>
          </cell>
        </row>
        <row r="526">
          <cell r="E526" t="str">
            <v>Microcystin-RR</v>
          </cell>
        </row>
        <row r="527">
          <cell r="E527" t="str">
            <v>Microcystin-YR</v>
          </cell>
        </row>
        <row r="528">
          <cell r="E528" t="str">
            <v>Minocycline</v>
          </cell>
        </row>
        <row r="529">
          <cell r="E529" t="str">
            <v>Molinate</v>
          </cell>
        </row>
        <row r="530">
          <cell r="E530" t="str">
            <v>Morphine</v>
          </cell>
        </row>
        <row r="531">
          <cell r="E531" t="str">
            <v>Mucochloric acid</v>
          </cell>
        </row>
        <row r="532">
          <cell r="E532" t="str">
            <v>Musk ambrette</v>
          </cell>
        </row>
        <row r="533">
          <cell r="E533" t="str">
            <v>Musk ketone</v>
          </cell>
        </row>
        <row r="534">
          <cell r="E534" t="str">
            <v>Musk xylene</v>
          </cell>
        </row>
        <row r="535">
          <cell r="E535" t="str">
            <v>Mutagen X (MX)</v>
          </cell>
        </row>
        <row r="536">
          <cell r="E536" t="str">
            <v>N,N-Dibutylformamide</v>
          </cell>
        </row>
        <row r="537">
          <cell r="E537" t="str">
            <v>N,N-Diethyldithiocarbamic acid methyl ester</v>
          </cell>
        </row>
        <row r="538">
          <cell r="E538" t="str">
            <v>N,N'-Diethyl-N,N'-diphenylurea</v>
          </cell>
        </row>
        <row r="539">
          <cell r="E539" t="str">
            <v>N,N-Diethyltoluamide (DEET)</v>
          </cell>
        </row>
        <row r="540">
          <cell r="E540" t="str">
            <v>N,N'-Di-iso-propylurea</v>
          </cell>
        </row>
        <row r="541">
          <cell r="E541" t="str">
            <v>N-Acetylmorpholine</v>
          </cell>
        </row>
        <row r="542">
          <cell r="E542" t="str">
            <v>Nadolol</v>
          </cell>
        </row>
        <row r="543">
          <cell r="E543" t="str">
            <v>Nafcillin</v>
          </cell>
        </row>
        <row r="544">
          <cell r="E544" t="str">
            <v>Nandrolone</v>
          </cell>
        </row>
        <row r="545">
          <cell r="E545" t="str">
            <v>Naphthalene sulphonic acid</v>
          </cell>
        </row>
        <row r="546">
          <cell r="E546" t="str">
            <v>Naproxen</v>
          </cell>
        </row>
        <row r="547">
          <cell r="E547" t="str">
            <v>NBBS</v>
          </cell>
        </row>
        <row r="548">
          <cell r="E548" t="str">
            <v>N-Bromoacetamide</v>
          </cell>
        </row>
        <row r="549">
          <cell r="E549" t="str">
            <v>NDBA</v>
          </cell>
        </row>
        <row r="550">
          <cell r="E550" t="str">
            <v>NDMA</v>
          </cell>
        </row>
        <row r="551">
          <cell r="E551" t="str">
            <v>Neomycin B</v>
          </cell>
        </row>
        <row r="552">
          <cell r="E552" t="str">
            <v>N-Ethyl-2-tolylsulfonamide</v>
          </cell>
        </row>
        <row r="553">
          <cell r="E553" t="str">
            <v>N-Ethylaniline</v>
          </cell>
        </row>
        <row r="554">
          <cell r="E554" t="str">
            <v>N-ethylperfluorooctanesulfonamide (N-EtFOSA)</v>
          </cell>
        </row>
        <row r="555">
          <cell r="E555" t="str">
            <v>N-Ethylphthalimide</v>
          </cell>
        </row>
        <row r="556">
          <cell r="E556" t="str">
            <v>N-Ethyltoluenesulfonamide</v>
          </cell>
        </row>
        <row r="557">
          <cell r="E557" t="str">
            <v>N-Formylmorpholine</v>
          </cell>
        </row>
        <row r="558">
          <cell r="E558" t="str">
            <v>Nitrobenzene</v>
          </cell>
        </row>
        <row r="559">
          <cell r="E559" t="str">
            <v>N-methyl-Aniline</v>
          </cell>
        </row>
        <row r="560">
          <cell r="E560" t="str">
            <v>N-methylperfluorooctanesulfonamide (N-MeFOSA)</v>
          </cell>
        </row>
        <row r="561">
          <cell r="E561" t="str">
            <v>N-methylperfluorooctanesulfonamidoethyl acrylate (N-MeFOSEA)</v>
          </cell>
        </row>
        <row r="562">
          <cell r="E562" t="str">
            <v>N-Methylphenacetine</v>
          </cell>
        </row>
        <row r="563">
          <cell r="E563" t="str">
            <v>NMOR</v>
          </cell>
        </row>
        <row r="564">
          <cell r="E564" t="str">
            <v>NMP</v>
          </cell>
        </row>
        <row r="565">
          <cell r="E565" t="str">
            <v>N-nitrosodiethylamine (NDEA)</v>
          </cell>
        </row>
        <row r="566">
          <cell r="E566" t="str">
            <v>N-Nitrosodiphenylamine (NDPA)</v>
          </cell>
        </row>
        <row r="567">
          <cell r="E567" t="str">
            <v>N-nitrosomethylethylamine (NMEA)</v>
          </cell>
        </row>
        <row r="568">
          <cell r="E568" t="str">
            <v>N-Nitrosopiperidine (NPIP)</v>
          </cell>
        </row>
        <row r="569">
          <cell r="E569" t="str">
            <v>N-Nitrosopyrrolidine (NPYR)</v>
          </cell>
        </row>
        <row r="570">
          <cell r="E570" t="str">
            <v>Nordiazepam</v>
          </cell>
        </row>
        <row r="571">
          <cell r="E571" t="str">
            <v>Norfloxacin</v>
          </cell>
        </row>
        <row r="572">
          <cell r="E572" t="str">
            <v>Novobiocin</v>
          </cell>
        </row>
        <row r="573">
          <cell r="E573" t="str">
            <v>N-Phenylbenzenesulfonamide</v>
          </cell>
        </row>
        <row r="574">
          <cell r="E574" t="str">
            <v>N-phenyl-naphthylamine</v>
          </cell>
        </row>
        <row r="575">
          <cell r="E575" t="str">
            <v>NTA</v>
          </cell>
        </row>
        <row r="576">
          <cell r="E576" t="str">
            <v>o-Benzyl-p-chlorophenol (Chlorophene)</v>
          </cell>
        </row>
        <row r="577">
          <cell r="E577" t="str">
            <v>Octabromodiphenyl ethers</v>
          </cell>
        </row>
        <row r="578">
          <cell r="E578" t="str">
            <v>Octamethylcyclotetrasiloxane (D4)</v>
          </cell>
        </row>
        <row r="579">
          <cell r="E579" t="str">
            <v>Octamethyltrisiloxane (MDM)</v>
          </cell>
        </row>
        <row r="580">
          <cell r="E580" t="str">
            <v>Octocrylene</v>
          </cell>
        </row>
        <row r="581">
          <cell r="E581" t="str">
            <v>Ofloxacin</v>
          </cell>
        </row>
        <row r="582">
          <cell r="E582" t="str">
            <v>Oleandomycin</v>
          </cell>
        </row>
        <row r="583">
          <cell r="E583" t="str">
            <v>Omeprazole</v>
          </cell>
        </row>
        <row r="584">
          <cell r="E584" t="str">
            <v>Omethoate</v>
          </cell>
        </row>
        <row r="585">
          <cell r="E585" t="str">
            <v>Orbencarb</v>
          </cell>
        </row>
        <row r="586">
          <cell r="E586" t="str">
            <v>o-Terphenyl</v>
          </cell>
        </row>
        <row r="587">
          <cell r="E587" t="str">
            <v>OTNE</v>
          </cell>
        </row>
        <row r="588">
          <cell r="E588" t="str">
            <v>Oxacillin</v>
          </cell>
        </row>
        <row r="589">
          <cell r="E589" t="str">
            <v>Oxadiazon</v>
          </cell>
        </row>
        <row r="590">
          <cell r="E590" t="str">
            <v>Oxadixyl</v>
          </cell>
        </row>
        <row r="591">
          <cell r="E591" t="str">
            <v>Oxazepam</v>
          </cell>
        </row>
        <row r="592">
          <cell r="E592" t="str">
            <v>Oxolinic acid</v>
          </cell>
        </row>
        <row r="593">
          <cell r="E593" t="str">
            <v>Oxprenolol</v>
          </cell>
        </row>
        <row r="594">
          <cell r="E594" t="str">
            <v>Oxybenzone</v>
          </cell>
        </row>
        <row r="595">
          <cell r="E595" t="str">
            <v>Oxycodone</v>
          </cell>
        </row>
        <row r="596">
          <cell r="E596" t="str">
            <v>Oxytetracycline</v>
          </cell>
        </row>
        <row r="597">
          <cell r="E597" t="str">
            <v>Paclobutrazol</v>
          </cell>
        </row>
        <row r="598">
          <cell r="E598" t="str">
            <v>Palladium</v>
          </cell>
        </row>
        <row r="599">
          <cell r="E599" t="str">
            <v>Parathion</v>
          </cell>
        </row>
        <row r="600">
          <cell r="E600" t="str">
            <v>Parathion methyl</v>
          </cell>
        </row>
        <row r="601">
          <cell r="E601" t="str">
            <v>Paroxetine</v>
          </cell>
        </row>
        <row r="602">
          <cell r="E602" t="str">
            <v>p-Cresol</v>
          </cell>
        </row>
        <row r="603">
          <cell r="E603" t="str">
            <v>p-Dicyclohexylbenzene</v>
          </cell>
        </row>
        <row r="604">
          <cell r="E604" t="str">
            <v>Pendimethalin</v>
          </cell>
        </row>
        <row r="605">
          <cell r="E605" t="str">
            <v>Penicillin G</v>
          </cell>
        </row>
        <row r="606">
          <cell r="E606" t="str">
            <v>Penicillin V</v>
          </cell>
        </row>
        <row r="607">
          <cell r="E607" t="str">
            <v>Pentobarbital</v>
          </cell>
        </row>
        <row r="608">
          <cell r="E608" t="str">
            <v>Pentoxifylline</v>
          </cell>
        </row>
        <row r="609">
          <cell r="E609" t="str">
            <v>Perfluorobutanoic acid - (PFBA)</v>
          </cell>
        </row>
        <row r="610">
          <cell r="E610" t="str">
            <v>Perfluoropentanoic acid - (PFPeA)</v>
          </cell>
        </row>
        <row r="611">
          <cell r="E611" t="str">
            <v>Perfluorobutanesulfonate (PFBS) (anion)</v>
          </cell>
        </row>
        <row r="612">
          <cell r="E612" t="str">
            <v>Perfluorodecane sulfonate (PFDS) (anion)</v>
          </cell>
        </row>
        <row r="613">
          <cell r="E613" t="str">
            <v>Perfluorodecanoic acid (PFDA)</v>
          </cell>
        </row>
        <row r="614">
          <cell r="E614" t="str">
            <v>Perfluorododecanoic acid (PFDoDA)</v>
          </cell>
        </row>
        <row r="615">
          <cell r="E615" t="str">
            <v>Perfluoroheptanoic acid (PFHpA)</v>
          </cell>
        </row>
        <row r="616">
          <cell r="E616" t="str">
            <v>Perfluorohexane sulfonate (PFHxS) (anion)</v>
          </cell>
        </row>
        <row r="617">
          <cell r="E617" t="str">
            <v>Perfluorohexanoic acid (PFHxA)</v>
          </cell>
        </row>
        <row r="618">
          <cell r="E618" t="str">
            <v>Perfluorononanoic acid (PFNA)</v>
          </cell>
        </row>
        <row r="619">
          <cell r="E619" t="str">
            <v>Perfluoro-n-undecanoic acid (PFUnDA)</v>
          </cell>
        </row>
        <row r="620">
          <cell r="E620" t="str">
            <v>Perfluorooctane sulfonamide (PFOSA)</v>
          </cell>
        </row>
        <row r="621">
          <cell r="E621" t="str">
            <v>Perfluorooctane sulfonate (PFOS) - anion</v>
          </cell>
        </row>
        <row r="622">
          <cell r="E622" t="str">
            <v>Perfluorooctanesulfonyl fluoride (POSF)</v>
          </cell>
        </row>
        <row r="623">
          <cell r="E623" t="str">
            <v>Perfluorooctanoic acid (PFOA)</v>
          </cell>
        </row>
        <row r="624">
          <cell r="E624" t="str">
            <v>Perfluorotetradecanoic acid (PFTDA)</v>
          </cell>
        </row>
        <row r="625">
          <cell r="E625" t="str">
            <v>Permethrin</v>
          </cell>
        </row>
        <row r="626">
          <cell r="E626" t="str">
            <v>Phenanthrene</v>
          </cell>
        </row>
        <row r="627">
          <cell r="E627" t="str">
            <v>Phenazone</v>
          </cell>
        </row>
        <row r="628">
          <cell r="E628" t="str">
            <v>Phenmedipham</v>
          </cell>
        </row>
        <row r="629">
          <cell r="E629" t="str">
            <v>Phenobarbital</v>
          </cell>
        </row>
        <row r="630">
          <cell r="E630" t="str">
            <v>Phenylbutazone</v>
          </cell>
        </row>
        <row r="631">
          <cell r="E631" t="str">
            <v>Phenylisocyanate</v>
          </cell>
        </row>
        <row r="632">
          <cell r="E632" t="str">
            <v>Phenytoine</v>
          </cell>
        </row>
        <row r="633">
          <cell r="E633" t="str">
            <v>Phoxime</v>
          </cell>
        </row>
        <row r="634">
          <cell r="E634" t="str">
            <v>Pindolol</v>
          </cell>
        </row>
        <row r="635">
          <cell r="E635" t="str">
            <v>Pipamperon</v>
          </cell>
        </row>
        <row r="636">
          <cell r="E636" t="str">
            <v>Pirimiphos-methyl</v>
          </cell>
        </row>
        <row r="637">
          <cell r="E637" t="str">
            <v>Polychlorinated biphenyls (PCBs) - Total</v>
          </cell>
        </row>
        <row r="638">
          <cell r="E638" t="str">
            <v>Pravastatin</v>
          </cell>
        </row>
        <row r="639">
          <cell r="E639" t="str">
            <v>Prednisolone</v>
          </cell>
        </row>
        <row r="640">
          <cell r="E640" t="str">
            <v>Primidone</v>
          </cell>
        </row>
        <row r="641">
          <cell r="E641" t="str">
            <v>Prochloraz</v>
          </cell>
        </row>
        <row r="642">
          <cell r="E642" t="str">
            <v>Prometon</v>
          </cell>
        </row>
        <row r="643">
          <cell r="E643" t="str">
            <v>Prometryn</v>
          </cell>
        </row>
        <row r="644">
          <cell r="E644" t="str">
            <v>Propachlor</v>
          </cell>
        </row>
        <row r="645">
          <cell r="E645" t="str">
            <v>Propanil</v>
          </cell>
        </row>
        <row r="646">
          <cell r="E646" t="str">
            <v>Propazine</v>
          </cell>
        </row>
        <row r="647">
          <cell r="E647" t="str">
            <v>Propiconazole</v>
          </cell>
        </row>
        <row r="648">
          <cell r="E648" t="str">
            <v>Propranolol</v>
          </cell>
        </row>
        <row r="649">
          <cell r="E649" t="str">
            <v>Propyl-paraben</v>
          </cell>
        </row>
        <row r="650">
          <cell r="E650" t="str">
            <v>Propyphenazone</v>
          </cell>
        </row>
        <row r="651">
          <cell r="E651" t="str">
            <v>Propyzamide</v>
          </cell>
        </row>
        <row r="652">
          <cell r="E652" t="str">
            <v xml:space="preserve">p-t-Bucinal (Lilial) </v>
          </cell>
        </row>
        <row r="653">
          <cell r="E653" t="str">
            <v>p-Terphenyl</v>
          </cell>
        </row>
        <row r="654">
          <cell r="E654" t="str">
            <v>Quinmerac</v>
          </cell>
        </row>
        <row r="655">
          <cell r="E655" t="str">
            <v>Quinoxyfen</v>
          </cell>
        </row>
        <row r="656">
          <cell r="E656" t="str">
            <v>Ranitidine</v>
          </cell>
        </row>
        <row r="657">
          <cell r="E657" t="str">
            <v>Roxithromycin</v>
          </cell>
        </row>
        <row r="658">
          <cell r="E658" t="str">
            <v>Salbutamol</v>
          </cell>
        </row>
        <row r="659">
          <cell r="E659" t="str">
            <v>Sarafloxacin</v>
          </cell>
        </row>
        <row r="660">
          <cell r="E660" t="str">
            <v>Secbumeton</v>
          </cell>
        </row>
        <row r="661">
          <cell r="E661" t="str">
            <v>Secobarbital</v>
          </cell>
        </row>
        <row r="662">
          <cell r="E662" t="str">
            <v>Secobarbital sodium</v>
          </cell>
        </row>
        <row r="663">
          <cell r="E663" t="str">
            <v>Sertraline</v>
          </cell>
        </row>
        <row r="664">
          <cell r="E664" t="str">
            <v>Silica (crystalline) (nanoparticles)</v>
          </cell>
        </row>
        <row r="665">
          <cell r="E665" t="str">
            <v>Silica (SiO2 amorphous) (nanoparticles)</v>
          </cell>
        </row>
        <row r="666">
          <cell r="E666" t="str">
            <v>Silicon (nanoparticles)</v>
          </cell>
        </row>
        <row r="667">
          <cell r="E667" t="str">
            <v>Silicon carbide (nanoparticles)</v>
          </cell>
        </row>
        <row r="668">
          <cell r="E668" t="str">
            <v>Silver</v>
          </cell>
        </row>
        <row r="669">
          <cell r="E669" t="str">
            <v>Simvastatin</v>
          </cell>
        </row>
        <row r="670">
          <cell r="E670" t="str">
            <v>Sotalol</v>
          </cell>
        </row>
        <row r="671">
          <cell r="E671" t="str">
            <v>Spectinomycin</v>
          </cell>
        </row>
        <row r="672">
          <cell r="E672" t="str">
            <v>Spiramycin</v>
          </cell>
        </row>
        <row r="673">
          <cell r="E673" t="str">
            <v>Streptomycin</v>
          </cell>
        </row>
        <row r="674">
          <cell r="E674" t="str">
            <v>Styrene</v>
          </cell>
        </row>
        <row r="675">
          <cell r="E675" t="str">
            <v>Sucralose</v>
          </cell>
        </row>
        <row r="676">
          <cell r="E676" t="str">
            <v>Sulfadiazine</v>
          </cell>
        </row>
        <row r="677">
          <cell r="E677" t="str">
            <v>Sulfadimethoxin</v>
          </cell>
        </row>
        <row r="678">
          <cell r="E678" t="str">
            <v>Sulfadoxin</v>
          </cell>
        </row>
        <row r="679">
          <cell r="E679" t="str">
            <v>Sulfamerazine</v>
          </cell>
        </row>
        <row r="680">
          <cell r="E680" t="str">
            <v>Sulfamethazine</v>
          </cell>
        </row>
        <row r="681">
          <cell r="E681" t="str">
            <v>Sulfamethoxazole</v>
          </cell>
        </row>
        <row r="682">
          <cell r="E682" t="str">
            <v>Sulfapyridine</v>
          </cell>
        </row>
        <row r="683">
          <cell r="E683" t="str">
            <v>Sulfonyl urea</v>
          </cell>
        </row>
        <row r="684">
          <cell r="E684" t="str">
            <v>Surfinol-104</v>
          </cell>
        </row>
        <row r="685">
          <cell r="E685" t="str">
            <v>TAED (Tetraacetylethylenediamine)</v>
          </cell>
        </row>
        <row r="686">
          <cell r="E686" t="str">
            <v>Taloxa</v>
          </cell>
        </row>
        <row r="687">
          <cell r="E687" t="str">
            <v>TCEP</v>
          </cell>
        </row>
        <row r="688">
          <cell r="E688" t="str">
            <v>Technical polychlorinated alkanes products (Alkanes, chloro)</v>
          </cell>
        </row>
        <row r="689">
          <cell r="E689" t="str">
            <v>Temazepam</v>
          </cell>
        </row>
        <row r="690">
          <cell r="E690" t="str">
            <v>Terbutaline</v>
          </cell>
        </row>
        <row r="691">
          <cell r="E691" t="str">
            <v>terbuthylazine</v>
          </cell>
        </row>
        <row r="692">
          <cell r="E692" t="str">
            <v>Terbutryn</v>
          </cell>
        </row>
        <row r="693">
          <cell r="E693" t="str">
            <v>Tert-butyl-4-methoxyphenol (BHA)</v>
          </cell>
        </row>
        <row r="694">
          <cell r="E694" t="str">
            <v>Tetrabromo bisphenol A (TBBPA)</v>
          </cell>
        </row>
        <row r="695">
          <cell r="E695" t="str">
            <v>Tetrabromo bisphenol A bis (2,3 dibromopropylether)</v>
          </cell>
        </row>
        <row r="696">
          <cell r="E696" t="str">
            <v>Tetrabutyl tin ion</v>
          </cell>
        </row>
        <row r="697">
          <cell r="E697" t="str">
            <v>Tetrachloromethane</v>
          </cell>
        </row>
        <row r="698">
          <cell r="E698" t="str">
            <v>Tetracycline</v>
          </cell>
        </row>
        <row r="699">
          <cell r="E699" t="str">
            <v>Tetraethyl lead</v>
          </cell>
        </row>
        <row r="700">
          <cell r="E700" t="str">
            <v>Tetralinone</v>
          </cell>
        </row>
        <row r="701">
          <cell r="E701" t="str">
            <v>Tetramethyl lead</v>
          </cell>
        </row>
        <row r="702">
          <cell r="E702" t="str">
            <v>Thiabendazole</v>
          </cell>
        </row>
        <row r="703">
          <cell r="E703" t="str">
            <v>Thiodicarb</v>
          </cell>
        </row>
        <row r="704">
          <cell r="E704" t="str">
            <v>Tiamulin</v>
          </cell>
        </row>
        <row r="705">
          <cell r="E705" t="str">
            <v>Tilmicosin</v>
          </cell>
        </row>
        <row r="706">
          <cell r="E706" t="str">
            <v>Timolol</v>
          </cell>
        </row>
        <row r="707">
          <cell r="E707" t="str">
            <v>Titanium dioxide (nanoparticles)</v>
          </cell>
        </row>
        <row r="708">
          <cell r="E708" t="str">
            <v>Tocopherolacetate</v>
          </cell>
        </row>
        <row r="709">
          <cell r="E709" t="str">
            <v>Tolclofos methyl</v>
          </cell>
        </row>
        <row r="710">
          <cell r="E710" t="str">
            <v>Tolfenamic acid</v>
          </cell>
        </row>
        <row r="711">
          <cell r="E711" t="str">
            <v>Toluene</v>
          </cell>
        </row>
        <row r="712">
          <cell r="E712" t="str">
            <v>Tolylfluanid</v>
          </cell>
        </row>
        <row r="713">
          <cell r="E713" t="str">
            <v>Tramadol</v>
          </cell>
        </row>
        <row r="714">
          <cell r="E714" t="str">
            <v>Tri-(dichlorisopropyl)phosphate</v>
          </cell>
        </row>
        <row r="715">
          <cell r="E715" t="str">
            <v>Triacetin</v>
          </cell>
        </row>
        <row r="716">
          <cell r="E716" t="str">
            <v>Triadimefon</v>
          </cell>
        </row>
        <row r="717">
          <cell r="E717" t="str">
            <v>Triallate</v>
          </cell>
        </row>
        <row r="718">
          <cell r="E718" t="str">
            <v>Tribromoacetaldehyde</v>
          </cell>
        </row>
        <row r="719">
          <cell r="E719" t="str">
            <v>Tribromoacetamide</v>
          </cell>
        </row>
        <row r="720">
          <cell r="E720" t="str">
            <v>Tribromoacetic acid</v>
          </cell>
        </row>
        <row r="721">
          <cell r="E721" t="str">
            <v>Tribromonitromethane</v>
          </cell>
        </row>
        <row r="722">
          <cell r="E722" t="str">
            <v>Tributyl phosphate</v>
          </cell>
        </row>
        <row r="723">
          <cell r="E723" t="str">
            <v>Tributylacetylcitrate</v>
          </cell>
        </row>
        <row r="724">
          <cell r="E724" t="str">
            <v>Trichloroacetamide</v>
          </cell>
        </row>
        <row r="725">
          <cell r="E725" t="str">
            <v>Trichloroacetonitrile</v>
          </cell>
        </row>
        <row r="726">
          <cell r="E726" t="str">
            <v>Trichloronitromethane (Chloropicrin)</v>
          </cell>
        </row>
        <row r="727">
          <cell r="E727" t="str">
            <v>Triclocarban</v>
          </cell>
        </row>
        <row r="728">
          <cell r="E728" t="str">
            <v>Triclosan</v>
          </cell>
        </row>
        <row r="729">
          <cell r="E729" t="str">
            <v>Triethylcitrate</v>
          </cell>
        </row>
        <row r="730">
          <cell r="E730" t="str">
            <v>Triethylphosphate</v>
          </cell>
        </row>
        <row r="731">
          <cell r="E731" t="str">
            <v>Tri-iso-butylphosphate (TIBP)</v>
          </cell>
        </row>
        <row r="732">
          <cell r="E732" t="str">
            <v>Trimethoprim</v>
          </cell>
        </row>
        <row r="733">
          <cell r="E733" t="str">
            <v>Triphenyl phosphate</v>
          </cell>
        </row>
        <row r="734">
          <cell r="E734" t="str">
            <v>Triphenylphosphine oxide (TPPO)</v>
          </cell>
        </row>
        <row r="735">
          <cell r="E735" t="str">
            <v>Triphenyltin compounds - Triphenyltin cation</v>
          </cell>
        </row>
        <row r="736">
          <cell r="E736" t="str">
            <v>Tris(2-chloro-1-methylethyl) phosphate (TCPP)</v>
          </cell>
        </row>
        <row r="737">
          <cell r="E737" t="str">
            <v>Tris(2-chloroethyl) phosphate (TCEP)</v>
          </cell>
        </row>
        <row r="738">
          <cell r="E738" t="str">
            <v>Tris(2-ethylhexyl)phosphoric acid</v>
          </cell>
        </row>
        <row r="739">
          <cell r="E739" t="str">
            <v>Tris(dichloropropyl)phosphate</v>
          </cell>
        </row>
        <row r="740">
          <cell r="E740" t="str">
            <v>TXIB</v>
          </cell>
        </row>
        <row r="741">
          <cell r="E741" t="str">
            <v>Tylosin</v>
          </cell>
        </row>
        <row r="742">
          <cell r="E742" t="str">
            <v>Valnemulin</v>
          </cell>
        </row>
        <row r="743">
          <cell r="E743" t="str">
            <v>Valproic acid</v>
          </cell>
        </row>
        <row r="744">
          <cell r="E744" t="str">
            <v>Verapamil</v>
          </cell>
        </row>
        <row r="745">
          <cell r="E745" t="str">
            <v>Viridine</v>
          </cell>
        </row>
        <row r="746">
          <cell r="E746" t="str">
            <v>Xylene (mixed isomers)</v>
          </cell>
        </row>
        <row r="747">
          <cell r="E747" t="str">
            <v>Zinc</v>
          </cell>
        </row>
        <row r="748">
          <cell r="E748" t="str">
            <v>Zinc distearate (nanoparticles)</v>
          </cell>
        </row>
        <row r="749">
          <cell r="E749" t="str">
            <v>Zincpyrithione</v>
          </cell>
        </row>
        <row r="750">
          <cell r="E750" t="str">
            <v>Zolpidem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K11"/>
  <sheetViews>
    <sheetView zoomScale="135" workbookViewId="0">
      <selection activeCell="E7" sqref="E7"/>
    </sheetView>
  </sheetViews>
  <sheetFormatPr baseColWidth="10" defaultColWidth="4.5" defaultRowHeight="15"/>
  <cols>
    <col min="1" max="16384" width="4.5" style="5"/>
  </cols>
  <sheetData>
    <row r="1" spans="1:11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1">
      <c r="A2" s="6">
        <v>1</v>
      </c>
    </row>
    <row r="3" spans="1:11">
      <c r="A3" s="6">
        <v>2</v>
      </c>
    </row>
    <row r="4" spans="1:11">
      <c r="A4" s="6">
        <v>3</v>
      </c>
    </row>
    <row r="5" spans="1:11">
      <c r="A5" s="6">
        <v>4</v>
      </c>
    </row>
    <row r="6" spans="1:11">
      <c r="A6" s="6">
        <v>5</v>
      </c>
    </row>
    <row r="7" spans="1:11">
      <c r="A7" s="6">
        <v>6</v>
      </c>
    </row>
    <row r="8" spans="1:11">
      <c r="A8" s="6">
        <v>7</v>
      </c>
    </row>
    <row r="9" spans="1:11">
      <c r="A9" s="6">
        <v>8</v>
      </c>
    </row>
    <row r="10" spans="1:11">
      <c r="A10" s="6">
        <v>9</v>
      </c>
    </row>
    <row r="11" spans="1:11">
      <c r="A11" s="6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"/>
  <sheetViews>
    <sheetView workbookViewId="0">
      <selection activeCell="G26" sqref="G26"/>
    </sheetView>
  </sheetViews>
  <sheetFormatPr baseColWidth="10" defaultColWidth="8.83203125" defaultRowHeight="13"/>
  <cols>
    <col min="1" max="1" width="19.5" style="10" bestFit="1" customWidth="1"/>
    <col min="2" max="2" width="11.5" style="10" customWidth="1"/>
    <col min="3" max="3" width="13.6640625" style="10" bestFit="1" customWidth="1"/>
    <col min="4" max="4" width="9.1640625" style="10"/>
    <col min="5" max="5" width="2.1640625" style="10" bestFit="1" customWidth="1"/>
    <col min="6" max="6" width="8.6640625" style="10" customWidth="1"/>
    <col min="7" max="7" width="8.1640625" style="10" bestFit="1" customWidth="1"/>
    <col min="8" max="256" width="9.1640625" style="10"/>
    <col min="257" max="257" width="19.5" style="10" bestFit="1" customWidth="1"/>
    <col min="258" max="258" width="11.5" style="10" customWidth="1"/>
    <col min="259" max="259" width="8.1640625" style="10" bestFit="1" customWidth="1"/>
    <col min="260" max="260" width="9.1640625" style="10"/>
    <col min="261" max="261" width="2.1640625" style="10" bestFit="1" customWidth="1"/>
    <col min="262" max="262" width="8.6640625" style="10" customWidth="1"/>
    <col min="263" max="263" width="8.1640625" style="10" bestFit="1" customWidth="1"/>
    <col min="264" max="512" width="9.1640625" style="10"/>
    <col min="513" max="513" width="19.5" style="10" bestFit="1" customWidth="1"/>
    <col min="514" max="514" width="11.5" style="10" customWidth="1"/>
    <col min="515" max="515" width="8.1640625" style="10" bestFit="1" customWidth="1"/>
    <col min="516" max="516" width="9.1640625" style="10"/>
    <col min="517" max="517" width="2.1640625" style="10" bestFit="1" customWidth="1"/>
    <col min="518" max="518" width="8.6640625" style="10" customWidth="1"/>
    <col min="519" max="519" width="8.1640625" style="10" bestFit="1" customWidth="1"/>
    <col min="520" max="768" width="9.1640625" style="10"/>
    <col min="769" max="769" width="19.5" style="10" bestFit="1" customWidth="1"/>
    <col min="770" max="770" width="11.5" style="10" customWidth="1"/>
    <col min="771" max="771" width="8.1640625" style="10" bestFit="1" customWidth="1"/>
    <col min="772" max="772" width="9.1640625" style="10"/>
    <col min="773" max="773" width="2.1640625" style="10" bestFit="1" customWidth="1"/>
    <col min="774" max="774" width="8.6640625" style="10" customWidth="1"/>
    <col min="775" max="775" width="8.1640625" style="10" bestFit="1" customWidth="1"/>
    <col min="776" max="1024" width="9.1640625" style="10"/>
    <col min="1025" max="1025" width="19.5" style="10" bestFit="1" customWidth="1"/>
    <col min="1026" max="1026" width="11.5" style="10" customWidth="1"/>
    <col min="1027" max="1027" width="8.1640625" style="10" bestFit="1" customWidth="1"/>
    <col min="1028" max="1028" width="9.1640625" style="10"/>
    <col min="1029" max="1029" width="2.1640625" style="10" bestFit="1" customWidth="1"/>
    <col min="1030" max="1030" width="8.6640625" style="10" customWidth="1"/>
    <col min="1031" max="1031" width="8.1640625" style="10" bestFit="1" customWidth="1"/>
    <col min="1032" max="1280" width="9.1640625" style="10"/>
    <col min="1281" max="1281" width="19.5" style="10" bestFit="1" customWidth="1"/>
    <col min="1282" max="1282" width="11.5" style="10" customWidth="1"/>
    <col min="1283" max="1283" width="8.1640625" style="10" bestFit="1" customWidth="1"/>
    <col min="1284" max="1284" width="9.1640625" style="10"/>
    <col min="1285" max="1285" width="2.1640625" style="10" bestFit="1" customWidth="1"/>
    <col min="1286" max="1286" width="8.6640625" style="10" customWidth="1"/>
    <col min="1287" max="1287" width="8.1640625" style="10" bestFit="1" customWidth="1"/>
    <col min="1288" max="1536" width="9.1640625" style="10"/>
    <col min="1537" max="1537" width="19.5" style="10" bestFit="1" customWidth="1"/>
    <col min="1538" max="1538" width="11.5" style="10" customWidth="1"/>
    <col min="1539" max="1539" width="8.1640625" style="10" bestFit="1" customWidth="1"/>
    <col min="1540" max="1540" width="9.1640625" style="10"/>
    <col min="1541" max="1541" width="2.1640625" style="10" bestFit="1" customWidth="1"/>
    <col min="1542" max="1542" width="8.6640625" style="10" customWidth="1"/>
    <col min="1543" max="1543" width="8.1640625" style="10" bestFit="1" customWidth="1"/>
    <col min="1544" max="1792" width="9.1640625" style="10"/>
    <col min="1793" max="1793" width="19.5" style="10" bestFit="1" customWidth="1"/>
    <col min="1794" max="1794" width="11.5" style="10" customWidth="1"/>
    <col min="1795" max="1795" width="8.1640625" style="10" bestFit="1" customWidth="1"/>
    <col min="1796" max="1796" width="9.1640625" style="10"/>
    <col min="1797" max="1797" width="2.1640625" style="10" bestFit="1" customWidth="1"/>
    <col min="1798" max="1798" width="8.6640625" style="10" customWidth="1"/>
    <col min="1799" max="1799" width="8.1640625" style="10" bestFit="1" customWidth="1"/>
    <col min="1800" max="2048" width="9.1640625" style="10"/>
    <col min="2049" max="2049" width="19.5" style="10" bestFit="1" customWidth="1"/>
    <col min="2050" max="2050" width="11.5" style="10" customWidth="1"/>
    <col min="2051" max="2051" width="8.1640625" style="10" bestFit="1" customWidth="1"/>
    <col min="2052" max="2052" width="9.1640625" style="10"/>
    <col min="2053" max="2053" width="2.1640625" style="10" bestFit="1" customWidth="1"/>
    <col min="2054" max="2054" width="8.6640625" style="10" customWidth="1"/>
    <col min="2055" max="2055" width="8.1640625" style="10" bestFit="1" customWidth="1"/>
    <col min="2056" max="2304" width="9.1640625" style="10"/>
    <col min="2305" max="2305" width="19.5" style="10" bestFit="1" customWidth="1"/>
    <col min="2306" max="2306" width="11.5" style="10" customWidth="1"/>
    <col min="2307" max="2307" width="8.1640625" style="10" bestFit="1" customWidth="1"/>
    <col min="2308" max="2308" width="9.1640625" style="10"/>
    <col min="2309" max="2309" width="2.1640625" style="10" bestFit="1" customWidth="1"/>
    <col min="2310" max="2310" width="8.6640625" style="10" customWidth="1"/>
    <col min="2311" max="2311" width="8.1640625" style="10" bestFit="1" customWidth="1"/>
    <col min="2312" max="2560" width="9.1640625" style="10"/>
    <col min="2561" max="2561" width="19.5" style="10" bestFit="1" customWidth="1"/>
    <col min="2562" max="2562" width="11.5" style="10" customWidth="1"/>
    <col min="2563" max="2563" width="8.1640625" style="10" bestFit="1" customWidth="1"/>
    <col min="2564" max="2564" width="9.1640625" style="10"/>
    <col min="2565" max="2565" width="2.1640625" style="10" bestFit="1" customWidth="1"/>
    <col min="2566" max="2566" width="8.6640625" style="10" customWidth="1"/>
    <col min="2567" max="2567" width="8.1640625" style="10" bestFit="1" customWidth="1"/>
    <col min="2568" max="2816" width="9.1640625" style="10"/>
    <col min="2817" max="2817" width="19.5" style="10" bestFit="1" customWidth="1"/>
    <col min="2818" max="2818" width="11.5" style="10" customWidth="1"/>
    <col min="2819" max="2819" width="8.1640625" style="10" bestFit="1" customWidth="1"/>
    <col min="2820" max="2820" width="9.1640625" style="10"/>
    <col min="2821" max="2821" width="2.1640625" style="10" bestFit="1" customWidth="1"/>
    <col min="2822" max="2822" width="8.6640625" style="10" customWidth="1"/>
    <col min="2823" max="2823" width="8.1640625" style="10" bestFit="1" customWidth="1"/>
    <col min="2824" max="3072" width="9.1640625" style="10"/>
    <col min="3073" max="3073" width="19.5" style="10" bestFit="1" customWidth="1"/>
    <col min="3074" max="3074" width="11.5" style="10" customWidth="1"/>
    <col min="3075" max="3075" width="8.1640625" style="10" bestFit="1" customWidth="1"/>
    <col min="3076" max="3076" width="9.1640625" style="10"/>
    <col min="3077" max="3077" width="2.1640625" style="10" bestFit="1" customWidth="1"/>
    <col min="3078" max="3078" width="8.6640625" style="10" customWidth="1"/>
    <col min="3079" max="3079" width="8.1640625" style="10" bestFit="1" customWidth="1"/>
    <col min="3080" max="3328" width="9.1640625" style="10"/>
    <col min="3329" max="3329" width="19.5" style="10" bestFit="1" customWidth="1"/>
    <col min="3330" max="3330" width="11.5" style="10" customWidth="1"/>
    <col min="3331" max="3331" width="8.1640625" style="10" bestFit="1" customWidth="1"/>
    <col min="3332" max="3332" width="9.1640625" style="10"/>
    <col min="3333" max="3333" width="2.1640625" style="10" bestFit="1" customWidth="1"/>
    <col min="3334" max="3334" width="8.6640625" style="10" customWidth="1"/>
    <col min="3335" max="3335" width="8.1640625" style="10" bestFit="1" customWidth="1"/>
    <col min="3336" max="3584" width="9.1640625" style="10"/>
    <col min="3585" max="3585" width="19.5" style="10" bestFit="1" customWidth="1"/>
    <col min="3586" max="3586" width="11.5" style="10" customWidth="1"/>
    <col min="3587" max="3587" width="8.1640625" style="10" bestFit="1" customWidth="1"/>
    <col min="3588" max="3588" width="9.1640625" style="10"/>
    <col min="3589" max="3589" width="2.1640625" style="10" bestFit="1" customWidth="1"/>
    <col min="3590" max="3590" width="8.6640625" style="10" customWidth="1"/>
    <col min="3591" max="3591" width="8.1640625" style="10" bestFit="1" customWidth="1"/>
    <col min="3592" max="3840" width="9.1640625" style="10"/>
    <col min="3841" max="3841" width="19.5" style="10" bestFit="1" customWidth="1"/>
    <col min="3842" max="3842" width="11.5" style="10" customWidth="1"/>
    <col min="3843" max="3843" width="8.1640625" style="10" bestFit="1" customWidth="1"/>
    <col min="3844" max="3844" width="9.1640625" style="10"/>
    <col min="3845" max="3845" width="2.1640625" style="10" bestFit="1" customWidth="1"/>
    <col min="3846" max="3846" width="8.6640625" style="10" customWidth="1"/>
    <col min="3847" max="3847" width="8.1640625" style="10" bestFit="1" customWidth="1"/>
    <col min="3848" max="4096" width="9.1640625" style="10"/>
    <col min="4097" max="4097" width="19.5" style="10" bestFit="1" customWidth="1"/>
    <col min="4098" max="4098" width="11.5" style="10" customWidth="1"/>
    <col min="4099" max="4099" width="8.1640625" style="10" bestFit="1" customWidth="1"/>
    <col min="4100" max="4100" width="9.1640625" style="10"/>
    <col min="4101" max="4101" width="2.1640625" style="10" bestFit="1" customWidth="1"/>
    <col min="4102" max="4102" width="8.6640625" style="10" customWidth="1"/>
    <col min="4103" max="4103" width="8.1640625" style="10" bestFit="1" customWidth="1"/>
    <col min="4104" max="4352" width="9.1640625" style="10"/>
    <col min="4353" max="4353" width="19.5" style="10" bestFit="1" customWidth="1"/>
    <col min="4354" max="4354" width="11.5" style="10" customWidth="1"/>
    <col min="4355" max="4355" width="8.1640625" style="10" bestFit="1" customWidth="1"/>
    <col min="4356" max="4356" width="9.1640625" style="10"/>
    <col min="4357" max="4357" width="2.1640625" style="10" bestFit="1" customWidth="1"/>
    <col min="4358" max="4358" width="8.6640625" style="10" customWidth="1"/>
    <col min="4359" max="4359" width="8.1640625" style="10" bestFit="1" customWidth="1"/>
    <col min="4360" max="4608" width="9.1640625" style="10"/>
    <col min="4609" max="4609" width="19.5" style="10" bestFit="1" customWidth="1"/>
    <col min="4610" max="4610" width="11.5" style="10" customWidth="1"/>
    <col min="4611" max="4611" width="8.1640625" style="10" bestFit="1" customWidth="1"/>
    <col min="4612" max="4612" width="9.1640625" style="10"/>
    <col min="4613" max="4613" width="2.1640625" style="10" bestFit="1" customWidth="1"/>
    <col min="4614" max="4614" width="8.6640625" style="10" customWidth="1"/>
    <col min="4615" max="4615" width="8.1640625" style="10" bestFit="1" customWidth="1"/>
    <col min="4616" max="4864" width="9.1640625" style="10"/>
    <col min="4865" max="4865" width="19.5" style="10" bestFit="1" customWidth="1"/>
    <col min="4866" max="4866" width="11.5" style="10" customWidth="1"/>
    <col min="4867" max="4867" width="8.1640625" style="10" bestFit="1" customWidth="1"/>
    <col min="4868" max="4868" width="9.1640625" style="10"/>
    <col min="4869" max="4869" width="2.1640625" style="10" bestFit="1" customWidth="1"/>
    <col min="4870" max="4870" width="8.6640625" style="10" customWidth="1"/>
    <col min="4871" max="4871" width="8.1640625" style="10" bestFit="1" customWidth="1"/>
    <col min="4872" max="5120" width="9.1640625" style="10"/>
    <col min="5121" max="5121" width="19.5" style="10" bestFit="1" customWidth="1"/>
    <col min="5122" max="5122" width="11.5" style="10" customWidth="1"/>
    <col min="5123" max="5123" width="8.1640625" style="10" bestFit="1" customWidth="1"/>
    <col min="5124" max="5124" width="9.1640625" style="10"/>
    <col min="5125" max="5125" width="2.1640625" style="10" bestFit="1" customWidth="1"/>
    <col min="5126" max="5126" width="8.6640625" style="10" customWidth="1"/>
    <col min="5127" max="5127" width="8.1640625" style="10" bestFit="1" customWidth="1"/>
    <col min="5128" max="5376" width="9.1640625" style="10"/>
    <col min="5377" max="5377" width="19.5" style="10" bestFit="1" customWidth="1"/>
    <col min="5378" max="5378" width="11.5" style="10" customWidth="1"/>
    <col min="5379" max="5379" width="8.1640625" style="10" bestFit="1" customWidth="1"/>
    <col min="5380" max="5380" width="9.1640625" style="10"/>
    <col min="5381" max="5381" width="2.1640625" style="10" bestFit="1" customWidth="1"/>
    <col min="5382" max="5382" width="8.6640625" style="10" customWidth="1"/>
    <col min="5383" max="5383" width="8.1640625" style="10" bestFit="1" customWidth="1"/>
    <col min="5384" max="5632" width="9.1640625" style="10"/>
    <col min="5633" max="5633" width="19.5" style="10" bestFit="1" customWidth="1"/>
    <col min="5634" max="5634" width="11.5" style="10" customWidth="1"/>
    <col min="5635" max="5635" width="8.1640625" style="10" bestFit="1" customWidth="1"/>
    <col min="5636" max="5636" width="9.1640625" style="10"/>
    <col min="5637" max="5637" width="2.1640625" style="10" bestFit="1" customWidth="1"/>
    <col min="5638" max="5638" width="8.6640625" style="10" customWidth="1"/>
    <col min="5639" max="5639" width="8.1640625" style="10" bestFit="1" customWidth="1"/>
    <col min="5640" max="5888" width="9.1640625" style="10"/>
    <col min="5889" max="5889" width="19.5" style="10" bestFit="1" customWidth="1"/>
    <col min="5890" max="5890" width="11.5" style="10" customWidth="1"/>
    <col min="5891" max="5891" width="8.1640625" style="10" bestFit="1" customWidth="1"/>
    <col min="5892" max="5892" width="9.1640625" style="10"/>
    <col min="5893" max="5893" width="2.1640625" style="10" bestFit="1" customWidth="1"/>
    <col min="5894" max="5894" width="8.6640625" style="10" customWidth="1"/>
    <col min="5895" max="5895" width="8.1640625" style="10" bestFit="1" customWidth="1"/>
    <col min="5896" max="6144" width="9.1640625" style="10"/>
    <col min="6145" max="6145" width="19.5" style="10" bestFit="1" customWidth="1"/>
    <col min="6146" max="6146" width="11.5" style="10" customWidth="1"/>
    <col min="6147" max="6147" width="8.1640625" style="10" bestFit="1" customWidth="1"/>
    <col min="6148" max="6148" width="9.1640625" style="10"/>
    <col min="6149" max="6149" width="2.1640625" style="10" bestFit="1" customWidth="1"/>
    <col min="6150" max="6150" width="8.6640625" style="10" customWidth="1"/>
    <col min="6151" max="6151" width="8.1640625" style="10" bestFit="1" customWidth="1"/>
    <col min="6152" max="6400" width="9.1640625" style="10"/>
    <col min="6401" max="6401" width="19.5" style="10" bestFit="1" customWidth="1"/>
    <col min="6402" max="6402" width="11.5" style="10" customWidth="1"/>
    <col min="6403" max="6403" width="8.1640625" style="10" bestFit="1" customWidth="1"/>
    <col min="6404" max="6404" width="9.1640625" style="10"/>
    <col min="6405" max="6405" width="2.1640625" style="10" bestFit="1" customWidth="1"/>
    <col min="6406" max="6406" width="8.6640625" style="10" customWidth="1"/>
    <col min="6407" max="6407" width="8.1640625" style="10" bestFit="1" customWidth="1"/>
    <col min="6408" max="6656" width="9.1640625" style="10"/>
    <col min="6657" max="6657" width="19.5" style="10" bestFit="1" customWidth="1"/>
    <col min="6658" max="6658" width="11.5" style="10" customWidth="1"/>
    <col min="6659" max="6659" width="8.1640625" style="10" bestFit="1" customWidth="1"/>
    <col min="6660" max="6660" width="9.1640625" style="10"/>
    <col min="6661" max="6661" width="2.1640625" style="10" bestFit="1" customWidth="1"/>
    <col min="6662" max="6662" width="8.6640625" style="10" customWidth="1"/>
    <col min="6663" max="6663" width="8.1640625" style="10" bestFit="1" customWidth="1"/>
    <col min="6664" max="6912" width="9.1640625" style="10"/>
    <col min="6913" max="6913" width="19.5" style="10" bestFit="1" customWidth="1"/>
    <col min="6914" max="6914" width="11.5" style="10" customWidth="1"/>
    <col min="6915" max="6915" width="8.1640625" style="10" bestFit="1" customWidth="1"/>
    <col min="6916" max="6916" width="9.1640625" style="10"/>
    <col min="6917" max="6917" width="2.1640625" style="10" bestFit="1" customWidth="1"/>
    <col min="6918" max="6918" width="8.6640625" style="10" customWidth="1"/>
    <col min="6919" max="6919" width="8.1640625" style="10" bestFit="1" customWidth="1"/>
    <col min="6920" max="7168" width="9.1640625" style="10"/>
    <col min="7169" max="7169" width="19.5" style="10" bestFit="1" customWidth="1"/>
    <col min="7170" max="7170" width="11.5" style="10" customWidth="1"/>
    <col min="7171" max="7171" width="8.1640625" style="10" bestFit="1" customWidth="1"/>
    <col min="7172" max="7172" width="9.1640625" style="10"/>
    <col min="7173" max="7173" width="2.1640625" style="10" bestFit="1" customWidth="1"/>
    <col min="7174" max="7174" width="8.6640625" style="10" customWidth="1"/>
    <col min="7175" max="7175" width="8.1640625" style="10" bestFit="1" customWidth="1"/>
    <col min="7176" max="7424" width="9.1640625" style="10"/>
    <col min="7425" max="7425" width="19.5" style="10" bestFit="1" customWidth="1"/>
    <col min="7426" max="7426" width="11.5" style="10" customWidth="1"/>
    <col min="7427" max="7427" width="8.1640625" style="10" bestFit="1" customWidth="1"/>
    <col min="7428" max="7428" width="9.1640625" style="10"/>
    <col min="7429" max="7429" width="2.1640625" style="10" bestFit="1" customWidth="1"/>
    <col min="7430" max="7430" width="8.6640625" style="10" customWidth="1"/>
    <col min="7431" max="7431" width="8.1640625" style="10" bestFit="1" customWidth="1"/>
    <col min="7432" max="7680" width="9.1640625" style="10"/>
    <col min="7681" max="7681" width="19.5" style="10" bestFit="1" customWidth="1"/>
    <col min="7682" max="7682" width="11.5" style="10" customWidth="1"/>
    <col min="7683" max="7683" width="8.1640625" style="10" bestFit="1" customWidth="1"/>
    <col min="7684" max="7684" width="9.1640625" style="10"/>
    <col min="7685" max="7685" width="2.1640625" style="10" bestFit="1" customWidth="1"/>
    <col min="7686" max="7686" width="8.6640625" style="10" customWidth="1"/>
    <col min="7687" max="7687" width="8.1640625" style="10" bestFit="1" customWidth="1"/>
    <col min="7688" max="7936" width="9.1640625" style="10"/>
    <col min="7937" max="7937" width="19.5" style="10" bestFit="1" customWidth="1"/>
    <col min="7938" max="7938" width="11.5" style="10" customWidth="1"/>
    <col min="7939" max="7939" width="8.1640625" style="10" bestFit="1" customWidth="1"/>
    <col min="7940" max="7940" width="9.1640625" style="10"/>
    <col min="7941" max="7941" width="2.1640625" style="10" bestFit="1" customWidth="1"/>
    <col min="7942" max="7942" width="8.6640625" style="10" customWidth="1"/>
    <col min="7943" max="7943" width="8.1640625" style="10" bestFit="1" customWidth="1"/>
    <col min="7944" max="8192" width="9.1640625" style="10"/>
    <col min="8193" max="8193" width="19.5" style="10" bestFit="1" customWidth="1"/>
    <col min="8194" max="8194" width="11.5" style="10" customWidth="1"/>
    <col min="8195" max="8195" width="8.1640625" style="10" bestFit="1" customWidth="1"/>
    <col min="8196" max="8196" width="9.1640625" style="10"/>
    <col min="8197" max="8197" width="2.1640625" style="10" bestFit="1" customWidth="1"/>
    <col min="8198" max="8198" width="8.6640625" style="10" customWidth="1"/>
    <col min="8199" max="8199" width="8.1640625" style="10" bestFit="1" customWidth="1"/>
    <col min="8200" max="8448" width="9.1640625" style="10"/>
    <col min="8449" max="8449" width="19.5" style="10" bestFit="1" customWidth="1"/>
    <col min="8450" max="8450" width="11.5" style="10" customWidth="1"/>
    <col min="8451" max="8451" width="8.1640625" style="10" bestFit="1" customWidth="1"/>
    <col min="8452" max="8452" width="9.1640625" style="10"/>
    <col min="8453" max="8453" width="2.1640625" style="10" bestFit="1" customWidth="1"/>
    <col min="8454" max="8454" width="8.6640625" style="10" customWidth="1"/>
    <col min="8455" max="8455" width="8.1640625" style="10" bestFit="1" customWidth="1"/>
    <col min="8456" max="8704" width="9.1640625" style="10"/>
    <col min="8705" max="8705" width="19.5" style="10" bestFit="1" customWidth="1"/>
    <col min="8706" max="8706" width="11.5" style="10" customWidth="1"/>
    <col min="8707" max="8707" width="8.1640625" style="10" bestFit="1" customWidth="1"/>
    <col min="8708" max="8708" width="9.1640625" style="10"/>
    <col min="8709" max="8709" width="2.1640625" style="10" bestFit="1" customWidth="1"/>
    <col min="8710" max="8710" width="8.6640625" style="10" customWidth="1"/>
    <col min="8711" max="8711" width="8.1640625" style="10" bestFit="1" customWidth="1"/>
    <col min="8712" max="8960" width="9.1640625" style="10"/>
    <col min="8961" max="8961" width="19.5" style="10" bestFit="1" customWidth="1"/>
    <col min="8962" max="8962" width="11.5" style="10" customWidth="1"/>
    <col min="8963" max="8963" width="8.1640625" style="10" bestFit="1" customWidth="1"/>
    <col min="8964" max="8964" width="9.1640625" style="10"/>
    <col min="8965" max="8965" width="2.1640625" style="10" bestFit="1" customWidth="1"/>
    <col min="8966" max="8966" width="8.6640625" style="10" customWidth="1"/>
    <col min="8967" max="8967" width="8.1640625" style="10" bestFit="1" customWidth="1"/>
    <col min="8968" max="9216" width="9.1640625" style="10"/>
    <col min="9217" max="9217" width="19.5" style="10" bestFit="1" customWidth="1"/>
    <col min="9218" max="9218" width="11.5" style="10" customWidth="1"/>
    <col min="9219" max="9219" width="8.1640625" style="10" bestFit="1" customWidth="1"/>
    <col min="9220" max="9220" width="9.1640625" style="10"/>
    <col min="9221" max="9221" width="2.1640625" style="10" bestFit="1" customWidth="1"/>
    <col min="9222" max="9222" width="8.6640625" style="10" customWidth="1"/>
    <col min="9223" max="9223" width="8.1640625" style="10" bestFit="1" customWidth="1"/>
    <col min="9224" max="9472" width="9.1640625" style="10"/>
    <col min="9473" max="9473" width="19.5" style="10" bestFit="1" customWidth="1"/>
    <col min="9474" max="9474" width="11.5" style="10" customWidth="1"/>
    <col min="9475" max="9475" width="8.1640625" style="10" bestFit="1" customWidth="1"/>
    <col min="9476" max="9476" width="9.1640625" style="10"/>
    <col min="9477" max="9477" width="2.1640625" style="10" bestFit="1" customWidth="1"/>
    <col min="9478" max="9478" width="8.6640625" style="10" customWidth="1"/>
    <col min="9479" max="9479" width="8.1640625" style="10" bestFit="1" customWidth="1"/>
    <col min="9480" max="9728" width="9.1640625" style="10"/>
    <col min="9729" max="9729" width="19.5" style="10" bestFit="1" customWidth="1"/>
    <col min="9730" max="9730" width="11.5" style="10" customWidth="1"/>
    <col min="9731" max="9731" width="8.1640625" style="10" bestFit="1" customWidth="1"/>
    <col min="9732" max="9732" width="9.1640625" style="10"/>
    <col min="9733" max="9733" width="2.1640625" style="10" bestFit="1" customWidth="1"/>
    <col min="9734" max="9734" width="8.6640625" style="10" customWidth="1"/>
    <col min="9735" max="9735" width="8.1640625" style="10" bestFit="1" customWidth="1"/>
    <col min="9736" max="9984" width="9.1640625" style="10"/>
    <col min="9985" max="9985" width="19.5" style="10" bestFit="1" customWidth="1"/>
    <col min="9986" max="9986" width="11.5" style="10" customWidth="1"/>
    <col min="9987" max="9987" width="8.1640625" style="10" bestFit="1" customWidth="1"/>
    <col min="9988" max="9988" width="9.1640625" style="10"/>
    <col min="9989" max="9989" width="2.1640625" style="10" bestFit="1" customWidth="1"/>
    <col min="9990" max="9990" width="8.6640625" style="10" customWidth="1"/>
    <col min="9991" max="9991" width="8.1640625" style="10" bestFit="1" customWidth="1"/>
    <col min="9992" max="10240" width="9.1640625" style="10"/>
    <col min="10241" max="10241" width="19.5" style="10" bestFit="1" customWidth="1"/>
    <col min="10242" max="10242" width="11.5" style="10" customWidth="1"/>
    <col min="10243" max="10243" width="8.1640625" style="10" bestFit="1" customWidth="1"/>
    <col min="10244" max="10244" width="9.1640625" style="10"/>
    <col min="10245" max="10245" width="2.1640625" style="10" bestFit="1" customWidth="1"/>
    <col min="10246" max="10246" width="8.6640625" style="10" customWidth="1"/>
    <col min="10247" max="10247" width="8.1640625" style="10" bestFit="1" customWidth="1"/>
    <col min="10248" max="10496" width="9.1640625" style="10"/>
    <col min="10497" max="10497" width="19.5" style="10" bestFit="1" customWidth="1"/>
    <col min="10498" max="10498" width="11.5" style="10" customWidth="1"/>
    <col min="10499" max="10499" width="8.1640625" style="10" bestFit="1" customWidth="1"/>
    <col min="10500" max="10500" width="9.1640625" style="10"/>
    <col min="10501" max="10501" width="2.1640625" style="10" bestFit="1" customWidth="1"/>
    <col min="10502" max="10502" width="8.6640625" style="10" customWidth="1"/>
    <col min="10503" max="10503" width="8.1640625" style="10" bestFit="1" customWidth="1"/>
    <col min="10504" max="10752" width="9.1640625" style="10"/>
    <col min="10753" max="10753" width="19.5" style="10" bestFit="1" customWidth="1"/>
    <col min="10754" max="10754" width="11.5" style="10" customWidth="1"/>
    <col min="10755" max="10755" width="8.1640625" style="10" bestFit="1" customWidth="1"/>
    <col min="10756" max="10756" width="9.1640625" style="10"/>
    <col min="10757" max="10757" width="2.1640625" style="10" bestFit="1" customWidth="1"/>
    <col min="10758" max="10758" width="8.6640625" style="10" customWidth="1"/>
    <col min="10759" max="10759" width="8.1640625" style="10" bestFit="1" customWidth="1"/>
    <col min="10760" max="11008" width="9.1640625" style="10"/>
    <col min="11009" max="11009" width="19.5" style="10" bestFit="1" customWidth="1"/>
    <col min="11010" max="11010" width="11.5" style="10" customWidth="1"/>
    <col min="11011" max="11011" width="8.1640625" style="10" bestFit="1" customWidth="1"/>
    <col min="11012" max="11012" width="9.1640625" style="10"/>
    <col min="11013" max="11013" width="2.1640625" style="10" bestFit="1" customWidth="1"/>
    <col min="11014" max="11014" width="8.6640625" style="10" customWidth="1"/>
    <col min="11015" max="11015" width="8.1640625" style="10" bestFit="1" customWidth="1"/>
    <col min="11016" max="11264" width="9.1640625" style="10"/>
    <col min="11265" max="11265" width="19.5" style="10" bestFit="1" customWidth="1"/>
    <col min="11266" max="11266" width="11.5" style="10" customWidth="1"/>
    <col min="11267" max="11267" width="8.1640625" style="10" bestFit="1" customWidth="1"/>
    <col min="11268" max="11268" width="9.1640625" style="10"/>
    <col min="11269" max="11269" width="2.1640625" style="10" bestFit="1" customWidth="1"/>
    <col min="11270" max="11270" width="8.6640625" style="10" customWidth="1"/>
    <col min="11271" max="11271" width="8.1640625" style="10" bestFit="1" customWidth="1"/>
    <col min="11272" max="11520" width="9.1640625" style="10"/>
    <col min="11521" max="11521" width="19.5" style="10" bestFit="1" customWidth="1"/>
    <col min="11522" max="11522" width="11.5" style="10" customWidth="1"/>
    <col min="11523" max="11523" width="8.1640625" style="10" bestFit="1" customWidth="1"/>
    <col min="11524" max="11524" width="9.1640625" style="10"/>
    <col min="11525" max="11525" width="2.1640625" style="10" bestFit="1" customWidth="1"/>
    <col min="11526" max="11526" width="8.6640625" style="10" customWidth="1"/>
    <col min="11527" max="11527" width="8.1640625" style="10" bestFit="1" customWidth="1"/>
    <col min="11528" max="11776" width="9.1640625" style="10"/>
    <col min="11777" max="11777" width="19.5" style="10" bestFit="1" customWidth="1"/>
    <col min="11778" max="11778" width="11.5" style="10" customWidth="1"/>
    <col min="11779" max="11779" width="8.1640625" style="10" bestFit="1" customWidth="1"/>
    <col min="11780" max="11780" width="9.1640625" style="10"/>
    <col min="11781" max="11781" width="2.1640625" style="10" bestFit="1" customWidth="1"/>
    <col min="11782" max="11782" width="8.6640625" style="10" customWidth="1"/>
    <col min="11783" max="11783" width="8.1640625" style="10" bestFit="1" customWidth="1"/>
    <col min="11784" max="12032" width="9.1640625" style="10"/>
    <col min="12033" max="12033" width="19.5" style="10" bestFit="1" customWidth="1"/>
    <col min="12034" max="12034" width="11.5" style="10" customWidth="1"/>
    <col min="12035" max="12035" width="8.1640625" style="10" bestFit="1" customWidth="1"/>
    <col min="12036" max="12036" width="9.1640625" style="10"/>
    <col min="12037" max="12037" width="2.1640625" style="10" bestFit="1" customWidth="1"/>
    <col min="12038" max="12038" width="8.6640625" style="10" customWidth="1"/>
    <col min="12039" max="12039" width="8.1640625" style="10" bestFit="1" customWidth="1"/>
    <col min="12040" max="12288" width="9.1640625" style="10"/>
    <col min="12289" max="12289" width="19.5" style="10" bestFit="1" customWidth="1"/>
    <col min="12290" max="12290" width="11.5" style="10" customWidth="1"/>
    <col min="12291" max="12291" width="8.1640625" style="10" bestFit="1" customWidth="1"/>
    <col min="12292" max="12292" width="9.1640625" style="10"/>
    <col min="12293" max="12293" width="2.1640625" style="10" bestFit="1" customWidth="1"/>
    <col min="12294" max="12294" width="8.6640625" style="10" customWidth="1"/>
    <col min="12295" max="12295" width="8.1640625" style="10" bestFit="1" customWidth="1"/>
    <col min="12296" max="12544" width="9.1640625" style="10"/>
    <col min="12545" max="12545" width="19.5" style="10" bestFit="1" customWidth="1"/>
    <col min="12546" max="12546" width="11.5" style="10" customWidth="1"/>
    <col min="12547" max="12547" width="8.1640625" style="10" bestFit="1" customWidth="1"/>
    <col min="12548" max="12548" width="9.1640625" style="10"/>
    <col min="12549" max="12549" width="2.1640625" style="10" bestFit="1" customWidth="1"/>
    <col min="12550" max="12550" width="8.6640625" style="10" customWidth="1"/>
    <col min="12551" max="12551" width="8.1640625" style="10" bestFit="1" customWidth="1"/>
    <col min="12552" max="12800" width="9.1640625" style="10"/>
    <col min="12801" max="12801" width="19.5" style="10" bestFit="1" customWidth="1"/>
    <col min="12802" max="12802" width="11.5" style="10" customWidth="1"/>
    <col min="12803" max="12803" width="8.1640625" style="10" bestFit="1" customWidth="1"/>
    <col min="12804" max="12804" width="9.1640625" style="10"/>
    <col min="12805" max="12805" width="2.1640625" style="10" bestFit="1" customWidth="1"/>
    <col min="12806" max="12806" width="8.6640625" style="10" customWidth="1"/>
    <col min="12807" max="12807" width="8.1640625" style="10" bestFit="1" customWidth="1"/>
    <col min="12808" max="13056" width="9.1640625" style="10"/>
    <col min="13057" max="13057" width="19.5" style="10" bestFit="1" customWidth="1"/>
    <col min="13058" max="13058" width="11.5" style="10" customWidth="1"/>
    <col min="13059" max="13059" width="8.1640625" style="10" bestFit="1" customWidth="1"/>
    <col min="13060" max="13060" width="9.1640625" style="10"/>
    <col min="13061" max="13061" width="2.1640625" style="10" bestFit="1" customWidth="1"/>
    <col min="13062" max="13062" width="8.6640625" style="10" customWidth="1"/>
    <col min="13063" max="13063" width="8.1640625" style="10" bestFit="1" customWidth="1"/>
    <col min="13064" max="13312" width="9.1640625" style="10"/>
    <col min="13313" max="13313" width="19.5" style="10" bestFit="1" customWidth="1"/>
    <col min="13314" max="13314" width="11.5" style="10" customWidth="1"/>
    <col min="13315" max="13315" width="8.1640625" style="10" bestFit="1" customWidth="1"/>
    <col min="13316" max="13316" width="9.1640625" style="10"/>
    <col min="13317" max="13317" width="2.1640625" style="10" bestFit="1" customWidth="1"/>
    <col min="13318" max="13318" width="8.6640625" style="10" customWidth="1"/>
    <col min="13319" max="13319" width="8.1640625" style="10" bestFit="1" customWidth="1"/>
    <col min="13320" max="13568" width="9.1640625" style="10"/>
    <col min="13569" max="13569" width="19.5" style="10" bestFit="1" customWidth="1"/>
    <col min="13570" max="13570" width="11.5" style="10" customWidth="1"/>
    <col min="13571" max="13571" width="8.1640625" style="10" bestFit="1" customWidth="1"/>
    <col min="13572" max="13572" width="9.1640625" style="10"/>
    <col min="13573" max="13573" width="2.1640625" style="10" bestFit="1" customWidth="1"/>
    <col min="13574" max="13574" width="8.6640625" style="10" customWidth="1"/>
    <col min="13575" max="13575" width="8.1640625" style="10" bestFit="1" customWidth="1"/>
    <col min="13576" max="13824" width="9.1640625" style="10"/>
    <col min="13825" max="13825" width="19.5" style="10" bestFit="1" customWidth="1"/>
    <col min="13826" max="13826" width="11.5" style="10" customWidth="1"/>
    <col min="13827" max="13827" width="8.1640625" style="10" bestFit="1" customWidth="1"/>
    <col min="13828" max="13828" width="9.1640625" style="10"/>
    <col min="13829" max="13829" width="2.1640625" style="10" bestFit="1" customWidth="1"/>
    <col min="13830" max="13830" width="8.6640625" style="10" customWidth="1"/>
    <col min="13831" max="13831" width="8.1640625" style="10" bestFit="1" customWidth="1"/>
    <col min="13832" max="14080" width="9.1640625" style="10"/>
    <col min="14081" max="14081" width="19.5" style="10" bestFit="1" customWidth="1"/>
    <col min="14082" max="14082" width="11.5" style="10" customWidth="1"/>
    <col min="14083" max="14083" width="8.1640625" style="10" bestFit="1" customWidth="1"/>
    <col min="14084" max="14084" width="9.1640625" style="10"/>
    <col min="14085" max="14085" width="2.1640625" style="10" bestFit="1" customWidth="1"/>
    <col min="14086" max="14086" width="8.6640625" style="10" customWidth="1"/>
    <col min="14087" max="14087" width="8.1640625" style="10" bestFit="1" customWidth="1"/>
    <col min="14088" max="14336" width="9.1640625" style="10"/>
    <col min="14337" max="14337" width="19.5" style="10" bestFit="1" customWidth="1"/>
    <col min="14338" max="14338" width="11.5" style="10" customWidth="1"/>
    <col min="14339" max="14339" width="8.1640625" style="10" bestFit="1" customWidth="1"/>
    <col min="14340" max="14340" width="9.1640625" style="10"/>
    <col min="14341" max="14341" width="2.1640625" style="10" bestFit="1" customWidth="1"/>
    <col min="14342" max="14342" width="8.6640625" style="10" customWidth="1"/>
    <col min="14343" max="14343" width="8.1640625" style="10" bestFit="1" customWidth="1"/>
    <col min="14344" max="14592" width="9.1640625" style="10"/>
    <col min="14593" max="14593" width="19.5" style="10" bestFit="1" customWidth="1"/>
    <col min="14594" max="14594" width="11.5" style="10" customWidth="1"/>
    <col min="14595" max="14595" width="8.1640625" style="10" bestFit="1" customWidth="1"/>
    <col min="14596" max="14596" width="9.1640625" style="10"/>
    <col min="14597" max="14597" width="2.1640625" style="10" bestFit="1" customWidth="1"/>
    <col min="14598" max="14598" width="8.6640625" style="10" customWidth="1"/>
    <col min="14599" max="14599" width="8.1640625" style="10" bestFit="1" customWidth="1"/>
    <col min="14600" max="14848" width="9.1640625" style="10"/>
    <col min="14849" max="14849" width="19.5" style="10" bestFit="1" customWidth="1"/>
    <col min="14850" max="14850" width="11.5" style="10" customWidth="1"/>
    <col min="14851" max="14851" width="8.1640625" style="10" bestFit="1" customWidth="1"/>
    <col min="14852" max="14852" width="9.1640625" style="10"/>
    <col min="14853" max="14853" width="2.1640625" style="10" bestFit="1" customWidth="1"/>
    <col min="14854" max="14854" width="8.6640625" style="10" customWidth="1"/>
    <col min="14855" max="14855" width="8.1640625" style="10" bestFit="1" customWidth="1"/>
    <col min="14856" max="15104" width="9.1640625" style="10"/>
    <col min="15105" max="15105" width="19.5" style="10" bestFit="1" customWidth="1"/>
    <col min="15106" max="15106" width="11.5" style="10" customWidth="1"/>
    <col min="15107" max="15107" width="8.1640625" style="10" bestFit="1" customWidth="1"/>
    <col min="15108" max="15108" width="9.1640625" style="10"/>
    <col min="15109" max="15109" width="2.1640625" style="10" bestFit="1" customWidth="1"/>
    <col min="15110" max="15110" width="8.6640625" style="10" customWidth="1"/>
    <col min="15111" max="15111" width="8.1640625" style="10" bestFit="1" customWidth="1"/>
    <col min="15112" max="15360" width="9.1640625" style="10"/>
    <col min="15361" max="15361" width="19.5" style="10" bestFit="1" customWidth="1"/>
    <col min="15362" max="15362" width="11.5" style="10" customWidth="1"/>
    <col min="15363" max="15363" width="8.1640625" style="10" bestFit="1" customWidth="1"/>
    <col min="15364" max="15364" width="9.1640625" style="10"/>
    <col min="15365" max="15365" width="2.1640625" style="10" bestFit="1" customWidth="1"/>
    <col min="15366" max="15366" width="8.6640625" style="10" customWidth="1"/>
    <col min="15367" max="15367" width="8.1640625" style="10" bestFit="1" customWidth="1"/>
    <col min="15368" max="15616" width="9.1640625" style="10"/>
    <col min="15617" max="15617" width="19.5" style="10" bestFit="1" customWidth="1"/>
    <col min="15618" max="15618" width="11.5" style="10" customWidth="1"/>
    <col min="15619" max="15619" width="8.1640625" style="10" bestFit="1" customWidth="1"/>
    <col min="15620" max="15620" width="9.1640625" style="10"/>
    <col min="15621" max="15621" width="2.1640625" style="10" bestFit="1" customWidth="1"/>
    <col min="15622" max="15622" width="8.6640625" style="10" customWidth="1"/>
    <col min="15623" max="15623" width="8.1640625" style="10" bestFit="1" customWidth="1"/>
    <col min="15624" max="15872" width="9.1640625" style="10"/>
    <col min="15873" max="15873" width="19.5" style="10" bestFit="1" customWidth="1"/>
    <col min="15874" max="15874" width="11.5" style="10" customWidth="1"/>
    <col min="15875" max="15875" width="8.1640625" style="10" bestFit="1" customWidth="1"/>
    <col min="15876" max="15876" width="9.1640625" style="10"/>
    <col min="15877" max="15877" width="2.1640625" style="10" bestFit="1" customWidth="1"/>
    <col min="15878" max="15878" width="8.6640625" style="10" customWidth="1"/>
    <col min="15879" max="15879" width="8.1640625" style="10" bestFit="1" customWidth="1"/>
    <col min="15880" max="16128" width="9.1640625" style="10"/>
    <col min="16129" max="16129" width="19.5" style="10" bestFit="1" customWidth="1"/>
    <col min="16130" max="16130" width="11.5" style="10" customWidth="1"/>
    <col min="16131" max="16131" width="8.1640625" style="10" bestFit="1" customWidth="1"/>
    <col min="16132" max="16132" width="9.1640625" style="10"/>
    <col min="16133" max="16133" width="2.1640625" style="10" bestFit="1" customWidth="1"/>
    <col min="16134" max="16134" width="8.6640625" style="10" customWidth="1"/>
    <col min="16135" max="16135" width="8.1640625" style="10" bestFit="1" customWidth="1"/>
    <col min="16136" max="16384" width="9.1640625" style="10"/>
  </cols>
  <sheetData>
    <row r="1" spans="1:7">
      <c r="A1" s="14" t="s">
        <v>26</v>
      </c>
      <c r="B1" s="13" t="s">
        <v>27</v>
      </c>
      <c r="C1" s="13" t="s">
        <v>28</v>
      </c>
      <c r="E1" s="77" t="s">
        <v>29</v>
      </c>
      <c r="F1" s="78"/>
      <c r="G1" s="79"/>
    </row>
    <row r="2" spans="1:7" ht="14">
      <c r="A2" s="15" t="s">
        <v>30</v>
      </c>
      <c r="B2" s="16">
        <v>53</v>
      </c>
      <c r="C2" s="17" t="str">
        <f>VLOOKUP(B2,F$10:G$14,2,TRUE)</f>
        <v>F</v>
      </c>
      <c r="E2" s="80" t="s">
        <v>27</v>
      </c>
      <c r="F2" s="80"/>
      <c r="G2" s="13" t="s">
        <v>28</v>
      </c>
    </row>
    <row r="3" spans="1:7" ht="14">
      <c r="A3" s="15" t="s">
        <v>31</v>
      </c>
      <c r="B3" s="16">
        <v>79</v>
      </c>
      <c r="C3" s="17" t="str">
        <f t="shared" ref="C3:C15" si="0">VLOOKUP(B3,F$10:G$14,2,TRUE)</f>
        <v>B</v>
      </c>
      <c r="E3" s="18" t="s">
        <v>15</v>
      </c>
      <c r="F3" s="16">
        <v>89</v>
      </c>
      <c r="G3" s="16" t="s">
        <v>16</v>
      </c>
    </row>
    <row r="4" spans="1:7" ht="14">
      <c r="A4" s="15" t="s">
        <v>32</v>
      </c>
      <c r="B4" s="16">
        <v>68</v>
      </c>
      <c r="C4" s="17" t="str">
        <f t="shared" si="0"/>
        <v>D</v>
      </c>
      <c r="E4" s="18" t="s">
        <v>15</v>
      </c>
      <c r="F4" s="16">
        <v>79</v>
      </c>
      <c r="G4" s="16" t="s">
        <v>17</v>
      </c>
    </row>
    <row r="5" spans="1:7" ht="14">
      <c r="A5" s="15" t="s">
        <v>33</v>
      </c>
      <c r="B5" s="16">
        <v>59</v>
      </c>
      <c r="C5" s="17" t="str">
        <f t="shared" si="0"/>
        <v>D</v>
      </c>
      <c r="E5" s="18" t="s">
        <v>15</v>
      </c>
      <c r="F5" s="16">
        <v>69</v>
      </c>
      <c r="G5" s="16" t="s">
        <v>18</v>
      </c>
    </row>
    <row r="6" spans="1:7" ht="14">
      <c r="A6" s="15" t="s">
        <v>34</v>
      </c>
      <c r="B6" s="16">
        <v>64</v>
      </c>
      <c r="C6" s="17" t="str">
        <f t="shared" si="0"/>
        <v>D</v>
      </c>
      <c r="E6" s="18" t="s">
        <v>15</v>
      </c>
      <c r="F6" s="16">
        <v>59</v>
      </c>
      <c r="G6" s="16" t="s">
        <v>19</v>
      </c>
    </row>
    <row r="7" spans="1:7" ht="14">
      <c r="A7" s="15" t="s">
        <v>35</v>
      </c>
      <c r="B7" s="16">
        <v>84</v>
      </c>
      <c r="C7" s="17" t="str">
        <f t="shared" si="0"/>
        <v>B</v>
      </c>
      <c r="E7" s="81"/>
      <c r="F7" s="81"/>
      <c r="G7" s="16" t="s">
        <v>36</v>
      </c>
    </row>
    <row r="8" spans="1:7" ht="14">
      <c r="A8" s="15" t="s">
        <v>37</v>
      </c>
      <c r="B8" s="16">
        <v>92</v>
      </c>
      <c r="C8" s="17" t="str">
        <f t="shared" si="0"/>
        <v>A</v>
      </c>
    </row>
    <row r="9" spans="1:7" ht="14">
      <c r="A9" s="15" t="s">
        <v>38</v>
      </c>
      <c r="B9" s="16">
        <v>42</v>
      </c>
      <c r="C9" s="17" t="str">
        <f t="shared" si="0"/>
        <v>F</v>
      </c>
    </row>
    <row r="10" spans="1:7" ht="14">
      <c r="A10" s="15" t="s">
        <v>39</v>
      </c>
      <c r="B10" s="16">
        <v>97</v>
      </c>
      <c r="C10" s="17" t="str">
        <f t="shared" si="0"/>
        <v>A</v>
      </c>
      <c r="D10" s="81"/>
      <c r="E10" s="81"/>
      <c r="F10" s="18">
        <v>0</v>
      </c>
      <c r="G10" s="16" t="s">
        <v>36</v>
      </c>
    </row>
    <row r="11" spans="1:7" ht="14">
      <c r="A11" s="15" t="s">
        <v>40</v>
      </c>
      <c r="B11" s="16">
        <v>35</v>
      </c>
      <c r="C11" s="17" t="str">
        <f t="shared" si="0"/>
        <v>F</v>
      </c>
      <c r="F11" s="16">
        <v>59</v>
      </c>
      <c r="G11" s="16" t="s">
        <v>19</v>
      </c>
    </row>
    <row r="12" spans="1:7" ht="14">
      <c r="A12" s="15" t="s">
        <v>41</v>
      </c>
      <c r="B12" s="16">
        <v>81</v>
      </c>
      <c r="C12" s="17" t="str">
        <f t="shared" si="0"/>
        <v>B</v>
      </c>
      <c r="F12" s="16">
        <v>69</v>
      </c>
      <c r="G12" s="16" t="s">
        <v>18</v>
      </c>
    </row>
    <row r="13" spans="1:7" ht="14">
      <c r="A13" s="15" t="s">
        <v>42</v>
      </c>
      <c r="B13" s="16">
        <v>64</v>
      </c>
      <c r="C13" s="17" t="str">
        <f t="shared" si="0"/>
        <v>D</v>
      </c>
      <c r="F13" s="16">
        <v>79</v>
      </c>
      <c r="G13" s="16" t="s">
        <v>17</v>
      </c>
    </row>
    <row r="14" spans="1:7" ht="14">
      <c r="A14" s="15" t="s">
        <v>43</v>
      </c>
      <c r="B14" s="16">
        <v>30</v>
      </c>
      <c r="C14" s="17" t="str">
        <f t="shared" si="0"/>
        <v>F</v>
      </c>
      <c r="F14" s="16">
        <v>89</v>
      </c>
      <c r="G14" s="16" t="s">
        <v>16</v>
      </c>
    </row>
    <row r="15" spans="1:7" ht="14">
      <c r="A15" s="15" t="s">
        <v>44</v>
      </c>
      <c r="B15" s="16">
        <v>90</v>
      </c>
      <c r="C15" s="17" t="str">
        <f t="shared" si="0"/>
        <v>A</v>
      </c>
    </row>
  </sheetData>
  <mergeCells count="4">
    <mergeCell ref="E1:G1"/>
    <mergeCell ref="E2:F2"/>
    <mergeCell ref="E7:F7"/>
    <mergeCell ref="D10:E10"/>
  </mergeCells>
  <pageMargins left="0.75" right="0.75" top="1" bottom="1" header="0.4921259845" footer="0.492125984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E10"/>
  <sheetViews>
    <sheetView workbookViewId="0">
      <selection activeCell="F19" sqref="F19"/>
    </sheetView>
  </sheetViews>
  <sheetFormatPr baseColWidth="10" defaultColWidth="16.83203125" defaultRowHeight="15"/>
  <cols>
    <col min="1" max="1" width="21.5" bestFit="1" customWidth="1"/>
    <col min="2" max="2" width="6.1640625" bestFit="1" customWidth="1"/>
    <col min="3" max="3" width="11.33203125" bestFit="1" customWidth="1"/>
    <col min="4" max="4" width="7.33203125" bestFit="1" customWidth="1"/>
    <col min="5" max="5" width="10.83203125" bestFit="1" customWidth="1"/>
  </cols>
  <sheetData>
    <row r="1" spans="1:5">
      <c r="B1" s="4" t="s">
        <v>11</v>
      </c>
      <c r="C1" s="4" t="s">
        <v>12</v>
      </c>
      <c r="D1" s="4" t="s">
        <v>1</v>
      </c>
      <c r="E1" s="4" t="s">
        <v>13</v>
      </c>
    </row>
    <row r="2" spans="1:5" ht="16">
      <c r="A2" s="3" t="s">
        <v>2</v>
      </c>
      <c r="B2" s="1">
        <v>88</v>
      </c>
      <c r="C2" s="1">
        <v>54</v>
      </c>
      <c r="D2" s="1">
        <v>96</v>
      </c>
      <c r="E2" s="1">
        <v>85</v>
      </c>
    </row>
    <row r="3" spans="1:5" ht="16">
      <c r="A3" s="3" t="s">
        <v>3</v>
      </c>
      <c r="B3" s="1">
        <v>54</v>
      </c>
      <c r="C3" s="1">
        <v>68</v>
      </c>
      <c r="D3" s="1">
        <v>50</v>
      </c>
      <c r="E3" s="1">
        <v>86</v>
      </c>
    </row>
    <row r="4" spans="1:5" ht="16">
      <c r="A4" s="3" t="s">
        <v>4</v>
      </c>
      <c r="B4" s="1">
        <v>68</v>
      </c>
      <c r="C4" s="1">
        <v>95</v>
      </c>
      <c r="D4" s="1">
        <v>94</v>
      </c>
      <c r="E4" s="1">
        <v>89</v>
      </c>
    </row>
    <row r="5" spans="1:5" ht="16">
      <c r="A5" s="3" t="s">
        <v>5</v>
      </c>
      <c r="B5" s="1">
        <v>24</v>
      </c>
      <c r="C5" s="1">
        <v>96</v>
      </c>
      <c r="D5" s="1">
        <v>89</v>
      </c>
      <c r="E5" s="1">
        <v>84</v>
      </c>
    </row>
    <row r="6" spans="1:5" ht="16">
      <c r="A6" s="3" t="s">
        <v>6</v>
      </c>
      <c r="B6" s="1">
        <v>36</v>
      </c>
      <c r="C6" s="1">
        <v>93</v>
      </c>
      <c r="D6" s="1">
        <v>93</v>
      </c>
      <c r="E6" s="1">
        <v>82</v>
      </c>
    </row>
    <row r="7" spans="1:5" ht="16">
      <c r="A7" s="3" t="s">
        <v>7</v>
      </c>
      <c r="B7" s="1">
        <v>95</v>
      </c>
      <c r="C7" s="1">
        <v>87</v>
      </c>
      <c r="D7" s="1">
        <v>94</v>
      </c>
      <c r="E7" s="1">
        <v>87</v>
      </c>
    </row>
    <row r="8" spans="1:5" ht="16">
      <c r="A8" s="3" t="s">
        <v>8</v>
      </c>
      <c r="B8" s="1">
        <v>67</v>
      </c>
      <c r="C8" s="1">
        <v>94</v>
      </c>
      <c r="D8" s="1">
        <v>95</v>
      </c>
      <c r="E8" s="1">
        <v>88</v>
      </c>
    </row>
    <row r="9" spans="1:5" ht="16">
      <c r="A9" s="3" t="s">
        <v>9</v>
      </c>
      <c r="B9" s="1">
        <v>64</v>
      </c>
      <c r="C9" s="1">
        <v>86</v>
      </c>
      <c r="D9" s="1">
        <v>96</v>
      </c>
      <c r="E9" s="1">
        <v>89</v>
      </c>
    </row>
    <row r="10" spans="1:5">
      <c r="A10" s="2" t="s">
        <v>10</v>
      </c>
      <c r="B10" s="1">
        <v>78</v>
      </c>
      <c r="C10" s="1">
        <v>89</v>
      </c>
      <c r="D10" s="1">
        <v>92</v>
      </c>
      <c r="E10" s="1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11"/>
  <sheetViews>
    <sheetView workbookViewId="0">
      <selection activeCell="B2" sqref="B2:E10"/>
    </sheetView>
  </sheetViews>
  <sheetFormatPr baseColWidth="10" defaultColWidth="16.83203125" defaultRowHeight="15"/>
  <cols>
    <col min="1" max="1" width="21.5" bestFit="1" customWidth="1"/>
    <col min="2" max="2" width="6.1640625" bestFit="1" customWidth="1"/>
    <col min="3" max="3" width="11.33203125" bestFit="1" customWidth="1"/>
    <col min="4" max="4" width="7.33203125" bestFit="1" customWidth="1"/>
    <col min="5" max="5" width="10.83203125" bestFit="1" customWidth="1"/>
  </cols>
  <sheetData>
    <row r="1" spans="1:5">
      <c r="B1" s="4" t="s">
        <v>11</v>
      </c>
      <c r="C1" s="4" t="s">
        <v>12</v>
      </c>
      <c r="D1" s="4" t="s">
        <v>1</v>
      </c>
      <c r="E1" s="4" t="s">
        <v>13</v>
      </c>
    </row>
    <row r="2" spans="1:5" ht="16">
      <c r="A2" s="3" t="s">
        <v>2</v>
      </c>
      <c r="B2" s="1">
        <v>93</v>
      </c>
      <c r="C2" s="1">
        <v>82</v>
      </c>
      <c r="D2" s="1">
        <v>36</v>
      </c>
      <c r="E2" s="1">
        <v>93</v>
      </c>
    </row>
    <row r="3" spans="1:5" ht="16">
      <c r="A3" s="3" t="s">
        <v>3</v>
      </c>
      <c r="B3" s="1">
        <v>94</v>
      </c>
      <c r="C3" s="1">
        <v>87</v>
      </c>
      <c r="D3" s="1">
        <v>30</v>
      </c>
      <c r="E3" s="1">
        <v>87</v>
      </c>
    </row>
    <row r="4" spans="1:5" ht="16">
      <c r="A4" s="3" t="s">
        <v>4</v>
      </c>
      <c r="B4" s="1">
        <v>95</v>
      </c>
      <c r="C4" s="1">
        <v>88</v>
      </c>
      <c r="D4" s="1">
        <v>67</v>
      </c>
      <c r="E4" s="1">
        <v>94</v>
      </c>
    </row>
    <row r="5" spans="1:5" ht="16">
      <c r="A5" s="3" t="s">
        <v>5</v>
      </c>
      <c r="B5" s="1">
        <v>96</v>
      </c>
      <c r="C5" s="1">
        <v>89</v>
      </c>
      <c r="D5" s="1">
        <v>64</v>
      </c>
      <c r="E5" s="1">
        <v>86</v>
      </c>
    </row>
    <row r="6" spans="1:5" ht="16">
      <c r="A6" s="3" t="s">
        <v>6</v>
      </c>
      <c r="B6" s="1">
        <v>92</v>
      </c>
      <c r="C6" s="1">
        <v>86</v>
      </c>
      <c r="D6" s="1">
        <v>78</v>
      </c>
      <c r="E6" s="1">
        <v>89</v>
      </c>
    </row>
    <row r="7" spans="1:5" ht="16">
      <c r="A7" s="3" t="s">
        <v>7</v>
      </c>
      <c r="B7" s="1">
        <v>88</v>
      </c>
      <c r="C7" s="1">
        <v>54</v>
      </c>
      <c r="D7" s="1">
        <v>96</v>
      </c>
      <c r="E7" s="1">
        <v>85</v>
      </c>
    </row>
    <row r="8" spans="1:5" ht="16">
      <c r="A8" s="3" t="s">
        <v>8</v>
      </c>
      <c r="B8" s="1">
        <v>54</v>
      </c>
      <c r="C8" s="1">
        <v>68</v>
      </c>
      <c r="D8" s="1">
        <v>91</v>
      </c>
      <c r="E8" s="1">
        <v>86</v>
      </c>
    </row>
    <row r="9" spans="1:5" ht="16">
      <c r="A9" s="3" t="s">
        <v>9</v>
      </c>
      <c r="B9" s="1">
        <v>68</v>
      </c>
      <c r="C9" s="1">
        <v>95</v>
      </c>
      <c r="D9" s="1">
        <v>94</v>
      </c>
      <c r="E9" s="1">
        <v>89</v>
      </c>
    </row>
    <row r="10" spans="1:5">
      <c r="A10" s="2" t="s">
        <v>10</v>
      </c>
      <c r="B10" s="1">
        <v>24</v>
      </c>
      <c r="C10" s="1">
        <v>96</v>
      </c>
      <c r="D10" s="1">
        <v>89</v>
      </c>
      <c r="E10" s="1">
        <v>84</v>
      </c>
    </row>
    <row r="11" spans="1:5">
      <c r="B11" s="1"/>
      <c r="C11" s="1"/>
      <c r="D11" s="1"/>
      <c r="E1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E10"/>
  <sheetViews>
    <sheetView workbookViewId="0">
      <selection activeCell="F29" sqref="F29"/>
    </sheetView>
  </sheetViews>
  <sheetFormatPr baseColWidth="10" defaultColWidth="59.83203125" defaultRowHeight="15"/>
  <cols>
    <col min="1" max="1" width="21.5" bestFit="1" customWidth="1"/>
    <col min="2" max="2" width="6.1640625" bestFit="1" customWidth="1"/>
    <col min="3" max="3" width="11.33203125" bestFit="1" customWidth="1"/>
    <col min="4" max="4" width="7.33203125" bestFit="1" customWidth="1"/>
    <col min="5" max="5" width="10.83203125" bestFit="1" customWidth="1"/>
  </cols>
  <sheetData>
    <row r="1" spans="1:5">
      <c r="B1" s="4" t="s">
        <v>11</v>
      </c>
      <c r="C1" s="4" t="s">
        <v>12</v>
      </c>
      <c r="D1" s="4" t="s">
        <v>1</v>
      </c>
      <c r="E1" s="4" t="s">
        <v>13</v>
      </c>
    </row>
    <row r="2" spans="1:5" ht="16">
      <c r="A2" s="3" t="s">
        <v>2</v>
      </c>
      <c r="B2" s="1">
        <v>68</v>
      </c>
      <c r="C2" s="1">
        <v>95</v>
      </c>
      <c r="D2" s="1">
        <v>94</v>
      </c>
      <c r="E2" s="1">
        <v>89</v>
      </c>
    </row>
    <row r="3" spans="1:5" ht="16">
      <c r="A3" s="3" t="s">
        <v>3</v>
      </c>
      <c r="B3" s="1">
        <v>24</v>
      </c>
      <c r="C3" s="1">
        <v>96</v>
      </c>
      <c r="D3" s="1">
        <v>8</v>
      </c>
      <c r="E3" s="1">
        <v>84</v>
      </c>
    </row>
    <row r="4" spans="1:5" ht="16">
      <c r="A4" s="3" t="s">
        <v>4</v>
      </c>
      <c r="B4" s="1">
        <v>36</v>
      </c>
      <c r="C4" s="1">
        <v>93</v>
      </c>
      <c r="D4" s="1">
        <v>93</v>
      </c>
      <c r="E4" s="1">
        <v>82</v>
      </c>
    </row>
    <row r="5" spans="1:5" ht="16">
      <c r="A5" s="3" t="s">
        <v>5</v>
      </c>
      <c r="B5" s="1">
        <v>93</v>
      </c>
      <c r="C5" s="1">
        <v>82</v>
      </c>
      <c r="D5" s="1">
        <v>36</v>
      </c>
      <c r="E5" s="1">
        <v>93</v>
      </c>
    </row>
    <row r="6" spans="1:5" ht="16">
      <c r="A6" s="3" t="s">
        <v>6</v>
      </c>
      <c r="B6" s="1">
        <v>94</v>
      </c>
      <c r="C6" s="1">
        <v>87</v>
      </c>
      <c r="D6" s="1">
        <v>95</v>
      </c>
      <c r="E6" s="1">
        <v>87</v>
      </c>
    </row>
    <row r="7" spans="1:5" ht="16">
      <c r="A7" s="3" t="s">
        <v>7</v>
      </c>
      <c r="B7" s="1">
        <v>95</v>
      </c>
      <c r="C7" s="1">
        <v>2</v>
      </c>
      <c r="D7" s="1">
        <v>67</v>
      </c>
      <c r="E7" s="1">
        <v>94</v>
      </c>
    </row>
    <row r="8" spans="1:5" ht="16">
      <c r="A8" s="3" t="s">
        <v>8</v>
      </c>
      <c r="B8" s="1">
        <v>96</v>
      </c>
      <c r="C8" s="1">
        <v>89</v>
      </c>
      <c r="D8" s="1">
        <v>64</v>
      </c>
      <c r="E8" s="1">
        <v>86</v>
      </c>
    </row>
    <row r="9" spans="1:5" ht="16">
      <c r="A9" s="3" t="s">
        <v>9</v>
      </c>
      <c r="B9" s="1">
        <v>92</v>
      </c>
      <c r="C9" s="1">
        <v>86</v>
      </c>
      <c r="D9" s="1">
        <v>78</v>
      </c>
      <c r="E9" s="1">
        <v>89</v>
      </c>
    </row>
    <row r="10" spans="1:5">
      <c r="A10" s="2" t="s">
        <v>10</v>
      </c>
      <c r="B10" s="1">
        <v>88</v>
      </c>
      <c r="C10" s="1">
        <v>54</v>
      </c>
      <c r="D10" s="1">
        <v>5</v>
      </c>
      <c r="E10" s="1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M11"/>
  <sheetViews>
    <sheetView workbookViewId="0">
      <selection activeCell="J6" sqref="J6"/>
    </sheetView>
  </sheetViews>
  <sheetFormatPr baseColWidth="10" defaultColWidth="16.33203125" defaultRowHeight="15"/>
  <cols>
    <col min="1" max="1" width="19.1640625" bestFit="1" customWidth="1"/>
    <col min="2" max="2" width="6.6640625" bestFit="1" customWidth="1"/>
    <col min="3" max="3" width="11.33203125" bestFit="1" customWidth="1"/>
    <col min="4" max="4" width="7.33203125" bestFit="1" customWidth="1"/>
    <col min="5" max="5" width="10.83203125" bestFit="1" customWidth="1"/>
    <col min="6" max="6" width="8" bestFit="1" customWidth="1"/>
    <col min="7" max="7" width="11.33203125" bestFit="1" customWidth="1"/>
    <col min="8" max="8" width="7.33203125" bestFit="1" customWidth="1"/>
    <col min="9" max="9" width="10.83203125" bestFit="1" customWidth="1"/>
    <col min="10" max="10" width="22.33203125" bestFit="1" customWidth="1"/>
    <col min="11" max="11" width="2" style="1" bestFit="1" customWidth="1"/>
    <col min="12" max="12" width="3" style="1" bestFit="1" customWidth="1"/>
    <col min="13" max="13" width="2.83203125" style="1" bestFit="1" customWidth="1"/>
  </cols>
  <sheetData>
    <row r="1" spans="1:13">
      <c r="F1" s="82" t="s">
        <v>14</v>
      </c>
      <c r="G1" s="82"/>
      <c r="H1" s="82"/>
      <c r="I1" s="82"/>
    </row>
    <row r="2" spans="1:13">
      <c r="B2" s="4" t="s">
        <v>11</v>
      </c>
      <c r="C2" s="4" t="s">
        <v>12</v>
      </c>
      <c r="D2" s="4" t="s">
        <v>1</v>
      </c>
      <c r="E2" s="4" t="s">
        <v>13</v>
      </c>
      <c r="F2" s="7" t="s">
        <v>11</v>
      </c>
      <c r="G2" s="7" t="s">
        <v>12</v>
      </c>
      <c r="H2" s="7" t="s">
        <v>1</v>
      </c>
      <c r="I2" s="7" t="s">
        <v>13</v>
      </c>
      <c r="J2" s="9" t="s">
        <v>71</v>
      </c>
    </row>
    <row r="3" spans="1:13" ht="16">
      <c r="A3" s="3" t="s">
        <v>2</v>
      </c>
      <c r="B3" s="8">
        <f>SUM(Písomka1:Písomka3!B2)/3</f>
        <v>83</v>
      </c>
      <c r="C3" s="8">
        <f>SUM(Písomka1:Písomka3!C2)/3</f>
        <v>77</v>
      </c>
      <c r="D3" s="8">
        <f>SUM(Písomka1:Písomka3!D2)/3</f>
        <v>75.333333333333329</v>
      </c>
      <c r="E3" s="8">
        <f>SUM(Písomka1:Písomka3!E2)/3</f>
        <v>89</v>
      </c>
      <c r="F3" t="str">
        <f>VLOOKUP(B3,$L$3:$M$8,2,TRUE)</f>
        <v>B</v>
      </c>
      <c r="G3" t="str">
        <f t="shared" ref="G3:I3" si="0">VLOOKUP(C3,$L$3:$M$8,2,TRUE)</f>
        <v>C</v>
      </c>
      <c r="H3" t="str">
        <f t="shared" si="0"/>
        <v>C</v>
      </c>
      <c r="I3" t="str">
        <f t="shared" si="0"/>
        <v>B</v>
      </c>
      <c r="J3" t="str">
        <f>IF(F3="FX","opakovat",IF(G3="FX","opakovat",IF(H3="FX","opakovat",IF(I3="FX","opakovat","pokracovat"))))</f>
        <v>pokracovat</v>
      </c>
      <c r="K3" s="1" t="s">
        <v>15</v>
      </c>
      <c r="L3" s="1">
        <v>0</v>
      </c>
      <c r="M3" s="1" t="s">
        <v>21</v>
      </c>
    </row>
    <row r="4" spans="1:13" ht="16">
      <c r="A4" s="3" t="s">
        <v>3</v>
      </c>
      <c r="B4" s="8">
        <f>SUM(Písomka1:Písomka3!B3)/3</f>
        <v>57.333333333333336</v>
      </c>
      <c r="C4" s="8">
        <f>SUM(Písomka1:Písomka3!C3)/3</f>
        <v>83.666666666666671</v>
      </c>
      <c r="D4" s="8">
        <f>SUM(Písomka1:Písomka3!D3)/3</f>
        <v>29.333333333333332</v>
      </c>
      <c r="E4" s="8">
        <f>SUM(Písomka1:Písomka3!E3)/3</f>
        <v>85.666666666666671</v>
      </c>
      <c r="F4" t="str">
        <f t="shared" ref="F4:F11" si="1">VLOOKUP(B4,$L$3:$M$8,2,TRUE)</f>
        <v>E</v>
      </c>
      <c r="G4" t="str">
        <f t="shared" ref="G4:G11" si="2">VLOOKUP(C4,$L$3:$M$8,2,TRUE)</f>
        <v>B</v>
      </c>
      <c r="H4" t="str">
        <f t="shared" ref="H4:H11" si="3">VLOOKUP(D4,$L$3:$M$8,2,TRUE)</f>
        <v>FX</v>
      </c>
      <c r="I4" t="str">
        <f t="shared" ref="I4:I11" si="4">VLOOKUP(E4,$L$3:$M$8,2,TRUE)</f>
        <v>B</v>
      </c>
      <c r="J4" t="str">
        <f t="shared" ref="J4:J11" si="5">IF(F4="FX","opakovat",IF(G4="FX","opakovat",IF(H4="FX","opakovat",IF(I4="FX","opakovat","pokracovat"))))</f>
        <v>opakovat</v>
      </c>
      <c r="K4" s="1" t="s">
        <v>15</v>
      </c>
      <c r="L4" s="1">
        <v>56</v>
      </c>
      <c r="M4" s="1" t="s">
        <v>20</v>
      </c>
    </row>
    <row r="5" spans="1:13" ht="16">
      <c r="A5" s="3" t="s">
        <v>4</v>
      </c>
      <c r="B5" s="8">
        <f>SUM(Písomka1:Písomka3!B4)/3</f>
        <v>66.333333333333329</v>
      </c>
      <c r="C5" s="8">
        <f>SUM(Písomka1:Písomka3!C4)/3</f>
        <v>92</v>
      </c>
      <c r="D5" s="8">
        <f>SUM(Písomka1:Písomka3!D4)/3</f>
        <v>84.666666666666671</v>
      </c>
      <c r="E5" s="8">
        <f>SUM(Písomka1:Písomka3!E4)/3</f>
        <v>88.333333333333329</v>
      </c>
      <c r="F5" t="str">
        <f t="shared" si="1"/>
        <v>D</v>
      </c>
      <c r="G5" t="str">
        <f t="shared" si="2"/>
        <v>A</v>
      </c>
      <c r="H5" t="str">
        <f t="shared" si="3"/>
        <v>B</v>
      </c>
      <c r="I5" t="str">
        <f t="shared" si="4"/>
        <v>B</v>
      </c>
      <c r="J5" t="str">
        <f t="shared" si="5"/>
        <v>pokracovat</v>
      </c>
      <c r="K5" s="1" t="s">
        <v>15</v>
      </c>
      <c r="L5" s="1">
        <v>65</v>
      </c>
      <c r="M5" s="1" t="s">
        <v>19</v>
      </c>
    </row>
    <row r="6" spans="1:13" ht="16">
      <c r="A6" s="3" t="s">
        <v>5</v>
      </c>
      <c r="B6" s="8">
        <f>SUM(Písomka1:Písomka3!B5)/3</f>
        <v>71</v>
      </c>
      <c r="C6" s="8">
        <f>SUM(Písomka1:Písomka3!C5)/3</f>
        <v>89</v>
      </c>
      <c r="D6" s="8">
        <f>SUM(Písomka1:Písomka3!D5)/3</f>
        <v>63</v>
      </c>
      <c r="E6" s="8">
        <f>SUM(Písomka1:Písomka3!E5)/3</f>
        <v>87.666666666666671</v>
      </c>
      <c r="F6" t="str">
        <f t="shared" si="1"/>
        <v>D</v>
      </c>
      <c r="G6" t="str">
        <f t="shared" si="2"/>
        <v>B</v>
      </c>
      <c r="H6" t="str">
        <f t="shared" si="3"/>
        <v>E</v>
      </c>
      <c r="I6" t="str">
        <f t="shared" si="4"/>
        <v>B</v>
      </c>
      <c r="J6" t="str">
        <f t="shared" si="5"/>
        <v>pokracovat</v>
      </c>
      <c r="K6" s="1" t="s">
        <v>15</v>
      </c>
      <c r="L6" s="1">
        <v>74</v>
      </c>
      <c r="M6" s="1" t="s">
        <v>18</v>
      </c>
    </row>
    <row r="7" spans="1:13" ht="16">
      <c r="A7" s="3" t="s">
        <v>6</v>
      </c>
      <c r="B7" s="8">
        <f>SUM(Písomka1:Písomka3!B6)/3</f>
        <v>74</v>
      </c>
      <c r="C7" s="8">
        <f>SUM(Písomka1:Písomka3!C6)/3</f>
        <v>88.666666666666671</v>
      </c>
      <c r="D7" s="8">
        <f>SUM(Písomka1:Písomka3!D6)/3</f>
        <v>88.666666666666671</v>
      </c>
      <c r="E7" s="8">
        <f>SUM(Písomka1:Písomka3!E6)/3</f>
        <v>86</v>
      </c>
      <c r="F7" t="str">
        <f t="shared" si="1"/>
        <v>C</v>
      </c>
      <c r="G7" t="str">
        <f t="shared" si="2"/>
        <v>B</v>
      </c>
      <c r="H7" t="str">
        <f t="shared" si="3"/>
        <v>B</v>
      </c>
      <c r="I7" t="str">
        <f t="shared" si="4"/>
        <v>B</v>
      </c>
      <c r="J7" t="str">
        <f t="shared" si="5"/>
        <v>pokracovat</v>
      </c>
      <c r="K7" s="1" t="s">
        <v>15</v>
      </c>
      <c r="L7" s="1">
        <v>83</v>
      </c>
      <c r="M7" s="1" t="s">
        <v>17</v>
      </c>
    </row>
    <row r="8" spans="1:13" ht="16">
      <c r="A8" s="3" t="s">
        <v>7</v>
      </c>
      <c r="B8" s="8">
        <f>SUM(Písomka1:Písomka3!B7)/3</f>
        <v>92.666666666666671</v>
      </c>
      <c r="C8" s="8">
        <f>SUM(Písomka1:Písomka3!C7)/3</f>
        <v>47.666666666666664</v>
      </c>
      <c r="D8" s="8">
        <f>SUM(Písomka1:Písomka3!D7)/3</f>
        <v>85.666666666666671</v>
      </c>
      <c r="E8" s="8">
        <f>SUM(Písomka1:Písomka3!E7)/3</f>
        <v>88.666666666666671</v>
      </c>
      <c r="F8" t="str">
        <f t="shared" si="1"/>
        <v>A</v>
      </c>
      <c r="G8" t="str">
        <f t="shared" si="2"/>
        <v>FX</v>
      </c>
      <c r="H8" t="str">
        <f t="shared" si="3"/>
        <v>B</v>
      </c>
      <c r="I8" t="str">
        <f t="shared" si="4"/>
        <v>B</v>
      </c>
      <c r="J8" t="str">
        <f t="shared" si="5"/>
        <v>opakovat</v>
      </c>
      <c r="K8" s="1" t="s">
        <v>15</v>
      </c>
      <c r="L8" s="1">
        <v>92</v>
      </c>
      <c r="M8" s="1" t="s">
        <v>16</v>
      </c>
    </row>
    <row r="9" spans="1:13" ht="16">
      <c r="A9" s="3" t="s">
        <v>8</v>
      </c>
      <c r="B9" s="8">
        <f>SUM(Písomka1:Písomka3!B8)/3</f>
        <v>72.333333333333329</v>
      </c>
      <c r="C9" s="8">
        <f>SUM(Písomka1:Písomka3!C8)/3</f>
        <v>83.666666666666671</v>
      </c>
      <c r="D9" s="8">
        <f>SUM(Písomka1:Písomka3!D8)/3</f>
        <v>83.333333333333329</v>
      </c>
      <c r="E9" s="8">
        <f>SUM(Písomka1:Písomka3!E8)/3</f>
        <v>86.666666666666671</v>
      </c>
      <c r="F9" t="str">
        <f t="shared" si="1"/>
        <v>D</v>
      </c>
      <c r="G9" t="str">
        <f t="shared" si="2"/>
        <v>B</v>
      </c>
      <c r="H9" t="str">
        <f t="shared" si="3"/>
        <v>B</v>
      </c>
      <c r="I9" t="str">
        <f t="shared" si="4"/>
        <v>B</v>
      </c>
      <c r="J9" t="str">
        <f t="shared" si="5"/>
        <v>pokracovat</v>
      </c>
    </row>
    <row r="10" spans="1:13" ht="32">
      <c r="A10" s="3" t="s">
        <v>9</v>
      </c>
      <c r="B10" s="8">
        <f>SUM(Písomka1:Písomka3!B9)/3</f>
        <v>74.666666666666671</v>
      </c>
      <c r="C10" s="8">
        <f>SUM(Písomka1:Písomka3!C9)/3</f>
        <v>89</v>
      </c>
      <c r="D10" s="8">
        <f>SUM(Písomka1:Písomka3!D9)/3</f>
        <v>89.333333333333329</v>
      </c>
      <c r="E10" s="8">
        <f>SUM(Písomka1:Písomka3!E9)/3</f>
        <v>89</v>
      </c>
      <c r="F10" t="str">
        <f t="shared" si="1"/>
        <v>C</v>
      </c>
      <c r="G10" t="str">
        <f t="shared" si="2"/>
        <v>B</v>
      </c>
      <c r="H10" t="str">
        <f t="shared" si="3"/>
        <v>B</v>
      </c>
      <c r="I10" t="str">
        <f t="shared" si="4"/>
        <v>B</v>
      </c>
      <c r="J10" t="str">
        <f t="shared" si="5"/>
        <v>pokracovat</v>
      </c>
    </row>
    <row r="11" spans="1:13">
      <c r="A11" s="2" t="s">
        <v>10</v>
      </c>
      <c r="B11" s="8">
        <f>SUM(Písomka1:Písomka3!B10)/3</f>
        <v>63.333333333333336</v>
      </c>
      <c r="C11" s="8">
        <f>SUM(Písomka1:Písomka3!C10)/3</f>
        <v>79.666666666666671</v>
      </c>
      <c r="D11" s="8">
        <f>SUM(Písomka1:Písomka3!D10)/3</f>
        <v>62</v>
      </c>
      <c r="E11" s="8">
        <f>SUM(Písomka1:Písomka3!E10)/3</f>
        <v>85</v>
      </c>
      <c r="F11" t="str">
        <f t="shared" si="1"/>
        <v>E</v>
      </c>
      <c r="G11" t="str">
        <f t="shared" si="2"/>
        <v>C</v>
      </c>
      <c r="H11" t="str">
        <f t="shared" si="3"/>
        <v>E</v>
      </c>
      <c r="I11" t="str">
        <f t="shared" si="4"/>
        <v>B</v>
      </c>
      <c r="J11" t="str">
        <f t="shared" si="5"/>
        <v>pokracovat</v>
      </c>
    </row>
  </sheetData>
  <sortState xmlns:xlrd2="http://schemas.microsoft.com/office/spreadsheetml/2017/richdata2" ref="L3:M8">
    <sortCondition ref="L3:L8"/>
  </sortState>
  <mergeCells count="1">
    <mergeCell ref="F1:I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"/>
  <sheetViews>
    <sheetView zoomScale="94" zoomScaleNormal="85" workbookViewId="0">
      <selection activeCell="H24" sqref="H24"/>
    </sheetView>
  </sheetViews>
  <sheetFormatPr baseColWidth="10" defaultColWidth="8.83203125" defaultRowHeight="13"/>
  <cols>
    <col min="1" max="1" width="8.5" style="10" bestFit="1" customWidth="1"/>
    <col min="2" max="2" width="11.83203125" style="10" bestFit="1" customWidth="1"/>
    <col min="3" max="3" width="24" style="10" bestFit="1" customWidth="1"/>
    <col min="4" max="4" width="16.6640625" style="10" bestFit="1" customWidth="1"/>
    <col min="5" max="5" width="18.1640625" style="10" bestFit="1" customWidth="1"/>
    <col min="6" max="6" width="20.83203125" style="10" bestFit="1" customWidth="1"/>
    <col min="7" max="7" width="13.33203125" style="10" bestFit="1" customWidth="1"/>
    <col min="8" max="8" width="22.33203125" style="10" customWidth="1"/>
    <col min="9" max="9" width="14.5" style="10" bestFit="1" customWidth="1"/>
    <col min="10" max="10" width="8.83203125" style="10"/>
    <col min="11" max="11" width="11.1640625" style="10" bestFit="1" customWidth="1"/>
    <col min="12" max="12" width="10.83203125" style="10" bestFit="1" customWidth="1"/>
    <col min="13" max="258" width="8.83203125" style="10"/>
    <col min="259" max="259" width="8.83203125" style="10" bestFit="1" customWidth="1"/>
    <col min="260" max="260" width="11.83203125" style="10" bestFit="1" customWidth="1"/>
    <col min="261" max="261" width="20.5" style="10" bestFit="1" customWidth="1"/>
    <col min="262" max="262" width="14.33203125" style="10" bestFit="1" customWidth="1"/>
    <col min="263" max="263" width="16.6640625" style="10" customWidth="1"/>
    <col min="264" max="264" width="18.6640625" style="10" customWidth="1"/>
    <col min="265" max="265" width="22.5" style="10" customWidth="1"/>
    <col min="266" max="514" width="8.83203125" style="10"/>
    <col min="515" max="515" width="8.83203125" style="10" bestFit="1" customWidth="1"/>
    <col min="516" max="516" width="11.83203125" style="10" bestFit="1" customWidth="1"/>
    <col min="517" max="517" width="20.5" style="10" bestFit="1" customWidth="1"/>
    <col min="518" max="518" width="14.33203125" style="10" bestFit="1" customWidth="1"/>
    <col min="519" max="519" width="16.6640625" style="10" customWidth="1"/>
    <col min="520" max="520" width="18.6640625" style="10" customWidth="1"/>
    <col min="521" max="521" width="22.5" style="10" customWidth="1"/>
    <col min="522" max="770" width="8.83203125" style="10"/>
    <col min="771" max="771" width="8.83203125" style="10" bestFit="1" customWidth="1"/>
    <col min="772" max="772" width="11.83203125" style="10" bestFit="1" customWidth="1"/>
    <col min="773" max="773" width="20.5" style="10" bestFit="1" customWidth="1"/>
    <col min="774" max="774" width="14.33203125" style="10" bestFit="1" customWidth="1"/>
    <col min="775" max="775" width="16.6640625" style="10" customWidth="1"/>
    <col min="776" max="776" width="18.6640625" style="10" customWidth="1"/>
    <col min="777" max="777" width="22.5" style="10" customWidth="1"/>
    <col min="778" max="1026" width="8.83203125" style="10"/>
    <col min="1027" max="1027" width="8.83203125" style="10" bestFit="1" customWidth="1"/>
    <col min="1028" max="1028" width="11.83203125" style="10" bestFit="1" customWidth="1"/>
    <col min="1029" max="1029" width="20.5" style="10" bestFit="1" customWidth="1"/>
    <col min="1030" max="1030" width="14.33203125" style="10" bestFit="1" customWidth="1"/>
    <col min="1031" max="1031" width="16.6640625" style="10" customWidth="1"/>
    <col min="1032" max="1032" width="18.6640625" style="10" customWidth="1"/>
    <col min="1033" max="1033" width="22.5" style="10" customWidth="1"/>
    <col min="1034" max="1282" width="8.83203125" style="10"/>
    <col min="1283" max="1283" width="8.83203125" style="10" bestFit="1" customWidth="1"/>
    <col min="1284" max="1284" width="11.83203125" style="10" bestFit="1" customWidth="1"/>
    <col min="1285" max="1285" width="20.5" style="10" bestFit="1" customWidth="1"/>
    <col min="1286" max="1286" width="14.33203125" style="10" bestFit="1" customWidth="1"/>
    <col min="1287" max="1287" width="16.6640625" style="10" customWidth="1"/>
    <col min="1288" max="1288" width="18.6640625" style="10" customWidth="1"/>
    <col min="1289" max="1289" width="22.5" style="10" customWidth="1"/>
    <col min="1290" max="1538" width="8.83203125" style="10"/>
    <col min="1539" max="1539" width="8.83203125" style="10" bestFit="1" customWidth="1"/>
    <col min="1540" max="1540" width="11.83203125" style="10" bestFit="1" customWidth="1"/>
    <col min="1541" max="1541" width="20.5" style="10" bestFit="1" customWidth="1"/>
    <col min="1542" max="1542" width="14.33203125" style="10" bestFit="1" customWidth="1"/>
    <col min="1543" max="1543" width="16.6640625" style="10" customWidth="1"/>
    <col min="1544" max="1544" width="18.6640625" style="10" customWidth="1"/>
    <col min="1545" max="1545" width="22.5" style="10" customWidth="1"/>
    <col min="1546" max="1794" width="8.83203125" style="10"/>
    <col min="1795" max="1795" width="8.83203125" style="10" bestFit="1" customWidth="1"/>
    <col min="1796" max="1796" width="11.83203125" style="10" bestFit="1" customWidth="1"/>
    <col min="1797" max="1797" width="20.5" style="10" bestFit="1" customWidth="1"/>
    <col min="1798" max="1798" width="14.33203125" style="10" bestFit="1" customWidth="1"/>
    <col min="1799" max="1799" width="16.6640625" style="10" customWidth="1"/>
    <col min="1800" max="1800" width="18.6640625" style="10" customWidth="1"/>
    <col min="1801" max="1801" width="22.5" style="10" customWidth="1"/>
    <col min="1802" max="2050" width="8.83203125" style="10"/>
    <col min="2051" max="2051" width="8.83203125" style="10" bestFit="1" customWidth="1"/>
    <col min="2052" max="2052" width="11.83203125" style="10" bestFit="1" customWidth="1"/>
    <col min="2053" max="2053" width="20.5" style="10" bestFit="1" customWidth="1"/>
    <col min="2054" max="2054" width="14.33203125" style="10" bestFit="1" customWidth="1"/>
    <col min="2055" max="2055" width="16.6640625" style="10" customWidth="1"/>
    <col min="2056" max="2056" width="18.6640625" style="10" customWidth="1"/>
    <col min="2057" max="2057" width="22.5" style="10" customWidth="1"/>
    <col min="2058" max="2306" width="8.83203125" style="10"/>
    <col min="2307" max="2307" width="8.83203125" style="10" bestFit="1" customWidth="1"/>
    <col min="2308" max="2308" width="11.83203125" style="10" bestFit="1" customWidth="1"/>
    <col min="2309" max="2309" width="20.5" style="10" bestFit="1" customWidth="1"/>
    <col min="2310" max="2310" width="14.33203125" style="10" bestFit="1" customWidth="1"/>
    <col min="2311" max="2311" width="16.6640625" style="10" customWidth="1"/>
    <col min="2312" max="2312" width="18.6640625" style="10" customWidth="1"/>
    <col min="2313" max="2313" width="22.5" style="10" customWidth="1"/>
    <col min="2314" max="2562" width="8.83203125" style="10"/>
    <col min="2563" max="2563" width="8.83203125" style="10" bestFit="1" customWidth="1"/>
    <col min="2564" max="2564" width="11.83203125" style="10" bestFit="1" customWidth="1"/>
    <col min="2565" max="2565" width="20.5" style="10" bestFit="1" customWidth="1"/>
    <col min="2566" max="2566" width="14.33203125" style="10" bestFit="1" customWidth="1"/>
    <col min="2567" max="2567" width="16.6640625" style="10" customWidth="1"/>
    <col min="2568" max="2568" width="18.6640625" style="10" customWidth="1"/>
    <col min="2569" max="2569" width="22.5" style="10" customWidth="1"/>
    <col min="2570" max="2818" width="8.83203125" style="10"/>
    <col min="2819" max="2819" width="8.83203125" style="10" bestFit="1" customWidth="1"/>
    <col min="2820" max="2820" width="11.83203125" style="10" bestFit="1" customWidth="1"/>
    <col min="2821" max="2821" width="20.5" style="10" bestFit="1" customWidth="1"/>
    <col min="2822" max="2822" width="14.33203125" style="10" bestFit="1" customWidth="1"/>
    <col min="2823" max="2823" width="16.6640625" style="10" customWidth="1"/>
    <col min="2824" max="2824" width="18.6640625" style="10" customWidth="1"/>
    <col min="2825" max="2825" width="22.5" style="10" customWidth="1"/>
    <col min="2826" max="3074" width="8.83203125" style="10"/>
    <col min="3075" max="3075" width="8.83203125" style="10" bestFit="1" customWidth="1"/>
    <col min="3076" max="3076" width="11.83203125" style="10" bestFit="1" customWidth="1"/>
    <col min="3077" max="3077" width="20.5" style="10" bestFit="1" customWidth="1"/>
    <col min="3078" max="3078" width="14.33203125" style="10" bestFit="1" customWidth="1"/>
    <col min="3079" max="3079" width="16.6640625" style="10" customWidth="1"/>
    <col min="3080" max="3080" width="18.6640625" style="10" customWidth="1"/>
    <col min="3081" max="3081" width="22.5" style="10" customWidth="1"/>
    <col min="3082" max="3330" width="8.83203125" style="10"/>
    <col min="3331" max="3331" width="8.83203125" style="10" bestFit="1" customWidth="1"/>
    <col min="3332" max="3332" width="11.83203125" style="10" bestFit="1" customWidth="1"/>
    <col min="3333" max="3333" width="20.5" style="10" bestFit="1" customWidth="1"/>
    <col min="3334" max="3334" width="14.33203125" style="10" bestFit="1" customWidth="1"/>
    <col min="3335" max="3335" width="16.6640625" style="10" customWidth="1"/>
    <col min="3336" max="3336" width="18.6640625" style="10" customWidth="1"/>
    <col min="3337" max="3337" width="22.5" style="10" customWidth="1"/>
    <col min="3338" max="3586" width="8.83203125" style="10"/>
    <col min="3587" max="3587" width="8.83203125" style="10" bestFit="1" customWidth="1"/>
    <col min="3588" max="3588" width="11.83203125" style="10" bestFit="1" customWidth="1"/>
    <col min="3589" max="3589" width="20.5" style="10" bestFit="1" customWidth="1"/>
    <col min="3590" max="3590" width="14.33203125" style="10" bestFit="1" customWidth="1"/>
    <col min="3591" max="3591" width="16.6640625" style="10" customWidth="1"/>
    <col min="3592" max="3592" width="18.6640625" style="10" customWidth="1"/>
    <col min="3593" max="3593" width="22.5" style="10" customWidth="1"/>
    <col min="3594" max="3842" width="8.83203125" style="10"/>
    <col min="3843" max="3843" width="8.83203125" style="10" bestFit="1" customWidth="1"/>
    <col min="3844" max="3844" width="11.83203125" style="10" bestFit="1" customWidth="1"/>
    <col min="3845" max="3845" width="20.5" style="10" bestFit="1" customWidth="1"/>
    <col min="3846" max="3846" width="14.33203125" style="10" bestFit="1" customWidth="1"/>
    <col min="3847" max="3847" width="16.6640625" style="10" customWidth="1"/>
    <col min="3848" max="3848" width="18.6640625" style="10" customWidth="1"/>
    <col min="3849" max="3849" width="22.5" style="10" customWidth="1"/>
    <col min="3850" max="4098" width="8.83203125" style="10"/>
    <col min="4099" max="4099" width="8.83203125" style="10" bestFit="1" customWidth="1"/>
    <col min="4100" max="4100" width="11.83203125" style="10" bestFit="1" customWidth="1"/>
    <col min="4101" max="4101" width="20.5" style="10" bestFit="1" customWidth="1"/>
    <col min="4102" max="4102" width="14.33203125" style="10" bestFit="1" customWidth="1"/>
    <col min="4103" max="4103" width="16.6640625" style="10" customWidth="1"/>
    <col min="4104" max="4104" width="18.6640625" style="10" customWidth="1"/>
    <col min="4105" max="4105" width="22.5" style="10" customWidth="1"/>
    <col min="4106" max="4354" width="8.83203125" style="10"/>
    <col min="4355" max="4355" width="8.83203125" style="10" bestFit="1" customWidth="1"/>
    <col min="4356" max="4356" width="11.83203125" style="10" bestFit="1" customWidth="1"/>
    <col min="4357" max="4357" width="20.5" style="10" bestFit="1" customWidth="1"/>
    <col min="4358" max="4358" width="14.33203125" style="10" bestFit="1" customWidth="1"/>
    <col min="4359" max="4359" width="16.6640625" style="10" customWidth="1"/>
    <col min="4360" max="4360" width="18.6640625" style="10" customWidth="1"/>
    <col min="4361" max="4361" width="22.5" style="10" customWidth="1"/>
    <col min="4362" max="4610" width="8.83203125" style="10"/>
    <col min="4611" max="4611" width="8.83203125" style="10" bestFit="1" customWidth="1"/>
    <col min="4612" max="4612" width="11.83203125" style="10" bestFit="1" customWidth="1"/>
    <col min="4613" max="4613" width="20.5" style="10" bestFit="1" customWidth="1"/>
    <col min="4614" max="4614" width="14.33203125" style="10" bestFit="1" customWidth="1"/>
    <col min="4615" max="4615" width="16.6640625" style="10" customWidth="1"/>
    <col min="4616" max="4616" width="18.6640625" style="10" customWidth="1"/>
    <col min="4617" max="4617" width="22.5" style="10" customWidth="1"/>
    <col min="4618" max="4866" width="8.83203125" style="10"/>
    <col min="4867" max="4867" width="8.83203125" style="10" bestFit="1" customWidth="1"/>
    <col min="4868" max="4868" width="11.83203125" style="10" bestFit="1" customWidth="1"/>
    <col min="4869" max="4869" width="20.5" style="10" bestFit="1" customWidth="1"/>
    <col min="4870" max="4870" width="14.33203125" style="10" bestFit="1" customWidth="1"/>
    <col min="4871" max="4871" width="16.6640625" style="10" customWidth="1"/>
    <col min="4872" max="4872" width="18.6640625" style="10" customWidth="1"/>
    <col min="4873" max="4873" width="22.5" style="10" customWidth="1"/>
    <col min="4874" max="5122" width="8.83203125" style="10"/>
    <col min="5123" max="5123" width="8.83203125" style="10" bestFit="1" customWidth="1"/>
    <col min="5124" max="5124" width="11.83203125" style="10" bestFit="1" customWidth="1"/>
    <col min="5125" max="5125" width="20.5" style="10" bestFit="1" customWidth="1"/>
    <col min="5126" max="5126" width="14.33203125" style="10" bestFit="1" customWidth="1"/>
    <col min="5127" max="5127" width="16.6640625" style="10" customWidth="1"/>
    <col min="5128" max="5128" width="18.6640625" style="10" customWidth="1"/>
    <col min="5129" max="5129" width="22.5" style="10" customWidth="1"/>
    <col min="5130" max="5378" width="8.83203125" style="10"/>
    <col min="5379" max="5379" width="8.83203125" style="10" bestFit="1" customWidth="1"/>
    <col min="5380" max="5380" width="11.83203125" style="10" bestFit="1" customWidth="1"/>
    <col min="5381" max="5381" width="20.5" style="10" bestFit="1" customWidth="1"/>
    <col min="5382" max="5382" width="14.33203125" style="10" bestFit="1" customWidth="1"/>
    <col min="5383" max="5383" width="16.6640625" style="10" customWidth="1"/>
    <col min="5384" max="5384" width="18.6640625" style="10" customWidth="1"/>
    <col min="5385" max="5385" width="22.5" style="10" customWidth="1"/>
    <col min="5386" max="5634" width="8.83203125" style="10"/>
    <col min="5635" max="5635" width="8.83203125" style="10" bestFit="1" customWidth="1"/>
    <col min="5636" max="5636" width="11.83203125" style="10" bestFit="1" customWidth="1"/>
    <col min="5637" max="5637" width="20.5" style="10" bestFit="1" customWidth="1"/>
    <col min="5638" max="5638" width="14.33203125" style="10" bestFit="1" customWidth="1"/>
    <col min="5639" max="5639" width="16.6640625" style="10" customWidth="1"/>
    <col min="5640" max="5640" width="18.6640625" style="10" customWidth="1"/>
    <col min="5641" max="5641" width="22.5" style="10" customWidth="1"/>
    <col min="5642" max="5890" width="8.83203125" style="10"/>
    <col min="5891" max="5891" width="8.83203125" style="10" bestFit="1" customWidth="1"/>
    <col min="5892" max="5892" width="11.83203125" style="10" bestFit="1" customWidth="1"/>
    <col min="5893" max="5893" width="20.5" style="10" bestFit="1" customWidth="1"/>
    <col min="5894" max="5894" width="14.33203125" style="10" bestFit="1" customWidth="1"/>
    <col min="5895" max="5895" width="16.6640625" style="10" customWidth="1"/>
    <col min="5896" max="5896" width="18.6640625" style="10" customWidth="1"/>
    <col min="5897" max="5897" width="22.5" style="10" customWidth="1"/>
    <col min="5898" max="6146" width="8.83203125" style="10"/>
    <col min="6147" max="6147" width="8.83203125" style="10" bestFit="1" customWidth="1"/>
    <col min="6148" max="6148" width="11.83203125" style="10" bestFit="1" customWidth="1"/>
    <col min="6149" max="6149" width="20.5" style="10" bestFit="1" customWidth="1"/>
    <col min="6150" max="6150" width="14.33203125" style="10" bestFit="1" customWidth="1"/>
    <col min="6151" max="6151" width="16.6640625" style="10" customWidth="1"/>
    <col min="6152" max="6152" width="18.6640625" style="10" customWidth="1"/>
    <col min="6153" max="6153" width="22.5" style="10" customWidth="1"/>
    <col min="6154" max="6402" width="8.83203125" style="10"/>
    <col min="6403" max="6403" width="8.83203125" style="10" bestFit="1" customWidth="1"/>
    <col min="6404" max="6404" width="11.83203125" style="10" bestFit="1" customWidth="1"/>
    <col min="6405" max="6405" width="20.5" style="10" bestFit="1" customWidth="1"/>
    <col min="6406" max="6406" width="14.33203125" style="10" bestFit="1" customWidth="1"/>
    <col min="6407" max="6407" width="16.6640625" style="10" customWidth="1"/>
    <col min="6408" max="6408" width="18.6640625" style="10" customWidth="1"/>
    <col min="6409" max="6409" width="22.5" style="10" customWidth="1"/>
    <col min="6410" max="6658" width="8.83203125" style="10"/>
    <col min="6659" max="6659" width="8.83203125" style="10" bestFit="1" customWidth="1"/>
    <col min="6660" max="6660" width="11.83203125" style="10" bestFit="1" customWidth="1"/>
    <col min="6661" max="6661" width="20.5" style="10" bestFit="1" customWidth="1"/>
    <col min="6662" max="6662" width="14.33203125" style="10" bestFit="1" customWidth="1"/>
    <col min="6663" max="6663" width="16.6640625" style="10" customWidth="1"/>
    <col min="6664" max="6664" width="18.6640625" style="10" customWidth="1"/>
    <col min="6665" max="6665" width="22.5" style="10" customWidth="1"/>
    <col min="6666" max="6914" width="8.83203125" style="10"/>
    <col min="6915" max="6915" width="8.83203125" style="10" bestFit="1" customWidth="1"/>
    <col min="6916" max="6916" width="11.83203125" style="10" bestFit="1" customWidth="1"/>
    <col min="6917" max="6917" width="20.5" style="10" bestFit="1" customWidth="1"/>
    <col min="6918" max="6918" width="14.33203125" style="10" bestFit="1" customWidth="1"/>
    <col min="6919" max="6919" width="16.6640625" style="10" customWidth="1"/>
    <col min="6920" max="6920" width="18.6640625" style="10" customWidth="1"/>
    <col min="6921" max="6921" width="22.5" style="10" customWidth="1"/>
    <col min="6922" max="7170" width="8.83203125" style="10"/>
    <col min="7171" max="7171" width="8.83203125" style="10" bestFit="1" customWidth="1"/>
    <col min="7172" max="7172" width="11.83203125" style="10" bestFit="1" customWidth="1"/>
    <col min="7173" max="7173" width="20.5" style="10" bestFit="1" customWidth="1"/>
    <col min="7174" max="7174" width="14.33203125" style="10" bestFit="1" customWidth="1"/>
    <col min="7175" max="7175" width="16.6640625" style="10" customWidth="1"/>
    <col min="7176" max="7176" width="18.6640625" style="10" customWidth="1"/>
    <col min="7177" max="7177" width="22.5" style="10" customWidth="1"/>
    <col min="7178" max="7426" width="8.83203125" style="10"/>
    <col min="7427" max="7427" width="8.83203125" style="10" bestFit="1" customWidth="1"/>
    <col min="7428" max="7428" width="11.83203125" style="10" bestFit="1" customWidth="1"/>
    <col min="7429" max="7429" width="20.5" style="10" bestFit="1" customWidth="1"/>
    <col min="7430" max="7430" width="14.33203125" style="10" bestFit="1" customWidth="1"/>
    <col min="7431" max="7431" width="16.6640625" style="10" customWidth="1"/>
    <col min="7432" max="7432" width="18.6640625" style="10" customWidth="1"/>
    <col min="7433" max="7433" width="22.5" style="10" customWidth="1"/>
    <col min="7434" max="7682" width="8.83203125" style="10"/>
    <col min="7683" max="7683" width="8.83203125" style="10" bestFit="1" customWidth="1"/>
    <col min="7684" max="7684" width="11.83203125" style="10" bestFit="1" customWidth="1"/>
    <col min="7685" max="7685" width="20.5" style="10" bestFit="1" customWidth="1"/>
    <col min="7686" max="7686" width="14.33203125" style="10" bestFit="1" customWidth="1"/>
    <col min="7687" max="7687" width="16.6640625" style="10" customWidth="1"/>
    <col min="7688" max="7688" width="18.6640625" style="10" customWidth="1"/>
    <col min="7689" max="7689" width="22.5" style="10" customWidth="1"/>
    <col min="7690" max="7938" width="8.83203125" style="10"/>
    <col min="7939" max="7939" width="8.83203125" style="10" bestFit="1" customWidth="1"/>
    <col min="7940" max="7940" width="11.83203125" style="10" bestFit="1" customWidth="1"/>
    <col min="7941" max="7941" width="20.5" style="10" bestFit="1" customWidth="1"/>
    <col min="7942" max="7942" width="14.33203125" style="10" bestFit="1" customWidth="1"/>
    <col min="7943" max="7943" width="16.6640625" style="10" customWidth="1"/>
    <col min="7944" max="7944" width="18.6640625" style="10" customWidth="1"/>
    <col min="7945" max="7945" width="22.5" style="10" customWidth="1"/>
    <col min="7946" max="8194" width="8.83203125" style="10"/>
    <col min="8195" max="8195" width="8.83203125" style="10" bestFit="1" customWidth="1"/>
    <col min="8196" max="8196" width="11.83203125" style="10" bestFit="1" customWidth="1"/>
    <col min="8197" max="8197" width="20.5" style="10" bestFit="1" customWidth="1"/>
    <col min="8198" max="8198" width="14.33203125" style="10" bestFit="1" customWidth="1"/>
    <col min="8199" max="8199" width="16.6640625" style="10" customWidth="1"/>
    <col min="8200" max="8200" width="18.6640625" style="10" customWidth="1"/>
    <col min="8201" max="8201" width="22.5" style="10" customWidth="1"/>
    <col min="8202" max="8450" width="8.83203125" style="10"/>
    <col min="8451" max="8451" width="8.83203125" style="10" bestFit="1" customWidth="1"/>
    <col min="8452" max="8452" width="11.83203125" style="10" bestFit="1" customWidth="1"/>
    <col min="8453" max="8453" width="20.5" style="10" bestFit="1" customWidth="1"/>
    <col min="8454" max="8454" width="14.33203125" style="10" bestFit="1" customWidth="1"/>
    <col min="8455" max="8455" width="16.6640625" style="10" customWidth="1"/>
    <col min="8456" max="8456" width="18.6640625" style="10" customWidth="1"/>
    <col min="8457" max="8457" width="22.5" style="10" customWidth="1"/>
    <col min="8458" max="8706" width="8.83203125" style="10"/>
    <col min="8707" max="8707" width="8.83203125" style="10" bestFit="1" customWidth="1"/>
    <col min="8708" max="8708" width="11.83203125" style="10" bestFit="1" customWidth="1"/>
    <col min="8709" max="8709" width="20.5" style="10" bestFit="1" customWidth="1"/>
    <col min="8710" max="8710" width="14.33203125" style="10" bestFit="1" customWidth="1"/>
    <col min="8711" max="8711" width="16.6640625" style="10" customWidth="1"/>
    <col min="8712" max="8712" width="18.6640625" style="10" customWidth="1"/>
    <col min="8713" max="8713" width="22.5" style="10" customWidth="1"/>
    <col min="8714" max="8962" width="8.83203125" style="10"/>
    <col min="8963" max="8963" width="8.83203125" style="10" bestFit="1" customWidth="1"/>
    <col min="8964" max="8964" width="11.83203125" style="10" bestFit="1" customWidth="1"/>
    <col min="8965" max="8965" width="20.5" style="10" bestFit="1" customWidth="1"/>
    <col min="8966" max="8966" width="14.33203125" style="10" bestFit="1" customWidth="1"/>
    <col min="8967" max="8967" width="16.6640625" style="10" customWidth="1"/>
    <col min="8968" max="8968" width="18.6640625" style="10" customWidth="1"/>
    <col min="8969" max="8969" width="22.5" style="10" customWidth="1"/>
    <col min="8970" max="9218" width="8.83203125" style="10"/>
    <col min="9219" max="9219" width="8.83203125" style="10" bestFit="1" customWidth="1"/>
    <col min="9220" max="9220" width="11.83203125" style="10" bestFit="1" customWidth="1"/>
    <col min="9221" max="9221" width="20.5" style="10" bestFit="1" customWidth="1"/>
    <col min="9222" max="9222" width="14.33203125" style="10" bestFit="1" customWidth="1"/>
    <col min="9223" max="9223" width="16.6640625" style="10" customWidth="1"/>
    <col min="9224" max="9224" width="18.6640625" style="10" customWidth="1"/>
    <col min="9225" max="9225" width="22.5" style="10" customWidth="1"/>
    <col min="9226" max="9474" width="8.83203125" style="10"/>
    <col min="9475" max="9475" width="8.83203125" style="10" bestFit="1" customWidth="1"/>
    <col min="9476" max="9476" width="11.83203125" style="10" bestFit="1" customWidth="1"/>
    <col min="9477" max="9477" width="20.5" style="10" bestFit="1" customWidth="1"/>
    <col min="9478" max="9478" width="14.33203125" style="10" bestFit="1" customWidth="1"/>
    <col min="9479" max="9479" width="16.6640625" style="10" customWidth="1"/>
    <col min="9480" max="9480" width="18.6640625" style="10" customWidth="1"/>
    <col min="9481" max="9481" width="22.5" style="10" customWidth="1"/>
    <col min="9482" max="9730" width="8.83203125" style="10"/>
    <col min="9731" max="9731" width="8.83203125" style="10" bestFit="1" customWidth="1"/>
    <col min="9732" max="9732" width="11.83203125" style="10" bestFit="1" customWidth="1"/>
    <col min="9733" max="9733" width="20.5" style="10" bestFit="1" customWidth="1"/>
    <col min="9734" max="9734" width="14.33203125" style="10" bestFit="1" customWidth="1"/>
    <col min="9735" max="9735" width="16.6640625" style="10" customWidth="1"/>
    <col min="9736" max="9736" width="18.6640625" style="10" customWidth="1"/>
    <col min="9737" max="9737" width="22.5" style="10" customWidth="1"/>
    <col min="9738" max="9986" width="8.83203125" style="10"/>
    <col min="9987" max="9987" width="8.83203125" style="10" bestFit="1" customWidth="1"/>
    <col min="9988" max="9988" width="11.83203125" style="10" bestFit="1" customWidth="1"/>
    <col min="9989" max="9989" width="20.5" style="10" bestFit="1" customWidth="1"/>
    <col min="9990" max="9990" width="14.33203125" style="10" bestFit="1" customWidth="1"/>
    <col min="9991" max="9991" width="16.6640625" style="10" customWidth="1"/>
    <col min="9992" max="9992" width="18.6640625" style="10" customWidth="1"/>
    <col min="9993" max="9993" width="22.5" style="10" customWidth="1"/>
    <col min="9994" max="10242" width="8.83203125" style="10"/>
    <col min="10243" max="10243" width="8.83203125" style="10" bestFit="1" customWidth="1"/>
    <col min="10244" max="10244" width="11.83203125" style="10" bestFit="1" customWidth="1"/>
    <col min="10245" max="10245" width="20.5" style="10" bestFit="1" customWidth="1"/>
    <col min="10246" max="10246" width="14.33203125" style="10" bestFit="1" customWidth="1"/>
    <col min="10247" max="10247" width="16.6640625" style="10" customWidth="1"/>
    <col min="10248" max="10248" width="18.6640625" style="10" customWidth="1"/>
    <col min="10249" max="10249" width="22.5" style="10" customWidth="1"/>
    <col min="10250" max="10498" width="8.83203125" style="10"/>
    <col min="10499" max="10499" width="8.83203125" style="10" bestFit="1" customWidth="1"/>
    <col min="10500" max="10500" width="11.83203125" style="10" bestFit="1" customWidth="1"/>
    <col min="10501" max="10501" width="20.5" style="10" bestFit="1" customWidth="1"/>
    <col min="10502" max="10502" width="14.33203125" style="10" bestFit="1" customWidth="1"/>
    <col min="10503" max="10503" width="16.6640625" style="10" customWidth="1"/>
    <col min="10504" max="10504" width="18.6640625" style="10" customWidth="1"/>
    <col min="10505" max="10505" width="22.5" style="10" customWidth="1"/>
    <col min="10506" max="10754" width="8.83203125" style="10"/>
    <col min="10755" max="10755" width="8.83203125" style="10" bestFit="1" customWidth="1"/>
    <col min="10756" max="10756" width="11.83203125" style="10" bestFit="1" customWidth="1"/>
    <col min="10757" max="10757" width="20.5" style="10" bestFit="1" customWidth="1"/>
    <col min="10758" max="10758" width="14.33203125" style="10" bestFit="1" customWidth="1"/>
    <col min="10759" max="10759" width="16.6640625" style="10" customWidth="1"/>
    <col min="10760" max="10760" width="18.6640625" style="10" customWidth="1"/>
    <col min="10761" max="10761" width="22.5" style="10" customWidth="1"/>
    <col min="10762" max="11010" width="8.83203125" style="10"/>
    <col min="11011" max="11011" width="8.83203125" style="10" bestFit="1" customWidth="1"/>
    <col min="11012" max="11012" width="11.83203125" style="10" bestFit="1" customWidth="1"/>
    <col min="11013" max="11013" width="20.5" style="10" bestFit="1" customWidth="1"/>
    <col min="11014" max="11014" width="14.33203125" style="10" bestFit="1" customWidth="1"/>
    <col min="11015" max="11015" width="16.6640625" style="10" customWidth="1"/>
    <col min="11016" max="11016" width="18.6640625" style="10" customWidth="1"/>
    <col min="11017" max="11017" width="22.5" style="10" customWidth="1"/>
    <col min="11018" max="11266" width="8.83203125" style="10"/>
    <col min="11267" max="11267" width="8.83203125" style="10" bestFit="1" customWidth="1"/>
    <col min="11268" max="11268" width="11.83203125" style="10" bestFit="1" customWidth="1"/>
    <col min="11269" max="11269" width="20.5" style="10" bestFit="1" customWidth="1"/>
    <col min="11270" max="11270" width="14.33203125" style="10" bestFit="1" customWidth="1"/>
    <col min="11271" max="11271" width="16.6640625" style="10" customWidth="1"/>
    <col min="11272" max="11272" width="18.6640625" style="10" customWidth="1"/>
    <col min="11273" max="11273" width="22.5" style="10" customWidth="1"/>
    <col min="11274" max="11522" width="8.83203125" style="10"/>
    <col min="11523" max="11523" width="8.83203125" style="10" bestFit="1" customWidth="1"/>
    <col min="11524" max="11524" width="11.83203125" style="10" bestFit="1" customWidth="1"/>
    <col min="11525" max="11525" width="20.5" style="10" bestFit="1" customWidth="1"/>
    <col min="11526" max="11526" width="14.33203125" style="10" bestFit="1" customWidth="1"/>
    <col min="11527" max="11527" width="16.6640625" style="10" customWidth="1"/>
    <col min="11528" max="11528" width="18.6640625" style="10" customWidth="1"/>
    <col min="11529" max="11529" width="22.5" style="10" customWidth="1"/>
    <col min="11530" max="11778" width="8.83203125" style="10"/>
    <col min="11779" max="11779" width="8.83203125" style="10" bestFit="1" customWidth="1"/>
    <col min="11780" max="11780" width="11.83203125" style="10" bestFit="1" customWidth="1"/>
    <col min="11781" max="11781" width="20.5" style="10" bestFit="1" customWidth="1"/>
    <col min="11782" max="11782" width="14.33203125" style="10" bestFit="1" customWidth="1"/>
    <col min="11783" max="11783" width="16.6640625" style="10" customWidth="1"/>
    <col min="11784" max="11784" width="18.6640625" style="10" customWidth="1"/>
    <col min="11785" max="11785" width="22.5" style="10" customWidth="1"/>
    <col min="11786" max="12034" width="8.83203125" style="10"/>
    <col min="12035" max="12035" width="8.83203125" style="10" bestFit="1" customWidth="1"/>
    <col min="12036" max="12036" width="11.83203125" style="10" bestFit="1" customWidth="1"/>
    <col min="12037" max="12037" width="20.5" style="10" bestFit="1" customWidth="1"/>
    <col min="12038" max="12038" width="14.33203125" style="10" bestFit="1" customWidth="1"/>
    <col min="12039" max="12039" width="16.6640625" style="10" customWidth="1"/>
    <col min="12040" max="12040" width="18.6640625" style="10" customWidth="1"/>
    <col min="12041" max="12041" width="22.5" style="10" customWidth="1"/>
    <col min="12042" max="12290" width="8.83203125" style="10"/>
    <col min="12291" max="12291" width="8.83203125" style="10" bestFit="1" customWidth="1"/>
    <col min="12292" max="12292" width="11.83203125" style="10" bestFit="1" customWidth="1"/>
    <col min="12293" max="12293" width="20.5" style="10" bestFit="1" customWidth="1"/>
    <col min="12294" max="12294" width="14.33203125" style="10" bestFit="1" customWidth="1"/>
    <col min="12295" max="12295" width="16.6640625" style="10" customWidth="1"/>
    <col min="12296" max="12296" width="18.6640625" style="10" customWidth="1"/>
    <col min="12297" max="12297" width="22.5" style="10" customWidth="1"/>
    <col min="12298" max="12546" width="8.83203125" style="10"/>
    <col min="12547" max="12547" width="8.83203125" style="10" bestFit="1" customWidth="1"/>
    <col min="12548" max="12548" width="11.83203125" style="10" bestFit="1" customWidth="1"/>
    <col min="12549" max="12549" width="20.5" style="10" bestFit="1" customWidth="1"/>
    <col min="12550" max="12550" width="14.33203125" style="10" bestFit="1" customWidth="1"/>
    <col min="12551" max="12551" width="16.6640625" style="10" customWidth="1"/>
    <col min="12552" max="12552" width="18.6640625" style="10" customWidth="1"/>
    <col min="12553" max="12553" width="22.5" style="10" customWidth="1"/>
    <col min="12554" max="12802" width="8.83203125" style="10"/>
    <col min="12803" max="12803" width="8.83203125" style="10" bestFit="1" customWidth="1"/>
    <col min="12804" max="12804" width="11.83203125" style="10" bestFit="1" customWidth="1"/>
    <col min="12805" max="12805" width="20.5" style="10" bestFit="1" customWidth="1"/>
    <col min="12806" max="12806" width="14.33203125" style="10" bestFit="1" customWidth="1"/>
    <col min="12807" max="12807" width="16.6640625" style="10" customWidth="1"/>
    <col min="12808" max="12808" width="18.6640625" style="10" customWidth="1"/>
    <col min="12809" max="12809" width="22.5" style="10" customWidth="1"/>
    <col min="12810" max="13058" width="8.83203125" style="10"/>
    <col min="13059" max="13059" width="8.83203125" style="10" bestFit="1" customWidth="1"/>
    <col min="13060" max="13060" width="11.83203125" style="10" bestFit="1" customWidth="1"/>
    <col min="13061" max="13061" width="20.5" style="10" bestFit="1" customWidth="1"/>
    <col min="13062" max="13062" width="14.33203125" style="10" bestFit="1" customWidth="1"/>
    <col min="13063" max="13063" width="16.6640625" style="10" customWidth="1"/>
    <col min="13064" max="13064" width="18.6640625" style="10" customWidth="1"/>
    <col min="13065" max="13065" width="22.5" style="10" customWidth="1"/>
    <col min="13066" max="13314" width="8.83203125" style="10"/>
    <col min="13315" max="13315" width="8.83203125" style="10" bestFit="1" customWidth="1"/>
    <col min="13316" max="13316" width="11.83203125" style="10" bestFit="1" customWidth="1"/>
    <col min="13317" max="13317" width="20.5" style="10" bestFit="1" customWidth="1"/>
    <col min="13318" max="13318" width="14.33203125" style="10" bestFit="1" customWidth="1"/>
    <col min="13319" max="13319" width="16.6640625" style="10" customWidth="1"/>
    <col min="13320" max="13320" width="18.6640625" style="10" customWidth="1"/>
    <col min="13321" max="13321" width="22.5" style="10" customWidth="1"/>
    <col min="13322" max="13570" width="8.83203125" style="10"/>
    <col min="13571" max="13571" width="8.83203125" style="10" bestFit="1" customWidth="1"/>
    <col min="13572" max="13572" width="11.83203125" style="10" bestFit="1" customWidth="1"/>
    <col min="13573" max="13573" width="20.5" style="10" bestFit="1" customWidth="1"/>
    <col min="13574" max="13574" width="14.33203125" style="10" bestFit="1" customWidth="1"/>
    <col min="13575" max="13575" width="16.6640625" style="10" customWidth="1"/>
    <col min="13576" max="13576" width="18.6640625" style="10" customWidth="1"/>
    <col min="13577" max="13577" width="22.5" style="10" customWidth="1"/>
    <col min="13578" max="13826" width="8.83203125" style="10"/>
    <col min="13827" max="13827" width="8.83203125" style="10" bestFit="1" customWidth="1"/>
    <col min="13828" max="13828" width="11.83203125" style="10" bestFit="1" customWidth="1"/>
    <col min="13829" max="13829" width="20.5" style="10" bestFit="1" customWidth="1"/>
    <col min="13830" max="13830" width="14.33203125" style="10" bestFit="1" customWidth="1"/>
    <col min="13831" max="13831" width="16.6640625" style="10" customWidth="1"/>
    <col min="13832" max="13832" width="18.6640625" style="10" customWidth="1"/>
    <col min="13833" max="13833" width="22.5" style="10" customWidth="1"/>
    <col min="13834" max="14082" width="8.83203125" style="10"/>
    <col min="14083" max="14083" width="8.83203125" style="10" bestFit="1" customWidth="1"/>
    <col min="14084" max="14084" width="11.83203125" style="10" bestFit="1" customWidth="1"/>
    <col min="14085" max="14085" width="20.5" style="10" bestFit="1" customWidth="1"/>
    <col min="14086" max="14086" width="14.33203125" style="10" bestFit="1" customWidth="1"/>
    <col min="14087" max="14087" width="16.6640625" style="10" customWidth="1"/>
    <col min="14088" max="14088" width="18.6640625" style="10" customWidth="1"/>
    <col min="14089" max="14089" width="22.5" style="10" customWidth="1"/>
    <col min="14090" max="14338" width="8.83203125" style="10"/>
    <col min="14339" max="14339" width="8.83203125" style="10" bestFit="1" customWidth="1"/>
    <col min="14340" max="14340" width="11.83203125" style="10" bestFit="1" customWidth="1"/>
    <col min="14341" max="14341" width="20.5" style="10" bestFit="1" customWidth="1"/>
    <col min="14342" max="14342" width="14.33203125" style="10" bestFit="1" customWidth="1"/>
    <col min="14343" max="14343" width="16.6640625" style="10" customWidth="1"/>
    <col min="14344" max="14344" width="18.6640625" style="10" customWidth="1"/>
    <col min="14345" max="14345" width="22.5" style="10" customWidth="1"/>
    <col min="14346" max="14594" width="8.83203125" style="10"/>
    <col min="14595" max="14595" width="8.83203125" style="10" bestFit="1" customWidth="1"/>
    <col min="14596" max="14596" width="11.83203125" style="10" bestFit="1" customWidth="1"/>
    <col min="14597" max="14597" width="20.5" style="10" bestFit="1" customWidth="1"/>
    <col min="14598" max="14598" width="14.33203125" style="10" bestFit="1" customWidth="1"/>
    <col min="14599" max="14599" width="16.6640625" style="10" customWidth="1"/>
    <col min="14600" max="14600" width="18.6640625" style="10" customWidth="1"/>
    <col min="14601" max="14601" width="22.5" style="10" customWidth="1"/>
    <col min="14602" max="14850" width="8.83203125" style="10"/>
    <col min="14851" max="14851" width="8.83203125" style="10" bestFit="1" customWidth="1"/>
    <col min="14852" max="14852" width="11.83203125" style="10" bestFit="1" customWidth="1"/>
    <col min="14853" max="14853" width="20.5" style="10" bestFit="1" customWidth="1"/>
    <col min="14854" max="14854" width="14.33203125" style="10" bestFit="1" customWidth="1"/>
    <col min="14855" max="14855" width="16.6640625" style="10" customWidth="1"/>
    <col min="14856" max="14856" width="18.6640625" style="10" customWidth="1"/>
    <col min="14857" max="14857" width="22.5" style="10" customWidth="1"/>
    <col min="14858" max="15106" width="8.83203125" style="10"/>
    <col min="15107" max="15107" width="8.83203125" style="10" bestFit="1" customWidth="1"/>
    <col min="15108" max="15108" width="11.83203125" style="10" bestFit="1" customWidth="1"/>
    <col min="15109" max="15109" width="20.5" style="10" bestFit="1" customWidth="1"/>
    <col min="15110" max="15110" width="14.33203125" style="10" bestFit="1" customWidth="1"/>
    <col min="15111" max="15111" width="16.6640625" style="10" customWidth="1"/>
    <col min="15112" max="15112" width="18.6640625" style="10" customWidth="1"/>
    <col min="15113" max="15113" width="22.5" style="10" customWidth="1"/>
    <col min="15114" max="15362" width="8.83203125" style="10"/>
    <col min="15363" max="15363" width="8.83203125" style="10" bestFit="1" customWidth="1"/>
    <col min="15364" max="15364" width="11.83203125" style="10" bestFit="1" customWidth="1"/>
    <col min="15365" max="15365" width="20.5" style="10" bestFit="1" customWidth="1"/>
    <col min="15366" max="15366" width="14.33203125" style="10" bestFit="1" customWidth="1"/>
    <col min="15367" max="15367" width="16.6640625" style="10" customWidth="1"/>
    <col min="15368" max="15368" width="18.6640625" style="10" customWidth="1"/>
    <col min="15369" max="15369" width="22.5" style="10" customWidth="1"/>
    <col min="15370" max="15618" width="8.83203125" style="10"/>
    <col min="15619" max="15619" width="8.83203125" style="10" bestFit="1" customWidth="1"/>
    <col min="15620" max="15620" width="11.83203125" style="10" bestFit="1" customWidth="1"/>
    <col min="15621" max="15621" width="20.5" style="10" bestFit="1" customWidth="1"/>
    <col min="15622" max="15622" width="14.33203125" style="10" bestFit="1" customWidth="1"/>
    <col min="15623" max="15623" width="16.6640625" style="10" customWidth="1"/>
    <col min="15624" max="15624" width="18.6640625" style="10" customWidth="1"/>
    <col min="15625" max="15625" width="22.5" style="10" customWidth="1"/>
    <col min="15626" max="15874" width="8.83203125" style="10"/>
    <col min="15875" max="15875" width="8.83203125" style="10" bestFit="1" customWidth="1"/>
    <col min="15876" max="15876" width="11.83203125" style="10" bestFit="1" customWidth="1"/>
    <col min="15877" max="15877" width="20.5" style="10" bestFit="1" customWidth="1"/>
    <col min="15878" max="15878" width="14.33203125" style="10" bestFit="1" customWidth="1"/>
    <col min="15879" max="15879" width="16.6640625" style="10" customWidth="1"/>
    <col min="15880" max="15880" width="18.6640625" style="10" customWidth="1"/>
    <col min="15881" max="15881" width="22.5" style="10" customWidth="1"/>
    <col min="15882" max="16130" width="8.83203125" style="10"/>
    <col min="16131" max="16131" width="8.83203125" style="10" bestFit="1" customWidth="1"/>
    <col min="16132" max="16132" width="11.83203125" style="10" bestFit="1" customWidth="1"/>
    <col min="16133" max="16133" width="20.5" style="10" bestFit="1" customWidth="1"/>
    <col min="16134" max="16134" width="14.33203125" style="10" bestFit="1" customWidth="1"/>
    <col min="16135" max="16135" width="16.6640625" style="10" customWidth="1"/>
    <col min="16136" max="16136" width="18.6640625" style="10" customWidth="1"/>
    <col min="16137" max="16137" width="22.5" style="10" customWidth="1"/>
    <col min="16138" max="16384" width="8.83203125" style="10"/>
  </cols>
  <sheetData>
    <row r="1" spans="1:13" ht="14" thickBot="1">
      <c r="A1" s="34" t="s">
        <v>72</v>
      </c>
      <c r="B1" s="35" t="s">
        <v>73</v>
      </c>
      <c r="C1" s="36" t="s">
        <v>104</v>
      </c>
      <c r="D1" s="37" t="s">
        <v>105</v>
      </c>
      <c r="E1" s="38" t="s">
        <v>106</v>
      </c>
      <c r="F1" s="39" t="s">
        <v>107</v>
      </c>
      <c r="G1" s="40" t="s">
        <v>108</v>
      </c>
      <c r="H1" s="41" t="s">
        <v>109</v>
      </c>
      <c r="I1" s="42" t="s">
        <v>100</v>
      </c>
      <c r="K1" s="43" t="s">
        <v>110</v>
      </c>
      <c r="L1" s="44" t="s">
        <v>111</v>
      </c>
      <c r="M1" s="45" t="s">
        <v>112</v>
      </c>
    </row>
    <row r="2" spans="1:13" ht="15">
      <c r="A2" s="46" t="s">
        <v>74</v>
      </c>
      <c r="B2" s="47">
        <f ca="1">RANDBETWEEN(1,300)</f>
        <v>284</v>
      </c>
      <c r="C2" s="48">
        <f ca="1">RANDBETWEEN(1000,10000)</f>
        <v>1640</v>
      </c>
      <c r="D2" s="49">
        <f ca="1">C2/$L$2*$M$2</f>
        <v>5.4438026953462124</v>
      </c>
      <c r="E2" s="50">
        <f ca="1">C2/$L$2</f>
        <v>54.438026953462121</v>
      </c>
      <c r="F2" s="51">
        <f ca="1">E2+C2/$L$2*$K$2</f>
        <v>65.325632344154542</v>
      </c>
      <c r="G2" s="52">
        <f ca="1">C2/$L$2*$M$2*B2</f>
        <v>1546.0399654783243</v>
      </c>
      <c r="H2" s="53">
        <f ca="1">C2/$L$2*B2</f>
        <v>15460.399654783243</v>
      </c>
      <c r="I2" s="54">
        <f ca="1">C2/$L$2*B2+C2/$L$2*B2*$K$2</f>
        <v>18552.479585739893</v>
      </c>
      <c r="K2" s="55">
        <v>0.2</v>
      </c>
      <c r="L2" s="56">
        <v>30.126000000000001</v>
      </c>
      <c r="M2" s="55">
        <v>0.1</v>
      </c>
    </row>
    <row r="3" spans="1:13" ht="15">
      <c r="A3" s="57" t="s">
        <v>75</v>
      </c>
      <c r="B3" s="47">
        <f t="shared" ref="B3:B9" ca="1" si="0">RANDBETWEEN(1,300)</f>
        <v>151</v>
      </c>
      <c r="C3" s="48">
        <f t="shared" ref="C3:C9" ca="1" si="1">RANDBETWEEN(1000,10000)</f>
        <v>6711</v>
      </c>
      <c r="D3" s="49">
        <f t="shared" ref="D3:D9" ca="1" si="2">C3/$L$2*$M$2</f>
        <v>22.276438956383188</v>
      </c>
      <c r="E3" s="50">
        <f t="shared" ref="E3:E9" ca="1" si="3">C3/$L$2</f>
        <v>222.76438956383188</v>
      </c>
      <c r="F3" s="51">
        <f t="shared" ref="F3:F9" ca="1" si="4">E3+C3/$L$2*$K$2</f>
        <v>267.31726747659826</v>
      </c>
      <c r="G3" s="52">
        <f t="shared" ref="G3:G9" ca="1" si="5">C3/$L$2*$M$2*B3</f>
        <v>3363.7422824138616</v>
      </c>
      <c r="H3" s="53">
        <f t="shared" ref="H3:H8" ca="1" si="6">C3/$L$2*B3</f>
        <v>33637.422824138615</v>
      </c>
      <c r="I3" s="54">
        <f t="shared" ref="I3:I9" ca="1" si="7">C3/$L$2*B3+C3/$L$2*B3*$K$2</f>
        <v>40364.907388966341</v>
      </c>
    </row>
    <row r="4" spans="1:13" ht="15">
      <c r="A4" s="57" t="s">
        <v>76</v>
      </c>
      <c r="B4" s="47">
        <f t="shared" ca="1" si="0"/>
        <v>178</v>
      </c>
      <c r="C4" s="48">
        <f t="shared" ca="1" si="1"/>
        <v>6948</v>
      </c>
      <c r="D4" s="49">
        <f t="shared" ca="1" si="2"/>
        <v>23.063134833698467</v>
      </c>
      <c r="E4" s="50">
        <f t="shared" ca="1" si="3"/>
        <v>230.63134833698464</v>
      </c>
      <c r="F4" s="51">
        <f t="shared" ca="1" si="4"/>
        <v>276.75761800438158</v>
      </c>
      <c r="G4" s="52">
        <f t="shared" ca="1" si="5"/>
        <v>4105.2380003983271</v>
      </c>
      <c r="H4" s="53">
        <f t="shared" ca="1" si="6"/>
        <v>41052.380003983264</v>
      </c>
      <c r="I4" s="54">
        <f t="shared" ca="1" si="7"/>
        <v>49262.856004779918</v>
      </c>
    </row>
    <row r="5" spans="1:13" ht="15">
      <c r="A5" s="57" t="s">
        <v>77</v>
      </c>
      <c r="B5" s="47">
        <f t="shared" ca="1" si="0"/>
        <v>2</v>
      </c>
      <c r="C5" s="48">
        <f t="shared" ca="1" si="1"/>
        <v>3911</v>
      </c>
      <c r="D5" s="49">
        <f t="shared" ca="1" si="2"/>
        <v>12.982141671645756</v>
      </c>
      <c r="E5" s="50">
        <f t="shared" ca="1" si="3"/>
        <v>129.82141671645755</v>
      </c>
      <c r="F5" s="51">
        <f t="shared" ca="1" si="4"/>
        <v>155.78570005974905</v>
      </c>
      <c r="G5" s="52">
        <f t="shared" ca="1" si="5"/>
        <v>25.964283343291513</v>
      </c>
      <c r="H5" s="53">
        <f t="shared" ca="1" si="6"/>
        <v>259.6428334329151</v>
      </c>
      <c r="I5" s="54">
        <f t="shared" ca="1" si="7"/>
        <v>311.57140011949809</v>
      </c>
    </row>
    <row r="6" spans="1:13" ht="15">
      <c r="A6" s="57" t="s">
        <v>78</v>
      </c>
      <c r="B6" s="47">
        <f t="shared" ca="1" si="0"/>
        <v>193</v>
      </c>
      <c r="C6" s="48">
        <f t="shared" ca="1" si="1"/>
        <v>6799</v>
      </c>
      <c r="D6" s="49">
        <f t="shared" ca="1" si="2"/>
        <v>22.568545442474939</v>
      </c>
      <c r="E6" s="50">
        <f t="shared" ca="1" si="3"/>
        <v>225.68545442474937</v>
      </c>
      <c r="F6" s="51">
        <f t="shared" ca="1" si="4"/>
        <v>270.82254530969925</v>
      </c>
      <c r="G6" s="52">
        <f t="shared" ca="1" si="5"/>
        <v>4355.7292703976627</v>
      </c>
      <c r="H6" s="53">
        <f t="shared" ca="1" si="6"/>
        <v>43557.292703976629</v>
      </c>
      <c r="I6" s="54">
        <f t="shared" ca="1" si="7"/>
        <v>52268.751244771956</v>
      </c>
    </row>
    <row r="7" spans="1:13" ht="15">
      <c r="A7" s="57" t="s">
        <v>79</v>
      </c>
      <c r="B7" s="47">
        <f t="shared" ca="1" si="0"/>
        <v>198</v>
      </c>
      <c r="C7" s="48">
        <f t="shared" ca="1" si="1"/>
        <v>1813</v>
      </c>
      <c r="D7" s="49">
        <f t="shared" ca="1" si="2"/>
        <v>6.0180574918674905</v>
      </c>
      <c r="E7" s="50">
        <f t="shared" ca="1" si="3"/>
        <v>60.1805749186749</v>
      </c>
      <c r="F7" s="51">
        <f t="shared" ca="1" si="4"/>
        <v>72.216689902409883</v>
      </c>
      <c r="G7" s="52">
        <f t="shared" ca="1" si="5"/>
        <v>1191.5753833897631</v>
      </c>
      <c r="H7" s="53">
        <f t="shared" ca="1" si="6"/>
        <v>11915.75383389763</v>
      </c>
      <c r="I7" s="54">
        <f t="shared" ca="1" si="7"/>
        <v>14298.904600677157</v>
      </c>
    </row>
    <row r="8" spans="1:13" ht="15">
      <c r="A8" s="57" t="s">
        <v>80</v>
      </c>
      <c r="B8" s="47">
        <f t="shared" ca="1" si="0"/>
        <v>58</v>
      </c>
      <c r="C8" s="48">
        <f t="shared" ca="1" si="1"/>
        <v>6115</v>
      </c>
      <c r="D8" s="49">
        <f t="shared" ca="1" si="2"/>
        <v>20.298081391489077</v>
      </c>
      <c r="E8" s="50">
        <f t="shared" ca="1" si="3"/>
        <v>202.98081391489077</v>
      </c>
      <c r="F8" s="51">
        <f t="shared" ca="1" si="4"/>
        <v>243.57697669786893</v>
      </c>
      <c r="G8" s="52">
        <f t="shared" ca="1" si="5"/>
        <v>1177.2887207063666</v>
      </c>
      <c r="H8" s="53">
        <f t="shared" ca="1" si="6"/>
        <v>11772.887207063664</v>
      </c>
      <c r="I8" s="54">
        <f t="shared" ca="1" si="7"/>
        <v>14127.464648476398</v>
      </c>
    </row>
    <row r="9" spans="1:13" ht="16" thickBot="1">
      <c r="A9" s="58" t="s">
        <v>81</v>
      </c>
      <c r="B9" s="47">
        <f t="shared" ca="1" si="0"/>
        <v>139</v>
      </c>
      <c r="C9" s="48">
        <f t="shared" ca="1" si="1"/>
        <v>5268</v>
      </c>
      <c r="D9" s="49">
        <f t="shared" ca="1" si="2"/>
        <v>17.486556462856004</v>
      </c>
      <c r="E9" s="50">
        <f t="shared" ca="1" si="3"/>
        <v>174.86556462856004</v>
      </c>
      <c r="F9" s="51">
        <f t="shared" ca="1" si="4"/>
        <v>209.83867755427204</v>
      </c>
      <c r="G9" s="52">
        <f t="shared" ca="1" si="5"/>
        <v>2430.6313483369845</v>
      </c>
      <c r="H9" s="53">
        <f ca="1">C9/$L$2*B9</f>
        <v>24306.313483369846</v>
      </c>
      <c r="I9" s="54">
        <f t="shared" ca="1" si="7"/>
        <v>29167.576180043816</v>
      </c>
    </row>
    <row r="10" spans="1:13" ht="14" thickBot="1">
      <c r="A10" s="59" t="s">
        <v>70</v>
      </c>
      <c r="B10" s="60">
        <f ca="1">SUM(B2:B9)</f>
        <v>1203</v>
      </c>
      <c r="C10" s="60">
        <f ca="1">SUM(C2:C9)</f>
        <v>39205</v>
      </c>
      <c r="D10" s="60">
        <f t="shared" ref="D10:F10" ca="1" si="8">SUM(D2:D9)</f>
        <v>130.13675894576113</v>
      </c>
      <c r="E10" s="60">
        <f t="shared" ca="1" si="8"/>
        <v>1301.3675894576113</v>
      </c>
      <c r="F10" s="60">
        <f t="shared" ca="1" si="8"/>
        <v>1561.6411073491333</v>
      </c>
      <c r="G10" s="60">
        <f ca="1">SUM(G2:G9)</f>
        <v>18196.209254464582</v>
      </c>
      <c r="H10" s="60">
        <f ca="1">SUM(H2:H9)</f>
        <v>181962.0925446458</v>
      </c>
      <c r="I10" s="60">
        <f t="shared" ref="I10" ca="1" si="9">SUM(I2:I9)</f>
        <v>218354.51105357497</v>
      </c>
    </row>
  </sheetData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A1:H15"/>
  <sheetViews>
    <sheetView tabSelected="1" workbookViewId="0">
      <selection activeCell="H4" sqref="H4"/>
    </sheetView>
  </sheetViews>
  <sheetFormatPr baseColWidth="10" defaultColWidth="8.83203125" defaultRowHeight="13"/>
  <cols>
    <col min="1" max="1" width="16.5" style="10" customWidth="1"/>
    <col min="2" max="6" width="8.83203125" style="10"/>
    <col min="7" max="7" width="9.5" style="10" customWidth="1"/>
    <col min="8" max="8" width="14.83203125" style="10" bestFit="1" customWidth="1"/>
    <col min="9" max="256" width="8.83203125" style="10"/>
    <col min="257" max="257" width="16.5" style="10" customWidth="1"/>
    <col min="258" max="262" width="8.83203125" style="10"/>
    <col min="263" max="263" width="9.5" style="10" customWidth="1"/>
    <col min="264" max="264" width="16.5" style="10" customWidth="1"/>
    <col min="265" max="512" width="8.83203125" style="10"/>
    <col min="513" max="513" width="16.5" style="10" customWidth="1"/>
    <col min="514" max="518" width="8.83203125" style="10"/>
    <col min="519" max="519" width="9.5" style="10" customWidth="1"/>
    <col min="520" max="520" width="16.5" style="10" customWidth="1"/>
    <col min="521" max="768" width="8.83203125" style="10"/>
    <col min="769" max="769" width="16.5" style="10" customWidth="1"/>
    <col min="770" max="774" width="8.83203125" style="10"/>
    <col min="775" max="775" width="9.5" style="10" customWidth="1"/>
    <col min="776" max="776" width="16.5" style="10" customWidth="1"/>
    <col min="777" max="1024" width="8.83203125" style="10"/>
    <col min="1025" max="1025" width="16.5" style="10" customWidth="1"/>
    <col min="1026" max="1030" width="8.83203125" style="10"/>
    <col min="1031" max="1031" width="9.5" style="10" customWidth="1"/>
    <col min="1032" max="1032" width="16.5" style="10" customWidth="1"/>
    <col min="1033" max="1280" width="8.83203125" style="10"/>
    <col min="1281" max="1281" width="16.5" style="10" customWidth="1"/>
    <col min="1282" max="1286" width="8.83203125" style="10"/>
    <col min="1287" max="1287" width="9.5" style="10" customWidth="1"/>
    <col min="1288" max="1288" width="16.5" style="10" customWidth="1"/>
    <col min="1289" max="1536" width="8.83203125" style="10"/>
    <col min="1537" max="1537" width="16.5" style="10" customWidth="1"/>
    <col min="1538" max="1542" width="8.83203125" style="10"/>
    <col min="1543" max="1543" width="9.5" style="10" customWidth="1"/>
    <col min="1544" max="1544" width="16.5" style="10" customWidth="1"/>
    <col min="1545" max="1792" width="8.83203125" style="10"/>
    <col min="1793" max="1793" width="16.5" style="10" customWidth="1"/>
    <col min="1794" max="1798" width="8.83203125" style="10"/>
    <col min="1799" max="1799" width="9.5" style="10" customWidth="1"/>
    <col min="1800" max="1800" width="16.5" style="10" customWidth="1"/>
    <col min="1801" max="2048" width="8.83203125" style="10"/>
    <col min="2049" max="2049" width="16.5" style="10" customWidth="1"/>
    <col min="2050" max="2054" width="8.83203125" style="10"/>
    <col min="2055" max="2055" width="9.5" style="10" customWidth="1"/>
    <col min="2056" max="2056" width="16.5" style="10" customWidth="1"/>
    <col min="2057" max="2304" width="8.83203125" style="10"/>
    <col min="2305" max="2305" width="16.5" style="10" customWidth="1"/>
    <col min="2306" max="2310" width="8.83203125" style="10"/>
    <col min="2311" max="2311" width="9.5" style="10" customWidth="1"/>
    <col min="2312" max="2312" width="16.5" style="10" customWidth="1"/>
    <col min="2313" max="2560" width="8.83203125" style="10"/>
    <col min="2561" max="2561" width="16.5" style="10" customWidth="1"/>
    <col min="2562" max="2566" width="8.83203125" style="10"/>
    <col min="2567" max="2567" width="9.5" style="10" customWidth="1"/>
    <col min="2568" max="2568" width="16.5" style="10" customWidth="1"/>
    <col min="2569" max="2816" width="8.83203125" style="10"/>
    <col min="2817" max="2817" width="16.5" style="10" customWidth="1"/>
    <col min="2818" max="2822" width="8.83203125" style="10"/>
    <col min="2823" max="2823" width="9.5" style="10" customWidth="1"/>
    <col min="2824" max="2824" width="16.5" style="10" customWidth="1"/>
    <col min="2825" max="3072" width="8.83203125" style="10"/>
    <col min="3073" max="3073" width="16.5" style="10" customWidth="1"/>
    <col min="3074" max="3078" width="8.83203125" style="10"/>
    <col min="3079" max="3079" width="9.5" style="10" customWidth="1"/>
    <col min="3080" max="3080" width="16.5" style="10" customWidth="1"/>
    <col min="3081" max="3328" width="8.83203125" style="10"/>
    <col min="3329" max="3329" width="16.5" style="10" customWidth="1"/>
    <col min="3330" max="3334" width="8.83203125" style="10"/>
    <col min="3335" max="3335" width="9.5" style="10" customWidth="1"/>
    <col min="3336" max="3336" width="16.5" style="10" customWidth="1"/>
    <col min="3337" max="3584" width="8.83203125" style="10"/>
    <col min="3585" max="3585" width="16.5" style="10" customWidth="1"/>
    <col min="3586" max="3590" width="8.83203125" style="10"/>
    <col min="3591" max="3591" width="9.5" style="10" customWidth="1"/>
    <col min="3592" max="3592" width="16.5" style="10" customWidth="1"/>
    <col min="3593" max="3840" width="8.83203125" style="10"/>
    <col min="3841" max="3841" width="16.5" style="10" customWidth="1"/>
    <col min="3842" max="3846" width="8.83203125" style="10"/>
    <col min="3847" max="3847" width="9.5" style="10" customWidth="1"/>
    <col min="3848" max="3848" width="16.5" style="10" customWidth="1"/>
    <col min="3849" max="4096" width="8.83203125" style="10"/>
    <col min="4097" max="4097" width="16.5" style="10" customWidth="1"/>
    <col min="4098" max="4102" width="8.83203125" style="10"/>
    <col min="4103" max="4103" width="9.5" style="10" customWidth="1"/>
    <col min="4104" max="4104" width="16.5" style="10" customWidth="1"/>
    <col min="4105" max="4352" width="8.83203125" style="10"/>
    <col min="4353" max="4353" width="16.5" style="10" customWidth="1"/>
    <col min="4354" max="4358" width="8.83203125" style="10"/>
    <col min="4359" max="4359" width="9.5" style="10" customWidth="1"/>
    <col min="4360" max="4360" width="16.5" style="10" customWidth="1"/>
    <col min="4361" max="4608" width="8.83203125" style="10"/>
    <col min="4609" max="4609" width="16.5" style="10" customWidth="1"/>
    <col min="4610" max="4614" width="8.83203125" style="10"/>
    <col min="4615" max="4615" width="9.5" style="10" customWidth="1"/>
    <col min="4616" max="4616" width="16.5" style="10" customWidth="1"/>
    <col min="4617" max="4864" width="8.83203125" style="10"/>
    <col min="4865" max="4865" width="16.5" style="10" customWidth="1"/>
    <col min="4866" max="4870" width="8.83203125" style="10"/>
    <col min="4871" max="4871" width="9.5" style="10" customWidth="1"/>
    <col min="4872" max="4872" width="16.5" style="10" customWidth="1"/>
    <col min="4873" max="5120" width="8.83203125" style="10"/>
    <col min="5121" max="5121" width="16.5" style="10" customWidth="1"/>
    <col min="5122" max="5126" width="8.83203125" style="10"/>
    <col min="5127" max="5127" width="9.5" style="10" customWidth="1"/>
    <col min="5128" max="5128" width="16.5" style="10" customWidth="1"/>
    <col min="5129" max="5376" width="8.83203125" style="10"/>
    <col min="5377" max="5377" width="16.5" style="10" customWidth="1"/>
    <col min="5378" max="5382" width="8.83203125" style="10"/>
    <col min="5383" max="5383" width="9.5" style="10" customWidth="1"/>
    <col min="5384" max="5384" width="16.5" style="10" customWidth="1"/>
    <col min="5385" max="5632" width="8.83203125" style="10"/>
    <col min="5633" max="5633" width="16.5" style="10" customWidth="1"/>
    <col min="5634" max="5638" width="8.83203125" style="10"/>
    <col min="5639" max="5639" width="9.5" style="10" customWidth="1"/>
    <col min="5640" max="5640" width="16.5" style="10" customWidth="1"/>
    <col min="5641" max="5888" width="8.83203125" style="10"/>
    <col min="5889" max="5889" width="16.5" style="10" customWidth="1"/>
    <col min="5890" max="5894" width="8.83203125" style="10"/>
    <col min="5895" max="5895" width="9.5" style="10" customWidth="1"/>
    <col min="5896" max="5896" width="16.5" style="10" customWidth="1"/>
    <col min="5897" max="6144" width="8.83203125" style="10"/>
    <col min="6145" max="6145" width="16.5" style="10" customWidth="1"/>
    <col min="6146" max="6150" width="8.83203125" style="10"/>
    <col min="6151" max="6151" width="9.5" style="10" customWidth="1"/>
    <col min="6152" max="6152" width="16.5" style="10" customWidth="1"/>
    <col min="6153" max="6400" width="8.83203125" style="10"/>
    <col min="6401" max="6401" width="16.5" style="10" customWidth="1"/>
    <col min="6402" max="6406" width="8.83203125" style="10"/>
    <col min="6407" max="6407" width="9.5" style="10" customWidth="1"/>
    <col min="6408" max="6408" width="16.5" style="10" customWidth="1"/>
    <col min="6409" max="6656" width="8.83203125" style="10"/>
    <col min="6657" max="6657" width="16.5" style="10" customWidth="1"/>
    <col min="6658" max="6662" width="8.83203125" style="10"/>
    <col min="6663" max="6663" width="9.5" style="10" customWidth="1"/>
    <col min="6664" max="6664" width="16.5" style="10" customWidth="1"/>
    <col min="6665" max="6912" width="8.83203125" style="10"/>
    <col min="6913" max="6913" width="16.5" style="10" customWidth="1"/>
    <col min="6914" max="6918" width="8.83203125" style="10"/>
    <col min="6919" max="6919" width="9.5" style="10" customWidth="1"/>
    <col min="6920" max="6920" width="16.5" style="10" customWidth="1"/>
    <col min="6921" max="7168" width="8.83203125" style="10"/>
    <col min="7169" max="7169" width="16.5" style="10" customWidth="1"/>
    <col min="7170" max="7174" width="8.83203125" style="10"/>
    <col min="7175" max="7175" width="9.5" style="10" customWidth="1"/>
    <col min="7176" max="7176" width="16.5" style="10" customWidth="1"/>
    <col min="7177" max="7424" width="8.83203125" style="10"/>
    <col min="7425" max="7425" width="16.5" style="10" customWidth="1"/>
    <col min="7426" max="7430" width="8.83203125" style="10"/>
    <col min="7431" max="7431" width="9.5" style="10" customWidth="1"/>
    <col min="7432" max="7432" width="16.5" style="10" customWidth="1"/>
    <col min="7433" max="7680" width="8.83203125" style="10"/>
    <col min="7681" max="7681" width="16.5" style="10" customWidth="1"/>
    <col min="7682" max="7686" width="8.83203125" style="10"/>
    <col min="7687" max="7687" width="9.5" style="10" customWidth="1"/>
    <col min="7688" max="7688" width="16.5" style="10" customWidth="1"/>
    <col min="7689" max="7936" width="8.83203125" style="10"/>
    <col min="7937" max="7937" width="16.5" style="10" customWidth="1"/>
    <col min="7938" max="7942" width="8.83203125" style="10"/>
    <col min="7943" max="7943" width="9.5" style="10" customWidth="1"/>
    <col min="7944" max="7944" width="16.5" style="10" customWidth="1"/>
    <col min="7945" max="8192" width="8.83203125" style="10"/>
    <col min="8193" max="8193" width="16.5" style="10" customWidth="1"/>
    <col min="8194" max="8198" width="8.83203125" style="10"/>
    <col min="8199" max="8199" width="9.5" style="10" customWidth="1"/>
    <col min="8200" max="8200" width="16.5" style="10" customWidth="1"/>
    <col min="8201" max="8448" width="8.83203125" style="10"/>
    <col min="8449" max="8449" width="16.5" style="10" customWidth="1"/>
    <col min="8450" max="8454" width="8.83203125" style="10"/>
    <col min="8455" max="8455" width="9.5" style="10" customWidth="1"/>
    <col min="8456" max="8456" width="16.5" style="10" customWidth="1"/>
    <col min="8457" max="8704" width="8.83203125" style="10"/>
    <col min="8705" max="8705" width="16.5" style="10" customWidth="1"/>
    <col min="8706" max="8710" width="8.83203125" style="10"/>
    <col min="8711" max="8711" width="9.5" style="10" customWidth="1"/>
    <col min="8712" max="8712" width="16.5" style="10" customWidth="1"/>
    <col min="8713" max="8960" width="8.83203125" style="10"/>
    <col min="8961" max="8961" width="16.5" style="10" customWidth="1"/>
    <col min="8962" max="8966" width="8.83203125" style="10"/>
    <col min="8967" max="8967" width="9.5" style="10" customWidth="1"/>
    <col min="8968" max="8968" width="16.5" style="10" customWidth="1"/>
    <col min="8969" max="9216" width="8.83203125" style="10"/>
    <col min="9217" max="9217" width="16.5" style="10" customWidth="1"/>
    <col min="9218" max="9222" width="8.83203125" style="10"/>
    <col min="9223" max="9223" width="9.5" style="10" customWidth="1"/>
    <col min="9224" max="9224" width="16.5" style="10" customWidth="1"/>
    <col min="9225" max="9472" width="8.83203125" style="10"/>
    <col min="9473" max="9473" width="16.5" style="10" customWidth="1"/>
    <col min="9474" max="9478" width="8.83203125" style="10"/>
    <col min="9479" max="9479" width="9.5" style="10" customWidth="1"/>
    <col min="9480" max="9480" width="16.5" style="10" customWidth="1"/>
    <col min="9481" max="9728" width="8.83203125" style="10"/>
    <col min="9729" max="9729" width="16.5" style="10" customWidth="1"/>
    <col min="9730" max="9734" width="8.83203125" style="10"/>
    <col min="9735" max="9735" width="9.5" style="10" customWidth="1"/>
    <col min="9736" max="9736" width="16.5" style="10" customWidth="1"/>
    <col min="9737" max="9984" width="8.83203125" style="10"/>
    <col min="9985" max="9985" width="16.5" style="10" customWidth="1"/>
    <col min="9986" max="9990" width="8.83203125" style="10"/>
    <col min="9991" max="9991" width="9.5" style="10" customWidth="1"/>
    <col min="9992" max="9992" width="16.5" style="10" customWidth="1"/>
    <col min="9993" max="10240" width="8.83203125" style="10"/>
    <col min="10241" max="10241" width="16.5" style="10" customWidth="1"/>
    <col min="10242" max="10246" width="8.83203125" style="10"/>
    <col min="10247" max="10247" width="9.5" style="10" customWidth="1"/>
    <col min="10248" max="10248" width="16.5" style="10" customWidth="1"/>
    <col min="10249" max="10496" width="8.83203125" style="10"/>
    <col min="10497" max="10497" width="16.5" style="10" customWidth="1"/>
    <col min="10498" max="10502" width="8.83203125" style="10"/>
    <col min="10503" max="10503" width="9.5" style="10" customWidth="1"/>
    <col min="10504" max="10504" width="16.5" style="10" customWidth="1"/>
    <col min="10505" max="10752" width="8.83203125" style="10"/>
    <col min="10753" max="10753" width="16.5" style="10" customWidth="1"/>
    <col min="10754" max="10758" width="8.83203125" style="10"/>
    <col min="10759" max="10759" width="9.5" style="10" customWidth="1"/>
    <col min="10760" max="10760" width="16.5" style="10" customWidth="1"/>
    <col min="10761" max="11008" width="8.83203125" style="10"/>
    <col min="11009" max="11009" width="16.5" style="10" customWidth="1"/>
    <col min="11010" max="11014" width="8.83203125" style="10"/>
    <col min="11015" max="11015" width="9.5" style="10" customWidth="1"/>
    <col min="11016" max="11016" width="16.5" style="10" customWidth="1"/>
    <col min="11017" max="11264" width="8.83203125" style="10"/>
    <col min="11265" max="11265" width="16.5" style="10" customWidth="1"/>
    <col min="11266" max="11270" width="8.83203125" style="10"/>
    <col min="11271" max="11271" width="9.5" style="10" customWidth="1"/>
    <col min="11272" max="11272" width="16.5" style="10" customWidth="1"/>
    <col min="11273" max="11520" width="8.83203125" style="10"/>
    <col min="11521" max="11521" width="16.5" style="10" customWidth="1"/>
    <col min="11522" max="11526" width="8.83203125" style="10"/>
    <col min="11527" max="11527" width="9.5" style="10" customWidth="1"/>
    <col min="11528" max="11528" width="16.5" style="10" customWidth="1"/>
    <col min="11529" max="11776" width="8.83203125" style="10"/>
    <col min="11777" max="11777" width="16.5" style="10" customWidth="1"/>
    <col min="11778" max="11782" width="8.83203125" style="10"/>
    <col min="11783" max="11783" width="9.5" style="10" customWidth="1"/>
    <col min="11784" max="11784" width="16.5" style="10" customWidth="1"/>
    <col min="11785" max="12032" width="8.83203125" style="10"/>
    <col min="12033" max="12033" width="16.5" style="10" customWidth="1"/>
    <col min="12034" max="12038" width="8.83203125" style="10"/>
    <col min="12039" max="12039" width="9.5" style="10" customWidth="1"/>
    <col min="12040" max="12040" width="16.5" style="10" customWidth="1"/>
    <col min="12041" max="12288" width="8.83203125" style="10"/>
    <col min="12289" max="12289" width="16.5" style="10" customWidth="1"/>
    <col min="12290" max="12294" width="8.83203125" style="10"/>
    <col min="12295" max="12295" width="9.5" style="10" customWidth="1"/>
    <col min="12296" max="12296" width="16.5" style="10" customWidth="1"/>
    <col min="12297" max="12544" width="8.83203125" style="10"/>
    <col min="12545" max="12545" width="16.5" style="10" customWidth="1"/>
    <col min="12546" max="12550" width="8.83203125" style="10"/>
    <col min="12551" max="12551" width="9.5" style="10" customWidth="1"/>
    <col min="12552" max="12552" width="16.5" style="10" customWidth="1"/>
    <col min="12553" max="12800" width="8.83203125" style="10"/>
    <col min="12801" max="12801" width="16.5" style="10" customWidth="1"/>
    <col min="12802" max="12806" width="8.83203125" style="10"/>
    <col min="12807" max="12807" width="9.5" style="10" customWidth="1"/>
    <col min="12808" max="12808" width="16.5" style="10" customWidth="1"/>
    <col min="12809" max="13056" width="8.83203125" style="10"/>
    <col min="13057" max="13057" width="16.5" style="10" customWidth="1"/>
    <col min="13058" max="13062" width="8.83203125" style="10"/>
    <col min="13063" max="13063" width="9.5" style="10" customWidth="1"/>
    <col min="13064" max="13064" width="16.5" style="10" customWidth="1"/>
    <col min="13065" max="13312" width="8.83203125" style="10"/>
    <col min="13313" max="13313" width="16.5" style="10" customWidth="1"/>
    <col min="13314" max="13318" width="8.83203125" style="10"/>
    <col min="13319" max="13319" width="9.5" style="10" customWidth="1"/>
    <col min="13320" max="13320" width="16.5" style="10" customWidth="1"/>
    <col min="13321" max="13568" width="8.83203125" style="10"/>
    <col min="13569" max="13569" width="16.5" style="10" customWidth="1"/>
    <col min="13570" max="13574" width="8.83203125" style="10"/>
    <col min="13575" max="13575" width="9.5" style="10" customWidth="1"/>
    <col min="13576" max="13576" width="16.5" style="10" customWidth="1"/>
    <col min="13577" max="13824" width="8.83203125" style="10"/>
    <col min="13825" max="13825" width="16.5" style="10" customWidth="1"/>
    <col min="13826" max="13830" width="8.83203125" style="10"/>
    <col min="13831" max="13831" width="9.5" style="10" customWidth="1"/>
    <col min="13832" max="13832" width="16.5" style="10" customWidth="1"/>
    <col min="13833" max="14080" width="8.83203125" style="10"/>
    <col min="14081" max="14081" width="16.5" style="10" customWidth="1"/>
    <col min="14082" max="14086" width="8.83203125" style="10"/>
    <col min="14087" max="14087" width="9.5" style="10" customWidth="1"/>
    <col min="14088" max="14088" width="16.5" style="10" customWidth="1"/>
    <col min="14089" max="14336" width="8.83203125" style="10"/>
    <col min="14337" max="14337" width="16.5" style="10" customWidth="1"/>
    <col min="14338" max="14342" width="8.83203125" style="10"/>
    <col min="14343" max="14343" width="9.5" style="10" customWidth="1"/>
    <col min="14344" max="14344" width="16.5" style="10" customWidth="1"/>
    <col min="14345" max="14592" width="8.83203125" style="10"/>
    <col min="14593" max="14593" width="16.5" style="10" customWidth="1"/>
    <col min="14594" max="14598" width="8.83203125" style="10"/>
    <col min="14599" max="14599" width="9.5" style="10" customWidth="1"/>
    <col min="14600" max="14600" width="16.5" style="10" customWidth="1"/>
    <col min="14601" max="14848" width="8.83203125" style="10"/>
    <col min="14849" max="14849" width="16.5" style="10" customWidth="1"/>
    <col min="14850" max="14854" width="8.83203125" style="10"/>
    <col min="14855" max="14855" width="9.5" style="10" customWidth="1"/>
    <col min="14856" max="14856" width="16.5" style="10" customWidth="1"/>
    <col min="14857" max="15104" width="8.83203125" style="10"/>
    <col min="15105" max="15105" width="16.5" style="10" customWidth="1"/>
    <col min="15106" max="15110" width="8.83203125" style="10"/>
    <col min="15111" max="15111" width="9.5" style="10" customWidth="1"/>
    <col min="15112" max="15112" width="16.5" style="10" customWidth="1"/>
    <col min="15113" max="15360" width="8.83203125" style="10"/>
    <col min="15361" max="15361" width="16.5" style="10" customWidth="1"/>
    <col min="15362" max="15366" width="8.83203125" style="10"/>
    <col min="15367" max="15367" width="9.5" style="10" customWidth="1"/>
    <col min="15368" max="15368" width="16.5" style="10" customWidth="1"/>
    <col min="15369" max="15616" width="8.83203125" style="10"/>
    <col min="15617" max="15617" width="16.5" style="10" customWidth="1"/>
    <col min="15618" max="15622" width="8.83203125" style="10"/>
    <col min="15623" max="15623" width="9.5" style="10" customWidth="1"/>
    <col min="15624" max="15624" width="16.5" style="10" customWidth="1"/>
    <col min="15625" max="15872" width="8.83203125" style="10"/>
    <col min="15873" max="15873" width="16.5" style="10" customWidth="1"/>
    <col min="15874" max="15878" width="8.83203125" style="10"/>
    <col min="15879" max="15879" width="9.5" style="10" customWidth="1"/>
    <col min="15880" max="15880" width="16.5" style="10" customWidth="1"/>
    <col min="15881" max="16128" width="8.83203125" style="10"/>
    <col min="16129" max="16129" width="16.5" style="10" customWidth="1"/>
    <col min="16130" max="16134" width="8.83203125" style="10"/>
    <col min="16135" max="16135" width="9.5" style="10" customWidth="1"/>
    <col min="16136" max="16136" width="16.5" style="10" customWidth="1"/>
    <col min="16137" max="16384" width="8.83203125" style="10"/>
  </cols>
  <sheetData>
    <row r="1" spans="1:8" ht="17" thickBot="1">
      <c r="A1" s="83" t="s">
        <v>82</v>
      </c>
      <c r="B1" s="83"/>
      <c r="C1" s="83"/>
      <c r="D1" s="83"/>
      <c r="E1" s="83"/>
      <c r="F1" s="83"/>
      <c r="G1" s="83"/>
      <c r="H1" s="83"/>
    </row>
    <row r="2" spans="1:8">
      <c r="A2" s="61" t="s">
        <v>0</v>
      </c>
      <c r="B2" s="62" t="s">
        <v>83</v>
      </c>
      <c r="C2" s="62" t="s">
        <v>84</v>
      </c>
      <c r="D2" s="62" t="s">
        <v>85</v>
      </c>
      <c r="E2" s="62" t="s">
        <v>86</v>
      </c>
      <c r="F2" s="63" t="s">
        <v>87</v>
      </c>
      <c r="G2" s="63" t="s">
        <v>88</v>
      </c>
      <c r="H2" s="64" t="s">
        <v>89</v>
      </c>
    </row>
    <row r="3" spans="1:8">
      <c r="A3" s="65" t="s">
        <v>90</v>
      </c>
      <c r="B3" s="16">
        <v>87</v>
      </c>
      <c r="C3" s="16">
        <v>90</v>
      </c>
      <c r="D3" s="16">
        <v>79</v>
      </c>
      <c r="E3" s="16">
        <v>96</v>
      </c>
      <c r="F3" s="27">
        <f>AVERAGE(B3:E3)</f>
        <v>88</v>
      </c>
      <c r="G3" s="66">
        <v>2</v>
      </c>
      <c r="H3" s="67"/>
    </row>
    <row r="4" spans="1:8">
      <c r="A4" s="65" t="s">
        <v>91</v>
      </c>
      <c r="B4" s="16">
        <v>92</v>
      </c>
      <c r="C4" s="16">
        <v>94</v>
      </c>
      <c r="D4" s="16">
        <v>94</v>
      </c>
      <c r="E4" s="16">
        <v>97</v>
      </c>
      <c r="F4" s="27">
        <f t="shared" ref="F4:F7" si="0">AVERAGE(B4:E4)</f>
        <v>94.25</v>
      </c>
      <c r="G4" s="66">
        <v>5</v>
      </c>
      <c r="H4" s="67"/>
    </row>
    <row r="5" spans="1:8">
      <c r="A5" s="65" t="s">
        <v>92</v>
      </c>
      <c r="B5" s="16">
        <v>96</v>
      </c>
      <c r="C5" s="16">
        <v>95</v>
      </c>
      <c r="D5" s="16">
        <v>95</v>
      </c>
      <c r="E5" s="16">
        <v>80</v>
      </c>
      <c r="F5" s="27">
        <f t="shared" si="0"/>
        <v>91.5</v>
      </c>
      <c r="G5" s="66">
        <v>0</v>
      </c>
      <c r="H5" s="67"/>
    </row>
    <row r="6" spans="1:8">
      <c r="A6" s="65" t="s">
        <v>93</v>
      </c>
      <c r="B6" s="16">
        <v>85</v>
      </c>
      <c r="C6" s="16">
        <v>87</v>
      </c>
      <c r="D6" s="16">
        <v>87</v>
      </c>
      <c r="E6" s="16">
        <v>88</v>
      </c>
      <c r="F6" s="27">
        <f t="shared" si="0"/>
        <v>86.75</v>
      </c>
      <c r="G6" s="66">
        <v>4</v>
      </c>
      <c r="H6" s="67"/>
    </row>
    <row r="7" spans="1:8" ht="14" thickBot="1">
      <c r="A7" s="68" t="s">
        <v>94</v>
      </c>
      <c r="B7" s="69">
        <v>81</v>
      </c>
      <c r="C7" s="69">
        <v>88</v>
      </c>
      <c r="D7" s="69">
        <v>88</v>
      </c>
      <c r="E7" s="69">
        <v>85</v>
      </c>
      <c r="F7" s="27">
        <f t="shared" si="0"/>
        <v>85.5</v>
      </c>
      <c r="G7" s="70">
        <v>1</v>
      </c>
      <c r="H7" s="67"/>
    </row>
    <row r="10" spans="1:8">
      <c r="A10" s="71"/>
    </row>
    <row r="11" spans="1:8" ht="13.75" customHeight="1">
      <c r="A11" s="72"/>
      <c r="B11" s="72"/>
      <c r="C11" s="72"/>
      <c r="D11" s="72"/>
      <c r="E11" s="72"/>
      <c r="F11" s="72"/>
      <c r="G11" s="72"/>
      <c r="H11" s="72"/>
    </row>
    <row r="13" spans="1:8">
      <c r="A13" s="71"/>
    </row>
    <row r="14" spans="1:8" ht="13.75" customHeight="1">
      <c r="A14" s="73"/>
      <c r="B14" s="72"/>
      <c r="C14" s="72"/>
      <c r="D14" s="72"/>
      <c r="E14" s="72"/>
      <c r="F14" s="72"/>
      <c r="G14" s="72"/>
      <c r="H14" s="72"/>
    </row>
    <row r="15" spans="1:8">
      <c r="A15" s="74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200" verticalDpi="2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="125" workbookViewId="0">
      <selection activeCell="D18" sqref="D18"/>
    </sheetView>
  </sheetViews>
  <sheetFormatPr baseColWidth="10" defaultColWidth="9.1640625" defaultRowHeight="13"/>
  <cols>
    <col min="1" max="1" width="24.83203125" style="10" customWidth="1"/>
    <col min="2" max="16384" width="9.1640625" style="10"/>
  </cols>
  <sheetData>
    <row r="1" spans="1:5">
      <c r="A1" s="23" t="s">
        <v>61</v>
      </c>
    </row>
    <row r="2" spans="1:5">
      <c r="B2" s="10" t="s">
        <v>62</v>
      </c>
      <c r="C2" s="10" t="s">
        <v>63</v>
      </c>
      <c r="D2" s="10" t="s">
        <v>64</v>
      </c>
      <c r="E2" s="23" t="s">
        <v>65</v>
      </c>
    </row>
    <row r="3" spans="1:5">
      <c r="A3" s="10" t="s">
        <v>66</v>
      </c>
      <c r="B3" s="24">
        <v>30</v>
      </c>
      <c r="C3" s="24">
        <v>70</v>
      </c>
      <c r="D3" s="24">
        <v>110</v>
      </c>
      <c r="E3" s="25">
        <f>SUM(B3:D3)</f>
        <v>210</v>
      </c>
    </row>
    <row r="4" spans="1:5">
      <c r="A4" s="10" t="s">
        <v>67</v>
      </c>
      <c r="B4" s="24">
        <v>40</v>
      </c>
      <c r="C4" s="24">
        <v>80</v>
      </c>
      <c r="D4" s="24">
        <v>120</v>
      </c>
      <c r="E4" s="25">
        <f>SUM(B4:D4)</f>
        <v>240</v>
      </c>
    </row>
    <row r="5" spans="1:5">
      <c r="A5" s="23" t="s">
        <v>65</v>
      </c>
      <c r="B5" s="25"/>
      <c r="C5" s="25"/>
      <c r="D5" s="25"/>
      <c r="E5" s="25">
        <f>SUM(E3:E4)</f>
        <v>450</v>
      </c>
    </row>
    <row r="6" spans="1:5">
      <c r="A6" s="23" t="s">
        <v>68</v>
      </c>
      <c r="E6" s="25"/>
    </row>
    <row r="7" spans="1:5">
      <c r="B7" s="10" t="s">
        <v>62</v>
      </c>
      <c r="C7" s="10" t="s">
        <v>63</v>
      </c>
      <c r="D7" s="10" t="s">
        <v>64</v>
      </c>
      <c r="E7" s="25"/>
    </row>
    <row r="8" spans="1:5">
      <c r="A8" s="10" t="s">
        <v>66</v>
      </c>
      <c r="B8" s="24">
        <v>35</v>
      </c>
      <c r="C8" s="24">
        <v>60</v>
      </c>
      <c r="D8" s="24">
        <v>115</v>
      </c>
      <c r="E8" s="25">
        <f>SUM(B8:D8)</f>
        <v>210</v>
      </c>
    </row>
    <row r="9" spans="1:5">
      <c r="A9" s="10" t="s">
        <v>67</v>
      </c>
      <c r="B9" s="24">
        <v>45</v>
      </c>
      <c r="C9" s="24">
        <v>90</v>
      </c>
      <c r="D9" s="24">
        <v>125</v>
      </c>
      <c r="E9" s="25">
        <f>SUM(B9:D9)</f>
        <v>260</v>
      </c>
    </row>
    <row r="10" spans="1:5">
      <c r="A10" s="23" t="s">
        <v>65</v>
      </c>
      <c r="B10" s="25"/>
      <c r="C10" s="25"/>
      <c r="D10" s="25"/>
      <c r="E10" s="25">
        <f>SUM(E8:E9)</f>
        <v>470</v>
      </c>
    </row>
    <row r="11" spans="1:5">
      <c r="A11" s="23" t="s">
        <v>69</v>
      </c>
      <c r="E11" s="25"/>
    </row>
    <row r="12" spans="1:5">
      <c r="B12" s="10" t="s">
        <v>62</v>
      </c>
      <c r="C12" s="10" t="s">
        <v>63</v>
      </c>
      <c r="D12" s="10" t="s">
        <v>64</v>
      </c>
      <c r="E12" s="25"/>
    </row>
    <row r="13" spans="1:5">
      <c r="A13" s="10" t="s">
        <v>66</v>
      </c>
      <c r="B13" s="24">
        <v>22</v>
      </c>
      <c r="C13" s="24">
        <v>55</v>
      </c>
      <c r="D13" s="24">
        <v>130</v>
      </c>
      <c r="E13" s="25">
        <f>SUM(B13:D13)</f>
        <v>207</v>
      </c>
    </row>
    <row r="14" spans="1:5">
      <c r="A14" s="10" t="s">
        <v>67</v>
      </c>
      <c r="B14" s="24">
        <v>30</v>
      </c>
      <c r="C14" s="24">
        <v>70</v>
      </c>
      <c r="D14" s="24">
        <v>140</v>
      </c>
      <c r="E14" s="25">
        <f>SUM(B14:D14)</f>
        <v>240</v>
      </c>
    </row>
    <row r="15" spans="1:5">
      <c r="A15" s="23" t="s">
        <v>65</v>
      </c>
      <c r="B15" s="25"/>
      <c r="C15" s="25"/>
      <c r="D15" s="25"/>
      <c r="E15" s="25">
        <f>SUM(E13:E14)</f>
        <v>447</v>
      </c>
    </row>
    <row r="16" spans="1:5">
      <c r="A16" s="84" t="s">
        <v>95</v>
      </c>
      <c r="B16" s="85">
        <f>SUM(B3:B4,B8:B10,B13:B14)</f>
        <v>202</v>
      </c>
      <c r="C16" s="85">
        <f t="shared" ref="C16:D16" si="0">SUM(C3:C4,C8:C10,C13:C14)</f>
        <v>425</v>
      </c>
      <c r="D16" s="85">
        <f t="shared" si="0"/>
        <v>740</v>
      </c>
      <c r="E16" s="26">
        <f>SUM(E5,E10,E15)</f>
        <v>1367</v>
      </c>
    </row>
    <row r="17" spans="1:4">
      <c r="A17" s="84" t="s">
        <v>96</v>
      </c>
      <c r="B17" s="85">
        <f>SUM(B3:D4)</f>
        <v>450</v>
      </c>
      <c r="C17" s="85">
        <f>SUM(B8:D9)</f>
        <v>470</v>
      </c>
      <c r="D17" s="85">
        <f>SUM(B13:D14)</f>
        <v>447</v>
      </c>
    </row>
  </sheetData>
  <pageMargins left="0.75" right="0.75" top="1" bottom="1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13"/>
  <sheetViews>
    <sheetView zoomScale="135" workbookViewId="0">
      <selection activeCell="E39" sqref="E39"/>
    </sheetView>
  </sheetViews>
  <sheetFormatPr baseColWidth="10" defaultColWidth="9.1640625" defaultRowHeight="13"/>
  <cols>
    <col min="1" max="16384" width="9.1640625" style="21"/>
  </cols>
  <sheetData>
    <row r="1" spans="1:5">
      <c r="A1" s="19">
        <v>2004</v>
      </c>
      <c r="B1" s="20" t="s">
        <v>45</v>
      </c>
      <c r="C1" s="20" t="s">
        <v>46</v>
      </c>
      <c r="D1" s="20" t="s">
        <v>47</v>
      </c>
      <c r="E1" s="20" t="s">
        <v>48</v>
      </c>
    </row>
    <row r="2" spans="1:5">
      <c r="A2" s="22" t="s">
        <v>49</v>
      </c>
      <c r="B2" s="21">
        <v>8976</v>
      </c>
      <c r="C2" s="21">
        <v>67987</v>
      </c>
      <c r="D2" s="21">
        <v>9876</v>
      </c>
      <c r="E2" s="21">
        <v>987</v>
      </c>
    </row>
    <row r="3" spans="1:5">
      <c r="A3" s="22" t="s">
        <v>50</v>
      </c>
      <c r="B3" s="21">
        <v>987</v>
      </c>
      <c r="C3" s="21">
        <v>9876</v>
      </c>
      <c r="D3" s="21">
        <v>987</v>
      </c>
      <c r="E3" s="21">
        <v>698</v>
      </c>
    </row>
    <row r="4" spans="1:5">
      <c r="A4" s="22" t="s">
        <v>51</v>
      </c>
      <c r="B4" s="21">
        <v>654</v>
      </c>
      <c r="C4" s="21">
        <v>456737</v>
      </c>
      <c r="D4" s="21">
        <v>9876</v>
      </c>
      <c r="E4" s="21">
        <v>9876</v>
      </c>
    </row>
    <row r="5" spans="1:5">
      <c r="A5" s="22" t="s">
        <v>52</v>
      </c>
      <c r="B5" s="21">
        <v>587658</v>
      </c>
      <c r="C5" s="21">
        <v>67</v>
      </c>
      <c r="D5" s="21">
        <v>456737</v>
      </c>
      <c r="E5" s="21">
        <v>235</v>
      </c>
    </row>
    <row r="6" spans="1:5">
      <c r="A6" s="22" t="s">
        <v>53</v>
      </c>
      <c r="B6" s="21">
        <v>56</v>
      </c>
      <c r="C6" s="21">
        <v>12</v>
      </c>
      <c r="D6" s="21">
        <v>67</v>
      </c>
      <c r="E6" s="21">
        <v>576</v>
      </c>
    </row>
    <row r="7" spans="1:5">
      <c r="A7" s="22" t="s">
        <v>54</v>
      </c>
      <c r="B7" s="21">
        <v>235</v>
      </c>
      <c r="C7" s="21">
        <v>24573</v>
      </c>
      <c r="D7" s="21">
        <v>12</v>
      </c>
      <c r="E7" s="21">
        <v>568</v>
      </c>
    </row>
    <row r="8" spans="1:5">
      <c r="A8" s="22" t="s">
        <v>55</v>
      </c>
      <c r="B8" s="21">
        <v>672</v>
      </c>
      <c r="C8" s="21">
        <v>9876</v>
      </c>
      <c r="D8" s="21">
        <v>24573</v>
      </c>
      <c r="E8" s="21">
        <v>245</v>
      </c>
    </row>
    <row r="9" spans="1:5">
      <c r="A9" s="22" t="s">
        <v>56</v>
      </c>
      <c r="B9" s="21">
        <v>3452</v>
      </c>
      <c r="C9" s="21">
        <v>67987</v>
      </c>
      <c r="D9" s="21">
        <v>9876</v>
      </c>
      <c r="E9" s="21">
        <v>987</v>
      </c>
    </row>
    <row r="10" spans="1:5">
      <c r="A10" s="22" t="s">
        <v>57</v>
      </c>
      <c r="B10" s="21">
        <v>23</v>
      </c>
      <c r="C10" s="21">
        <v>8976</v>
      </c>
      <c r="D10" s="21">
        <v>987</v>
      </c>
      <c r="E10" s="21">
        <v>698</v>
      </c>
    </row>
    <row r="11" spans="1:5">
      <c r="A11" s="22" t="s">
        <v>58</v>
      </c>
      <c r="B11" s="21">
        <v>2345</v>
      </c>
      <c r="C11" s="21">
        <v>987</v>
      </c>
      <c r="D11" s="21">
        <v>9876</v>
      </c>
      <c r="E11" s="21">
        <v>9876</v>
      </c>
    </row>
    <row r="12" spans="1:5">
      <c r="A12" s="22" t="s">
        <v>59</v>
      </c>
      <c r="B12" s="21">
        <v>3425</v>
      </c>
      <c r="C12" s="21">
        <v>654</v>
      </c>
      <c r="D12" s="21">
        <v>456737</v>
      </c>
      <c r="E12" s="21">
        <v>235</v>
      </c>
    </row>
    <row r="13" spans="1:5">
      <c r="A13" s="22" t="s">
        <v>60</v>
      </c>
      <c r="B13" s="21">
        <v>276</v>
      </c>
      <c r="C13" s="21">
        <v>587658</v>
      </c>
      <c r="D13" s="21">
        <v>67</v>
      </c>
      <c r="E13" s="21">
        <v>576</v>
      </c>
    </row>
  </sheetData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13"/>
  <sheetViews>
    <sheetView zoomScale="115" workbookViewId="0">
      <selection activeCell="E39" sqref="E39"/>
    </sheetView>
  </sheetViews>
  <sheetFormatPr baseColWidth="10" defaultColWidth="9.1640625" defaultRowHeight="13"/>
  <cols>
    <col min="1" max="16384" width="9.1640625" style="21"/>
  </cols>
  <sheetData>
    <row r="1" spans="1:5">
      <c r="A1" s="19">
        <v>2004</v>
      </c>
      <c r="B1" s="20" t="s">
        <v>45</v>
      </c>
      <c r="C1" s="20" t="s">
        <v>46</v>
      </c>
      <c r="D1" s="20" t="s">
        <v>47</v>
      </c>
      <c r="E1" s="20" t="s">
        <v>48</v>
      </c>
    </row>
    <row r="2" spans="1:5">
      <c r="A2" s="22" t="s">
        <v>49</v>
      </c>
      <c r="B2" s="21">
        <v>3452</v>
      </c>
      <c r="C2" s="21">
        <v>67987</v>
      </c>
      <c r="D2" s="21">
        <v>9876</v>
      </c>
      <c r="E2" s="21">
        <v>987</v>
      </c>
    </row>
    <row r="3" spans="1:5">
      <c r="A3" s="22" t="s">
        <v>50</v>
      </c>
      <c r="B3" s="21">
        <v>23</v>
      </c>
      <c r="C3" s="21">
        <v>8976</v>
      </c>
      <c r="D3" s="21">
        <v>987</v>
      </c>
      <c r="E3" s="21">
        <v>698</v>
      </c>
    </row>
    <row r="4" spans="1:5">
      <c r="A4" s="22" t="s">
        <v>51</v>
      </c>
      <c r="B4" s="21">
        <v>2345</v>
      </c>
      <c r="C4" s="21">
        <v>987</v>
      </c>
      <c r="D4" s="21">
        <v>9876</v>
      </c>
      <c r="E4" s="21">
        <v>9876</v>
      </c>
    </row>
    <row r="5" spans="1:5">
      <c r="A5" s="22" t="s">
        <v>52</v>
      </c>
      <c r="B5" s="21">
        <v>3425</v>
      </c>
      <c r="C5" s="21">
        <v>654</v>
      </c>
      <c r="D5" s="21">
        <v>456737</v>
      </c>
      <c r="E5" s="21">
        <v>235</v>
      </c>
    </row>
    <row r="6" spans="1:5">
      <c r="A6" s="22" t="s">
        <v>53</v>
      </c>
      <c r="B6" s="21">
        <v>276</v>
      </c>
      <c r="C6" s="21">
        <v>587658</v>
      </c>
      <c r="D6" s="21">
        <v>67</v>
      </c>
      <c r="E6" s="21">
        <v>576</v>
      </c>
    </row>
    <row r="7" spans="1:5">
      <c r="A7" s="22" t="s">
        <v>54</v>
      </c>
      <c r="B7" s="21">
        <v>235</v>
      </c>
      <c r="C7" s="21">
        <v>56</v>
      </c>
      <c r="D7" s="21">
        <v>12</v>
      </c>
      <c r="E7" s="21">
        <v>568</v>
      </c>
    </row>
    <row r="8" spans="1:5">
      <c r="A8" s="22" t="s">
        <v>55</v>
      </c>
      <c r="B8" s="21">
        <v>672</v>
      </c>
      <c r="C8" s="21">
        <v>25890</v>
      </c>
      <c r="D8" s="21">
        <v>24573</v>
      </c>
      <c r="E8" s="21">
        <v>245</v>
      </c>
    </row>
    <row r="9" spans="1:5">
      <c r="A9" s="22" t="s">
        <v>56</v>
      </c>
      <c r="B9" s="21">
        <v>3452</v>
      </c>
      <c r="C9" s="21">
        <v>67987</v>
      </c>
      <c r="D9" s="21">
        <v>9876</v>
      </c>
      <c r="E9" s="21">
        <v>987</v>
      </c>
    </row>
    <row r="10" spans="1:5">
      <c r="A10" s="22" t="s">
        <v>57</v>
      </c>
      <c r="B10" s="21">
        <v>23</v>
      </c>
      <c r="C10" s="21">
        <v>8976</v>
      </c>
      <c r="D10" s="21">
        <v>987</v>
      </c>
      <c r="E10" s="21">
        <v>698</v>
      </c>
    </row>
    <row r="11" spans="1:5">
      <c r="A11" s="22" t="s">
        <v>58</v>
      </c>
      <c r="B11" s="21">
        <v>2345</v>
      </c>
      <c r="C11" s="21">
        <v>987</v>
      </c>
      <c r="D11" s="21">
        <v>9876</v>
      </c>
      <c r="E11" s="21">
        <v>9876</v>
      </c>
    </row>
    <row r="12" spans="1:5">
      <c r="A12" s="22" t="s">
        <v>59</v>
      </c>
      <c r="B12" s="21">
        <v>3425</v>
      </c>
      <c r="C12" s="21">
        <v>654</v>
      </c>
      <c r="D12" s="21">
        <v>456737</v>
      </c>
      <c r="E12" s="21">
        <v>235</v>
      </c>
    </row>
    <row r="13" spans="1:5">
      <c r="A13" s="22" t="s">
        <v>60</v>
      </c>
      <c r="B13" s="21">
        <v>276</v>
      </c>
      <c r="C13" s="21">
        <v>587658</v>
      </c>
      <c r="D13" s="21">
        <v>67</v>
      </c>
      <c r="E13" s="21">
        <v>576</v>
      </c>
    </row>
  </sheetData>
  <pageMargins left="0.75" right="0.75" top="1" bottom="1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E13"/>
  <sheetViews>
    <sheetView zoomScale="138" workbookViewId="0">
      <selection activeCell="E39" sqref="E39"/>
    </sheetView>
  </sheetViews>
  <sheetFormatPr baseColWidth="10" defaultColWidth="9.1640625" defaultRowHeight="13"/>
  <cols>
    <col min="1" max="16384" width="9.1640625" style="21"/>
  </cols>
  <sheetData>
    <row r="1" spans="1:5">
      <c r="A1" s="19">
        <v>2004</v>
      </c>
      <c r="B1" s="20" t="s">
        <v>45</v>
      </c>
      <c r="C1" s="20" t="s">
        <v>46</v>
      </c>
      <c r="D1" s="20" t="s">
        <v>47</v>
      </c>
      <c r="E1" s="20" t="s">
        <v>48</v>
      </c>
    </row>
    <row r="2" spans="1:5">
      <c r="A2" s="22" t="s">
        <v>49</v>
      </c>
      <c r="B2" s="21">
        <v>3452</v>
      </c>
      <c r="C2" s="21">
        <v>67987</v>
      </c>
      <c r="D2" s="21">
        <v>9876</v>
      </c>
      <c r="E2" s="21">
        <v>235</v>
      </c>
    </row>
    <row r="3" spans="1:5">
      <c r="A3" s="22" t="s">
        <v>50</v>
      </c>
      <c r="B3" s="21">
        <v>23</v>
      </c>
      <c r="C3" s="21">
        <v>8976</v>
      </c>
      <c r="D3" s="21">
        <v>987</v>
      </c>
      <c r="E3" s="21">
        <v>672</v>
      </c>
    </row>
    <row r="4" spans="1:5">
      <c r="A4" s="22" t="s">
        <v>51</v>
      </c>
      <c r="B4" s="21">
        <v>2345</v>
      </c>
      <c r="C4" s="21">
        <v>987</v>
      </c>
      <c r="D4" s="21">
        <v>9876</v>
      </c>
      <c r="E4" s="21">
        <v>3452</v>
      </c>
    </row>
    <row r="5" spans="1:5">
      <c r="A5" s="22" t="s">
        <v>52</v>
      </c>
      <c r="B5" s="21">
        <v>12</v>
      </c>
      <c r="C5" s="21">
        <v>654</v>
      </c>
      <c r="D5" s="21">
        <v>456737</v>
      </c>
      <c r="E5" s="21">
        <v>23</v>
      </c>
    </row>
    <row r="6" spans="1:5">
      <c r="A6" s="22" t="s">
        <v>53</v>
      </c>
      <c r="B6" s="21">
        <v>24573</v>
      </c>
      <c r="C6" s="21">
        <v>587658</v>
      </c>
      <c r="D6" s="21">
        <v>67</v>
      </c>
      <c r="E6" s="21">
        <v>576</v>
      </c>
    </row>
    <row r="7" spans="1:5">
      <c r="A7" s="22" t="s">
        <v>54</v>
      </c>
      <c r="B7" s="21">
        <v>9876</v>
      </c>
      <c r="C7" s="21">
        <v>56</v>
      </c>
      <c r="D7" s="21">
        <v>12</v>
      </c>
      <c r="E7" s="21">
        <v>568</v>
      </c>
    </row>
    <row r="8" spans="1:5">
      <c r="A8" s="22" t="s">
        <v>55</v>
      </c>
      <c r="B8" s="21">
        <v>987</v>
      </c>
      <c r="C8" s="21">
        <v>25890</v>
      </c>
      <c r="D8" s="21">
        <v>24573</v>
      </c>
      <c r="E8" s="21">
        <v>245</v>
      </c>
    </row>
    <row r="9" spans="1:5">
      <c r="A9" s="22" t="s">
        <v>56</v>
      </c>
      <c r="B9" s="21">
        <v>9876</v>
      </c>
      <c r="C9" s="21">
        <v>67987</v>
      </c>
      <c r="D9" s="21">
        <v>9876</v>
      </c>
      <c r="E9" s="21">
        <v>987</v>
      </c>
    </row>
    <row r="10" spans="1:5">
      <c r="A10" s="22" t="s">
        <v>57</v>
      </c>
      <c r="B10" s="21">
        <v>456737</v>
      </c>
      <c r="C10" s="21">
        <v>8976</v>
      </c>
      <c r="D10" s="21">
        <v>987</v>
      </c>
      <c r="E10" s="21">
        <v>698</v>
      </c>
    </row>
    <row r="11" spans="1:5">
      <c r="A11" s="22" t="s">
        <v>58</v>
      </c>
      <c r="B11" s="21">
        <v>2345</v>
      </c>
      <c r="C11" s="21">
        <v>987</v>
      </c>
      <c r="D11" s="21">
        <v>9876</v>
      </c>
      <c r="E11" s="21">
        <v>9876</v>
      </c>
    </row>
    <row r="12" spans="1:5">
      <c r="A12" s="22" t="s">
        <v>59</v>
      </c>
      <c r="B12" s="21">
        <v>3425</v>
      </c>
      <c r="C12" s="21">
        <v>654</v>
      </c>
      <c r="D12" s="21">
        <v>456737</v>
      </c>
      <c r="E12" s="21">
        <v>235</v>
      </c>
    </row>
    <row r="13" spans="1:5">
      <c r="A13" s="22" t="s">
        <v>60</v>
      </c>
      <c r="B13" s="21">
        <v>276</v>
      </c>
      <c r="C13" s="21">
        <v>587658</v>
      </c>
      <c r="D13" s="21">
        <v>67</v>
      </c>
      <c r="E13" s="21">
        <v>576</v>
      </c>
    </row>
  </sheetData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13"/>
  <sheetViews>
    <sheetView zoomScale="169" workbookViewId="0">
      <selection activeCell="E39" sqref="E39"/>
    </sheetView>
  </sheetViews>
  <sheetFormatPr baseColWidth="10" defaultColWidth="9.1640625" defaultRowHeight="13"/>
  <cols>
    <col min="1" max="16384" width="9.1640625" style="21"/>
  </cols>
  <sheetData>
    <row r="1" spans="1:5">
      <c r="A1" s="19">
        <v>2004</v>
      </c>
      <c r="B1" s="20" t="s">
        <v>45</v>
      </c>
      <c r="C1" s="20" t="s">
        <v>46</v>
      </c>
      <c r="D1" s="20" t="s">
        <v>47</v>
      </c>
      <c r="E1" s="20" t="s">
        <v>48</v>
      </c>
    </row>
    <row r="2" spans="1:5">
      <c r="A2" s="22" t="s">
        <v>49</v>
      </c>
      <c r="B2" s="21">
        <v>3452</v>
      </c>
      <c r="C2" s="21">
        <v>67987</v>
      </c>
      <c r="D2" s="21">
        <v>9876</v>
      </c>
      <c r="E2" s="21">
        <v>987</v>
      </c>
    </row>
    <row r="3" spans="1:5">
      <c r="A3" s="22" t="s">
        <v>50</v>
      </c>
      <c r="B3" s="21">
        <v>23</v>
      </c>
      <c r="C3" s="21">
        <v>8976</v>
      </c>
      <c r="D3" s="21">
        <v>276</v>
      </c>
      <c r="E3" s="21">
        <v>698</v>
      </c>
    </row>
    <row r="4" spans="1:5">
      <c r="A4" s="22" t="s">
        <v>51</v>
      </c>
      <c r="B4" s="21">
        <v>2345</v>
      </c>
      <c r="C4" s="21">
        <v>987</v>
      </c>
      <c r="D4" s="21">
        <v>235</v>
      </c>
      <c r="E4" s="21">
        <v>9876</v>
      </c>
    </row>
    <row r="5" spans="1:5">
      <c r="A5" s="22" t="s">
        <v>52</v>
      </c>
      <c r="B5" s="21">
        <v>3425</v>
      </c>
      <c r="C5" s="21">
        <v>654</v>
      </c>
      <c r="D5" s="21">
        <v>672</v>
      </c>
      <c r="E5" s="21">
        <v>235</v>
      </c>
    </row>
    <row r="6" spans="1:5">
      <c r="A6" s="22" t="s">
        <v>53</v>
      </c>
      <c r="B6" s="21">
        <v>576</v>
      </c>
      <c r="C6" s="21">
        <v>587658</v>
      </c>
      <c r="D6" s="21">
        <v>3452</v>
      </c>
      <c r="E6" s="21">
        <v>576</v>
      </c>
    </row>
    <row r="7" spans="1:5">
      <c r="A7" s="22" t="s">
        <v>54</v>
      </c>
      <c r="B7" s="21">
        <v>568</v>
      </c>
      <c r="C7" s="21">
        <v>56</v>
      </c>
      <c r="D7" s="21">
        <v>23</v>
      </c>
      <c r="E7" s="21">
        <v>568</v>
      </c>
    </row>
    <row r="8" spans="1:5">
      <c r="A8" s="22" t="s">
        <v>55</v>
      </c>
      <c r="B8" s="21">
        <v>245</v>
      </c>
      <c r="C8" s="21">
        <v>25890</v>
      </c>
      <c r="D8" s="21">
        <v>2345</v>
      </c>
      <c r="E8" s="21">
        <v>245</v>
      </c>
    </row>
    <row r="9" spans="1:5">
      <c r="A9" s="22" t="s">
        <v>56</v>
      </c>
      <c r="B9" s="21">
        <v>987</v>
      </c>
      <c r="C9" s="21">
        <v>67987</v>
      </c>
      <c r="D9" s="21">
        <v>3425</v>
      </c>
      <c r="E9" s="21">
        <v>987</v>
      </c>
    </row>
    <row r="10" spans="1:5">
      <c r="A10" s="22" t="s">
        <v>57</v>
      </c>
      <c r="B10" s="21">
        <v>698</v>
      </c>
      <c r="C10" s="21">
        <v>8976</v>
      </c>
      <c r="D10" s="21">
        <v>987</v>
      </c>
      <c r="E10" s="21">
        <v>698</v>
      </c>
    </row>
    <row r="11" spans="1:5">
      <c r="A11" s="22" t="s">
        <v>58</v>
      </c>
      <c r="B11" s="21">
        <v>9876</v>
      </c>
      <c r="C11" s="21">
        <v>987</v>
      </c>
      <c r="D11" s="21">
        <v>9876</v>
      </c>
      <c r="E11" s="21">
        <v>9876</v>
      </c>
    </row>
    <row r="12" spans="1:5">
      <c r="A12" s="22" t="s">
        <v>59</v>
      </c>
      <c r="B12" s="21">
        <v>35</v>
      </c>
      <c r="C12" s="21">
        <v>654</v>
      </c>
      <c r="D12" s="21">
        <v>456737</v>
      </c>
      <c r="E12" s="21">
        <v>235</v>
      </c>
    </row>
    <row r="13" spans="1:5">
      <c r="A13" s="22" t="s">
        <v>60</v>
      </c>
      <c r="B13" s="21">
        <v>276</v>
      </c>
      <c r="C13" s="21">
        <v>587658</v>
      </c>
      <c r="D13" s="21">
        <v>67</v>
      </c>
      <c r="E13" s="21">
        <v>576</v>
      </c>
    </row>
  </sheetData>
  <pageMargins left="0.75" right="0.75" top="1" bottom="1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13"/>
  <sheetViews>
    <sheetView zoomScale="136" workbookViewId="0">
      <selection activeCell="H32" sqref="H32"/>
    </sheetView>
  </sheetViews>
  <sheetFormatPr baseColWidth="10" defaultColWidth="8.83203125" defaultRowHeight="13"/>
  <cols>
    <col min="1" max="1" width="10" style="21" bestFit="1" customWidth="1"/>
    <col min="2" max="256" width="9.1640625" style="21"/>
    <col min="257" max="257" width="10" style="21" bestFit="1" customWidth="1"/>
    <col min="258" max="512" width="9.1640625" style="21"/>
    <col min="513" max="513" width="10" style="21" bestFit="1" customWidth="1"/>
    <col min="514" max="768" width="9.1640625" style="21"/>
    <col min="769" max="769" width="10" style="21" bestFit="1" customWidth="1"/>
    <col min="770" max="1024" width="9.1640625" style="21"/>
    <col min="1025" max="1025" width="10" style="21" bestFit="1" customWidth="1"/>
    <col min="1026" max="1280" width="9.1640625" style="21"/>
    <col min="1281" max="1281" width="10" style="21" bestFit="1" customWidth="1"/>
    <col min="1282" max="1536" width="9.1640625" style="21"/>
    <col min="1537" max="1537" width="10" style="21" bestFit="1" customWidth="1"/>
    <col min="1538" max="1792" width="9.1640625" style="21"/>
    <col min="1793" max="1793" width="10" style="21" bestFit="1" customWidth="1"/>
    <col min="1794" max="2048" width="9.1640625" style="21"/>
    <col min="2049" max="2049" width="10" style="21" bestFit="1" customWidth="1"/>
    <col min="2050" max="2304" width="9.1640625" style="21"/>
    <col min="2305" max="2305" width="10" style="21" bestFit="1" customWidth="1"/>
    <col min="2306" max="2560" width="9.1640625" style="21"/>
    <col min="2561" max="2561" width="10" style="21" bestFit="1" customWidth="1"/>
    <col min="2562" max="2816" width="9.1640625" style="21"/>
    <col min="2817" max="2817" width="10" style="21" bestFit="1" customWidth="1"/>
    <col min="2818" max="3072" width="9.1640625" style="21"/>
    <col min="3073" max="3073" width="10" style="21" bestFit="1" customWidth="1"/>
    <col min="3074" max="3328" width="9.1640625" style="21"/>
    <col min="3329" max="3329" width="10" style="21" bestFit="1" customWidth="1"/>
    <col min="3330" max="3584" width="9.1640625" style="21"/>
    <col min="3585" max="3585" width="10" style="21" bestFit="1" customWidth="1"/>
    <col min="3586" max="3840" width="9.1640625" style="21"/>
    <col min="3841" max="3841" width="10" style="21" bestFit="1" customWidth="1"/>
    <col min="3842" max="4096" width="9.1640625" style="21"/>
    <col min="4097" max="4097" width="10" style="21" bestFit="1" customWidth="1"/>
    <col min="4098" max="4352" width="9.1640625" style="21"/>
    <col min="4353" max="4353" width="10" style="21" bestFit="1" customWidth="1"/>
    <col min="4354" max="4608" width="9.1640625" style="21"/>
    <col min="4609" max="4609" width="10" style="21" bestFit="1" customWidth="1"/>
    <col min="4610" max="4864" width="9.1640625" style="21"/>
    <col min="4865" max="4865" width="10" style="21" bestFit="1" customWidth="1"/>
    <col min="4866" max="5120" width="9.1640625" style="21"/>
    <col min="5121" max="5121" width="10" style="21" bestFit="1" customWidth="1"/>
    <col min="5122" max="5376" width="9.1640625" style="21"/>
    <col min="5377" max="5377" width="10" style="21" bestFit="1" customWidth="1"/>
    <col min="5378" max="5632" width="9.1640625" style="21"/>
    <col min="5633" max="5633" width="10" style="21" bestFit="1" customWidth="1"/>
    <col min="5634" max="5888" width="9.1640625" style="21"/>
    <col min="5889" max="5889" width="10" style="21" bestFit="1" customWidth="1"/>
    <col min="5890" max="6144" width="9.1640625" style="21"/>
    <col min="6145" max="6145" width="10" style="21" bestFit="1" customWidth="1"/>
    <col min="6146" max="6400" width="9.1640625" style="21"/>
    <col min="6401" max="6401" width="10" style="21" bestFit="1" customWidth="1"/>
    <col min="6402" max="6656" width="9.1640625" style="21"/>
    <col min="6657" max="6657" width="10" style="21" bestFit="1" customWidth="1"/>
    <col min="6658" max="6912" width="9.1640625" style="21"/>
    <col min="6913" max="6913" width="10" style="21" bestFit="1" customWidth="1"/>
    <col min="6914" max="7168" width="9.1640625" style="21"/>
    <col min="7169" max="7169" width="10" style="21" bestFit="1" customWidth="1"/>
    <col min="7170" max="7424" width="9.1640625" style="21"/>
    <col min="7425" max="7425" width="10" style="21" bestFit="1" customWidth="1"/>
    <col min="7426" max="7680" width="9.1640625" style="21"/>
    <col min="7681" max="7681" width="10" style="21" bestFit="1" customWidth="1"/>
    <col min="7682" max="7936" width="9.1640625" style="21"/>
    <col min="7937" max="7937" width="10" style="21" bestFit="1" customWidth="1"/>
    <col min="7938" max="8192" width="9.1640625" style="21"/>
    <col min="8193" max="8193" width="10" style="21" bestFit="1" customWidth="1"/>
    <col min="8194" max="8448" width="9.1640625" style="21"/>
    <col min="8449" max="8449" width="10" style="21" bestFit="1" customWidth="1"/>
    <col min="8450" max="8704" width="9.1640625" style="21"/>
    <col min="8705" max="8705" width="10" style="21" bestFit="1" customWidth="1"/>
    <col min="8706" max="8960" width="9.1640625" style="21"/>
    <col min="8961" max="8961" width="10" style="21" bestFit="1" customWidth="1"/>
    <col min="8962" max="9216" width="9.1640625" style="21"/>
    <col min="9217" max="9217" width="10" style="21" bestFit="1" customWidth="1"/>
    <col min="9218" max="9472" width="9.1640625" style="21"/>
    <col min="9473" max="9473" width="10" style="21" bestFit="1" customWidth="1"/>
    <col min="9474" max="9728" width="9.1640625" style="21"/>
    <col min="9729" max="9729" width="10" style="21" bestFit="1" customWidth="1"/>
    <col min="9730" max="9984" width="9.1640625" style="21"/>
    <col min="9985" max="9985" width="10" style="21" bestFit="1" customWidth="1"/>
    <col min="9986" max="10240" width="9.1640625" style="21"/>
    <col min="10241" max="10241" width="10" style="21" bestFit="1" customWidth="1"/>
    <col min="10242" max="10496" width="9.1640625" style="21"/>
    <col min="10497" max="10497" width="10" style="21" bestFit="1" customWidth="1"/>
    <col min="10498" max="10752" width="9.1640625" style="21"/>
    <col min="10753" max="10753" width="10" style="21" bestFit="1" customWidth="1"/>
    <col min="10754" max="11008" width="9.1640625" style="21"/>
    <col min="11009" max="11009" width="10" style="21" bestFit="1" customWidth="1"/>
    <col min="11010" max="11264" width="9.1640625" style="21"/>
    <col min="11265" max="11265" width="10" style="21" bestFit="1" customWidth="1"/>
    <col min="11266" max="11520" width="9.1640625" style="21"/>
    <col min="11521" max="11521" width="10" style="21" bestFit="1" customWidth="1"/>
    <col min="11522" max="11776" width="9.1640625" style="21"/>
    <col min="11777" max="11777" width="10" style="21" bestFit="1" customWidth="1"/>
    <col min="11778" max="12032" width="9.1640625" style="21"/>
    <col min="12033" max="12033" width="10" style="21" bestFit="1" customWidth="1"/>
    <col min="12034" max="12288" width="9.1640625" style="21"/>
    <col min="12289" max="12289" width="10" style="21" bestFit="1" customWidth="1"/>
    <col min="12290" max="12544" width="9.1640625" style="21"/>
    <col min="12545" max="12545" width="10" style="21" bestFit="1" customWidth="1"/>
    <col min="12546" max="12800" width="9.1640625" style="21"/>
    <col min="12801" max="12801" width="10" style="21" bestFit="1" customWidth="1"/>
    <col min="12802" max="13056" width="9.1640625" style="21"/>
    <col min="13057" max="13057" width="10" style="21" bestFit="1" customWidth="1"/>
    <col min="13058" max="13312" width="9.1640625" style="21"/>
    <col min="13313" max="13313" width="10" style="21" bestFit="1" customWidth="1"/>
    <col min="13314" max="13568" width="9.1640625" style="21"/>
    <col min="13569" max="13569" width="10" style="21" bestFit="1" customWidth="1"/>
    <col min="13570" max="13824" width="9.1640625" style="21"/>
    <col min="13825" max="13825" width="10" style="21" bestFit="1" customWidth="1"/>
    <col min="13826" max="14080" width="9.1640625" style="21"/>
    <col min="14081" max="14081" width="10" style="21" bestFit="1" customWidth="1"/>
    <col min="14082" max="14336" width="9.1640625" style="21"/>
    <col min="14337" max="14337" width="10" style="21" bestFit="1" customWidth="1"/>
    <col min="14338" max="14592" width="9.1640625" style="21"/>
    <col min="14593" max="14593" width="10" style="21" bestFit="1" customWidth="1"/>
    <col min="14594" max="14848" width="9.1640625" style="21"/>
    <col min="14849" max="14849" width="10" style="21" bestFit="1" customWidth="1"/>
    <col min="14850" max="15104" width="9.1640625" style="21"/>
    <col min="15105" max="15105" width="10" style="21" bestFit="1" customWidth="1"/>
    <col min="15106" max="15360" width="9.1640625" style="21"/>
    <col min="15361" max="15361" width="10" style="21" bestFit="1" customWidth="1"/>
    <col min="15362" max="15616" width="9.1640625" style="21"/>
    <col min="15617" max="15617" width="10" style="21" bestFit="1" customWidth="1"/>
    <col min="15618" max="15872" width="9.1640625" style="21"/>
    <col min="15873" max="15873" width="10" style="21" bestFit="1" customWidth="1"/>
    <col min="15874" max="16128" width="9.1640625" style="21"/>
    <col min="16129" max="16129" width="10" style="21" bestFit="1" customWidth="1"/>
    <col min="16130" max="16384" width="9.1640625" style="21"/>
  </cols>
  <sheetData>
    <row r="1" spans="1:5">
      <c r="A1" s="19">
        <v>2004</v>
      </c>
      <c r="B1" s="20" t="s">
        <v>45</v>
      </c>
      <c r="C1" s="20" t="s">
        <v>46</v>
      </c>
      <c r="D1" s="20" t="s">
        <v>47</v>
      </c>
      <c r="E1" s="20" t="s">
        <v>48</v>
      </c>
    </row>
    <row r="2" spans="1:5">
      <c r="A2" s="22" t="s">
        <v>49</v>
      </c>
      <c r="B2" s="21">
        <v>3452</v>
      </c>
      <c r="C2" s="21">
        <v>67987</v>
      </c>
      <c r="D2" s="21">
        <v>9876</v>
      </c>
      <c r="E2" s="21">
        <v>987</v>
      </c>
    </row>
    <row r="3" spans="1:5">
      <c r="A3" s="22" t="s">
        <v>50</v>
      </c>
      <c r="B3" s="21">
        <v>23</v>
      </c>
      <c r="C3" s="21">
        <v>8976</v>
      </c>
      <c r="D3" s="21">
        <v>987</v>
      </c>
      <c r="E3" s="21">
        <v>698</v>
      </c>
    </row>
    <row r="4" spans="1:5">
      <c r="A4" s="22" t="s">
        <v>51</v>
      </c>
      <c r="B4" s="21">
        <v>2345</v>
      </c>
      <c r="C4" s="21">
        <v>987</v>
      </c>
      <c r="D4" s="21">
        <v>9876</v>
      </c>
      <c r="E4" s="21">
        <v>9876</v>
      </c>
    </row>
    <row r="5" spans="1:5">
      <c r="A5" s="22" t="s">
        <v>52</v>
      </c>
      <c r="B5" s="21">
        <v>3425</v>
      </c>
      <c r="C5" s="21">
        <v>654</v>
      </c>
      <c r="D5" s="21">
        <v>456737</v>
      </c>
      <c r="E5" s="21">
        <v>235</v>
      </c>
    </row>
    <row r="6" spans="1:5">
      <c r="A6" s="22" t="s">
        <v>53</v>
      </c>
      <c r="B6" s="21">
        <v>276</v>
      </c>
      <c r="C6" s="21">
        <v>587658</v>
      </c>
      <c r="D6" s="21">
        <v>67</v>
      </c>
      <c r="E6" s="21">
        <v>576</v>
      </c>
    </row>
    <row r="7" spans="1:5">
      <c r="A7" s="22" t="s">
        <v>54</v>
      </c>
      <c r="B7" s="21">
        <v>235</v>
      </c>
      <c r="C7" s="21">
        <v>56</v>
      </c>
      <c r="D7" s="21">
        <v>12</v>
      </c>
      <c r="E7" s="21">
        <v>568</v>
      </c>
    </row>
    <row r="8" spans="1:5">
      <c r="A8" s="22" t="s">
        <v>55</v>
      </c>
      <c r="B8" s="21">
        <v>672</v>
      </c>
      <c r="C8" s="21">
        <v>25890</v>
      </c>
      <c r="D8" s="21">
        <v>24573</v>
      </c>
      <c r="E8" s="21">
        <v>245</v>
      </c>
    </row>
    <row r="9" spans="1:5">
      <c r="A9" s="22" t="s">
        <v>56</v>
      </c>
      <c r="B9" s="21">
        <v>3452</v>
      </c>
      <c r="C9" s="21">
        <v>67987</v>
      </c>
      <c r="D9" s="21">
        <v>9876</v>
      </c>
      <c r="E9" s="21">
        <v>987</v>
      </c>
    </row>
    <row r="10" spans="1:5">
      <c r="A10" s="22" t="s">
        <v>57</v>
      </c>
      <c r="B10" s="21">
        <v>23</v>
      </c>
      <c r="C10" s="21">
        <v>8976</v>
      </c>
      <c r="D10" s="21">
        <v>987</v>
      </c>
      <c r="E10" s="21">
        <v>698</v>
      </c>
    </row>
    <row r="11" spans="1:5">
      <c r="A11" s="22" t="s">
        <v>58</v>
      </c>
      <c r="B11" s="21">
        <v>2345</v>
      </c>
      <c r="C11" s="21">
        <v>987</v>
      </c>
      <c r="D11" s="21">
        <v>9876</v>
      </c>
      <c r="E11" s="21">
        <v>9876</v>
      </c>
    </row>
    <row r="12" spans="1:5">
      <c r="A12" s="22" t="s">
        <v>59</v>
      </c>
      <c r="B12" s="21">
        <v>3425</v>
      </c>
      <c r="C12" s="21">
        <v>654</v>
      </c>
      <c r="D12" s="21">
        <v>456737</v>
      </c>
      <c r="E12" s="21">
        <v>235</v>
      </c>
    </row>
    <row r="13" spans="1:5">
      <c r="A13" s="22" t="s">
        <v>60</v>
      </c>
      <c r="B13" s="21">
        <v>276</v>
      </c>
      <c r="C13" s="21">
        <v>587658</v>
      </c>
      <c r="D13" s="21">
        <v>67</v>
      </c>
      <c r="E13" s="21">
        <v>576</v>
      </c>
    </row>
  </sheetData>
  <pageMargins left="0.75" right="0.75" top="1" bottom="1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E13"/>
  <sheetViews>
    <sheetView workbookViewId="0">
      <selection activeCell="E13" sqref="E13"/>
    </sheetView>
  </sheetViews>
  <sheetFormatPr baseColWidth="10" defaultColWidth="9.1640625" defaultRowHeight="13"/>
  <cols>
    <col min="1" max="16384" width="9.1640625" style="21"/>
  </cols>
  <sheetData>
    <row r="1" spans="1:5">
      <c r="A1" s="19">
        <v>2004</v>
      </c>
      <c r="B1" s="20" t="s">
        <v>45</v>
      </c>
      <c r="C1" s="20" t="s">
        <v>46</v>
      </c>
      <c r="D1" s="20" t="s">
        <v>47</v>
      </c>
      <c r="E1" s="20" t="s">
        <v>48</v>
      </c>
    </row>
    <row r="2" spans="1:5">
      <c r="A2" s="22" t="s">
        <v>49</v>
      </c>
      <c r="B2" s="21">
        <f>SUM(Meciar:Suster!B2)</f>
        <v>22784</v>
      </c>
      <c r="C2" s="21">
        <f>SUM(Meciar:Suster!C2)</f>
        <v>339935</v>
      </c>
      <c r="D2" s="21">
        <f>SUM(Meciar:Suster!D2)</f>
        <v>49380</v>
      </c>
      <c r="E2" s="21">
        <f>SUM(Meciar:Suster!E2)</f>
        <v>4183</v>
      </c>
    </row>
    <row r="3" spans="1:5">
      <c r="A3" s="22" t="s">
        <v>50</v>
      </c>
      <c r="B3" s="21">
        <f>SUM(Meciar:Suster!B3)</f>
        <v>1079</v>
      </c>
      <c r="C3" s="21">
        <f>SUM(Meciar:Suster!C3)</f>
        <v>45780</v>
      </c>
      <c r="D3" s="21">
        <f>SUM(Meciar:Suster!D3)</f>
        <v>4224</v>
      </c>
      <c r="E3" s="21">
        <f>SUM(Meciar:Suster!E3)</f>
        <v>3464</v>
      </c>
    </row>
    <row r="4" spans="1:5">
      <c r="A4" s="22" t="s">
        <v>51</v>
      </c>
      <c r="B4" s="21">
        <f>SUM(Meciar:Suster!B4)</f>
        <v>10034</v>
      </c>
      <c r="C4" s="21">
        <f>SUM(Meciar:Suster!C4)</f>
        <v>460685</v>
      </c>
      <c r="D4" s="21">
        <f>SUM(Meciar:Suster!D4)</f>
        <v>39739</v>
      </c>
      <c r="E4" s="21">
        <f>SUM(Meciar:Suster!E4)</f>
        <v>42956</v>
      </c>
    </row>
    <row r="5" spans="1:5">
      <c r="A5" s="22" t="s">
        <v>52</v>
      </c>
      <c r="B5" s="21">
        <f>SUM(Meciar:Suster!B5)</f>
        <v>597945</v>
      </c>
      <c r="C5" s="21">
        <f>SUM(Meciar:Suster!C5)</f>
        <v>2683</v>
      </c>
      <c r="D5" s="21">
        <f>SUM(Meciar:Suster!D5)</f>
        <v>1827620</v>
      </c>
      <c r="E5" s="21">
        <f>SUM(Meciar:Suster!E5)</f>
        <v>963</v>
      </c>
    </row>
    <row r="6" spans="1:5">
      <c r="A6" s="22" t="s">
        <v>53</v>
      </c>
      <c r="B6" s="21">
        <f>SUM(Meciar:Suster!B6)</f>
        <v>25757</v>
      </c>
      <c r="C6" s="21">
        <f>SUM(Meciar:Suster!C6)</f>
        <v>2350644</v>
      </c>
      <c r="D6" s="21">
        <f>SUM(Meciar:Suster!D6)</f>
        <v>3720</v>
      </c>
      <c r="E6" s="21">
        <f>SUM(Meciar:Suster!E6)</f>
        <v>2880</v>
      </c>
    </row>
    <row r="7" spans="1:5">
      <c r="A7" s="22" t="s">
        <v>54</v>
      </c>
      <c r="B7" s="21">
        <f>SUM(Meciar:Suster!B7)</f>
        <v>11149</v>
      </c>
      <c r="C7" s="21">
        <f>SUM(Meciar:Suster!C7)</f>
        <v>24797</v>
      </c>
      <c r="D7" s="21">
        <f>SUM(Meciar:Suster!D7)</f>
        <v>71</v>
      </c>
      <c r="E7" s="21">
        <f>SUM(Meciar:Suster!E7)</f>
        <v>2840</v>
      </c>
    </row>
    <row r="8" spans="1:5">
      <c r="A8" s="22" t="s">
        <v>55</v>
      </c>
      <c r="B8" s="21">
        <f>SUM(Meciar:Suster!B8)</f>
        <v>3248</v>
      </c>
      <c r="C8" s="21">
        <f>SUM(Meciar:Suster!C8)</f>
        <v>113436</v>
      </c>
      <c r="D8" s="21">
        <f>SUM(Meciar:Suster!D8)</f>
        <v>100637</v>
      </c>
      <c r="E8" s="21">
        <f>SUM(Meciar:Suster!E8)</f>
        <v>1225</v>
      </c>
    </row>
    <row r="9" spans="1:5">
      <c r="A9" s="22" t="s">
        <v>56</v>
      </c>
      <c r="B9" s="21">
        <f>SUM(Meciar:Suster!B9)</f>
        <v>21219</v>
      </c>
      <c r="C9" s="21">
        <f>SUM(Meciar:Suster!C9)</f>
        <v>339935</v>
      </c>
      <c r="D9" s="21">
        <f>SUM(Meciar:Suster!D9)</f>
        <v>42929</v>
      </c>
      <c r="E9" s="21">
        <f>SUM(Meciar:Suster!E9)</f>
        <v>4935</v>
      </c>
    </row>
    <row r="10" spans="1:5">
      <c r="A10" s="22" t="s">
        <v>57</v>
      </c>
      <c r="B10" s="21">
        <f>SUM(Meciar:Suster!B10)</f>
        <v>457504</v>
      </c>
      <c r="C10" s="21">
        <f>SUM(Meciar:Suster!C10)</f>
        <v>44880</v>
      </c>
      <c r="D10" s="21">
        <f>SUM(Meciar:Suster!D10)</f>
        <v>4935</v>
      </c>
      <c r="E10" s="21">
        <f>SUM(Meciar:Suster!E10)</f>
        <v>3490</v>
      </c>
    </row>
    <row r="11" spans="1:5">
      <c r="A11" s="22" t="s">
        <v>58</v>
      </c>
      <c r="B11" s="21">
        <f>SUM(Meciar:Suster!B11)</f>
        <v>19256</v>
      </c>
      <c r="C11" s="21">
        <f>SUM(Meciar:Suster!C11)</f>
        <v>4935</v>
      </c>
      <c r="D11" s="21">
        <f>SUM(Meciar:Suster!D11)</f>
        <v>49380</v>
      </c>
      <c r="E11" s="21">
        <f>SUM(Meciar:Suster!E11)</f>
        <v>49380</v>
      </c>
    </row>
    <row r="12" spans="1:5">
      <c r="A12" s="22" t="s">
        <v>59</v>
      </c>
      <c r="B12" s="21">
        <f>SUM(Meciar:Suster!B12)</f>
        <v>13735</v>
      </c>
      <c r="C12" s="21">
        <f>SUM(Meciar:Suster!C12)</f>
        <v>3270</v>
      </c>
      <c r="D12" s="21">
        <f>SUM(Meciar:Suster!D12)</f>
        <v>2283685</v>
      </c>
      <c r="E12" s="21">
        <f>SUM(Meciar:Suster!E12)</f>
        <v>1175</v>
      </c>
    </row>
    <row r="13" spans="1:5">
      <c r="A13" s="22" t="s">
        <v>60</v>
      </c>
      <c r="B13" s="21">
        <f>SUM(Meciar:Suster!B13)</f>
        <v>1380</v>
      </c>
      <c r="C13" s="21">
        <f>SUM(Meciar:Suster!C13)</f>
        <v>2938290</v>
      </c>
      <c r="D13" s="21">
        <f>SUM(Meciar:Suster!D13)</f>
        <v>335</v>
      </c>
      <c r="E13" s="21">
        <f>SUM(Meciar:Suster!E13)</f>
        <v>2880</v>
      </c>
    </row>
  </sheetData>
  <pageMargins left="0.75" right="0.75" top="1" bottom="1" header="0.4921259845" footer="0.492125984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7"/>
  <sheetViews>
    <sheetView workbookViewId="0">
      <selection activeCell="C4" sqref="C4"/>
    </sheetView>
  </sheetViews>
  <sheetFormatPr baseColWidth="10" defaultColWidth="5.83203125" defaultRowHeight="13"/>
  <cols>
    <col min="1" max="1" width="5.83203125" style="10" customWidth="1"/>
    <col min="2" max="2" width="13.1640625" style="10" bestFit="1" customWidth="1"/>
    <col min="3" max="3" width="9.5" style="10" bestFit="1" customWidth="1"/>
    <col min="4" max="4" width="9.83203125" style="10" bestFit="1" customWidth="1"/>
    <col min="5" max="5" width="15.83203125" style="10" bestFit="1" customWidth="1"/>
    <col min="6" max="6" width="14.83203125" style="10" bestFit="1" customWidth="1"/>
    <col min="7" max="7" width="13.1640625" style="10" bestFit="1" customWidth="1"/>
    <col min="8" max="8" width="14.5" style="10" bestFit="1" customWidth="1"/>
    <col min="9" max="9" width="5.83203125" style="10" customWidth="1"/>
    <col min="10" max="10" width="5.1640625" style="10" bestFit="1" customWidth="1"/>
    <col min="11" max="16384" width="5.83203125" style="10"/>
  </cols>
  <sheetData>
    <row r="2" spans="2:10">
      <c r="B2" s="28" t="s">
        <v>25</v>
      </c>
      <c r="C2" s="13" t="s">
        <v>24</v>
      </c>
      <c r="D2" s="13" t="s">
        <v>23</v>
      </c>
      <c r="E2" s="13" t="s">
        <v>97</v>
      </c>
      <c r="F2" s="13" t="s">
        <v>98</v>
      </c>
      <c r="G2" s="13" t="s">
        <v>99</v>
      </c>
      <c r="H2" s="13" t="s">
        <v>100</v>
      </c>
      <c r="I2" s="12"/>
      <c r="J2" s="12" t="s">
        <v>22</v>
      </c>
    </row>
    <row r="3" spans="2:10" ht="15">
      <c r="B3" s="28">
        <v>1</v>
      </c>
      <c r="C3" s="29">
        <f ca="1">RANDBETWEEN(-100,100)</f>
        <v>-61</v>
      </c>
      <c r="D3" s="30" t="str">
        <f ca="1">IF(C3&gt;50,"prilis vela",IF(C3&gt;0,"vela",IF(C3=0,"ziadny",IF(C3&lt;-50,"malo",IF(C3&lt;=-50,"prilis malo","chyba")))))</f>
        <v>malo</v>
      </c>
      <c r="E3" s="30">
        <f ca="1">RANDBETWEEN(100,1000)</f>
        <v>511</v>
      </c>
      <c r="F3" s="31">
        <f ca="1">IF(ISBLANK(C3),0,J$3)</f>
        <v>0.19</v>
      </c>
      <c r="G3" s="32">
        <f ca="1">C3*E3*(F3/100)</f>
        <v>-59.224899999999998</v>
      </c>
      <c r="H3" s="32">
        <f ca="1">C3*E3+G3</f>
        <v>-31230.224900000001</v>
      </c>
      <c r="J3" s="11">
        <v>0.19</v>
      </c>
    </row>
    <row r="4" spans="2:10" ht="15">
      <c r="B4" s="28">
        <v>2</v>
      </c>
      <c r="C4" s="29">
        <f t="shared" ref="C4:C22" ca="1" si="0">RANDBETWEEN(-100,100)</f>
        <v>13</v>
      </c>
      <c r="D4" s="30" t="str">
        <f t="shared" ref="D4:D22" ca="1" si="1">IF(C4&gt;50,"prilis vela",IF(C4&gt;0,"vela",IF(C4=0,"ziadny",IF(C4&lt;-50,"malo",IF(C4&lt;=-50,"prilis malo","chyba")))))</f>
        <v>vela</v>
      </c>
      <c r="E4" s="30">
        <f t="shared" ref="D4:E22" ca="1" si="2">RANDBETWEEN(100,1000)</f>
        <v>733</v>
      </c>
      <c r="F4" s="31">
        <f t="shared" ref="F4:F22" ca="1" si="3">IF(ISBLANK(C4),0,J$3)</f>
        <v>0.19</v>
      </c>
      <c r="G4" s="32">
        <f t="shared" ref="G4:G22" ca="1" si="4">C4*E4*(F4/100)</f>
        <v>18.1051</v>
      </c>
      <c r="H4" s="32">
        <f t="shared" ref="H4:H22" ca="1" si="5">C4*E4+G4</f>
        <v>9547.1051000000007</v>
      </c>
    </row>
    <row r="5" spans="2:10" ht="15">
      <c r="B5" s="28">
        <v>3</v>
      </c>
      <c r="C5" s="29">
        <f t="shared" ca="1" si="0"/>
        <v>19</v>
      </c>
      <c r="D5" s="30" t="str">
        <f t="shared" ca="1" si="1"/>
        <v>vela</v>
      </c>
      <c r="E5" s="30">
        <f t="shared" ca="1" si="2"/>
        <v>294</v>
      </c>
      <c r="F5" s="31">
        <f t="shared" ca="1" si="3"/>
        <v>0.19</v>
      </c>
      <c r="G5" s="32">
        <f t="shared" ca="1" si="4"/>
        <v>10.6134</v>
      </c>
      <c r="H5" s="32">
        <f t="shared" ca="1" si="5"/>
        <v>5596.6134000000002</v>
      </c>
    </row>
    <row r="6" spans="2:10" ht="15">
      <c r="B6" s="28">
        <v>4</v>
      </c>
      <c r="C6" s="29">
        <f t="shared" ca="1" si="0"/>
        <v>89</v>
      </c>
      <c r="D6" s="30" t="str">
        <f t="shared" ca="1" si="1"/>
        <v>prilis vela</v>
      </c>
      <c r="E6" s="30">
        <f t="shared" ca="1" si="2"/>
        <v>918</v>
      </c>
      <c r="F6" s="31">
        <f t="shared" ca="1" si="3"/>
        <v>0.19</v>
      </c>
      <c r="G6" s="32">
        <f t="shared" ca="1" si="4"/>
        <v>155.2338</v>
      </c>
      <c r="H6" s="32">
        <f t="shared" ca="1" si="5"/>
        <v>81857.233800000002</v>
      </c>
    </row>
    <row r="7" spans="2:10" ht="15">
      <c r="B7" s="28">
        <v>5</v>
      </c>
      <c r="C7" s="29">
        <f t="shared" ca="1" si="0"/>
        <v>42</v>
      </c>
      <c r="D7" s="30" t="str">
        <f t="shared" ca="1" si="1"/>
        <v>vela</v>
      </c>
      <c r="E7" s="30">
        <f t="shared" ca="1" si="2"/>
        <v>535</v>
      </c>
      <c r="F7" s="31">
        <f t="shared" ca="1" si="3"/>
        <v>0.19</v>
      </c>
      <c r="G7" s="32">
        <f t="shared" ca="1" si="4"/>
        <v>42.692999999999998</v>
      </c>
      <c r="H7" s="32">
        <f t="shared" ca="1" si="5"/>
        <v>22512.692999999999</v>
      </c>
    </row>
    <row r="8" spans="2:10" ht="15">
      <c r="B8" s="28">
        <v>6</v>
      </c>
      <c r="C8" s="29">
        <f t="shared" ca="1" si="0"/>
        <v>-88</v>
      </c>
      <c r="D8" s="30" t="str">
        <f t="shared" ca="1" si="1"/>
        <v>malo</v>
      </c>
      <c r="E8" s="30">
        <f t="shared" ca="1" si="2"/>
        <v>607</v>
      </c>
      <c r="F8" s="31">
        <f t="shared" ca="1" si="3"/>
        <v>0.19</v>
      </c>
      <c r="G8" s="32">
        <f t="shared" ca="1" si="4"/>
        <v>-101.49039999999999</v>
      </c>
      <c r="H8" s="32">
        <f t="shared" ca="1" si="5"/>
        <v>-53517.490400000002</v>
      </c>
    </row>
    <row r="9" spans="2:10" ht="15">
      <c r="B9" s="28">
        <v>7</v>
      </c>
      <c r="C9" s="29">
        <f t="shared" ca="1" si="0"/>
        <v>-3</v>
      </c>
      <c r="D9" s="30" t="str">
        <f t="shared" ca="1" si="1"/>
        <v>chyba</v>
      </c>
      <c r="E9" s="30">
        <f t="shared" ca="1" si="2"/>
        <v>664</v>
      </c>
      <c r="F9" s="31">
        <f t="shared" ca="1" si="3"/>
        <v>0.19</v>
      </c>
      <c r="G9" s="32">
        <f t="shared" ca="1" si="4"/>
        <v>-3.7848000000000002</v>
      </c>
      <c r="H9" s="32">
        <f t="shared" ca="1" si="5"/>
        <v>-1995.7847999999999</v>
      </c>
    </row>
    <row r="10" spans="2:10" ht="15">
      <c r="B10" s="28">
        <v>8</v>
      </c>
      <c r="C10" s="29">
        <f t="shared" ca="1" si="0"/>
        <v>93</v>
      </c>
      <c r="D10" s="30" t="str">
        <f t="shared" ca="1" si="1"/>
        <v>prilis vela</v>
      </c>
      <c r="E10" s="30">
        <f t="shared" ca="1" si="2"/>
        <v>873</v>
      </c>
      <c r="F10" s="31">
        <f t="shared" ca="1" si="3"/>
        <v>0.19</v>
      </c>
      <c r="G10" s="32">
        <f t="shared" ca="1" si="4"/>
        <v>154.25909999999999</v>
      </c>
      <c r="H10" s="32">
        <f t="shared" ca="1" si="5"/>
        <v>81343.259099999996</v>
      </c>
    </row>
    <row r="11" spans="2:10" ht="15">
      <c r="B11" s="28">
        <v>9</v>
      </c>
      <c r="C11" s="29">
        <f t="shared" ca="1" si="0"/>
        <v>-31</v>
      </c>
      <c r="D11" s="30" t="str">
        <f t="shared" ca="1" si="1"/>
        <v>chyba</v>
      </c>
      <c r="E11" s="30">
        <f t="shared" ca="1" si="2"/>
        <v>884</v>
      </c>
      <c r="F11" s="31">
        <f t="shared" ca="1" si="3"/>
        <v>0.19</v>
      </c>
      <c r="G11" s="32">
        <f t="shared" ca="1" si="4"/>
        <v>-52.067599999999999</v>
      </c>
      <c r="H11" s="32">
        <f t="shared" ca="1" si="5"/>
        <v>-27456.067599999998</v>
      </c>
    </row>
    <row r="12" spans="2:10" ht="15">
      <c r="B12" s="28">
        <v>10</v>
      </c>
      <c r="C12" s="29">
        <f t="shared" ca="1" si="0"/>
        <v>82</v>
      </c>
      <c r="D12" s="30" t="str">
        <f t="shared" ca="1" si="1"/>
        <v>prilis vela</v>
      </c>
      <c r="E12" s="30">
        <f t="shared" ca="1" si="2"/>
        <v>185</v>
      </c>
      <c r="F12" s="31">
        <f t="shared" ca="1" si="3"/>
        <v>0.19</v>
      </c>
      <c r="G12" s="32">
        <f t="shared" ca="1" si="4"/>
        <v>28.823</v>
      </c>
      <c r="H12" s="32">
        <f t="shared" ca="1" si="5"/>
        <v>15198.823</v>
      </c>
    </row>
    <row r="13" spans="2:10" ht="15">
      <c r="B13" s="28">
        <v>11</v>
      </c>
      <c r="C13" s="29">
        <f t="shared" ca="1" si="0"/>
        <v>77</v>
      </c>
      <c r="D13" s="30" t="str">
        <f t="shared" ca="1" si="1"/>
        <v>prilis vela</v>
      </c>
      <c r="E13" s="30">
        <f t="shared" ca="1" si="2"/>
        <v>602</v>
      </c>
      <c r="F13" s="31">
        <f t="shared" ca="1" si="3"/>
        <v>0.19</v>
      </c>
      <c r="G13" s="32">
        <f t="shared" ca="1" si="4"/>
        <v>88.072599999999994</v>
      </c>
      <c r="H13" s="32">
        <f t="shared" ca="1" si="5"/>
        <v>46442.0726</v>
      </c>
    </row>
    <row r="14" spans="2:10" ht="15">
      <c r="B14" s="28">
        <v>12</v>
      </c>
      <c r="C14" s="29">
        <f t="shared" ca="1" si="0"/>
        <v>33</v>
      </c>
      <c r="D14" s="30" t="str">
        <f t="shared" ca="1" si="1"/>
        <v>vela</v>
      </c>
      <c r="E14" s="30">
        <f t="shared" ca="1" si="2"/>
        <v>249</v>
      </c>
      <c r="F14" s="31">
        <f t="shared" ca="1" si="3"/>
        <v>0.19</v>
      </c>
      <c r="G14" s="32">
        <f t="shared" ca="1" si="4"/>
        <v>15.612299999999999</v>
      </c>
      <c r="H14" s="32">
        <f t="shared" ca="1" si="5"/>
        <v>8232.6123000000007</v>
      </c>
    </row>
    <row r="15" spans="2:10" ht="15">
      <c r="B15" s="28">
        <v>13</v>
      </c>
      <c r="C15" s="29">
        <f t="shared" ca="1" si="0"/>
        <v>-52</v>
      </c>
      <c r="D15" s="30" t="str">
        <f t="shared" ca="1" si="1"/>
        <v>malo</v>
      </c>
      <c r="E15" s="30">
        <f t="shared" ca="1" si="2"/>
        <v>870</v>
      </c>
      <c r="F15" s="31">
        <f t="shared" ca="1" si="3"/>
        <v>0.19</v>
      </c>
      <c r="G15" s="32">
        <f t="shared" ca="1" si="4"/>
        <v>-85.956000000000003</v>
      </c>
      <c r="H15" s="32">
        <f t="shared" ca="1" si="5"/>
        <v>-45325.955999999998</v>
      </c>
    </row>
    <row r="16" spans="2:10" ht="15">
      <c r="B16" s="28">
        <v>14</v>
      </c>
      <c r="C16" s="29">
        <f t="shared" ca="1" si="0"/>
        <v>0</v>
      </c>
      <c r="D16" s="30" t="str">
        <f t="shared" ca="1" si="1"/>
        <v>ziadny</v>
      </c>
      <c r="E16" s="30">
        <f t="shared" ca="1" si="2"/>
        <v>799</v>
      </c>
      <c r="F16" s="31">
        <f t="shared" ca="1" si="3"/>
        <v>0.19</v>
      </c>
      <c r="G16" s="32">
        <f t="shared" ca="1" si="4"/>
        <v>0</v>
      </c>
      <c r="H16" s="32">
        <f t="shared" ca="1" si="5"/>
        <v>0</v>
      </c>
    </row>
    <row r="17" spans="2:8" ht="15">
      <c r="B17" s="28">
        <v>15</v>
      </c>
      <c r="C17" s="29">
        <f t="shared" ca="1" si="0"/>
        <v>-2</v>
      </c>
      <c r="D17" s="30" t="str">
        <f t="shared" ca="1" si="1"/>
        <v>chyba</v>
      </c>
      <c r="E17" s="30">
        <f t="shared" ca="1" si="2"/>
        <v>118</v>
      </c>
      <c r="F17" s="31">
        <f t="shared" ca="1" si="3"/>
        <v>0.19</v>
      </c>
      <c r="G17" s="32">
        <f t="shared" ca="1" si="4"/>
        <v>-0.44840000000000002</v>
      </c>
      <c r="H17" s="32">
        <f t="shared" ca="1" si="5"/>
        <v>-236.44839999999999</v>
      </c>
    </row>
    <row r="18" spans="2:8" ht="15">
      <c r="B18" s="28">
        <v>16</v>
      </c>
      <c r="C18" s="29">
        <f t="shared" ca="1" si="0"/>
        <v>34</v>
      </c>
      <c r="D18" s="30" t="str">
        <f t="shared" ca="1" si="1"/>
        <v>vela</v>
      </c>
      <c r="E18" s="30">
        <f t="shared" ca="1" si="2"/>
        <v>748</v>
      </c>
      <c r="F18" s="31">
        <f t="shared" ca="1" si="3"/>
        <v>0.19</v>
      </c>
      <c r="G18" s="32">
        <f t="shared" ca="1" si="4"/>
        <v>48.320799999999998</v>
      </c>
      <c r="H18" s="32">
        <f t="shared" ca="1" si="5"/>
        <v>25480.320800000001</v>
      </c>
    </row>
    <row r="19" spans="2:8" ht="15">
      <c r="B19" s="28">
        <v>17</v>
      </c>
      <c r="C19" s="29">
        <f t="shared" ca="1" si="0"/>
        <v>54</v>
      </c>
      <c r="D19" s="30" t="str">
        <f t="shared" ca="1" si="1"/>
        <v>prilis vela</v>
      </c>
      <c r="E19" s="30">
        <f t="shared" ca="1" si="2"/>
        <v>327</v>
      </c>
      <c r="F19" s="31">
        <f t="shared" ca="1" si="3"/>
        <v>0.19</v>
      </c>
      <c r="G19" s="32">
        <f t="shared" ca="1" si="4"/>
        <v>33.550199999999997</v>
      </c>
      <c r="H19" s="32">
        <f t="shared" ca="1" si="5"/>
        <v>17691.550200000001</v>
      </c>
    </row>
    <row r="20" spans="2:8" ht="15">
      <c r="B20" s="28">
        <v>18</v>
      </c>
      <c r="C20" s="29">
        <f t="shared" ca="1" si="0"/>
        <v>-21</v>
      </c>
      <c r="D20" s="30" t="str">
        <f t="shared" ca="1" si="1"/>
        <v>chyba</v>
      </c>
      <c r="E20" s="30">
        <f t="shared" ca="1" si="2"/>
        <v>605</v>
      </c>
      <c r="F20" s="31">
        <f t="shared" ca="1" si="3"/>
        <v>0.19</v>
      </c>
      <c r="G20" s="32">
        <f t="shared" ca="1" si="4"/>
        <v>-24.139499999999998</v>
      </c>
      <c r="H20" s="32">
        <f t="shared" ca="1" si="5"/>
        <v>-12729.139499999999</v>
      </c>
    </row>
    <row r="21" spans="2:8" ht="15">
      <c r="B21" s="28">
        <v>19</v>
      </c>
      <c r="C21" s="29">
        <f t="shared" ca="1" si="0"/>
        <v>-30</v>
      </c>
      <c r="D21" s="30" t="str">
        <f t="shared" ca="1" si="1"/>
        <v>chyba</v>
      </c>
      <c r="E21" s="30">
        <f t="shared" ca="1" si="2"/>
        <v>138</v>
      </c>
      <c r="F21" s="31">
        <f t="shared" ca="1" si="3"/>
        <v>0.19</v>
      </c>
      <c r="G21" s="32">
        <f t="shared" ca="1" si="4"/>
        <v>-7.8659999999999997</v>
      </c>
      <c r="H21" s="32">
        <f t="shared" ca="1" si="5"/>
        <v>-4147.866</v>
      </c>
    </row>
    <row r="22" spans="2:8" ht="15">
      <c r="B22" s="28">
        <v>20</v>
      </c>
      <c r="C22" s="29">
        <f t="shared" ca="1" si="0"/>
        <v>3</v>
      </c>
      <c r="D22" s="30" t="str">
        <f t="shared" ca="1" si="1"/>
        <v>vela</v>
      </c>
      <c r="E22" s="30">
        <f t="shared" ca="1" si="2"/>
        <v>973</v>
      </c>
      <c r="F22" s="31">
        <f t="shared" ca="1" si="3"/>
        <v>0.19</v>
      </c>
      <c r="G22" s="32">
        <f t="shared" ca="1" si="4"/>
        <v>5.5461</v>
      </c>
      <c r="H22" s="32">
        <f t="shared" ca="1" si="5"/>
        <v>2924.5461</v>
      </c>
    </row>
    <row r="25" spans="2:8">
      <c r="F25" s="75" t="s">
        <v>101</v>
      </c>
      <c r="G25" s="76"/>
      <c r="H25" s="33">
        <f ca="1">SUM(H3:H22)</f>
        <v>140187.8518</v>
      </c>
    </row>
    <row r="26" spans="2:8">
      <c r="F26" s="75" t="s">
        <v>102</v>
      </c>
      <c r="G26" s="76"/>
      <c r="H26" s="33">
        <f ca="1">H25-H27</f>
        <v>139922</v>
      </c>
    </row>
    <row r="27" spans="2:8">
      <c r="F27" s="75" t="s">
        <v>103</v>
      </c>
      <c r="G27" s="76"/>
      <c r="H27" s="33">
        <f ca="1">SUM(G3:G22)</f>
        <v>265.85180000000008</v>
      </c>
    </row>
  </sheetData>
  <mergeCells count="3">
    <mergeCell ref="F25:G25"/>
    <mergeCell ref="F26:G26"/>
    <mergeCell ref="F27:G27"/>
  </mergeCells>
  <pageMargins left="0.75" right="0.75" top="1" bottom="1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16</vt:i4>
      </vt:variant>
    </vt:vector>
  </HeadingPairs>
  <TitlesOfParts>
    <vt:vector size="16" baseType="lpstr">
      <vt:lpstr>Adresy</vt:lpstr>
      <vt:lpstr>Vzorce2</vt:lpstr>
      <vt:lpstr>Meciar</vt:lpstr>
      <vt:lpstr>Kovac</vt:lpstr>
      <vt:lpstr>Liska</vt:lpstr>
      <vt:lpstr>Zajac</vt:lpstr>
      <vt:lpstr>Suster</vt:lpstr>
      <vt:lpstr>Spolu</vt:lpstr>
      <vt:lpstr>Logika 1</vt:lpstr>
      <vt:lpstr>Logika 2</vt:lpstr>
      <vt:lpstr>Písomka1</vt:lpstr>
      <vt:lpstr>Písomka2</vt:lpstr>
      <vt:lpstr>Písomka3</vt:lpstr>
      <vt:lpstr>Logika 3</vt:lpstr>
      <vt:lpstr>Ochrana</vt:lpstr>
      <vt:lpstr>Prospech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cirka</dc:creator>
  <cp:lastModifiedBy>Filip Hlubík</cp:lastModifiedBy>
  <dcterms:created xsi:type="dcterms:W3CDTF">2015-09-21T07:12:29Z</dcterms:created>
  <dcterms:modified xsi:type="dcterms:W3CDTF">2024-02-26T08:32:12Z</dcterms:modified>
</cp:coreProperties>
</file>