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/>
  <xr:revisionPtr revIDLastSave="0" documentId="13_ncr:1_{D8A299FB-B145-4C4B-920C-C62B5F78D05E}" xr6:coauthVersionLast="47" xr6:coauthVersionMax="47" xr10:uidLastSave="{00000000-0000-0000-0000-000000000000}"/>
  <bookViews>
    <workbookView xWindow="0" yWindow="500" windowWidth="28800" windowHeight="16260" activeTab="9" xr2:uid="{00000000-000D-0000-FFFF-FFFF00000000}"/>
  </bookViews>
  <sheets>
    <sheet name="VLOOKUP 1" sheetId="1" r:id="rId1"/>
    <sheet name="VLOOKUP 2" sheetId="2" r:id="rId2"/>
    <sheet name="VLOOKUP3.1" sheetId="4" r:id="rId3"/>
    <sheet name="VLOOKUP3.2" sheetId="5" r:id="rId4"/>
    <sheet name="VLOOKUP3.3" sheetId="3" r:id="rId5"/>
    <sheet name="INDEX &amp; MATCH" sheetId="6" r:id="rId6"/>
    <sheet name="CHOOSE" sheetId="7" r:id="rId7"/>
    <sheet name="DCOUNT" sheetId="8" r:id="rId8"/>
    <sheet name="Databaza 1" sheetId="9" r:id="rId9"/>
    <sheet name="Databaza 2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0" l="1"/>
  <c r="M10" i="10"/>
  <c r="F18" i="8"/>
  <c r="M18" i="8"/>
  <c r="J4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" i="3"/>
  <c r="M6" i="3"/>
  <c r="M7" i="3"/>
  <c r="M8" i="3"/>
  <c r="M9" i="3"/>
  <c r="M10" i="3"/>
  <c r="M11" i="3"/>
  <c r="M12" i="3"/>
  <c r="M13" i="3"/>
  <c r="M14" i="3"/>
  <c r="M15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4" i="2"/>
  <c r="M34" i="10"/>
  <c r="M26" i="10"/>
  <c r="J12" i="9"/>
  <c r="F27" i="8"/>
  <c r="H17" i="6"/>
  <c r="H21" i="6" s="1"/>
  <c r="C19" i="6"/>
  <c r="D19" i="6"/>
  <c r="E19" i="6"/>
  <c r="F19" i="6"/>
  <c r="G19" i="6"/>
  <c r="H19" i="6"/>
  <c r="I19" i="6"/>
  <c r="J19" i="6"/>
  <c r="K19" i="6"/>
  <c r="L19" i="6"/>
  <c r="C20" i="6"/>
  <c r="D20" i="6"/>
  <c r="E20" i="6"/>
  <c r="F20" i="6"/>
  <c r="G20" i="6"/>
  <c r="I20" i="6"/>
  <c r="J20" i="6"/>
  <c r="K20" i="6"/>
  <c r="L20" i="6"/>
  <c r="C21" i="6"/>
  <c r="D21" i="6"/>
  <c r="E21" i="6"/>
  <c r="F21" i="6"/>
  <c r="G21" i="6"/>
  <c r="I21" i="6"/>
  <c r="J21" i="6"/>
  <c r="K21" i="6"/>
  <c r="L21" i="6"/>
  <c r="C22" i="6"/>
  <c r="D22" i="6"/>
  <c r="E22" i="6"/>
  <c r="F22" i="6"/>
  <c r="G22" i="6"/>
  <c r="H22" i="6"/>
  <c r="I22" i="6"/>
  <c r="J22" i="6"/>
  <c r="K22" i="6"/>
  <c r="L22" i="6"/>
  <c r="C23" i="6"/>
  <c r="D23" i="6"/>
  <c r="E23" i="6"/>
  <c r="F23" i="6"/>
  <c r="G23" i="6"/>
  <c r="H23" i="6"/>
  <c r="I23" i="6"/>
  <c r="J23" i="6"/>
  <c r="K23" i="6"/>
  <c r="L23" i="6"/>
  <c r="C24" i="6"/>
  <c r="D24" i="6"/>
  <c r="E24" i="6"/>
  <c r="F24" i="6"/>
  <c r="G24" i="6"/>
  <c r="H24" i="6"/>
  <c r="I24" i="6"/>
  <c r="J24" i="6"/>
  <c r="K24" i="6"/>
  <c r="L24" i="6"/>
  <c r="C25" i="6"/>
  <c r="D25" i="6"/>
  <c r="E25" i="6"/>
  <c r="F25" i="6"/>
  <c r="G25" i="6"/>
  <c r="I25" i="6"/>
  <c r="J25" i="6"/>
  <c r="K25" i="6"/>
  <c r="L25" i="6"/>
  <c r="C26" i="6"/>
  <c r="D26" i="6"/>
  <c r="E26" i="6"/>
  <c r="F26" i="6"/>
  <c r="G26" i="6"/>
  <c r="I26" i="6"/>
  <c r="J26" i="6"/>
  <c r="K26" i="6"/>
  <c r="L26" i="6"/>
  <c r="C27" i="6"/>
  <c r="D27" i="6"/>
  <c r="E27" i="6"/>
  <c r="F27" i="6"/>
  <c r="G27" i="6"/>
  <c r="H27" i="6"/>
  <c r="I27" i="6"/>
  <c r="J27" i="6"/>
  <c r="K27" i="6"/>
  <c r="L27" i="6"/>
  <c r="D18" i="6"/>
  <c r="E18" i="6"/>
  <c r="F18" i="6"/>
  <c r="G18" i="6"/>
  <c r="H18" i="6"/>
  <c r="I18" i="6"/>
  <c r="J18" i="6"/>
  <c r="K18" i="6"/>
  <c r="L18" i="6"/>
  <c r="C18" i="6"/>
  <c r="B27" i="6"/>
  <c r="B26" i="6"/>
  <c r="B25" i="6"/>
  <c r="B24" i="6"/>
  <c r="B23" i="6"/>
  <c r="B22" i="6"/>
  <c r="B21" i="6"/>
  <c r="B20" i="6"/>
  <c r="B19" i="6"/>
  <c r="B18" i="6"/>
  <c r="L17" i="6"/>
  <c r="K17" i="6"/>
  <c r="J17" i="6"/>
  <c r="I17" i="6"/>
  <c r="G17" i="6"/>
  <c r="F17" i="6"/>
  <c r="E17" i="6"/>
  <c r="D17" i="6"/>
  <c r="C17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6" i="7"/>
  <c r="C5" i="7"/>
  <c r="Q4" i="6"/>
  <c r="P5" i="6"/>
  <c r="P4" i="6"/>
  <c r="C5" i="6"/>
  <c r="D5" i="6"/>
  <c r="E5" i="6"/>
  <c r="F5" i="6"/>
  <c r="G5" i="6"/>
  <c r="H5" i="6"/>
  <c r="I5" i="6"/>
  <c r="J5" i="6"/>
  <c r="K5" i="6"/>
  <c r="L5" i="6"/>
  <c r="C6" i="6"/>
  <c r="D6" i="6"/>
  <c r="E6" i="6"/>
  <c r="F6" i="6"/>
  <c r="G6" i="6"/>
  <c r="H6" i="6"/>
  <c r="I6" i="6"/>
  <c r="J6" i="6"/>
  <c r="P6" i="6" s="1"/>
  <c r="K6" i="6"/>
  <c r="L6" i="6"/>
  <c r="C7" i="6"/>
  <c r="D7" i="6"/>
  <c r="E7" i="6"/>
  <c r="F7" i="6"/>
  <c r="G7" i="6"/>
  <c r="H7" i="6"/>
  <c r="I7" i="6"/>
  <c r="J7" i="6"/>
  <c r="K7" i="6"/>
  <c r="L7" i="6"/>
  <c r="C8" i="6"/>
  <c r="D8" i="6"/>
  <c r="E8" i="6"/>
  <c r="F8" i="6"/>
  <c r="G8" i="6"/>
  <c r="H8" i="6"/>
  <c r="I8" i="6"/>
  <c r="J8" i="6"/>
  <c r="K8" i="6"/>
  <c r="L8" i="6"/>
  <c r="C9" i="6"/>
  <c r="D9" i="6"/>
  <c r="E9" i="6"/>
  <c r="F9" i="6"/>
  <c r="G9" i="6"/>
  <c r="H9" i="6"/>
  <c r="I9" i="6"/>
  <c r="J9" i="6"/>
  <c r="K9" i="6"/>
  <c r="L9" i="6"/>
  <c r="P7" i="6" s="1"/>
  <c r="C10" i="6"/>
  <c r="D10" i="6"/>
  <c r="E10" i="6"/>
  <c r="F10" i="6"/>
  <c r="G10" i="6"/>
  <c r="H10" i="6"/>
  <c r="I10" i="6"/>
  <c r="J10" i="6"/>
  <c r="K10" i="6"/>
  <c r="L10" i="6"/>
  <c r="C11" i="6"/>
  <c r="D11" i="6"/>
  <c r="E11" i="6"/>
  <c r="F11" i="6"/>
  <c r="G11" i="6"/>
  <c r="H11" i="6"/>
  <c r="I11" i="6"/>
  <c r="J11" i="6"/>
  <c r="K11" i="6"/>
  <c r="L11" i="6"/>
  <c r="C12" i="6"/>
  <c r="D12" i="6"/>
  <c r="E12" i="6"/>
  <c r="F12" i="6"/>
  <c r="G12" i="6"/>
  <c r="H12" i="6"/>
  <c r="I12" i="6"/>
  <c r="J12" i="6"/>
  <c r="K12" i="6"/>
  <c r="L12" i="6"/>
  <c r="C13" i="6"/>
  <c r="D13" i="6"/>
  <c r="E13" i="6"/>
  <c r="F13" i="6"/>
  <c r="G13" i="6"/>
  <c r="H13" i="6"/>
  <c r="I13" i="6"/>
  <c r="J13" i="6"/>
  <c r="K13" i="6"/>
  <c r="L13" i="6"/>
  <c r="P9" i="6" s="1"/>
  <c r="D4" i="6"/>
  <c r="E4" i="6"/>
  <c r="F4" i="6"/>
  <c r="G4" i="6"/>
  <c r="H4" i="6"/>
  <c r="I4" i="6"/>
  <c r="J4" i="6"/>
  <c r="P8" i="6" s="1"/>
  <c r="K4" i="6"/>
  <c r="L4" i="6"/>
  <c r="C4" i="6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4" i="3"/>
  <c r="C53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5" i="3"/>
  <c r="C6" i="3"/>
  <c r="C7" i="3"/>
  <c r="C8" i="3"/>
  <c r="C4" i="3"/>
  <c r="H26" i="6" l="1"/>
  <c r="H20" i="6"/>
  <c r="H25" i="6"/>
</calcChain>
</file>

<file path=xl/sharedStrings.xml><?xml version="1.0" encoding="utf-8"?>
<sst xmlns="http://schemas.openxmlformats.org/spreadsheetml/2006/main" count="968" uniqueCount="197">
  <si>
    <t>ID</t>
  </si>
  <si>
    <t>Spotrebič</t>
  </si>
  <si>
    <t>Mikrovlnka</t>
  </si>
  <si>
    <t>Televízor</t>
  </si>
  <si>
    <t>Práčka</t>
  </si>
  <si>
    <t>Žehlička</t>
  </si>
  <si>
    <t>Vysávač</t>
  </si>
  <si>
    <t>Lampa</t>
  </si>
  <si>
    <t>Chladnička</t>
  </si>
  <si>
    <t>Laptop</t>
  </si>
  <si>
    <t>Digestor</t>
  </si>
  <si>
    <t>Cena [€]</t>
  </si>
  <si>
    <t>Počet</t>
  </si>
  <si>
    <t>Tabuľka obchodníka</t>
  </si>
  <si>
    <t>Tabuľka 1</t>
  </si>
  <si>
    <t>Tabuľka 2</t>
  </si>
  <si>
    <t>Tabuľka 3</t>
  </si>
  <si>
    <t>Tabuľka 4</t>
  </si>
  <si>
    <t>Technológia</t>
  </si>
  <si>
    <t>Vým. Tepla</t>
  </si>
  <si>
    <t>Pumpa</t>
  </si>
  <si>
    <t>PID Regulátor</t>
  </si>
  <si>
    <t>Reaktor</t>
  </si>
  <si>
    <t>Čerpadlo</t>
  </si>
  <si>
    <t>PLC</t>
  </si>
  <si>
    <t>Flexy</t>
  </si>
  <si>
    <t>Chladiaca St.</t>
  </si>
  <si>
    <t>Des. Kolóna</t>
  </si>
  <si>
    <t>Technologická Tabuľka</t>
  </si>
  <si>
    <t>Cena [€/kus]</t>
  </si>
  <si>
    <t>PID regulátor</t>
  </si>
  <si>
    <t>Pomocná Tabuľka 1</t>
  </si>
  <si>
    <t>Poznámka</t>
  </si>
  <si>
    <t>Pomocná Tabuľka 2</t>
  </si>
  <si>
    <t>Príliš drahé</t>
  </si>
  <si>
    <t>Drahé</t>
  </si>
  <si>
    <t>Primerane drahé</t>
  </si>
  <si>
    <t>Lacné</t>
  </si>
  <si>
    <t>Príliš lacné</t>
  </si>
  <si>
    <t>Farba riadku</t>
  </si>
  <si>
    <t>Tabuľka Mená</t>
  </si>
  <si>
    <t>Meno</t>
  </si>
  <si>
    <t>Romana</t>
  </si>
  <si>
    <t>Tereza</t>
  </si>
  <si>
    <t>Iveta</t>
  </si>
  <si>
    <t>Eva</t>
  </si>
  <si>
    <t>Bianka</t>
  </si>
  <si>
    <t>Frederika</t>
  </si>
  <si>
    <t>Ivana</t>
  </si>
  <si>
    <t>Juraj</t>
  </si>
  <si>
    <t>Monika</t>
  </si>
  <si>
    <t>Dominika</t>
  </si>
  <si>
    <t>Denisa</t>
  </si>
  <si>
    <t>Kristína</t>
  </si>
  <si>
    <t>Alžbeta</t>
  </si>
  <si>
    <t>Jakub</t>
  </si>
  <si>
    <t>Lukáš</t>
  </si>
  <si>
    <t>Attila</t>
  </si>
  <si>
    <t>Radoslav</t>
  </si>
  <si>
    <t>Blanka</t>
  </si>
  <si>
    <t>Hana</t>
  </si>
  <si>
    <t>Mária</t>
  </si>
  <si>
    <t>Zach.</t>
  </si>
  <si>
    <t>Rag.</t>
  </si>
  <si>
    <t>Múč.</t>
  </si>
  <si>
    <t>Mráz/ová</t>
  </si>
  <si>
    <t>Mésár.</t>
  </si>
  <si>
    <t>Lapšans.</t>
  </si>
  <si>
    <t>Jurč.</t>
  </si>
  <si>
    <t>Hrabč.</t>
  </si>
  <si>
    <t>Hanak.</t>
  </si>
  <si>
    <t>Fakt.</t>
  </si>
  <si>
    <t>Doman.</t>
  </si>
  <si>
    <t>Cagáň.</t>
  </si>
  <si>
    <t>Beň.</t>
  </si>
  <si>
    <t>Belans.</t>
  </si>
  <si>
    <t>Hor.</t>
  </si>
  <si>
    <t>Slans.</t>
  </si>
  <si>
    <t>Dráns.</t>
  </si>
  <si>
    <t>Fajans.</t>
  </si>
  <si>
    <t>Slov.</t>
  </si>
  <si>
    <t>Hrubš.</t>
  </si>
  <si>
    <t>Tabuľka Priezviská</t>
  </si>
  <si>
    <t>Priezviská</t>
  </si>
  <si>
    <t>Tabuľka - Žiad. Mená</t>
  </si>
  <si>
    <t>Tabuľka - Žiad. Priezviská</t>
  </si>
  <si>
    <t>Výsledná Tabuľka</t>
  </si>
  <si>
    <t>Meno a Priezvisko</t>
  </si>
  <si>
    <t>Mená</t>
  </si>
  <si>
    <t>Priezvisko</t>
  </si>
  <si>
    <t>Vek</t>
  </si>
  <si>
    <t>Národnosť</t>
  </si>
  <si>
    <t>Tabuľka Vek</t>
  </si>
  <si>
    <t>Tabuľka Národnosť</t>
  </si>
  <si>
    <t>Belgická</t>
  </si>
  <si>
    <t>Slovenská</t>
  </si>
  <si>
    <t>Arabská</t>
  </si>
  <si>
    <t>Čínská</t>
  </si>
  <si>
    <t>Fínská</t>
  </si>
  <si>
    <t>Keltská</t>
  </si>
  <si>
    <t>Kurdská</t>
  </si>
  <si>
    <t>Kubanská</t>
  </si>
  <si>
    <t>Nórská</t>
  </si>
  <si>
    <t>Polská</t>
  </si>
  <si>
    <t>Talianská</t>
  </si>
  <si>
    <t>Ruská</t>
  </si>
  <si>
    <t>Rusínská</t>
  </si>
  <si>
    <t>Portugalská</t>
  </si>
  <si>
    <t>Holanská</t>
  </si>
  <si>
    <t>Nemecká</t>
  </si>
  <si>
    <t>Dánská</t>
  </si>
  <si>
    <t>Česká</t>
  </si>
  <si>
    <t>Armenská</t>
  </si>
  <si>
    <t>Bulharská</t>
  </si>
  <si>
    <t>Pohlavie</t>
  </si>
  <si>
    <t>Tabuľka Pohlavie</t>
  </si>
  <si>
    <t>Žena</t>
  </si>
  <si>
    <t>Malá Násobilka</t>
  </si>
  <si>
    <t>Príklady</t>
  </si>
  <si>
    <t>Zadanie</t>
  </si>
  <si>
    <t>32*36</t>
  </si>
  <si>
    <t>Riešenie (Adresy)</t>
  </si>
  <si>
    <t>Riešenie (Index)</t>
  </si>
  <si>
    <t>24+10</t>
  </si>
  <si>
    <t>60-27</t>
  </si>
  <si>
    <t>5^8</t>
  </si>
  <si>
    <t>100^(1/3)</t>
  </si>
  <si>
    <t>Malá Násobilka (Match)</t>
  </si>
  <si>
    <t>Požadovaná Tabuľka</t>
  </si>
  <si>
    <t>Deň</t>
  </si>
  <si>
    <t>Mesiac</t>
  </si>
  <si>
    <t>Text</t>
  </si>
  <si>
    <t>Výška</t>
  </si>
  <si>
    <t>Úroda</t>
  </si>
  <si>
    <t>Zisk</t>
  </si>
  <si>
    <t>Jabloň</t>
  </si>
  <si>
    <t>105.00</t>
  </si>
  <si>
    <t>Hruška</t>
  </si>
  <si>
    <t>96.00</t>
  </si>
  <si>
    <t>Čerešňa</t>
  </si>
  <si>
    <t>75.00</t>
  </si>
  <si>
    <t>76.80</t>
  </si>
  <si>
    <t>45.00</t>
  </si>
  <si>
    <t>Tabuľka Stromov</t>
  </si>
  <si>
    <t>Strom</t>
  </si>
  <si>
    <t>Kritérium 1</t>
  </si>
  <si>
    <t>Výsledok</t>
  </si>
  <si>
    <t>Kritérium 2</t>
  </si>
  <si>
    <t>Kritérium 3</t>
  </si>
  <si>
    <t>Predajca</t>
  </si>
  <si>
    <t>Typ</t>
  </si>
  <si>
    <t>Hodnota</t>
  </si>
  <si>
    <t>Kusov</t>
  </si>
  <si>
    <t>Novak</t>
  </si>
  <si>
    <t>Mlieko</t>
  </si>
  <si>
    <t>Smrek</t>
  </si>
  <si>
    <t>Alkohol</t>
  </si>
  <si>
    <t>Dolnik</t>
  </si>
  <si>
    <t>Maso</t>
  </si>
  <si>
    <t>Hlavina</t>
  </si>
  <si>
    <t>Ovocie</t>
  </si>
  <si>
    <t>Sladke</t>
  </si>
  <si>
    <t>Nosal</t>
  </si>
  <si>
    <t>Mineralky</t>
  </si>
  <si>
    <t>Chlieb</t>
  </si>
  <si>
    <t>Tabuľka Predajcov</t>
  </si>
  <si>
    <t>Kritérium</t>
  </si>
  <si>
    <t>Názov lode</t>
  </si>
  <si>
    <t>Krajina</t>
  </si>
  <si>
    <t xml:space="preserve">Rok spustenia na vodu </t>
  </si>
  <si>
    <t>Rýchlosť v uzloch</t>
  </si>
  <si>
    <t>Akagi</t>
  </si>
  <si>
    <t xml:space="preserve">lietadlová </t>
  </si>
  <si>
    <t>Japonsko</t>
  </si>
  <si>
    <t>Devonshiree</t>
  </si>
  <si>
    <t>torpédoborec</t>
  </si>
  <si>
    <t>Británia</t>
  </si>
  <si>
    <t>Fuso Maru</t>
  </si>
  <si>
    <t>osobná</t>
  </si>
  <si>
    <t>Gambier Bay</t>
  </si>
  <si>
    <t>USA</t>
  </si>
  <si>
    <t>Giuseppe la Masa</t>
  </si>
  <si>
    <t>Taliansko</t>
  </si>
  <si>
    <t>Hanoverian</t>
  </si>
  <si>
    <t>Hermes</t>
  </si>
  <si>
    <t>Napoli</t>
  </si>
  <si>
    <t>bitevná</t>
  </si>
  <si>
    <t>Vanguard</t>
  </si>
  <si>
    <t>Washington</t>
  </si>
  <si>
    <t>Tabuľka Lodí</t>
  </si>
  <si>
    <t>Kritérium 4</t>
  </si>
  <si>
    <t>&gt;5</t>
  </si>
  <si>
    <t>&lt;14</t>
  </si>
  <si>
    <t>&lt;15</t>
  </si>
  <si>
    <t>&lt;10</t>
  </si>
  <si>
    <t>&gt;1200</t>
  </si>
  <si>
    <t>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</si>
</sst>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€&quot;"/>
    <numFmt numFmtId="165" formatCode="d/m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 CE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530B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10" fillId="0" borderId="0"/>
  </cellStyleXfs>
  <cellXfs count="16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3" xfId="0" applyNumberFormat="1" applyBorder="1"/>
    <xf numFmtId="0" fontId="0" fillId="0" borderId="14" xfId="0" applyBorder="1"/>
    <xf numFmtId="0" fontId="0" fillId="0" borderId="10" xfId="0" applyBorder="1"/>
    <xf numFmtId="0" fontId="0" fillId="0" borderId="12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4" fontId="0" fillId="0" borderId="9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0" fontId="0" fillId="0" borderId="24" xfId="0" applyBorder="1"/>
    <xf numFmtId="0" fontId="0" fillId="0" borderId="25" xfId="0" applyBorder="1"/>
    <xf numFmtId="164" fontId="0" fillId="0" borderId="25" xfId="0" applyNumberFormat="1" applyBorder="1"/>
    <xf numFmtId="0" fontId="1" fillId="0" borderId="26" xfId="0" applyFont="1" applyBorder="1" applyAlignment="1">
      <alignment horizontal="center"/>
    </xf>
    <xf numFmtId="164" fontId="0" fillId="0" borderId="15" xfId="0" applyNumberFormat="1" applyBorder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0" borderId="10" xfId="0" applyNumberFormat="1" applyBorder="1"/>
    <xf numFmtId="0" fontId="0" fillId="2" borderId="11" xfId="0" applyFill="1" applyBorder="1"/>
    <xf numFmtId="0" fontId="0" fillId="4" borderId="11" xfId="0" applyFill="1" applyBorder="1"/>
    <xf numFmtId="0" fontId="0" fillId="3" borderId="11" xfId="0" applyFill="1" applyBorder="1"/>
    <xf numFmtId="0" fontId="0" fillId="6" borderId="11" xfId="0" applyFill="1" applyBorder="1"/>
    <xf numFmtId="164" fontId="0" fillId="5" borderId="11" xfId="0" applyNumberFormat="1" applyFill="1" applyBorder="1"/>
    <xf numFmtId="164" fontId="0" fillId="0" borderId="12" xfId="0" applyNumberFormat="1" applyBorder="1"/>
    <xf numFmtId="164" fontId="0" fillId="5" borderId="14" xfId="0" applyNumberFormat="1" applyFill="1" applyBorder="1"/>
    <xf numFmtId="164" fontId="0" fillId="0" borderId="24" xfId="0" applyNumberFormat="1" applyBorder="1"/>
    <xf numFmtId="0" fontId="0" fillId="2" borderId="15" xfId="0" applyFill="1" applyBorder="1"/>
    <xf numFmtId="0" fontId="0" fillId="0" borderId="13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9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3" xfId="0" applyFont="1" applyBorder="1"/>
    <xf numFmtId="0" fontId="1" fillId="0" borderId="14" xfId="0" applyFont="1" applyBorder="1"/>
    <xf numFmtId="0" fontId="4" fillId="0" borderId="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top" wrapText="1"/>
    </xf>
    <xf numFmtId="0" fontId="4" fillId="0" borderId="14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23" xfId="0" applyBorder="1"/>
    <xf numFmtId="0" fontId="0" fillId="0" borderId="4" xfId="0" applyBorder="1"/>
    <xf numFmtId="0" fontId="0" fillId="0" borderId="6" xfId="0" applyBorder="1"/>
    <xf numFmtId="0" fontId="0" fillId="0" borderId="42" xfId="0" applyBorder="1"/>
    <xf numFmtId="0" fontId="0" fillId="0" borderId="43" xfId="0" applyBorder="1"/>
    <xf numFmtId="2" fontId="0" fillId="0" borderId="41" xfId="0" applyNumberFormat="1" applyBorder="1"/>
    <xf numFmtId="0" fontId="8" fillId="0" borderId="1" xfId="1" applyBorder="1"/>
    <xf numFmtId="0" fontId="8" fillId="0" borderId="10" xfId="1" applyBorder="1"/>
    <xf numFmtId="0" fontId="8" fillId="0" borderId="11" xfId="1" applyBorder="1"/>
    <xf numFmtId="0" fontId="8" fillId="0" borderId="12" xfId="1" applyBorder="1"/>
    <xf numFmtId="0" fontId="8" fillId="0" borderId="13" xfId="1" applyBorder="1"/>
    <xf numFmtId="0" fontId="8" fillId="0" borderId="14" xfId="1" applyBorder="1"/>
    <xf numFmtId="0" fontId="8" fillId="0" borderId="24" xfId="1" applyBorder="1"/>
    <xf numFmtId="0" fontId="8" fillId="0" borderId="25" xfId="1" applyBorder="1"/>
    <xf numFmtId="0" fontId="8" fillId="0" borderId="15" xfId="1" applyBorder="1"/>
    <xf numFmtId="0" fontId="9" fillId="0" borderId="2" xfId="1" applyFont="1" applyBorder="1" applyAlignment="1">
      <alignment horizontal="center"/>
    </xf>
    <xf numFmtId="0" fontId="9" fillId="0" borderId="26" xfId="1" applyFont="1" applyBorder="1" applyAlignment="1">
      <alignment horizontal="center"/>
    </xf>
    <xf numFmtId="0" fontId="9" fillId="0" borderId="3" xfId="1" applyFont="1" applyBorder="1" applyAlignment="1">
      <alignment horizontal="center"/>
    </xf>
    <xf numFmtId="0" fontId="4" fillId="0" borderId="1" xfId="2" applyFont="1" applyBorder="1"/>
    <xf numFmtId="0" fontId="4" fillId="0" borderId="1" xfId="2" applyFont="1" applyBorder="1" applyAlignment="1">
      <alignment horizontal="center"/>
    </xf>
    <xf numFmtId="0" fontId="4" fillId="0" borderId="7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/>
    </xf>
    <xf numFmtId="0" fontId="4" fillId="0" borderId="9" xfId="2" applyFont="1" applyBorder="1" applyAlignment="1">
      <alignment horizontal="center"/>
    </xf>
    <xf numFmtId="0" fontId="4" fillId="0" borderId="10" xfId="2" applyFont="1" applyBorder="1"/>
    <xf numFmtId="0" fontId="4" fillId="0" borderId="11" xfId="2" applyFont="1" applyBorder="1" applyAlignment="1">
      <alignment horizontal="center"/>
    </xf>
    <xf numFmtId="0" fontId="4" fillId="0" borderId="12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5" fillId="0" borderId="2" xfId="2" applyFont="1" applyBorder="1" applyAlignment="1">
      <alignment horizontal="center" vertical="center" wrapText="1"/>
    </xf>
    <xf numFmtId="0" fontId="5" fillId="0" borderId="26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</cellXfs>
  <cellStyles count="3">
    <cellStyle name="Normálna" xfId="0" builtinId="0"/>
    <cellStyle name="normálne 3" xfId="1" xr:uid="{6659E0E1-1C05-4D25-BA62-AF4268234B8A}"/>
    <cellStyle name="normálne 4" xfId="2" xr:uid="{1FB0C27A-C662-4686-9EDD-8419B2A960F0}"/>
  </cellStyles>
  <dxfs count="7">
    <dxf>
      <fill>
        <patternFill>
          <bgColor rgb="FF00B0F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6600"/>
      <color rgb="FFF55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24</xdr:row>
      <xdr:rowOff>76200</xdr:rowOff>
    </xdr:from>
    <xdr:to>
      <xdr:col>10</xdr:col>
      <xdr:colOff>558800</xdr:colOff>
      <xdr:row>29</xdr:row>
      <xdr:rowOff>6350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85AED5FE-BF56-4A15-8487-B5A633656842}"/>
            </a:ext>
          </a:extLst>
        </xdr:cNvPr>
        <xdr:cNvSpPr txBox="1"/>
      </xdr:nvSpPr>
      <xdr:spPr>
        <a:xfrm>
          <a:off x="3206750" y="4521200"/>
          <a:ext cx="2825750" cy="850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Vyplňte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Tabuľky 1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 základe ID konkrétnej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Tabuľky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Tabuľky Obchodníka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Použite funkciu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15</xdr:row>
      <xdr:rowOff>88900</xdr:rowOff>
    </xdr:from>
    <xdr:to>
      <xdr:col>12</xdr:col>
      <xdr:colOff>850900</xdr:colOff>
      <xdr:row>21</xdr:row>
      <xdr:rowOff>177800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5291F782-9C2A-4D59-A9AC-F801AAEA7157}"/>
            </a:ext>
          </a:extLst>
        </xdr:cNvPr>
        <xdr:cNvSpPr txBox="1"/>
      </xdr:nvSpPr>
      <xdr:spPr>
        <a:xfrm>
          <a:off x="4559300" y="2882900"/>
          <a:ext cx="3962400" cy="11938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Vyp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lňte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Technologickú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Tabuľku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pomocou informácií z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Pomocnej Tabuľky 1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Použite funkciu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Výber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Poznámky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 byť približný, teda nemusí presne odpovedať danej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Nezabudnite farebne vyplniť riadky v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Technologickej Tabuľke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tak ako je to zadané v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Pomocnej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Tabuľke 2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358588</xdr:colOff>
      <xdr:row>1</xdr:row>
      <xdr:rowOff>56030</xdr:rowOff>
    </xdr:from>
    <xdr:to>
      <xdr:col>19</xdr:col>
      <xdr:colOff>515470</xdr:colOff>
      <xdr:row>11</xdr:row>
      <xdr:rowOff>134470</xdr:rowOff>
    </xdr:to>
    <xdr:sp macro="" textlink="">
      <xdr:nvSpPr>
        <xdr:cNvPr id="3" name="BlokTextu 1">
          <a:extLst>
            <a:ext uri="{FF2B5EF4-FFF2-40B4-BE49-F238E27FC236}">
              <a16:creationId xmlns:a16="http://schemas.microsoft.com/office/drawing/2014/main" id="{8BFAA107-9E74-47CF-8FAA-53A3AB9225B6}"/>
            </a:ext>
          </a:extLst>
        </xdr:cNvPr>
        <xdr:cNvSpPr txBox="1"/>
      </xdr:nvSpPr>
      <xdr:spPr>
        <a:xfrm>
          <a:off x="10298455" y="259230"/>
          <a:ext cx="4220882" cy="209350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Vyp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lňte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Výslednú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Tabuľku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pomocou informácií z Tabuliek v hárkoch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VLOOKUP3.1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VLOOKUP3.2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Nemente poradie ID pri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Priezvisku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! Použite funkciu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VLOOKUP()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Vek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 zaokrúhlený priemer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Meno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Priezvisko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Národnosť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 zaokrúhlený priemer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pre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Meno 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Priezvisk</a:t>
          </a:r>
          <a:r>
            <a:rPr lang="sk-SK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zväčšený (plus) o 10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Chybu v sekcii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Pohlavie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riešte pomocou funkcie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IFERROR()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pričom výstupom v prípade chyby bude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Muž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Riadky, ktoré obsahú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Ženy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majú byť vyplnené</a:t>
          </a:r>
          <a:r>
            <a:rPr lang="sk-SK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červenou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farbou a riadky, ktoré obsahujú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Mužov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majú byť vyplnené</a:t>
          </a:r>
          <a:r>
            <a:rPr lang="sk-SK" sz="1100" baseline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 modrou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farbou.</a:t>
          </a:r>
          <a:endParaRPr lang="en-GB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>
              <a:effectLst/>
            </a:rPr>
            <a:t> </a:t>
          </a:r>
          <a:endParaRPr lang="en-GB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14</xdr:row>
      <xdr:rowOff>104775</xdr:rowOff>
    </xdr:from>
    <xdr:to>
      <xdr:col>17</xdr:col>
      <xdr:colOff>117475</xdr:colOff>
      <xdr:row>23</xdr:row>
      <xdr:rowOff>130175</xdr:rowOff>
    </xdr:to>
    <xdr:sp macro="" textlink="">
      <xdr:nvSpPr>
        <xdr:cNvPr id="3" name="BlokTextu 1">
          <a:extLst>
            <a:ext uri="{FF2B5EF4-FFF2-40B4-BE49-F238E27FC236}">
              <a16:creationId xmlns:a16="http://schemas.microsoft.com/office/drawing/2014/main" id="{1DC064AB-8EA0-4DA7-92C7-172AAEC76C30}"/>
            </a:ext>
          </a:extLst>
        </xdr:cNvPr>
        <xdr:cNvSpPr txBox="1"/>
      </xdr:nvSpPr>
      <xdr:spPr>
        <a:xfrm>
          <a:off x="5057775" y="3419475"/>
          <a:ext cx="3070225" cy="22066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počítajte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Malú Násobilku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pomocou jedného vzorca. Vypočítajte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Príklady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najprv použitím adries a následne pomocou funkcie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INDEX()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Vytvorte okraje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Malej Násobilky (Match)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pomocou funkcie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MATCH()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pričom máte vychádzať z predchádzajúcej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Malej Násobilky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Vypočítajte hodnoty v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Malej Násobilke (Match)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pričom ak jeden alebo druhý okraj nebudú zadané, tak sa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má vypísať prázdny reťazec (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""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inak rovnaká rovnica ako v predchádzajúcej tabuľke (s novými adresami!)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50801</xdr:rowOff>
    </xdr:from>
    <xdr:to>
      <xdr:col>16</xdr:col>
      <xdr:colOff>203200</xdr:colOff>
      <xdr:row>11</xdr:row>
      <xdr:rowOff>12700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50FD5CFF-CFAC-4A0A-9D4F-EBC5FD7CE3D9}"/>
            </a:ext>
          </a:extLst>
        </xdr:cNvPr>
        <xdr:cNvSpPr txBox="1"/>
      </xdr:nvSpPr>
      <xdr:spPr>
        <a:xfrm>
          <a:off x="4229100" y="241301"/>
          <a:ext cx="3803650" cy="180974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Vyplňte tabuľku pomocou funkcie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CHOOSE()</a:t>
          </a:r>
          <a:r>
            <a:rPr lang="sk-SK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Deň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Pondelok(1) - Nedela(7)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Mesiac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Január(1) - December(12)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Pohlavie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Žena(1) a Muž(2)</a:t>
          </a:r>
        </a:p>
        <a:p>
          <a:pPr lvl="0"/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Mená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Anna(1), Tereza(2), Olga(3), Tibor(4), Igor(5) a Marián(6)</a:t>
          </a:r>
          <a:b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Čísla v zátvorke predstavujú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konkrétnej skupiny. Jednotlivé riadky  tabuľky farebne vyplňte podľa dní, to znamená, že každý deň inou farbou.</a:t>
          </a:r>
          <a:endParaRPr lang="en-GB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1</xdr:row>
      <xdr:rowOff>0</xdr:rowOff>
    </xdr:from>
    <xdr:to>
      <xdr:col>13</xdr:col>
      <xdr:colOff>127000</xdr:colOff>
      <xdr:row>8</xdr:row>
      <xdr:rowOff>142875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0899B329-3B85-4584-A979-ACB9593183AA}"/>
            </a:ext>
          </a:extLst>
        </xdr:cNvPr>
        <xdr:cNvSpPr txBox="1"/>
      </xdr:nvSpPr>
      <xdr:spPr>
        <a:xfrm>
          <a:off x="4429125" y="200025"/>
          <a:ext cx="3803650" cy="14859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Vytvorte </a:t>
          </a:r>
          <a:r>
            <a:rPr lang="sk-SK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tri kritériá </a:t>
          </a: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nasledujúcej databáze:</a:t>
          </a:r>
          <a:b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Jabloň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alebo Hru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ška</a:t>
          </a: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Hru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ška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Výška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5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Vek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14 a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Úroda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15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Jablo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ň alebo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Vek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 1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alebo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Úroda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&lt; 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</a:t>
          </a:r>
          <a:endParaRPr lang="sk-SK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 každé kritérium vypočítajte počet buniek (použite napríklad pole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"Vek"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ktoré spĺňajú dané kritérium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uve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ďte výsledok pod dané kritérium. Použite funkciu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DCOUNT()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0</xdr:rowOff>
    </xdr:from>
    <xdr:to>
      <xdr:col>10</xdr:col>
      <xdr:colOff>19050</xdr:colOff>
      <xdr:row>4</xdr:row>
      <xdr:rowOff>76200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622C14C4-EABA-4DE0-AE3F-D13AE595A971}"/>
            </a:ext>
          </a:extLst>
        </xdr:cNvPr>
        <xdr:cNvSpPr txBox="1"/>
      </xdr:nvSpPr>
      <xdr:spPr>
        <a:xfrm>
          <a:off x="3600450" y="200025"/>
          <a:ext cx="2514600" cy="666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Vypočítajte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priemer v stĺpci Hodnota, kde v stĺpci Kusov je hodnota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1200</a:t>
          </a:r>
          <a:endParaRPr lang="sk-SK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14</xdr:row>
      <xdr:rowOff>9525</xdr:rowOff>
    </xdr:from>
    <xdr:to>
      <xdr:col>6</xdr:col>
      <xdr:colOff>28575</xdr:colOff>
      <xdr:row>21</xdr:row>
      <xdr:rowOff>9525</xdr:rowOff>
    </xdr:to>
    <xdr:sp macro="" textlink="">
      <xdr:nvSpPr>
        <xdr:cNvPr id="2" name="BlokTextu 1">
          <a:extLst>
            <a:ext uri="{FF2B5EF4-FFF2-40B4-BE49-F238E27FC236}">
              <a16:creationId xmlns:a16="http://schemas.microsoft.com/office/drawing/2014/main" id="{3DA736A1-1AFC-48DF-82D8-311F945A2FFB}"/>
            </a:ext>
          </a:extLst>
        </xdr:cNvPr>
        <xdr:cNvSpPr txBox="1"/>
      </xdr:nvSpPr>
      <xdr:spPr>
        <a:xfrm>
          <a:off x="495300" y="3067050"/>
          <a:ext cx="4019550" cy="13335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lvl="0"/>
          <a:r>
            <a:rPr lang="sk-SK" sz="1100" b="1">
              <a:solidFill>
                <a:srgbClr val="FF0000"/>
              </a:solidFill>
              <a:latin typeface="+mn-lt"/>
              <a:ea typeface="+mn-ea"/>
              <a:cs typeface="+mn-cs"/>
            </a:rPr>
            <a:t>Zadanie</a:t>
          </a: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koľko lodí bolo vyrobených v Británii,</a:t>
          </a: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priemernú rýchlosť lietadlových lodí,</a:t>
          </a: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 ktorom roku bola spustená na vodu najstaršia japonská loď,</a:t>
          </a: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aká je rýchlosť najpomalšej bitevnej lode.</a:t>
          </a:r>
        </a:p>
        <a:p>
          <a:pPr lvl="0"/>
          <a:endParaRPr lang="sk-SK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Pri výpočte použite databázové funkcie (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DCOUNT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sk-SK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DMIN</a:t>
          </a:r>
          <a:r>
            <a:rPr lang="sk-S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...)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03"/>
  <sheetViews>
    <sheetView workbookViewId="0">
      <selection activeCell="K179" sqref="K179"/>
    </sheetView>
  </sheetViews>
  <sheetFormatPr baseColWidth="10" defaultColWidth="8.83203125" defaultRowHeight="15"/>
  <cols>
    <col min="2" max="2" width="3.83203125" style="2" bestFit="1" customWidth="1"/>
    <col min="3" max="3" width="12.5" customWidth="1"/>
    <col min="4" max="4" width="8.33203125" bestFit="1" customWidth="1"/>
    <col min="5" max="5" width="6" bestFit="1" customWidth="1"/>
    <col min="8" max="8" width="3.83203125" bestFit="1" customWidth="1"/>
    <col min="9" max="9" width="10.83203125" bestFit="1" customWidth="1"/>
    <col min="12" max="12" width="3.83203125" bestFit="1" customWidth="1"/>
    <col min="13" max="13" width="8.33203125" bestFit="1" customWidth="1"/>
    <col min="16" max="16" width="4" bestFit="1" customWidth="1"/>
    <col min="17" max="17" width="6" bestFit="1" customWidth="1"/>
    <col min="20" max="20" width="3.83203125" bestFit="1" customWidth="1"/>
    <col min="21" max="21" width="9.5" bestFit="1" customWidth="1"/>
    <col min="22" max="22" width="8.33203125" bestFit="1" customWidth="1"/>
    <col min="23" max="23" width="6" bestFit="1" customWidth="1"/>
  </cols>
  <sheetData>
    <row r="1" spans="2:23" ht="16" thickBot="1"/>
    <row r="2" spans="2:23" ht="16" thickBot="1">
      <c r="B2" s="137" t="s">
        <v>13</v>
      </c>
      <c r="C2" s="138"/>
      <c r="D2" s="138"/>
      <c r="E2" s="139"/>
      <c r="H2" s="140" t="s">
        <v>14</v>
      </c>
      <c r="I2" s="141"/>
      <c r="J2" s="7"/>
      <c r="K2" s="7"/>
      <c r="L2" s="140" t="s">
        <v>15</v>
      </c>
      <c r="M2" s="141"/>
      <c r="P2" s="140" t="s">
        <v>16</v>
      </c>
      <c r="Q2" s="141"/>
      <c r="T2" s="137" t="s">
        <v>17</v>
      </c>
      <c r="U2" s="138"/>
      <c r="V2" s="138"/>
      <c r="W2" s="139"/>
    </row>
    <row r="3" spans="2:23" ht="16" thickBot="1">
      <c r="B3" s="26" t="s">
        <v>0</v>
      </c>
      <c r="C3" s="27" t="s">
        <v>1</v>
      </c>
      <c r="D3" s="27" t="s">
        <v>11</v>
      </c>
      <c r="E3" s="28" t="s">
        <v>12</v>
      </c>
      <c r="H3" s="21" t="s">
        <v>0</v>
      </c>
      <c r="I3" s="22" t="s">
        <v>1</v>
      </c>
      <c r="J3" s="6"/>
      <c r="K3" s="6"/>
      <c r="L3" s="21" t="s">
        <v>0</v>
      </c>
      <c r="M3" s="5" t="s">
        <v>11</v>
      </c>
      <c r="P3" s="29" t="s">
        <v>0</v>
      </c>
      <c r="Q3" s="28" t="s">
        <v>12</v>
      </c>
      <c r="T3" s="26" t="s">
        <v>0</v>
      </c>
      <c r="U3" s="27" t="s">
        <v>1</v>
      </c>
      <c r="V3" s="27" t="s">
        <v>11</v>
      </c>
      <c r="W3" s="28" t="s">
        <v>12</v>
      </c>
    </row>
    <row r="4" spans="2:23">
      <c r="B4" s="8">
        <v>1</v>
      </c>
      <c r="C4" s="9" t="s">
        <v>4</v>
      </c>
      <c r="D4" s="10">
        <v>63263</v>
      </c>
      <c r="E4" s="11">
        <v>20</v>
      </c>
      <c r="H4" s="24">
        <v>94</v>
      </c>
      <c r="I4" s="11"/>
      <c r="L4" s="24">
        <v>19</v>
      </c>
      <c r="M4" s="30"/>
      <c r="P4" s="24">
        <v>65</v>
      </c>
      <c r="Q4" s="11"/>
      <c r="T4" s="24">
        <v>90</v>
      </c>
      <c r="U4" s="9"/>
      <c r="V4" s="10"/>
      <c r="W4" s="11"/>
    </row>
    <row r="5" spans="2:23">
      <c r="B5" s="12">
        <v>2</v>
      </c>
      <c r="C5" s="3" t="s">
        <v>2</v>
      </c>
      <c r="D5" s="4">
        <v>26669</v>
      </c>
      <c r="E5" s="13">
        <v>42</v>
      </c>
      <c r="H5" s="18">
        <v>80</v>
      </c>
      <c r="I5" s="20"/>
      <c r="L5" s="18">
        <v>151</v>
      </c>
      <c r="M5" s="31"/>
      <c r="P5" s="18">
        <v>101</v>
      </c>
      <c r="Q5" s="13"/>
      <c r="T5" s="18">
        <v>193</v>
      </c>
      <c r="U5" s="3"/>
      <c r="V5" s="4"/>
      <c r="W5" s="13"/>
    </row>
    <row r="6" spans="2:23">
      <c r="B6" s="12">
        <v>3</v>
      </c>
      <c r="C6" s="3" t="s">
        <v>3</v>
      </c>
      <c r="D6" s="4">
        <v>31482</v>
      </c>
      <c r="E6" s="13">
        <v>13</v>
      </c>
      <c r="H6" s="18">
        <v>160</v>
      </c>
      <c r="I6" s="20"/>
      <c r="L6" s="18">
        <v>113</v>
      </c>
      <c r="M6" s="31"/>
      <c r="P6" s="18">
        <v>179</v>
      </c>
      <c r="Q6" s="13"/>
      <c r="T6" s="18">
        <v>56</v>
      </c>
      <c r="U6" s="3"/>
      <c r="V6" s="4"/>
      <c r="W6" s="13"/>
    </row>
    <row r="7" spans="2:23">
      <c r="B7" s="12">
        <v>4</v>
      </c>
      <c r="C7" s="3" t="s">
        <v>5</v>
      </c>
      <c r="D7" s="4">
        <v>19041</v>
      </c>
      <c r="E7" s="13">
        <v>2</v>
      </c>
      <c r="H7" s="18">
        <v>47</v>
      </c>
      <c r="I7" s="20"/>
      <c r="L7" s="18">
        <v>40</v>
      </c>
      <c r="M7" s="31"/>
      <c r="P7" s="18">
        <v>64</v>
      </c>
      <c r="Q7" s="13"/>
      <c r="T7" s="18">
        <v>156</v>
      </c>
      <c r="U7" s="3"/>
      <c r="V7" s="4"/>
      <c r="W7" s="13"/>
    </row>
    <row r="8" spans="2:23">
      <c r="B8" s="12">
        <v>5</v>
      </c>
      <c r="C8" s="3" t="s">
        <v>6</v>
      </c>
      <c r="D8" s="4">
        <v>70854</v>
      </c>
      <c r="E8" s="13">
        <v>34</v>
      </c>
      <c r="H8" s="18">
        <v>32</v>
      </c>
      <c r="I8" s="20"/>
      <c r="L8" s="18">
        <v>104</v>
      </c>
      <c r="M8" s="31"/>
      <c r="P8" s="18">
        <v>134</v>
      </c>
      <c r="Q8" s="13"/>
      <c r="T8" s="18">
        <v>27</v>
      </c>
      <c r="U8" s="3"/>
      <c r="V8" s="4"/>
      <c r="W8" s="13"/>
    </row>
    <row r="9" spans="2:23">
      <c r="B9" s="12">
        <v>6</v>
      </c>
      <c r="C9" s="3" t="s">
        <v>7</v>
      </c>
      <c r="D9" s="4">
        <v>50558</v>
      </c>
      <c r="E9" s="13">
        <v>45</v>
      </c>
      <c r="H9" s="18">
        <v>178</v>
      </c>
      <c r="I9" s="20"/>
      <c r="L9" s="18">
        <v>67</v>
      </c>
      <c r="M9" s="31"/>
      <c r="P9" s="18">
        <v>72</v>
      </c>
      <c r="Q9" s="13"/>
      <c r="T9" s="18">
        <v>187</v>
      </c>
      <c r="U9" s="3"/>
      <c r="V9" s="4"/>
      <c r="W9" s="13"/>
    </row>
    <row r="10" spans="2:23">
      <c r="B10" s="12">
        <v>7</v>
      </c>
      <c r="C10" s="3" t="s">
        <v>8</v>
      </c>
      <c r="D10" s="4">
        <v>66427</v>
      </c>
      <c r="E10" s="13">
        <v>34</v>
      </c>
      <c r="H10" s="18">
        <v>146</v>
      </c>
      <c r="I10" s="20"/>
      <c r="L10" s="18">
        <v>47</v>
      </c>
      <c r="M10" s="31"/>
      <c r="P10" s="18">
        <v>185</v>
      </c>
      <c r="Q10" s="13"/>
      <c r="T10" s="18">
        <v>82</v>
      </c>
      <c r="U10" s="3"/>
      <c r="V10" s="4"/>
      <c r="W10" s="13"/>
    </row>
    <row r="11" spans="2:23">
      <c r="B11" s="12">
        <v>8</v>
      </c>
      <c r="C11" s="3" t="s">
        <v>9</v>
      </c>
      <c r="D11" s="4">
        <v>11488</v>
      </c>
      <c r="E11" s="13">
        <v>99</v>
      </c>
      <c r="H11" s="18">
        <v>61</v>
      </c>
      <c r="I11" s="20"/>
      <c r="L11" s="18">
        <v>88</v>
      </c>
      <c r="M11" s="31"/>
      <c r="P11" s="18">
        <v>184</v>
      </c>
      <c r="Q11" s="13"/>
      <c r="T11" s="18">
        <v>54</v>
      </c>
      <c r="U11" s="3"/>
      <c r="V11" s="4"/>
      <c r="W11" s="13"/>
    </row>
    <row r="12" spans="2:23">
      <c r="B12" s="12">
        <v>9</v>
      </c>
      <c r="C12" s="3" t="s">
        <v>10</v>
      </c>
      <c r="D12" s="4">
        <v>90033</v>
      </c>
      <c r="E12" s="13">
        <v>25</v>
      </c>
      <c r="H12" s="18">
        <v>16</v>
      </c>
      <c r="I12" s="20"/>
      <c r="L12" s="18">
        <v>114</v>
      </c>
      <c r="M12" s="31"/>
      <c r="P12" s="18">
        <v>195</v>
      </c>
      <c r="Q12" s="13"/>
      <c r="T12" s="18">
        <v>65</v>
      </c>
      <c r="U12" s="3"/>
      <c r="V12" s="4"/>
      <c r="W12" s="13"/>
    </row>
    <row r="13" spans="2:23">
      <c r="B13" s="12">
        <v>10</v>
      </c>
      <c r="C13" s="3" t="s">
        <v>4</v>
      </c>
      <c r="D13" s="4">
        <v>75864</v>
      </c>
      <c r="E13" s="13">
        <v>53</v>
      </c>
      <c r="H13" s="18">
        <v>3</v>
      </c>
      <c r="I13" s="20"/>
      <c r="L13" s="18">
        <v>52</v>
      </c>
      <c r="M13" s="31"/>
      <c r="P13" s="18">
        <v>128</v>
      </c>
      <c r="Q13" s="13"/>
      <c r="T13" s="18">
        <v>126</v>
      </c>
      <c r="U13" s="3"/>
      <c r="V13" s="4"/>
      <c r="W13" s="13"/>
    </row>
    <row r="14" spans="2:23">
      <c r="B14" s="12">
        <v>11</v>
      </c>
      <c r="C14" s="3" t="s">
        <v>2</v>
      </c>
      <c r="D14" s="4">
        <v>12576</v>
      </c>
      <c r="E14" s="13">
        <v>12</v>
      </c>
      <c r="H14" s="18">
        <v>135</v>
      </c>
      <c r="I14" s="20"/>
      <c r="L14" s="18">
        <v>149</v>
      </c>
      <c r="M14" s="31"/>
      <c r="P14" s="18">
        <v>19</v>
      </c>
      <c r="Q14" s="13"/>
      <c r="T14" s="18">
        <v>51</v>
      </c>
      <c r="U14" s="3"/>
      <c r="V14" s="4"/>
      <c r="W14" s="13"/>
    </row>
    <row r="15" spans="2:23">
      <c r="B15" s="12">
        <v>12</v>
      </c>
      <c r="C15" s="3" t="s">
        <v>3</v>
      </c>
      <c r="D15" s="4">
        <v>27011</v>
      </c>
      <c r="E15" s="13">
        <v>77</v>
      </c>
      <c r="H15" s="18">
        <v>55</v>
      </c>
      <c r="I15" s="20"/>
      <c r="L15" s="18">
        <v>187</v>
      </c>
      <c r="M15" s="31"/>
      <c r="P15" s="18">
        <v>95</v>
      </c>
      <c r="Q15" s="13"/>
      <c r="T15" s="18">
        <v>133</v>
      </c>
      <c r="U15" s="3"/>
      <c r="V15" s="4"/>
      <c r="W15" s="13"/>
    </row>
    <row r="16" spans="2:23">
      <c r="B16" s="12">
        <v>13</v>
      </c>
      <c r="C16" s="3" t="s">
        <v>5</v>
      </c>
      <c r="D16" s="4">
        <v>658</v>
      </c>
      <c r="E16" s="13">
        <v>0</v>
      </c>
      <c r="H16" s="18">
        <v>176</v>
      </c>
      <c r="I16" s="20"/>
      <c r="L16" s="18">
        <v>36</v>
      </c>
      <c r="M16" s="31"/>
      <c r="P16" s="18">
        <v>196</v>
      </c>
      <c r="Q16" s="13"/>
      <c r="T16" s="18">
        <v>141</v>
      </c>
      <c r="U16" s="3"/>
      <c r="V16" s="4"/>
      <c r="W16" s="13"/>
    </row>
    <row r="17" spans="2:23">
      <c r="B17" s="12">
        <v>14</v>
      </c>
      <c r="C17" s="3" t="s">
        <v>6</v>
      </c>
      <c r="D17" s="4">
        <v>69045</v>
      </c>
      <c r="E17" s="13">
        <v>97</v>
      </c>
      <c r="H17" s="18">
        <v>172</v>
      </c>
      <c r="I17" s="20"/>
      <c r="L17" s="18">
        <v>141</v>
      </c>
      <c r="M17" s="31"/>
      <c r="P17" s="18">
        <v>89</v>
      </c>
      <c r="Q17" s="13"/>
      <c r="T17" s="18">
        <v>61</v>
      </c>
      <c r="U17" s="3"/>
      <c r="V17" s="4"/>
      <c r="W17" s="13"/>
    </row>
    <row r="18" spans="2:23">
      <c r="B18" s="12">
        <v>15</v>
      </c>
      <c r="C18" s="3" t="s">
        <v>7</v>
      </c>
      <c r="D18" s="4">
        <v>8274</v>
      </c>
      <c r="E18" s="13">
        <v>16</v>
      </c>
      <c r="H18" s="18">
        <v>28</v>
      </c>
      <c r="I18" s="20"/>
      <c r="L18" s="18">
        <v>87</v>
      </c>
      <c r="M18" s="31"/>
      <c r="P18" s="18">
        <v>124</v>
      </c>
      <c r="Q18" s="13"/>
      <c r="T18" s="18">
        <v>99</v>
      </c>
      <c r="U18" s="3"/>
      <c r="V18" s="4"/>
      <c r="W18" s="13"/>
    </row>
    <row r="19" spans="2:23">
      <c r="B19" s="12">
        <v>16</v>
      </c>
      <c r="C19" s="3" t="s">
        <v>8</v>
      </c>
      <c r="D19" s="4">
        <v>21298</v>
      </c>
      <c r="E19" s="13">
        <v>21</v>
      </c>
      <c r="H19" s="18">
        <v>101</v>
      </c>
      <c r="I19" s="20"/>
      <c r="L19" s="18">
        <v>35</v>
      </c>
      <c r="M19" s="31"/>
      <c r="P19" s="18">
        <v>103</v>
      </c>
      <c r="Q19" s="13"/>
      <c r="T19" s="18">
        <v>43</v>
      </c>
      <c r="U19" s="3"/>
      <c r="V19" s="4"/>
      <c r="W19" s="13"/>
    </row>
    <row r="20" spans="2:23">
      <c r="B20" s="12">
        <v>17</v>
      </c>
      <c r="C20" s="3" t="s">
        <v>9</v>
      </c>
      <c r="D20" s="4">
        <v>30710</v>
      </c>
      <c r="E20" s="13">
        <v>1</v>
      </c>
      <c r="H20" s="18">
        <v>99</v>
      </c>
      <c r="I20" s="20"/>
      <c r="L20" s="18">
        <v>181</v>
      </c>
      <c r="M20" s="31"/>
      <c r="P20" s="18">
        <v>157</v>
      </c>
      <c r="Q20" s="13"/>
      <c r="T20" s="18">
        <v>62</v>
      </c>
      <c r="U20" s="3"/>
      <c r="V20" s="4"/>
      <c r="W20" s="13"/>
    </row>
    <row r="21" spans="2:23">
      <c r="B21" s="12">
        <v>18</v>
      </c>
      <c r="C21" s="3" t="s">
        <v>10</v>
      </c>
      <c r="D21" s="4">
        <v>81779</v>
      </c>
      <c r="E21" s="13">
        <v>62</v>
      </c>
      <c r="H21" s="18">
        <v>120</v>
      </c>
      <c r="I21" s="20"/>
      <c r="L21" s="18">
        <v>167</v>
      </c>
      <c r="M21" s="31"/>
      <c r="P21" s="18">
        <v>64</v>
      </c>
      <c r="Q21" s="13"/>
      <c r="T21" s="18">
        <v>78</v>
      </c>
      <c r="U21" s="3"/>
      <c r="V21" s="4"/>
      <c r="W21" s="13"/>
    </row>
    <row r="22" spans="2:23">
      <c r="B22" s="12">
        <v>19</v>
      </c>
      <c r="C22" s="3" t="s">
        <v>4</v>
      </c>
      <c r="D22" s="4">
        <v>54858</v>
      </c>
      <c r="E22" s="13">
        <v>76</v>
      </c>
      <c r="H22" s="18">
        <v>24</v>
      </c>
      <c r="I22" s="20"/>
      <c r="L22" s="18">
        <v>106</v>
      </c>
      <c r="M22" s="31"/>
      <c r="P22" s="18">
        <v>112</v>
      </c>
      <c r="Q22" s="13"/>
      <c r="T22" s="18">
        <v>36</v>
      </c>
      <c r="U22" s="3"/>
      <c r="V22" s="4"/>
      <c r="W22" s="13"/>
    </row>
    <row r="23" spans="2:23" ht="16" thickBot="1">
      <c r="B23" s="12">
        <v>20</v>
      </c>
      <c r="C23" s="3" t="s">
        <v>2</v>
      </c>
      <c r="D23" s="4">
        <v>14952</v>
      </c>
      <c r="E23" s="13">
        <v>60</v>
      </c>
      <c r="H23" s="19">
        <v>95</v>
      </c>
      <c r="I23" s="25"/>
      <c r="L23" s="19">
        <v>182</v>
      </c>
      <c r="M23" s="32"/>
      <c r="P23" s="19">
        <v>169</v>
      </c>
      <c r="Q23" s="17"/>
      <c r="T23" s="19">
        <v>108</v>
      </c>
      <c r="U23" s="15"/>
      <c r="V23" s="16"/>
      <c r="W23" s="17"/>
    </row>
    <row r="24" spans="2:23">
      <c r="B24" s="12">
        <v>21</v>
      </c>
      <c r="C24" s="3" t="s">
        <v>3</v>
      </c>
      <c r="D24" s="4">
        <v>71692</v>
      </c>
      <c r="E24" s="13">
        <v>58</v>
      </c>
    </row>
    <row r="25" spans="2:23">
      <c r="B25" s="12">
        <v>22</v>
      </c>
      <c r="C25" s="3" t="s">
        <v>5</v>
      </c>
      <c r="D25" s="4">
        <v>70163</v>
      </c>
      <c r="E25" s="13">
        <v>77</v>
      </c>
    </row>
    <row r="26" spans="2:23">
      <c r="B26" s="12">
        <v>23</v>
      </c>
      <c r="C26" s="3" t="s">
        <v>6</v>
      </c>
      <c r="D26" s="4">
        <v>52902</v>
      </c>
      <c r="E26" s="13">
        <v>29</v>
      </c>
    </row>
    <row r="27" spans="2:23">
      <c r="B27" s="12">
        <v>24</v>
      </c>
      <c r="C27" s="3" t="s">
        <v>7</v>
      </c>
      <c r="D27" s="4">
        <v>85027</v>
      </c>
      <c r="E27" s="13">
        <v>76</v>
      </c>
    </row>
    <row r="28" spans="2:23">
      <c r="B28" s="12">
        <v>25</v>
      </c>
      <c r="C28" s="3" t="s">
        <v>8</v>
      </c>
      <c r="D28" s="4">
        <v>85347</v>
      </c>
      <c r="E28" s="13">
        <v>59</v>
      </c>
    </row>
    <row r="29" spans="2:23">
      <c r="B29" s="12">
        <v>26</v>
      </c>
      <c r="C29" s="3" t="s">
        <v>9</v>
      </c>
      <c r="D29" s="4">
        <v>99179</v>
      </c>
      <c r="E29" s="13">
        <v>36</v>
      </c>
    </row>
    <row r="30" spans="2:23">
      <c r="B30" s="12">
        <v>27</v>
      </c>
      <c r="C30" s="3" t="s">
        <v>10</v>
      </c>
      <c r="D30" s="4">
        <v>29460</v>
      </c>
      <c r="E30" s="13">
        <v>80</v>
      </c>
    </row>
    <row r="31" spans="2:23">
      <c r="B31" s="12">
        <v>28</v>
      </c>
      <c r="C31" s="3" t="s">
        <v>4</v>
      </c>
      <c r="D31" s="4">
        <v>43959</v>
      </c>
      <c r="E31" s="13">
        <v>41</v>
      </c>
    </row>
    <row r="32" spans="2:23">
      <c r="B32" s="12">
        <v>29</v>
      </c>
      <c r="C32" s="3" t="s">
        <v>2</v>
      </c>
      <c r="D32" s="4">
        <v>86569</v>
      </c>
      <c r="E32" s="13">
        <v>52</v>
      </c>
    </row>
    <row r="33" spans="2:5">
      <c r="B33" s="12">
        <v>30</v>
      </c>
      <c r="C33" s="3" t="s">
        <v>3</v>
      </c>
      <c r="D33" s="4">
        <v>52980</v>
      </c>
      <c r="E33" s="13">
        <v>94</v>
      </c>
    </row>
    <row r="34" spans="2:5">
      <c r="B34" s="12">
        <v>31</v>
      </c>
      <c r="C34" s="3" t="s">
        <v>5</v>
      </c>
      <c r="D34" s="4">
        <v>36454</v>
      </c>
      <c r="E34" s="13">
        <v>37</v>
      </c>
    </row>
    <row r="35" spans="2:5">
      <c r="B35" s="12">
        <v>32</v>
      </c>
      <c r="C35" s="3" t="s">
        <v>6</v>
      </c>
      <c r="D35" s="4">
        <v>71479</v>
      </c>
      <c r="E35" s="13">
        <v>25</v>
      </c>
    </row>
    <row r="36" spans="2:5">
      <c r="B36" s="12">
        <v>33</v>
      </c>
      <c r="C36" s="3" t="s">
        <v>7</v>
      </c>
      <c r="D36" s="4">
        <v>26162</v>
      </c>
      <c r="E36" s="13">
        <v>24</v>
      </c>
    </row>
    <row r="37" spans="2:5">
      <c r="B37" s="12">
        <v>34</v>
      </c>
      <c r="C37" s="3" t="s">
        <v>8</v>
      </c>
      <c r="D37" s="4">
        <v>115</v>
      </c>
      <c r="E37" s="13">
        <v>20</v>
      </c>
    </row>
    <row r="38" spans="2:5">
      <c r="B38" s="12">
        <v>35</v>
      </c>
      <c r="C38" s="3" t="s">
        <v>9</v>
      </c>
      <c r="D38" s="4">
        <v>35671</v>
      </c>
      <c r="E38" s="13">
        <v>62</v>
      </c>
    </row>
    <row r="39" spans="2:5">
      <c r="B39" s="12">
        <v>36</v>
      </c>
      <c r="C39" s="3" t="s">
        <v>10</v>
      </c>
      <c r="D39" s="4">
        <v>18195</v>
      </c>
      <c r="E39" s="13">
        <v>28</v>
      </c>
    </row>
    <row r="40" spans="2:5">
      <c r="B40" s="12">
        <v>37</v>
      </c>
      <c r="C40" s="3" t="s">
        <v>4</v>
      </c>
      <c r="D40" s="4">
        <v>92052</v>
      </c>
      <c r="E40" s="13">
        <v>65</v>
      </c>
    </row>
    <row r="41" spans="2:5">
      <c r="B41" s="12">
        <v>38</v>
      </c>
      <c r="C41" s="3" t="s">
        <v>2</v>
      </c>
      <c r="D41" s="4">
        <v>45856</v>
      </c>
      <c r="E41" s="13">
        <v>28</v>
      </c>
    </row>
    <row r="42" spans="2:5">
      <c r="B42" s="12">
        <v>39</v>
      </c>
      <c r="C42" s="3" t="s">
        <v>3</v>
      </c>
      <c r="D42" s="4">
        <v>65034</v>
      </c>
      <c r="E42" s="13">
        <v>62</v>
      </c>
    </row>
    <row r="43" spans="2:5">
      <c r="B43" s="12">
        <v>40</v>
      </c>
      <c r="C43" s="3" t="s">
        <v>5</v>
      </c>
      <c r="D43" s="4">
        <v>33162</v>
      </c>
      <c r="E43" s="13">
        <v>79</v>
      </c>
    </row>
    <row r="44" spans="2:5">
      <c r="B44" s="12">
        <v>41</v>
      </c>
      <c r="C44" s="3" t="s">
        <v>6</v>
      </c>
      <c r="D44" s="4">
        <v>56999</v>
      </c>
      <c r="E44" s="13">
        <v>1</v>
      </c>
    </row>
    <row r="45" spans="2:5">
      <c r="B45" s="12">
        <v>42</v>
      </c>
      <c r="C45" s="3" t="s">
        <v>7</v>
      </c>
      <c r="D45" s="4">
        <v>37015</v>
      </c>
      <c r="E45" s="13">
        <v>23</v>
      </c>
    </row>
    <row r="46" spans="2:5">
      <c r="B46" s="12">
        <v>43</v>
      </c>
      <c r="C46" s="3" t="s">
        <v>8</v>
      </c>
      <c r="D46" s="4">
        <v>93017</v>
      </c>
      <c r="E46" s="13">
        <v>92</v>
      </c>
    </row>
    <row r="47" spans="2:5">
      <c r="B47" s="12">
        <v>44</v>
      </c>
      <c r="C47" s="3" t="s">
        <v>9</v>
      </c>
      <c r="D47" s="4">
        <v>59575</v>
      </c>
      <c r="E47" s="13">
        <v>41</v>
      </c>
    </row>
    <row r="48" spans="2:5">
      <c r="B48" s="12">
        <v>45</v>
      </c>
      <c r="C48" s="3" t="s">
        <v>10</v>
      </c>
      <c r="D48" s="4">
        <v>6696</v>
      </c>
      <c r="E48" s="13">
        <v>60</v>
      </c>
    </row>
    <row r="49" spans="2:5">
      <c r="B49" s="12">
        <v>46</v>
      </c>
      <c r="C49" s="3" t="s">
        <v>4</v>
      </c>
      <c r="D49" s="4">
        <v>31604</v>
      </c>
      <c r="E49" s="13">
        <v>57</v>
      </c>
    </row>
    <row r="50" spans="2:5">
      <c r="B50" s="12">
        <v>47</v>
      </c>
      <c r="C50" s="3" t="s">
        <v>2</v>
      </c>
      <c r="D50" s="4">
        <v>7456</v>
      </c>
      <c r="E50" s="13">
        <v>7</v>
      </c>
    </row>
    <row r="51" spans="2:5">
      <c r="B51" s="12">
        <v>48</v>
      </c>
      <c r="C51" s="3" t="s">
        <v>3</v>
      </c>
      <c r="D51" s="4">
        <v>46204</v>
      </c>
      <c r="E51" s="13">
        <v>69</v>
      </c>
    </row>
    <row r="52" spans="2:5">
      <c r="B52" s="12">
        <v>49</v>
      </c>
      <c r="C52" s="3" t="s">
        <v>5</v>
      </c>
      <c r="D52" s="4">
        <v>28765</v>
      </c>
      <c r="E52" s="13">
        <v>34</v>
      </c>
    </row>
    <row r="53" spans="2:5">
      <c r="B53" s="12">
        <v>50</v>
      </c>
      <c r="C53" s="3" t="s">
        <v>6</v>
      </c>
      <c r="D53" s="4">
        <v>20462</v>
      </c>
      <c r="E53" s="13">
        <v>65</v>
      </c>
    </row>
    <row r="54" spans="2:5">
      <c r="B54" s="12">
        <v>51</v>
      </c>
      <c r="C54" s="3" t="s">
        <v>7</v>
      </c>
      <c r="D54" s="4">
        <v>64913</v>
      </c>
      <c r="E54" s="13">
        <v>67</v>
      </c>
    </row>
    <row r="55" spans="2:5">
      <c r="B55" s="12">
        <v>52</v>
      </c>
      <c r="C55" s="3" t="s">
        <v>8</v>
      </c>
      <c r="D55" s="4">
        <v>44184</v>
      </c>
      <c r="E55" s="13">
        <v>33</v>
      </c>
    </row>
    <row r="56" spans="2:5">
      <c r="B56" s="12">
        <v>53</v>
      </c>
      <c r="C56" s="3" t="s">
        <v>9</v>
      </c>
      <c r="D56" s="4">
        <v>43494</v>
      </c>
      <c r="E56" s="13">
        <v>39</v>
      </c>
    </row>
    <row r="57" spans="2:5">
      <c r="B57" s="12">
        <v>54</v>
      </c>
      <c r="C57" s="3" t="s">
        <v>10</v>
      </c>
      <c r="D57" s="4">
        <v>77323</v>
      </c>
      <c r="E57" s="13">
        <v>84</v>
      </c>
    </row>
    <row r="58" spans="2:5">
      <c r="B58" s="12">
        <v>55</v>
      </c>
      <c r="C58" s="3" t="s">
        <v>4</v>
      </c>
      <c r="D58" s="4">
        <v>75010</v>
      </c>
      <c r="E58" s="13">
        <v>11</v>
      </c>
    </row>
    <row r="59" spans="2:5">
      <c r="B59" s="12">
        <v>56</v>
      </c>
      <c r="C59" s="3" t="s">
        <v>2</v>
      </c>
      <c r="D59" s="4">
        <v>78910</v>
      </c>
      <c r="E59" s="13">
        <v>87</v>
      </c>
    </row>
    <row r="60" spans="2:5">
      <c r="B60" s="12">
        <v>57</v>
      </c>
      <c r="C60" s="3" t="s">
        <v>3</v>
      </c>
      <c r="D60" s="4">
        <v>55495</v>
      </c>
      <c r="E60" s="13">
        <v>74</v>
      </c>
    </row>
    <row r="61" spans="2:5">
      <c r="B61" s="12">
        <v>58</v>
      </c>
      <c r="C61" s="3" t="s">
        <v>5</v>
      </c>
      <c r="D61" s="4">
        <v>30875</v>
      </c>
      <c r="E61" s="13">
        <v>28</v>
      </c>
    </row>
    <row r="62" spans="2:5">
      <c r="B62" s="12">
        <v>59</v>
      </c>
      <c r="C62" s="3" t="s">
        <v>6</v>
      </c>
      <c r="D62" s="4">
        <v>66428</v>
      </c>
      <c r="E62" s="13">
        <v>71</v>
      </c>
    </row>
    <row r="63" spans="2:5">
      <c r="B63" s="12">
        <v>60</v>
      </c>
      <c r="C63" s="3" t="s">
        <v>7</v>
      </c>
      <c r="D63" s="4">
        <v>1537</v>
      </c>
      <c r="E63" s="13">
        <v>56</v>
      </c>
    </row>
    <row r="64" spans="2:5">
      <c r="B64" s="12">
        <v>61</v>
      </c>
      <c r="C64" s="3" t="s">
        <v>8</v>
      </c>
      <c r="D64" s="4">
        <v>73319</v>
      </c>
      <c r="E64" s="13">
        <v>33</v>
      </c>
    </row>
    <row r="65" spans="2:5">
      <c r="B65" s="12">
        <v>62</v>
      </c>
      <c r="C65" s="3" t="s">
        <v>9</v>
      </c>
      <c r="D65" s="4">
        <v>77110</v>
      </c>
      <c r="E65" s="13">
        <v>25</v>
      </c>
    </row>
    <row r="66" spans="2:5">
      <c r="B66" s="12">
        <v>63</v>
      </c>
      <c r="C66" s="3" t="s">
        <v>10</v>
      </c>
      <c r="D66" s="4">
        <v>93985</v>
      </c>
      <c r="E66" s="13">
        <v>59</v>
      </c>
    </row>
    <row r="67" spans="2:5">
      <c r="B67" s="12">
        <v>64</v>
      </c>
      <c r="C67" s="3" t="s">
        <v>4</v>
      </c>
      <c r="D67" s="4">
        <v>59889</v>
      </c>
      <c r="E67" s="13">
        <v>60</v>
      </c>
    </row>
    <row r="68" spans="2:5">
      <c r="B68" s="12">
        <v>65</v>
      </c>
      <c r="C68" s="3" t="s">
        <v>2</v>
      </c>
      <c r="D68" s="4">
        <v>81454</v>
      </c>
      <c r="E68" s="13">
        <v>58</v>
      </c>
    </row>
    <row r="69" spans="2:5">
      <c r="B69" s="12">
        <v>66</v>
      </c>
      <c r="C69" s="3" t="s">
        <v>3</v>
      </c>
      <c r="D69" s="4">
        <v>61707</v>
      </c>
      <c r="E69" s="13">
        <v>52</v>
      </c>
    </row>
    <row r="70" spans="2:5">
      <c r="B70" s="12">
        <v>67</v>
      </c>
      <c r="C70" s="3" t="s">
        <v>5</v>
      </c>
      <c r="D70" s="4">
        <v>1201</v>
      </c>
      <c r="E70" s="13">
        <v>91</v>
      </c>
    </row>
    <row r="71" spans="2:5">
      <c r="B71" s="12">
        <v>68</v>
      </c>
      <c r="C71" s="3" t="s">
        <v>6</v>
      </c>
      <c r="D71" s="4">
        <v>83805</v>
      </c>
      <c r="E71" s="13">
        <v>56</v>
      </c>
    </row>
    <row r="72" spans="2:5">
      <c r="B72" s="12">
        <v>69</v>
      </c>
      <c r="C72" s="3" t="s">
        <v>7</v>
      </c>
      <c r="D72" s="4">
        <v>52315</v>
      </c>
      <c r="E72" s="13">
        <v>76</v>
      </c>
    </row>
    <row r="73" spans="2:5">
      <c r="B73" s="12">
        <v>70</v>
      </c>
      <c r="C73" s="3" t="s">
        <v>8</v>
      </c>
      <c r="D73" s="4">
        <v>83100</v>
      </c>
      <c r="E73" s="13">
        <v>69</v>
      </c>
    </row>
    <row r="74" spans="2:5">
      <c r="B74" s="12">
        <v>71</v>
      </c>
      <c r="C74" s="3" t="s">
        <v>9</v>
      </c>
      <c r="D74" s="4">
        <v>69777</v>
      </c>
      <c r="E74" s="13">
        <v>85</v>
      </c>
    </row>
    <row r="75" spans="2:5">
      <c r="B75" s="12">
        <v>72</v>
      </c>
      <c r="C75" s="3" t="s">
        <v>10</v>
      </c>
      <c r="D75" s="4">
        <v>53349</v>
      </c>
      <c r="E75" s="13">
        <v>36</v>
      </c>
    </row>
    <row r="76" spans="2:5">
      <c r="B76" s="12">
        <v>73</v>
      </c>
      <c r="C76" s="3" t="s">
        <v>4</v>
      </c>
      <c r="D76" s="4">
        <v>56522</v>
      </c>
      <c r="E76" s="13">
        <v>59</v>
      </c>
    </row>
    <row r="77" spans="2:5">
      <c r="B77" s="12">
        <v>74</v>
      </c>
      <c r="C77" s="3" t="s">
        <v>2</v>
      </c>
      <c r="D77" s="4">
        <v>8589</v>
      </c>
      <c r="E77" s="13">
        <v>51</v>
      </c>
    </row>
    <row r="78" spans="2:5">
      <c r="B78" s="12">
        <v>75</v>
      </c>
      <c r="C78" s="3" t="s">
        <v>3</v>
      </c>
      <c r="D78" s="4">
        <v>53193</v>
      </c>
      <c r="E78" s="13">
        <v>55</v>
      </c>
    </row>
    <row r="79" spans="2:5">
      <c r="B79" s="12">
        <v>76</v>
      </c>
      <c r="C79" s="3" t="s">
        <v>5</v>
      </c>
      <c r="D79" s="4">
        <v>5127</v>
      </c>
      <c r="E79" s="13">
        <v>62</v>
      </c>
    </row>
    <row r="80" spans="2:5">
      <c r="B80" s="12">
        <v>77</v>
      </c>
      <c r="C80" s="3" t="s">
        <v>6</v>
      </c>
      <c r="D80" s="4">
        <v>69836</v>
      </c>
      <c r="E80" s="13">
        <v>95</v>
      </c>
    </row>
    <row r="81" spans="2:5">
      <c r="B81" s="12">
        <v>78</v>
      </c>
      <c r="C81" s="3" t="s">
        <v>7</v>
      </c>
      <c r="D81" s="4">
        <v>13727</v>
      </c>
      <c r="E81" s="13">
        <v>41</v>
      </c>
    </row>
    <row r="82" spans="2:5">
      <c r="B82" s="12">
        <v>79</v>
      </c>
      <c r="C82" s="3" t="s">
        <v>8</v>
      </c>
      <c r="D82" s="4">
        <v>27510</v>
      </c>
      <c r="E82" s="13">
        <v>26</v>
      </c>
    </row>
    <row r="83" spans="2:5">
      <c r="B83" s="12">
        <v>80</v>
      </c>
      <c r="C83" s="3" t="s">
        <v>9</v>
      </c>
      <c r="D83" s="4">
        <v>51192</v>
      </c>
      <c r="E83" s="13">
        <v>6</v>
      </c>
    </row>
    <row r="84" spans="2:5">
      <c r="B84" s="12">
        <v>81</v>
      </c>
      <c r="C84" s="3" t="s">
        <v>10</v>
      </c>
      <c r="D84" s="4">
        <v>42508</v>
      </c>
      <c r="E84" s="13">
        <v>97</v>
      </c>
    </row>
    <row r="85" spans="2:5">
      <c r="B85" s="12">
        <v>82</v>
      </c>
      <c r="C85" s="3" t="s">
        <v>4</v>
      </c>
      <c r="D85" s="4">
        <v>152</v>
      </c>
      <c r="E85" s="13">
        <v>13</v>
      </c>
    </row>
    <row r="86" spans="2:5">
      <c r="B86" s="12">
        <v>83</v>
      </c>
      <c r="C86" s="3" t="s">
        <v>2</v>
      </c>
      <c r="D86" s="4">
        <v>17423</v>
      </c>
      <c r="E86" s="13">
        <v>17</v>
      </c>
    </row>
    <row r="87" spans="2:5">
      <c r="B87" s="12">
        <v>84</v>
      </c>
      <c r="C87" s="3" t="s">
        <v>3</v>
      </c>
      <c r="D87" s="4">
        <v>69224</v>
      </c>
      <c r="E87" s="13">
        <v>33</v>
      </c>
    </row>
    <row r="88" spans="2:5">
      <c r="B88" s="12">
        <v>85</v>
      </c>
      <c r="C88" s="3" t="s">
        <v>5</v>
      </c>
      <c r="D88" s="4">
        <v>57262</v>
      </c>
      <c r="E88" s="13">
        <v>30</v>
      </c>
    </row>
    <row r="89" spans="2:5">
      <c r="B89" s="12">
        <v>86</v>
      </c>
      <c r="C89" s="3" t="s">
        <v>6</v>
      </c>
      <c r="D89" s="4">
        <v>65359</v>
      </c>
      <c r="E89" s="13">
        <v>27</v>
      </c>
    </row>
    <row r="90" spans="2:5">
      <c r="B90" s="12">
        <v>87</v>
      </c>
      <c r="C90" s="3" t="s">
        <v>7</v>
      </c>
      <c r="D90" s="4">
        <v>47476</v>
      </c>
      <c r="E90" s="13">
        <v>17</v>
      </c>
    </row>
    <row r="91" spans="2:5">
      <c r="B91" s="12">
        <v>88</v>
      </c>
      <c r="C91" s="3" t="s">
        <v>8</v>
      </c>
      <c r="D91" s="4">
        <v>31854</v>
      </c>
      <c r="E91" s="13">
        <v>89</v>
      </c>
    </row>
    <row r="92" spans="2:5">
      <c r="B92" s="12">
        <v>89</v>
      </c>
      <c r="C92" s="3" t="s">
        <v>9</v>
      </c>
      <c r="D92" s="4">
        <v>17</v>
      </c>
      <c r="E92" s="13">
        <v>2</v>
      </c>
    </row>
    <row r="93" spans="2:5">
      <c r="B93" s="12">
        <v>90</v>
      </c>
      <c r="C93" s="3" t="s">
        <v>10</v>
      </c>
      <c r="D93" s="4">
        <v>87337</v>
      </c>
      <c r="E93" s="13">
        <v>20</v>
      </c>
    </row>
    <row r="94" spans="2:5">
      <c r="B94" s="12">
        <v>91</v>
      </c>
      <c r="C94" s="3" t="s">
        <v>4</v>
      </c>
      <c r="D94" s="4">
        <v>18119</v>
      </c>
      <c r="E94" s="13">
        <v>45</v>
      </c>
    </row>
    <row r="95" spans="2:5">
      <c r="B95" s="12">
        <v>92</v>
      </c>
      <c r="C95" s="3" t="s">
        <v>2</v>
      </c>
      <c r="D95" s="4">
        <v>6757</v>
      </c>
      <c r="E95" s="13">
        <v>19</v>
      </c>
    </row>
    <row r="96" spans="2:5">
      <c r="B96" s="12">
        <v>93</v>
      </c>
      <c r="C96" s="3" t="s">
        <v>3</v>
      </c>
      <c r="D96" s="4">
        <v>61875</v>
      </c>
      <c r="E96" s="13">
        <v>4</v>
      </c>
    </row>
    <row r="97" spans="2:5">
      <c r="B97" s="12">
        <v>94</v>
      </c>
      <c r="C97" s="3" t="s">
        <v>5</v>
      </c>
      <c r="D97" s="4">
        <v>25280</v>
      </c>
      <c r="E97" s="13">
        <v>24</v>
      </c>
    </row>
    <row r="98" spans="2:5">
      <c r="B98" s="12">
        <v>95</v>
      </c>
      <c r="C98" s="3" t="s">
        <v>6</v>
      </c>
      <c r="D98" s="4">
        <v>31697</v>
      </c>
      <c r="E98" s="13">
        <v>72</v>
      </c>
    </row>
    <row r="99" spans="2:5">
      <c r="B99" s="12">
        <v>96</v>
      </c>
      <c r="C99" s="3" t="s">
        <v>7</v>
      </c>
      <c r="D99" s="4">
        <v>95155</v>
      </c>
      <c r="E99" s="13">
        <v>40</v>
      </c>
    </row>
    <row r="100" spans="2:5">
      <c r="B100" s="12">
        <v>97</v>
      </c>
      <c r="C100" s="3" t="s">
        <v>8</v>
      </c>
      <c r="D100" s="4">
        <v>38688</v>
      </c>
      <c r="E100" s="13">
        <v>72</v>
      </c>
    </row>
    <row r="101" spans="2:5">
      <c r="B101" s="12">
        <v>98</v>
      </c>
      <c r="C101" s="3" t="s">
        <v>9</v>
      </c>
      <c r="D101" s="4">
        <v>60700</v>
      </c>
      <c r="E101" s="13">
        <v>53</v>
      </c>
    </row>
    <row r="102" spans="2:5">
      <c r="B102" s="12">
        <v>99</v>
      </c>
      <c r="C102" s="3" t="s">
        <v>10</v>
      </c>
      <c r="D102" s="4">
        <v>1104</v>
      </c>
      <c r="E102" s="13">
        <v>44</v>
      </c>
    </row>
    <row r="103" spans="2:5">
      <c r="B103" s="12">
        <v>100</v>
      </c>
      <c r="C103" s="3" t="s">
        <v>4</v>
      </c>
      <c r="D103" s="4">
        <v>56992</v>
      </c>
      <c r="E103" s="13">
        <v>52</v>
      </c>
    </row>
    <row r="104" spans="2:5">
      <c r="B104" s="12">
        <v>101</v>
      </c>
      <c r="C104" s="3" t="s">
        <v>2</v>
      </c>
      <c r="D104" s="4">
        <v>6348</v>
      </c>
      <c r="E104" s="13">
        <v>63</v>
      </c>
    </row>
    <row r="105" spans="2:5">
      <c r="B105" s="12">
        <v>102</v>
      </c>
      <c r="C105" s="3" t="s">
        <v>3</v>
      </c>
      <c r="D105" s="4">
        <v>18046</v>
      </c>
      <c r="E105" s="13">
        <v>22</v>
      </c>
    </row>
    <row r="106" spans="2:5">
      <c r="B106" s="12">
        <v>103</v>
      </c>
      <c r="C106" s="3" t="s">
        <v>5</v>
      </c>
      <c r="D106" s="4">
        <v>12275</v>
      </c>
      <c r="E106" s="13">
        <v>46</v>
      </c>
    </row>
    <row r="107" spans="2:5">
      <c r="B107" s="12">
        <v>104</v>
      </c>
      <c r="C107" s="3" t="s">
        <v>6</v>
      </c>
      <c r="D107" s="4">
        <v>61668</v>
      </c>
      <c r="E107" s="13">
        <v>72</v>
      </c>
    </row>
    <row r="108" spans="2:5">
      <c r="B108" s="12">
        <v>105</v>
      </c>
      <c r="C108" s="3" t="s">
        <v>7</v>
      </c>
      <c r="D108" s="4">
        <v>50486</v>
      </c>
      <c r="E108" s="13">
        <v>60</v>
      </c>
    </row>
    <row r="109" spans="2:5">
      <c r="B109" s="12">
        <v>106</v>
      </c>
      <c r="C109" s="3" t="s">
        <v>8</v>
      </c>
      <c r="D109" s="4">
        <v>95964</v>
      </c>
      <c r="E109" s="13">
        <v>35</v>
      </c>
    </row>
    <row r="110" spans="2:5">
      <c r="B110" s="12">
        <v>107</v>
      </c>
      <c r="C110" s="3" t="s">
        <v>9</v>
      </c>
      <c r="D110" s="4">
        <v>99209</v>
      </c>
      <c r="E110" s="13">
        <v>96</v>
      </c>
    </row>
    <row r="111" spans="2:5">
      <c r="B111" s="12">
        <v>108</v>
      </c>
      <c r="C111" s="3" t="s">
        <v>10</v>
      </c>
      <c r="D111" s="4">
        <v>1576</v>
      </c>
      <c r="E111" s="13">
        <v>54</v>
      </c>
    </row>
    <row r="112" spans="2:5">
      <c r="B112" s="12">
        <v>109</v>
      </c>
      <c r="C112" s="3" t="s">
        <v>4</v>
      </c>
      <c r="D112" s="4">
        <v>54458</v>
      </c>
      <c r="E112" s="13">
        <v>17</v>
      </c>
    </row>
    <row r="113" spans="2:5">
      <c r="B113" s="12">
        <v>110</v>
      </c>
      <c r="C113" s="3" t="s">
        <v>2</v>
      </c>
      <c r="D113" s="4">
        <v>54703</v>
      </c>
      <c r="E113" s="13">
        <v>51</v>
      </c>
    </row>
    <row r="114" spans="2:5">
      <c r="B114" s="12">
        <v>111</v>
      </c>
      <c r="C114" s="3" t="s">
        <v>3</v>
      </c>
      <c r="D114" s="4">
        <v>20091</v>
      </c>
      <c r="E114" s="13">
        <v>82</v>
      </c>
    </row>
    <row r="115" spans="2:5">
      <c r="B115" s="12">
        <v>112</v>
      </c>
      <c r="C115" s="3" t="s">
        <v>5</v>
      </c>
      <c r="D115" s="4">
        <v>56622</v>
      </c>
      <c r="E115" s="13">
        <v>18</v>
      </c>
    </row>
    <row r="116" spans="2:5">
      <c r="B116" s="12">
        <v>113</v>
      </c>
      <c r="C116" s="3" t="s">
        <v>6</v>
      </c>
      <c r="D116" s="4">
        <v>17275</v>
      </c>
      <c r="E116" s="13">
        <v>85</v>
      </c>
    </row>
    <row r="117" spans="2:5">
      <c r="B117" s="12">
        <v>114</v>
      </c>
      <c r="C117" s="3" t="s">
        <v>7</v>
      </c>
      <c r="D117" s="4">
        <v>36123</v>
      </c>
      <c r="E117" s="13">
        <v>77</v>
      </c>
    </row>
    <row r="118" spans="2:5">
      <c r="B118" s="12">
        <v>115</v>
      </c>
      <c r="C118" s="3" t="s">
        <v>8</v>
      </c>
      <c r="D118" s="4">
        <v>75668</v>
      </c>
      <c r="E118" s="13">
        <v>91</v>
      </c>
    </row>
    <row r="119" spans="2:5">
      <c r="B119" s="12">
        <v>116</v>
      </c>
      <c r="C119" s="3" t="s">
        <v>9</v>
      </c>
      <c r="D119" s="4">
        <v>6307</v>
      </c>
      <c r="E119" s="13">
        <v>0</v>
      </c>
    </row>
    <row r="120" spans="2:5">
      <c r="B120" s="12">
        <v>117</v>
      </c>
      <c r="C120" s="3" t="s">
        <v>10</v>
      </c>
      <c r="D120" s="4">
        <v>11998</v>
      </c>
      <c r="E120" s="13">
        <v>30</v>
      </c>
    </row>
    <row r="121" spans="2:5">
      <c r="B121" s="12">
        <v>118</v>
      </c>
      <c r="C121" s="3" t="s">
        <v>4</v>
      </c>
      <c r="D121" s="4">
        <v>40114</v>
      </c>
      <c r="E121" s="13">
        <v>21</v>
      </c>
    </row>
    <row r="122" spans="2:5">
      <c r="B122" s="12">
        <v>119</v>
      </c>
      <c r="C122" s="3" t="s">
        <v>2</v>
      </c>
      <c r="D122" s="4">
        <v>51075</v>
      </c>
      <c r="E122" s="13">
        <v>45</v>
      </c>
    </row>
    <row r="123" spans="2:5">
      <c r="B123" s="12">
        <v>120</v>
      </c>
      <c r="C123" s="3" t="s">
        <v>3</v>
      </c>
      <c r="D123" s="4">
        <v>75019</v>
      </c>
      <c r="E123" s="13">
        <v>71</v>
      </c>
    </row>
    <row r="124" spans="2:5">
      <c r="B124" s="12">
        <v>121</v>
      </c>
      <c r="C124" s="3" t="s">
        <v>5</v>
      </c>
      <c r="D124" s="4">
        <v>12420</v>
      </c>
      <c r="E124" s="13">
        <v>50</v>
      </c>
    </row>
    <row r="125" spans="2:5">
      <c r="B125" s="12">
        <v>122</v>
      </c>
      <c r="C125" s="3" t="s">
        <v>6</v>
      </c>
      <c r="D125" s="4">
        <v>22925</v>
      </c>
      <c r="E125" s="13">
        <v>82</v>
      </c>
    </row>
    <row r="126" spans="2:5">
      <c r="B126" s="12">
        <v>123</v>
      </c>
      <c r="C126" s="3" t="s">
        <v>7</v>
      </c>
      <c r="D126" s="4">
        <v>12864</v>
      </c>
      <c r="E126" s="13">
        <v>39</v>
      </c>
    </row>
    <row r="127" spans="2:5">
      <c r="B127" s="12">
        <v>124</v>
      </c>
      <c r="C127" s="3" t="s">
        <v>8</v>
      </c>
      <c r="D127" s="4">
        <v>22687</v>
      </c>
      <c r="E127" s="13">
        <v>99</v>
      </c>
    </row>
    <row r="128" spans="2:5">
      <c r="B128" s="12">
        <v>125</v>
      </c>
      <c r="C128" s="3" t="s">
        <v>9</v>
      </c>
      <c r="D128" s="4">
        <v>93703</v>
      </c>
      <c r="E128" s="13">
        <v>6</v>
      </c>
    </row>
    <row r="129" spans="2:5">
      <c r="B129" s="12">
        <v>126</v>
      </c>
      <c r="C129" s="3" t="s">
        <v>10</v>
      </c>
      <c r="D129" s="4">
        <v>84876</v>
      </c>
      <c r="E129" s="13">
        <v>84</v>
      </c>
    </row>
    <row r="130" spans="2:5">
      <c r="B130" s="12">
        <v>127</v>
      </c>
      <c r="C130" s="3" t="s">
        <v>4</v>
      </c>
      <c r="D130" s="4">
        <v>63533</v>
      </c>
      <c r="E130" s="13">
        <v>86</v>
      </c>
    </row>
    <row r="131" spans="2:5">
      <c r="B131" s="12">
        <v>128</v>
      </c>
      <c r="C131" s="3" t="s">
        <v>2</v>
      </c>
      <c r="D131" s="4">
        <v>91272</v>
      </c>
      <c r="E131" s="13">
        <v>92</v>
      </c>
    </row>
    <row r="132" spans="2:5">
      <c r="B132" s="12">
        <v>129</v>
      </c>
      <c r="C132" s="3" t="s">
        <v>3</v>
      </c>
      <c r="D132" s="4">
        <v>25548</v>
      </c>
      <c r="E132" s="13">
        <v>61</v>
      </c>
    </row>
    <row r="133" spans="2:5">
      <c r="B133" s="12">
        <v>130</v>
      </c>
      <c r="C133" s="3" t="s">
        <v>5</v>
      </c>
      <c r="D133" s="4">
        <v>75993</v>
      </c>
      <c r="E133" s="13">
        <v>73</v>
      </c>
    </row>
    <row r="134" spans="2:5">
      <c r="B134" s="12">
        <v>131</v>
      </c>
      <c r="C134" s="3" t="s">
        <v>6</v>
      </c>
      <c r="D134" s="4">
        <v>1518</v>
      </c>
      <c r="E134" s="13">
        <v>98</v>
      </c>
    </row>
    <row r="135" spans="2:5">
      <c r="B135" s="12">
        <v>132</v>
      </c>
      <c r="C135" s="3" t="s">
        <v>7</v>
      </c>
      <c r="D135" s="4">
        <v>41138</v>
      </c>
      <c r="E135" s="13">
        <v>60</v>
      </c>
    </row>
    <row r="136" spans="2:5">
      <c r="B136" s="12">
        <v>133</v>
      </c>
      <c r="C136" s="3" t="s">
        <v>8</v>
      </c>
      <c r="D136" s="4">
        <v>33941</v>
      </c>
      <c r="E136" s="13">
        <v>2</v>
      </c>
    </row>
    <row r="137" spans="2:5">
      <c r="B137" s="12">
        <v>134</v>
      </c>
      <c r="C137" s="3" t="s">
        <v>9</v>
      </c>
      <c r="D137" s="4">
        <v>23652</v>
      </c>
      <c r="E137" s="13">
        <v>45</v>
      </c>
    </row>
    <row r="138" spans="2:5">
      <c r="B138" s="12">
        <v>135</v>
      </c>
      <c r="C138" s="3" t="s">
        <v>10</v>
      </c>
      <c r="D138" s="4">
        <v>74054</v>
      </c>
      <c r="E138" s="13">
        <v>75</v>
      </c>
    </row>
    <row r="139" spans="2:5">
      <c r="B139" s="12">
        <v>136</v>
      </c>
      <c r="C139" s="3" t="s">
        <v>4</v>
      </c>
      <c r="D139" s="4">
        <v>26491</v>
      </c>
      <c r="E139" s="13">
        <v>77</v>
      </c>
    </row>
    <row r="140" spans="2:5">
      <c r="B140" s="12">
        <v>137</v>
      </c>
      <c r="C140" s="3" t="s">
        <v>2</v>
      </c>
      <c r="D140" s="4">
        <v>61168</v>
      </c>
      <c r="E140" s="13">
        <v>43</v>
      </c>
    </row>
    <row r="141" spans="2:5">
      <c r="B141" s="12">
        <v>138</v>
      </c>
      <c r="C141" s="3" t="s">
        <v>3</v>
      </c>
      <c r="D141" s="4">
        <v>18562</v>
      </c>
      <c r="E141" s="13">
        <v>77</v>
      </c>
    </row>
    <row r="142" spans="2:5">
      <c r="B142" s="12">
        <v>139</v>
      </c>
      <c r="C142" s="3" t="s">
        <v>5</v>
      </c>
      <c r="D142" s="4">
        <v>4540</v>
      </c>
      <c r="E142" s="13">
        <v>64</v>
      </c>
    </row>
    <row r="143" spans="2:5">
      <c r="B143" s="12">
        <v>140</v>
      </c>
      <c r="C143" s="3" t="s">
        <v>6</v>
      </c>
      <c r="D143" s="4">
        <v>90362</v>
      </c>
      <c r="E143" s="13">
        <v>32</v>
      </c>
    </row>
    <row r="144" spans="2:5">
      <c r="B144" s="12">
        <v>141</v>
      </c>
      <c r="C144" s="3" t="s">
        <v>7</v>
      </c>
      <c r="D144" s="4">
        <v>76460</v>
      </c>
      <c r="E144" s="13">
        <v>83</v>
      </c>
    </row>
    <row r="145" spans="2:5">
      <c r="B145" s="12">
        <v>142</v>
      </c>
      <c r="C145" s="3" t="s">
        <v>8</v>
      </c>
      <c r="D145" s="4">
        <v>82120</v>
      </c>
      <c r="E145" s="13">
        <v>95</v>
      </c>
    </row>
    <row r="146" spans="2:5">
      <c r="B146" s="12">
        <v>143</v>
      </c>
      <c r="C146" s="3" t="s">
        <v>9</v>
      </c>
      <c r="D146" s="4">
        <v>45970</v>
      </c>
      <c r="E146" s="13">
        <v>4</v>
      </c>
    </row>
    <row r="147" spans="2:5">
      <c r="B147" s="12">
        <v>144</v>
      </c>
      <c r="C147" s="3" t="s">
        <v>10</v>
      </c>
      <c r="D147" s="4">
        <v>56401</v>
      </c>
      <c r="E147" s="13">
        <v>100</v>
      </c>
    </row>
    <row r="148" spans="2:5">
      <c r="B148" s="12">
        <v>145</v>
      </c>
      <c r="C148" s="3" t="s">
        <v>4</v>
      </c>
      <c r="D148" s="4">
        <v>12628</v>
      </c>
      <c r="E148" s="13">
        <v>0</v>
      </c>
    </row>
    <row r="149" spans="2:5">
      <c r="B149" s="12">
        <v>146</v>
      </c>
      <c r="C149" s="3" t="s">
        <v>2</v>
      </c>
      <c r="D149" s="4">
        <v>55274</v>
      </c>
      <c r="E149" s="13">
        <v>68</v>
      </c>
    </row>
    <row r="150" spans="2:5">
      <c r="B150" s="12">
        <v>147</v>
      </c>
      <c r="C150" s="3" t="s">
        <v>3</v>
      </c>
      <c r="D150" s="4">
        <v>91579</v>
      </c>
      <c r="E150" s="13">
        <v>85</v>
      </c>
    </row>
    <row r="151" spans="2:5">
      <c r="B151" s="12">
        <v>148</v>
      </c>
      <c r="C151" s="3" t="s">
        <v>5</v>
      </c>
      <c r="D151" s="4">
        <v>39657</v>
      </c>
      <c r="E151" s="13">
        <v>90</v>
      </c>
    </row>
    <row r="152" spans="2:5">
      <c r="B152" s="12">
        <v>149</v>
      </c>
      <c r="C152" s="3" t="s">
        <v>6</v>
      </c>
      <c r="D152" s="4">
        <v>27731</v>
      </c>
      <c r="E152" s="13">
        <v>82</v>
      </c>
    </row>
    <row r="153" spans="2:5">
      <c r="B153" s="12">
        <v>150</v>
      </c>
      <c r="C153" s="3" t="s">
        <v>7</v>
      </c>
      <c r="D153" s="4">
        <v>72751</v>
      </c>
      <c r="E153" s="13">
        <v>98</v>
      </c>
    </row>
    <row r="154" spans="2:5">
      <c r="B154" s="12">
        <v>151</v>
      </c>
      <c r="C154" s="3" t="s">
        <v>8</v>
      </c>
      <c r="D154" s="4">
        <v>71716</v>
      </c>
      <c r="E154" s="13">
        <v>40</v>
      </c>
    </row>
    <row r="155" spans="2:5">
      <c r="B155" s="12">
        <v>152</v>
      </c>
      <c r="C155" s="3" t="s">
        <v>9</v>
      </c>
      <c r="D155" s="4">
        <v>7676</v>
      </c>
      <c r="E155" s="13">
        <v>30</v>
      </c>
    </row>
    <row r="156" spans="2:5">
      <c r="B156" s="12">
        <v>153</v>
      </c>
      <c r="C156" s="3" t="s">
        <v>10</v>
      </c>
      <c r="D156" s="4">
        <v>21973</v>
      </c>
      <c r="E156" s="13">
        <v>58</v>
      </c>
    </row>
    <row r="157" spans="2:5">
      <c r="B157" s="12">
        <v>154</v>
      </c>
      <c r="C157" s="3" t="s">
        <v>4</v>
      </c>
      <c r="D157" s="4">
        <v>32128</v>
      </c>
      <c r="E157" s="13">
        <v>72</v>
      </c>
    </row>
    <row r="158" spans="2:5">
      <c r="B158" s="12">
        <v>155</v>
      </c>
      <c r="C158" s="3" t="s">
        <v>2</v>
      </c>
      <c r="D158" s="4">
        <v>44565</v>
      </c>
      <c r="E158" s="13">
        <v>85</v>
      </c>
    </row>
    <row r="159" spans="2:5">
      <c r="B159" s="12">
        <v>156</v>
      </c>
      <c r="C159" s="3" t="s">
        <v>3</v>
      </c>
      <c r="D159" s="4">
        <v>35228</v>
      </c>
      <c r="E159" s="13">
        <v>85</v>
      </c>
    </row>
    <row r="160" spans="2:5">
      <c r="B160" s="12">
        <v>157</v>
      </c>
      <c r="C160" s="3" t="s">
        <v>5</v>
      </c>
      <c r="D160" s="4">
        <v>55631</v>
      </c>
      <c r="E160" s="13">
        <v>87</v>
      </c>
    </row>
    <row r="161" spans="2:5">
      <c r="B161" s="12">
        <v>158</v>
      </c>
      <c r="C161" s="3" t="s">
        <v>6</v>
      </c>
      <c r="D161" s="4">
        <v>42007</v>
      </c>
      <c r="E161" s="13">
        <v>84</v>
      </c>
    </row>
    <row r="162" spans="2:5">
      <c r="B162" s="12">
        <v>159</v>
      </c>
      <c r="C162" s="3" t="s">
        <v>7</v>
      </c>
      <c r="D162" s="4">
        <v>83243</v>
      </c>
      <c r="E162" s="13">
        <v>77</v>
      </c>
    </row>
    <row r="163" spans="2:5">
      <c r="B163" s="12">
        <v>160</v>
      </c>
      <c r="C163" s="3" t="s">
        <v>8</v>
      </c>
      <c r="D163" s="4">
        <v>29073</v>
      </c>
      <c r="E163" s="13">
        <v>17</v>
      </c>
    </row>
    <row r="164" spans="2:5">
      <c r="B164" s="12">
        <v>161</v>
      </c>
      <c r="C164" s="3" t="s">
        <v>9</v>
      </c>
      <c r="D164" s="4">
        <v>6018</v>
      </c>
      <c r="E164" s="13">
        <v>90</v>
      </c>
    </row>
    <row r="165" spans="2:5">
      <c r="B165" s="12">
        <v>162</v>
      </c>
      <c r="C165" s="3" t="s">
        <v>10</v>
      </c>
      <c r="D165" s="4">
        <v>39114</v>
      </c>
      <c r="E165" s="13">
        <v>61</v>
      </c>
    </row>
    <row r="166" spans="2:5">
      <c r="B166" s="12">
        <v>163</v>
      </c>
      <c r="C166" s="3" t="s">
        <v>4</v>
      </c>
      <c r="D166" s="4">
        <v>6284</v>
      </c>
      <c r="E166" s="13">
        <v>73</v>
      </c>
    </row>
    <row r="167" spans="2:5">
      <c r="B167" s="12">
        <v>164</v>
      </c>
      <c r="C167" s="3" t="s">
        <v>2</v>
      </c>
      <c r="D167" s="4">
        <v>10817</v>
      </c>
      <c r="E167" s="13">
        <v>13</v>
      </c>
    </row>
    <row r="168" spans="2:5">
      <c r="B168" s="12">
        <v>165</v>
      </c>
      <c r="C168" s="3" t="s">
        <v>3</v>
      </c>
      <c r="D168" s="4">
        <v>82702</v>
      </c>
      <c r="E168" s="13">
        <v>68</v>
      </c>
    </row>
    <row r="169" spans="2:5">
      <c r="B169" s="12">
        <v>166</v>
      </c>
      <c r="C169" s="3" t="s">
        <v>5</v>
      </c>
      <c r="D169" s="4">
        <v>39035</v>
      </c>
      <c r="E169" s="13">
        <v>55</v>
      </c>
    </row>
    <row r="170" spans="2:5">
      <c r="B170" s="12">
        <v>167</v>
      </c>
      <c r="C170" s="3" t="s">
        <v>6</v>
      </c>
      <c r="D170" s="4">
        <v>38363</v>
      </c>
      <c r="E170" s="13">
        <v>79</v>
      </c>
    </row>
    <row r="171" spans="2:5">
      <c r="B171" s="12">
        <v>168</v>
      </c>
      <c r="C171" s="3" t="s">
        <v>7</v>
      </c>
      <c r="D171" s="4">
        <v>33753</v>
      </c>
      <c r="E171" s="13">
        <v>13</v>
      </c>
    </row>
    <row r="172" spans="2:5">
      <c r="B172" s="12">
        <v>169</v>
      </c>
      <c r="C172" s="3" t="s">
        <v>8</v>
      </c>
      <c r="D172" s="4">
        <v>80446</v>
      </c>
      <c r="E172" s="13">
        <v>81</v>
      </c>
    </row>
    <row r="173" spans="2:5">
      <c r="B173" s="12">
        <v>170</v>
      </c>
      <c r="C173" s="3" t="s">
        <v>9</v>
      </c>
      <c r="D173" s="4">
        <v>11702</v>
      </c>
      <c r="E173" s="13">
        <v>97</v>
      </c>
    </row>
    <row r="174" spans="2:5">
      <c r="B174" s="12">
        <v>171</v>
      </c>
      <c r="C174" s="3" t="s">
        <v>10</v>
      </c>
      <c r="D174" s="4">
        <v>17487</v>
      </c>
      <c r="E174" s="13">
        <v>81</v>
      </c>
    </row>
    <row r="175" spans="2:5">
      <c r="B175" s="12">
        <v>172</v>
      </c>
      <c r="C175" s="3" t="s">
        <v>4</v>
      </c>
      <c r="D175" s="4">
        <v>87686</v>
      </c>
      <c r="E175" s="13">
        <v>82</v>
      </c>
    </row>
    <row r="176" spans="2:5">
      <c r="B176" s="12">
        <v>173</v>
      </c>
      <c r="C176" s="3" t="s">
        <v>2</v>
      </c>
      <c r="D176" s="4">
        <v>24210</v>
      </c>
      <c r="E176" s="13">
        <v>87</v>
      </c>
    </row>
    <row r="177" spans="2:5">
      <c r="B177" s="12">
        <v>174</v>
      </c>
      <c r="C177" s="3" t="s">
        <v>3</v>
      </c>
      <c r="D177" s="4">
        <v>80629</v>
      </c>
      <c r="E177" s="13">
        <v>31</v>
      </c>
    </row>
    <row r="178" spans="2:5">
      <c r="B178" s="12">
        <v>175</v>
      </c>
      <c r="C178" s="3" t="s">
        <v>5</v>
      </c>
      <c r="D178" s="4">
        <v>18951</v>
      </c>
      <c r="E178" s="13">
        <v>2</v>
      </c>
    </row>
    <row r="179" spans="2:5">
      <c r="B179" s="12">
        <v>176</v>
      </c>
      <c r="C179" s="3" t="s">
        <v>6</v>
      </c>
      <c r="D179" s="4">
        <v>15453</v>
      </c>
      <c r="E179" s="13">
        <v>36</v>
      </c>
    </row>
    <row r="180" spans="2:5">
      <c r="B180" s="12">
        <v>177</v>
      </c>
      <c r="C180" s="3" t="s">
        <v>7</v>
      </c>
      <c r="D180" s="4">
        <v>40067</v>
      </c>
      <c r="E180" s="13">
        <v>57</v>
      </c>
    </row>
    <row r="181" spans="2:5">
      <c r="B181" s="12">
        <v>178</v>
      </c>
      <c r="C181" s="3" t="s">
        <v>8</v>
      </c>
      <c r="D181" s="4">
        <v>71745</v>
      </c>
      <c r="E181" s="13">
        <v>13</v>
      </c>
    </row>
    <row r="182" spans="2:5">
      <c r="B182" s="12">
        <v>179</v>
      </c>
      <c r="C182" s="3" t="s">
        <v>9</v>
      </c>
      <c r="D182" s="4">
        <v>97720</v>
      </c>
      <c r="E182" s="13">
        <v>8</v>
      </c>
    </row>
    <row r="183" spans="2:5">
      <c r="B183" s="12">
        <v>180</v>
      </c>
      <c r="C183" s="3" t="s">
        <v>10</v>
      </c>
      <c r="D183" s="4">
        <v>76496</v>
      </c>
      <c r="E183" s="13">
        <v>97</v>
      </c>
    </row>
    <row r="184" spans="2:5">
      <c r="B184" s="12">
        <v>181</v>
      </c>
      <c r="C184" s="3" t="s">
        <v>4</v>
      </c>
      <c r="D184" s="4">
        <v>89899</v>
      </c>
      <c r="E184" s="13">
        <v>70</v>
      </c>
    </row>
    <row r="185" spans="2:5">
      <c r="B185" s="12">
        <v>182</v>
      </c>
      <c r="C185" s="3" t="s">
        <v>2</v>
      </c>
      <c r="D185" s="4">
        <v>99866</v>
      </c>
      <c r="E185" s="13">
        <v>90</v>
      </c>
    </row>
    <row r="186" spans="2:5">
      <c r="B186" s="12">
        <v>183</v>
      </c>
      <c r="C186" s="3" t="s">
        <v>3</v>
      </c>
      <c r="D186" s="4">
        <v>3768</v>
      </c>
      <c r="E186" s="13">
        <v>35</v>
      </c>
    </row>
    <row r="187" spans="2:5">
      <c r="B187" s="12">
        <v>184</v>
      </c>
      <c r="C187" s="3" t="s">
        <v>5</v>
      </c>
      <c r="D187" s="4">
        <v>3721</v>
      </c>
      <c r="E187" s="13">
        <v>60</v>
      </c>
    </row>
    <row r="188" spans="2:5">
      <c r="B188" s="12">
        <v>185</v>
      </c>
      <c r="C188" s="3" t="s">
        <v>6</v>
      </c>
      <c r="D188" s="4">
        <v>71253</v>
      </c>
      <c r="E188" s="13">
        <v>20</v>
      </c>
    </row>
    <row r="189" spans="2:5">
      <c r="B189" s="12">
        <v>186</v>
      </c>
      <c r="C189" s="3" t="s">
        <v>7</v>
      </c>
      <c r="D189" s="4">
        <v>7043</v>
      </c>
      <c r="E189" s="13">
        <v>22</v>
      </c>
    </row>
    <row r="190" spans="2:5">
      <c r="B190" s="12">
        <v>187</v>
      </c>
      <c r="C190" s="3" t="s">
        <v>8</v>
      </c>
      <c r="D190" s="4">
        <v>18904</v>
      </c>
      <c r="E190" s="13">
        <v>1</v>
      </c>
    </row>
    <row r="191" spans="2:5">
      <c r="B191" s="12">
        <v>188</v>
      </c>
      <c r="C191" s="3" t="s">
        <v>9</v>
      </c>
      <c r="D191" s="4">
        <v>4463</v>
      </c>
      <c r="E191" s="13">
        <v>95</v>
      </c>
    </row>
    <row r="192" spans="2:5">
      <c r="B192" s="12">
        <v>189</v>
      </c>
      <c r="C192" s="3" t="s">
        <v>10</v>
      </c>
      <c r="D192" s="4">
        <v>77590</v>
      </c>
      <c r="E192" s="13">
        <v>55</v>
      </c>
    </row>
    <row r="193" spans="2:5">
      <c r="B193" s="12">
        <v>190</v>
      </c>
      <c r="C193" s="3" t="s">
        <v>4</v>
      </c>
      <c r="D193" s="4">
        <v>83565</v>
      </c>
      <c r="E193" s="13">
        <v>23</v>
      </c>
    </row>
    <row r="194" spans="2:5">
      <c r="B194" s="12">
        <v>191</v>
      </c>
      <c r="C194" s="3" t="s">
        <v>2</v>
      </c>
      <c r="D194" s="4">
        <v>43911</v>
      </c>
      <c r="E194" s="13">
        <v>29</v>
      </c>
    </row>
    <row r="195" spans="2:5">
      <c r="B195" s="12">
        <v>192</v>
      </c>
      <c r="C195" s="3" t="s">
        <v>3</v>
      </c>
      <c r="D195" s="4">
        <v>18722</v>
      </c>
      <c r="E195" s="13">
        <v>74</v>
      </c>
    </row>
    <row r="196" spans="2:5">
      <c r="B196" s="12">
        <v>193</v>
      </c>
      <c r="C196" s="3" t="s">
        <v>5</v>
      </c>
      <c r="D196" s="4">
        <v>77627</v>
      </c>
      <c r="E196" s="13">
        <v>72</v>
      </c>
    </row>
    <row r="197" spans="2:5">
      <c r="B197" s="12">
        <v>194</v>
      </c>
      <c r="C197" s="3" t="s">
        <v>6</v>
      </c>
      <c r="D197" s="4">
        <v>43091</v>
      </c>
      <c r="E197" s="13">
        <v>63</v>
      </c>
    </row>
    <row r="198" spans="2:5">
      <c r="B198" s="12">
        <v>195</v>
      </c>
      <c r="C198" s="3" t="s">
        <v>7</v>
      </c>
      <c r="D198" s="4">
        <v>34029</v>
      </c>
      <c r="E198" s="13">
        <v>96</v>
      </c>
    </row>
    <row r="199" spans="2:5">
      <c r="B199" s="12">
        <v>196</v>
      </c>
      <c r="C199" s="3" t="s">
        <v>8</v>
      </c>
      <c r="D199" s="4">
        <v>63001</v>
      </c>
      <c r="E199" s="13">
        <v>60</v>
      </c>
    </row>
    <row r="200" spans="2:5">
      <c r="B200" s="12">
        <v>197</v>
      </c>
      <c r="C200" s="3" t="s">
        <v>9</v>
      </c>
      <c r="D200" s="4">
        <v>20385</v>
      </c>
      <c r="E200" s="13">
        <v>49</v>
      </c>
    </row>
    <row r="201" spans="2:5">
      <c r="B201" s="12">
        <v>198</v>
      </c>
      <c r="C201" s="3" t="s">
        <v>10</v>
      </c>
      <c r="D201" s="4">
        <v>24386</v>
      </c>
      <c r="E201" s="13">
        <v>74</v>
      </c>
    </row>
    <row r="202" spans="2:5">
      <c r="B202" s="12">
        <v>199</v>
      </c>
      <c r="C202" s="3" t="s">
        <v>8</v>
      </c>
      <c r="D202" s="4">
        <v>29094.142857142899</v>
      </c>
      <c r="E202" s="13">
        <v>60</v>
      </c>
    </row>
    <row r="203" spans="2:5" ht="16" thickBot="1">
      <c r="B203" s="14">
        <v>200</v>
      </c>
      <c r="C203" s="15" t="s">
        <v>9</v>
      </c>
      <c r="D203" s="16">
        <v>26323.3571428572</v>
      </c>
      <c r="E203" s="17">
        <v>58</v>
      </c>
    </row>
  </sheetData>
  <mergeCells count="5">
    <mergeCell ref="B2:E2"/>
    <mergeCell ref="H2:I2"/>
    <mergeCell ref="L2:M2"/>
    <mergeCell ref="P2:Q2"/>
    <mergeCell ref="T2:W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3083-83D0-4585-942D-46B36D1F3694}">
  <dimension ref="B1:M34"/>
  <sheetViews>
    <sheetView tabSelected="1" zoomScale="117" workbookViewId="0">
      <selection activeCell="M18" sqref="M18"/>
    </sheetView>
  </sheetViews>
  <sheetFormatPr baseColWidth="10" defaultColWidth="8.83203125" defaultRowHeight="15"/>
  <cols>
    <col min="2" max="2" width="16.5" bestFit="1" customWidth="1"/>
    <col min="3" max="3" width="13.33203125" bestFit="1" customWidth="1"/>
    <col min="4" max="4" width="9.33203125" bestFit="1" customWidth="1"/>
    <col min="5" max="5" width="9.83203125" customWidth="1"/>
    <col min="9" max="9" width="7" bestFit="1" customWidth="1"/>
    <col min="13" max="13" width="14.33203125" bestFit="1" customWidth="1"/>
  </cols>
  <sheetData>
    <row r="1" spans="2:13" ht="16" thickBot="1"/>
    <row r="2" spans="2:13" ht="16" thickBot="1">
      <c r="B2" s="161" t="s">
        <v>189</v>
      </c>
      <c r="C2" s="162"/>
      <c r="D2" s="162"/>
      <c r="E2" s="162"/>
      <c r="F2" s="163"/>
    </row>
    <row r="3" spans="2:13" ht="43.5" customHeight="1" thickBot="1">
      <c r="B3" s="131" t="s">
        <v>167</v>
      </c>
      <c r="C3" s="132" t="s">
        <v>150</v>
      </c>
      <c r="D3" s="132" t="s">
        <v>168</v>
      </c>
      <c r="E3" s="132" t="s">
        <v>169</v>
      </c>
      <c r="F3" s="133" t="s">
        <v>170</v>
      </c>
    </row>
    <row r="4" spans="2:13">
      <c r="B4" s="121" t="s">
        <v>171</v>
      </c>
      <c r="C4" s="122" t="s">
        <v>172</v>
      </c>
      <c r="D4" s="122" t="s">
        <v>173</v>
      </c>
      <c r="E4" s="123">
        <v>1925</v>
      </c>
      <c r="F4" s="124">
        <v>32.5</v>
      </c>
    </row>
    <row r="5" spans="2:13" ht="16" thickBot="1">
      <c r="B5" s="125" t="s">
        <v>174</v>
      </c>
      <c r="C5" s="119" t="s">
        <v>175</v>
      </c>
      <c r="D5" s="119" t="s">
        <v>176</v>
      </c>
      <c r="E5" s="120">
        <v>1960</v>
      </c>
      <c r="F5" s="126">
        <v>22</v>
      </c>
      <c r="I5" s="160" t="s">
        <v>145</v>
      </c>
      <c r="J5" s="160"/>
      <c r="K5" s="160"/>
      <c r="L5" s="160"/>
      <c r="M5" s="160"/>
    </row>
    <row r="6" spans="2:13" ht="17" thickBot="1">
      <c r="B6" s="125" t="s">
        <v>177</v>
      </c>
      <c r="C6" s="119" t="s">
        <v>178</v>
      </c>
      <c r="D6" s="119" t="s">
        <v>173</v>
      </c>
      <c r="E6" s="120">
        <v>1908</v>
      </c>
      <c r="F6" s="126">
        <v>17</v>
      </c>
      <c r="I6" s="132" t="s">
        <v>168</v>
      </c>
      <c r="J6" s="96"/>
      <c r="K6" s="96"/>
      <c r="L6" s="96"/>
      <c r="M6" s="97"/>
    </row>
    <row r="7" spans="2:13">
      <c r="B7" s="125" t="s">
        <v>179</v>
      </c>
      <c r="C7" s="119" t="s">
        <v>172</v>
      </c>
      <c r="D7" s="119" t="s">
        <v>180</v>
      </c>
      <c r="E7" s="120">
        <v>1943</v>
      </c>
      <c r="F7" s="126">
        <v>19</v>
      </c>
      <c r="I7" s="119" t="s">
        <v>176</v>
      </c>
      <c r="M7" s="98"/>
    </row>
    <row r="8" spans="2:13">
      <c r="B8" s="125" t="s">
        <v>181</v>
      </c>
      <c r="C8" s="119" t="s">
        <v>175</v>
      </c>
      <c r="D8" s="119" t="s">
        <v>182</v>
      </c>
      <c r="E8" s="120">
        <v>1917</v>
      </c>
      <c r="F8" s="126">
        <v>34</v>
      </c>
      <c r="I8" s="105"/>
      <c r="M8" s="98"/>
    </row>
    <row r="9" spans="2:13" ht="16" thickBot="1">
      <c r="B9" s="125" t="s">
        <v>183</v>
      </c>
      <c r="C9" s="119" t="s">
        <v>178</v>
      </c>
      <c r="D9" s="119" t="s">
        <v>176</v>
      </c>
      <c r="E9" s="120">
        <v>1902</v>
      </c>
      <c r="F9" s="126">
        <v>15</v>
      </c>
      <c r="I9" s="99"/>
      <c r="J9" s="100"/>
      <c r="K9" s="100"/>
      <c r="L9" s="100"/>
      <c r="M9" s="101"/>
    </row>
    <row r="10" spans="2:13" ht="16" thickBot="1">
      <c r="B10" s="125" t="s">
        <v>184</v>
      </c>
      <c r="C10" s="119" t="s">
        <v>172</v>
      </c>
      <c r="D10" s="119" t="s">
        <v>176</v>
      </c>
      <c r="E10" s="120">
        <v>1919</v>
      </c>
      <c r="F10" s="126">
        <v>25</v>
      </c>
      <c r="L10" s="99" t="s">
        <v>146</v>
      </c>
      <c r="M10" s="101">
        <f>DCOUNT(B3:F13,E3,I6:I7)</f>
        <v>4</v>
      </c>
    </row>
    <row r="11" spans="2:13">
      <c r="B11" s="125" t="s">
        <v>185</v>
      </c>
      <c r="C11" s="119" t="s">
        <v>186</v>
      </c>
      <c r="D11" s="119" t="s">
        <v>182</v>
      </c>
      <c r="E11" s="120">
        <v>1905</v>
      </c>
      <c r="F11" s="126">
        <v>22</v>
      </c>
    </row>
    <row r="12" spans="2:13">
      <c r="B12" s="125" t="s">
        <v>187</v>
      </c>
      <c r="C12" s="119" t="s">
        <v>186</v>
      </c>
      <c r="D12" s="119" t="s">
        <v>176</v>
      </c>
      <c r="E12" s="120">
        <v>1944</v>
      </c>
      <c r="F12" s="126">
        <v>30</v>
      </c>
    </row>
    <row r="13" spans="2:13" ht="16" thickBot="1">
      <c r="B13" s="127" t="s">
        <v>188</v>
      </c>
      <c r="C13" s="128" t="s">
        <v>186</v>
      </c>
      <c r="D13" s="128" t="s">
        <v>180</v>
      </c>
      <c r="E13" s="129">
        <v>1940</v>
      </c>
      <c r="F13" s="130">
        <v>28</v>
      </c>
      <c r="I13" s="160" t="s">
        <v>147</v>
      </c>
      <c r="J13" s="160"/>
      <c r="K13" s="160"/>
      <c r="L13" s="160"/>
      <c r="M13" s="160"/>
    </row>
    <row r="14" spans="2:13" ht="49" thickBot="1">
      <c r="I14" s="133" t="s">
        <v>170</v>
      </c>
      <c r="J14" s="96"/>
      <c r="K14" s="96"/>
      <c r="L14" s="96"/>
      <c r="M14" s="97"/>
    </row>
    <row r="15" spans="2:13">
      <c r="I15" s="105" t="s">
        <v>196</v>
      </c>
      <c r="M15" s="98"/>
    </row>
    <row r="16" spans="2:13">
      <c r="I16" s="105"/>
      <c r="M16" s="98"/>
    </row>
    <row r="17" spans="9:13" ht="16" thickBot="1">
      <c r="I17" s="99"/>
      <c r="J17" s="100"/>
      <c r="K17" s="100"/>
      <c r="L17" s="100"/>
      <c r="M17" s="101"/>
    </row>
    <row r="18" spans="9:13" ht="16" thickBot="1">
      <c r="L18" s="99" t="s">
        <v>146</v>
      </c>
      <c r="M18" s="101">
        <f>DAVERAGE(B3:F13,F3,I14:I15)</f>
        <v>24.45</v>
      </c>
    </row>
    <row r="21" spans="9:13" ht="16" thickBot="1">
      <c r="I21" s="160" t="s">
        <v>148</v>
      </c>
      <c r="J21" s="160"/>
      <c r="K21" s="160"/>
      <c r="L21" s="160"/>
      <c r="M21" s="160"/>
    </row>
    <row r="22" spans="9:13" ht="17" thickBot="1">
      <c r="I22" s="132" t="s">
        <v>168</v>
      </c>
      <c r="J22" s="96"/>
      <c r="K22" s="96"/>
      <c r="L22" s="96"/>
      <c r="M22" s="97"/>
    </row>
    <row r="23" spans="9:13">
      <c r="I23" s="122" t="s">
        <v>173</v>
      </c>
      <c r="M23" s="98"/>
    </row>
    <row r="24" spans="9:13">
      <c r="I24" s="105"/>
      <c r="M24" s="98"/>
    </row>
    <row r="25" spans="9:13" ht="16" thickBot="1">
      <c r="I25" s="99"/>
      <c r="J25" s="100"/>
      <c r="K25" s="100"/>
      <c r="L25" s="100"/>
      <c r="M25" s="101"/>
    </row>
    <row r="26" spans="9:13" ht="16" thickBot="1">
      <c r="L26" s="99" t="s">
        <v>146</v>
      </c>
      <c r="M26" s="101">
        <f>DMIN(B3:F13,E3,I22:I23)</f>
        <v>1908</v>
      </c>
    </row>
    <row r="29" spans="9:13" ht="16" thickBot="1">
      <c r="I29" s="160" t="s">
        <v>190</v>
      </c>
      <c r="J29" s="160"/>
      <c r="K29" s="160"/>
      <c r="L29" s="160"/>
      <c r="M29" s="160"/>
    </row>
    <row r="30" spans="9:13" ht="49" thickBot="1">
      <c r="I30" s="133" t="s">
        <v>170</v>
      </c>
      <c r="J30" s="96"/>
      <c r="K30" s="96"/>
      <c r="L30" s="96"/>
      <c r="M30" s="97"/>
    </row>
    <row r="31" spans="9:13">
      <c r="I31" s="105" t="s">
        <v>196</v>
      </c>
      <c r="M31" s="98"/>
    </row>
    <row r="32" spans="9:13">
      <c r="I32" s="105"/>
      <c r="M32" s="98"/>
    </row>
    <row r="33" spans="9:13" ht="16" thickBot="1">
      <c r="I33" s="99"/>
      <c r="J33" s="100"/>
      <c r="K33" s="100"/>
      <c r="L33" s="100"/>
      <c r="M33" s="101"/>
    </row>
    <row r="34" spans="9:13" ht="16" thickBot="1">
      <c r="L34" s="99" t="s">
        <v>146</v>
      </c>
      <c r="M34" s="101">
        <f>DMIN(B3:F13,F3,I30:I31)</f>
        <v>15</v>
      </c>
    </row>
  </sheetData>
  <mergeCells count="5">
    <mergeCell ref="B2:F2"/>
    <mergeCell ref="I5:M5"/>
    <mergeCell ref="I13:M13"/>
    <mergeCell ref="I21:M21"/>
    <mergeCell ref="I29:M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F3A6-5F9E-4D7B-B67E-D85D0E2B8E4A}">
  <dimension ref="B1:N33"/>
  <sheetViews>
    <sheetView workbookViewId="0">
      <selection activeCell="D12" sqref="D12"/>
    </sheetView>
  </sheetViews>
  <sheetFormatPr baseColWidth="10" defaultColWidth="8.83203125" defaultRowHeight="15"/>
  <cols>
    <col min="2" max="2" width="3" bestFit="1" customWidth="1"/>
    <col min="3" max="3" width="13.1640625" bestFit="1" customWidth="1"/>
    <col min="4" max="4" width="6" bestFit="1" customWidth="1"/>
    <col min="5" max="5" width="12.5" bestFit="1" customWidth="1"/>
    <col min="6" max="6" width="16" bestFit="1" customWidth="1"/>
    <col min="9" max="9" width="12.5" bestFit="1" customWidth="1"/>
    <col min="10" max="10" width="12.1640625" bestFit="1" customWidth="1"/>
    <col min="12" max="12" width="8.33203125" bestFit="1" customWidth="1"/>
    <col min="13" max="13" width="16" bestFit="1" customWidth="1"/>
    <col min="14" max="14" width="11.83203125" bestFit="1" customWidth="1"/>
  </cols>
  <sheetData>
    <row r="1" spans="2:14" ht="16" thickBot="1"/>
    <row r="2" spans="2:14" ht="16" thickBot="1">
      <c r="B2" s="145" t="s">
        <v>28</v>
      </c>
      <c r="C2" s="146"/>
      <c r="D2" s="146"/>
      <c r="E2" s="146"/>
      <c r="F2" s="147"/>
      <c r="I2" s="142" t="s">
        <v>31</v>
      </c>
      <c r="J2" s="143"/>
      <c r="L2" s="142" t="s">
        <v>33</v>
      </c>
      <c r="M2" s="144"/>
      <c r="N2" s="143"/>
    </row>
    <row r="3" spans="2:14" ht="16" thickBot="1">
      <c r="B3" s="23" t="s">
        <v>0</v>
      </c>
      <c r="C3" s="36" t="s">
        <v>18</v>
      </c>
      <c r="D3" s="36" t="s">
        <v>12</v>
      </c>
      <c r="E3" s="36" t="s">
        <v>11</v>
      </c>
      <c r="F3" s="5" t="s">
        <v>32</v>
      </c>
      <c r="I3" s="38" t="s">
        <v>18</v>
      </c>
      <c r="J3" s="39" t="s">
        <v>29</v>
      </c>
      <c r="L3" s="38" t="s">
        <v>11</v>
      </c>
      <c r="M3" s="51" t="s">
        <v>32</v>
      </c>
      <c r="N3" s="39" t="s">
        <v>39</v>
      </c>
    </row>
    <row r="4" spans="2:14">
      <c r="B4" s="33">
        <v>1</v>
      </c>
      <c r="C4" s="34" t="s">
        <v>19</v>
      </c>
      <c r="D4" s="34">
        <v>4</v>
      </c>
      <c r="E4" s="35">
        <f>VLOOKUP(C4,$I$3:$J$12,2,0)*D4</f>
        <v>3908</v>
      </c>
      <c r="F4" s="20" t="str">
        <f>VLOOKUP(E4,$L$4:$M$14,2,1)</f>
        <v>Lacné</v>
      </c>
      <c r="I4" s="33" t="s">
        <v>19</v>
      </c>
      <c r="J4" s="37">
        <v>977</v>
      </c>
      <c r="L4" s="48">
        <v>0</v>
      </c>
      <c r="M4" s="35" t="s">
        <v>38</v>
      </c>
      <c r="N4" s="49"/>
    </row>
    <row r="5" spans="2:14">
      <c r="B5" s="18">
        <v>2</v>
      </c>
      <c r="C5" s="3" t="s">
        <v>20</v>
      </c>
      <c r="D5" s="3">
        <v>6</v>
      </c>
      <c r="E5" s="35">
        <f t="shared" ref="E5:E33" si="0">VLOOKUP(C5,$I$3:$J$12,2,0)*D5</f>
        <v>4278</v>
      </c>
      <c r="F5" s="20" t="str">
        <f t="shared" ref="F5:F33" si="1">VLOOKUP(E5,$L$4:$M$14,2,1)</f>
        <v>Primerane drahé</v>
      </c>
      <c r="I5" s="18" t="s">
        <v>25</v>
      </c>
      <c r="J5" s="31">
        <v>551</v>
      </c>
      <c r="L5" s="40">
        <v>1000</v>
      </c>
      <c r="M5" s="4" t="s">
        <v>38</v>
      </c>
      <c r="N5" s="41"/>
    </row>
    <row r="6" spans="2:14">
      <c r="B6" s="18">
        <v>3</v>
      </c>
      <c r="C6" s="3" t="s">
        <v>21</v>
      </c>
      <c r="D6" s="3">
        <v>6</v>
      </c>
      <c r="E6" s="35">
        <f t="shared" si="0"/>
        <v>1446</v>
      </c>
      <c r="F6" s="20" t="str">
        <f t="shared" si="1"/>
        <v>Príliš lacné</v>
      </c>
      <c r="I6" s="18" t="s">
        <v>23</v>
      </c>
      <c r="J6" s="31">
        <v>806</v>
      </c>
      <c r="L6" s="40">
        <v>2000</v>
      </c>
      <c r="M6" s="4" t="s">
        <v>37</v>
      </c>
      <c r="N6" s="42"/>
    </row>
    <row r="7" spans="2:14">
      <c r="B7" s="18">
        <v>4</v>
      </c>
      <c r="C7" s="3" t="s">
        <v>22</v>
      </c>
      <c r="D7" s="3">
        <v>2</v>
      </c>
      <c r="E7" s="35">
        <f t="shared" si="0"/>
        <v>688</v>
      </c>
      <c r="F7" s="20" t="str">
        <f t="shared" si="1"/>
        <v>Príliš lacné</v>
      </c>
      <c r="I7" s="18" t="s">
        <v>24</v>
      </c>
      <c r="J7" s="31">
        <v>649</v>
      </c>
      <c r="L7" s="40">
        <v>3000</v>
      </c>
      <c r="M7" s="4" t="s">
        <v>37</v>
      </c>
      <c r="N7" s="42"/>
    </row>
    <row r="8" spans="2:14">
      <c r="B8" s="18">
        <v>5</v>
      </c>
      <c r="C8" s="3" t="s">
        <v>23</v>
      </c>
      <c r="D8" s="3">
        <v>7</v>
      </c>
      <c r="E8" s="35">
        <f t="shared" si="0"/>
        <v>5642</v>
      </c>
      <c r="F8" s="20" t="str">
        <f t="shared" si="1"/>
        <v>Primerane drahé</v>
      </c>
      <c r="I8" s="18" t="s">
        <v>20</v>
      </c>
      <c r="J8" s="31">
        <v>713</v>
      </c>
      <c r="L8" s="40">
        <v>4000</v>
      </c>
      <c r="M8" s="4" t="s">
        <v>36</v>
      </c>
      <c r="N8" s="43"/>
    </row>
    <row r="9" spans="2:14">
      <c r="B9" s="18">
        <v>6</v>
      </c>
      <c r="C9" s="3" t="s">
        <v>24</v>
      </c>
      <c r="D9" s="3">
        <v>3</v>
      </c>
      <c r="E9" s="35">
        <f t="shared" si="0"/>
        <v>1947</v>
      </c>
      <c r="F9" s="20" t="str">
        <f t="shared" si="1"/>
        <v>Príliš lacné</v>
      </c>
      <c r="I9" s="18" t="s">
        <v>22</v>
      </c>
      <c r="J9" s="31">
        <v>344</v>
      </c>
      <c r="L9" s="40">
        <v>5000</v>
      </c>
      <c r="M9" s="4" t="s">
        <v>36</v>
      </c>
      <c r="N9" s="43"/>
    </row>
    <row r="10" spans="2:14">
      <c r="B10" s="18">
        <v>7</v>
      </c>
      <c r="C10" s="3" t="s">
        <v>25</v>
      </c>
      <c r="D10" s="3">
        <v>2</v>
      </c>
      <c r="E10" s="35">
        <f t="shared" si="0"/>
        <v>1102</v>
      </c>
      <c r="F10" s="20" t="str">
        <f t="shared" si="1"/>
        <v>Príliš lacné</v>
      </c>
      <c r="I10" s="18" t="s">
        <v>26</v>
      </c>
      <c r="J10" s="31">
        <v>432</v>
      </c>
      <c r="L10" s="40">
        <v>6000</v>
      </c>
      <c r="M10" s="4" t="s">
        <v>36</v>
      </c>
      <c r="N10" s="43"/>
    </row>
    <row r="11" spans="2:14">
      <c r="B11" s="18">
        <v>8</v>
      </c>
      <c r="C11" s="3" t="s">
        <v>26</v>
      </c>
      <c r="D11" s="3">
        <v>10</v>
      </c>
      <c r="E11" s="35">
        <f t="shared" si="0"/>
        <v>4320</v>
      </c>
      <c r="F11" s="20" t="str">
        <f t="shared" si="1"/>
        <v>Primerane drahé</v>
      </c>
      <c r="I11" s="18" t="s">
        <v>30</v>
      </c>
      <c r="J11" s="31">
        <v>241</v>
      </c>
      <c r="L11" s="40">
        <v>7000</v>
      </c>
      <c r="M11" s="4" t="s">
        <v>35</v>
      </c>
      <c r="N11" s="44"/>
    </row>
    <row r="12" spans="2:14" ht="16" thickBot="1">
      <c r="B12" s="18">
        <v>9</v>
      </c>
      <c r="C12" s="3" t="s">
        <v>27</v>
      </c>
      <c r="D12" s="3">
        <v>8</v>
      </c>
      <c r="E12" s="35">
        <f t="shared" si="0"/>
        <v>7872</v>
      </c>
      <c r="F12" s="20" t="str">
        <f t="shared" si="1"/>
        <v>Drahé</v>
      </c>
      <c r="I12" s="19" t="s">
        <v>27</v>
      </c>
      <c r="J12" s="32">
        <v>984</v>
      </c>
      <c r="L12" s="40">
        <v>8000</v>
      </c>
      <c r="M12" s="4" t="s">
        <v>35</v>
      </c>
      <c r="N12" s="44"/>
    </row>
    <row r="13" spans="2:14">
      <c r="B13" s="18">
        <v>10</v>
      </c>
      <c r="C13" s="3" t="s">
        <v>22</v>
      </c>
      <c r="D13" s="3">
        <v>5</v>
      </c>
      <c r="E13" s="35">
        <f t="shared" si="0"/>
        <v>1720</v>
      </c>
      <c r="F13" s="20" t="str">
        <f t="shared" si="1"/>
        <v>Príliš lacné</v>
      </c>
      <c r="L13" s="40">
        <v>9000</v>
      </c>
      <c r="M13" s="4" t="s">
        <v>34</v>
      </c>
      <c r="N13" s="45"/>
    </row>
    <row r="14" spans="2:14" ht="16" thickBot="1">
      <c r="B14" s="18">
        <v>11</v>
      </c>
      <c r="C14" s="3" t="s">
        <v>19</v>
      </c>
      <c r="D14" s="3">
        <v>7</v>
      </c>
      <c r="E14" s="35">
        <f t="shared" si="0"/>
        <v>6839</v>
      </c>
      <c r="F14" s="20" t="str">
        <f t="shared" si="1"/>
        <v>Primerane drahé</v>
      </c>
      <c r="L14" s="46">
        <v>10000</v>
      </c>
      <c r="M14" s="16" t="s">
        <v>34</v>
      </c>
      <c r="N14" s="47"/>
    </row>
    <row r="15" spans="2:14">
      <c r="B15" s="18">
        <v>12</v>
      </c>
      <c r="C15" s="3" t="s">
        <v>26</v>
      </c>
      <c r="D15" s="3">
        <v>7</v>
      </c>
      <c r="E15" s="35">
        <f t="shared" si="0"/>
        <v>3024</v>
      </c>
      <c r="F15" s="20" t="str">
        <f t="shared" si="1"/>
        <v>Lacné</v>
      </c>
      <c r="N15" s="1"/>
    </row>
    <row r="16" spans="2:14">
      <c r="B16" s="18">
        <v>13</v>
      </c>
      <c r="C16" s="3" t="s">
        <v>23</v>
      </c>
      <c r="D16" s="3">
        <v>5</v>
      </c>
      <c r="E16" s="35">
        <f t="shared" si="0"/>
        <v>4030</v>
      </c>
      <c r="F16" s="20" t="str">
        <f t="shared" si="1"/>
        <v>Primerane drahé</v>
      </c>
      <c r="N16" s="1"/>
    </row>
    <row r="17" spans="2:14">
      <c r="B17" s="18">
        <v>14</v>
      </c>
      <c r="C17" s="3" t="s">
        <v>21</v>
      </c>
      <c r="D17" s="3">
        <v>10</v>
      </c>
      <c r="E17" s="35">
        <f t="shared" si="0"/>
        <v>2410</v>
      </c>
      <c r="F17" s="20" t="str">
        <f t="shared" si="1"/>
        <v>Lacné</v>
      </c>
      <c r="N17" s="1"/>
    </row>
    <row r="18" spans="2:14">
      <c r="B18" s="18">
        <v>15</v>
      </c>
      <c r="C18" s="3" t="s">
        <v>24</v>
      </c>
      <c r="D18" s="3">
        <v>3</v>
      </c>
      <c r="E18" s="35">
        <f t="shared" si="0"/>
        <v>1947</v>
      </c>
      <c r="F18" s="20" t="str">
        <f t="shared" si="1"/>
        <v>Príliš lacné</v>
      </c>
      <c r="N18" s="1"/>
    </row>
    <row r="19" spans="2:14">
      <c r="B19" s="18">
        <v>16</v>
      </c>
      <c r="C19" s="3" t="s">
        <v>26</v>
      </c>
      <c r="D19" s="3">
        <v>3</v>
      </c>
      <c r="E19" s="35">
        <f t="shared" si="0"/>
        <v>1296</v>
      </c>
      <c r="F19" s="20" t="str">
        <f t="shared" si="1"/>
        <v>Príliš lacné</v>
      </c>
      <c r="N19" s="1"/>
    </row>
    <row r="20" spans="2:14">
      <c r="B20" s="18">
        <v>17</v>
      </c>
      <c r="C20" s="3" t="s">
        <v>25</v>
      </c>
      <c r="D20" s="3">
        <v>2</v>
      </c>
      <c r="E20" s="35">
        <f t="shared" si="0"/>
        <v>1102</v>
      </c>
      <c r="F20" s="20" t="str">
        <f t="shared" si="1"/>
        <v>Príliš lacné</v>
      </c>
      <c r="N20" s="1"/>
    </row>
    <row r="21" spans="2:14">
      <c r="B21" s="18">
        <v>18</v>
      </c>
      <c r="C21" s="3" t="s">
        <v>22</v>
      </c>
      <c r="D21" s="3">
        <v>9</v>
      </c>
      <c r="E21" s="35">
        <f t="shared" si="0"/>
        <v>3096</v>
      </c>
      <c r="F21" s="20" t="str">
        <f t="shared" si="1"/>
        <v>Lacné</v>
      </c>
      <c r="N21" s="1"/>
    </row>
    <row r="22" spans="2:14">
      <c r="B22" s="18">
        <v>19</v>
      </c>
      <c r="C22" s="3" t="s">
        <v>26</v>
      </c>
      <c r="D22" s="3">
        <v>9</v>
      </c>
      <c r="E22" s="35">
        <f t="shared" si="0"/>
        <v>3888</v>
      </c>
      <c r="F22" s="20" t="str">
        <f t="shared" si="1"/>
        <v>Lacné</v>
      </c>
      <c r="N22" s="1"/>
    </row>
    <row r="23" spans="2:14">
      <c r="B23" s="18">
        <v>20</v>
      </c>
      <c r="C23" s="3" t="s">
        <v>24</v>
      </c>
      <c r="D23" s="3">
        <v>4</v>
      </c>
      <c r="E23" s="35">
        <f t="shared" si="0"/>
        <v>2596</v>
      </c>
      <c r="F23" s="20" t="str">
        <f t="shared" si="1"/>
        <v>Lacné</v>
      </c>
      <c r="N23" s="1"/>
    </row>
    <row r="24" spans="2:14">
      <c r="B24" s="18">
        <v>21</v>
      </c>
      <c r="C24" s="3" t="s">
        <v>23</v>
      </c>
      <c r="D24" s="3">
        <v>9</v>
      </c>
      <c r="E24" s="35">
        <f t="shared" si="0"/>
        <v>7254</v>
      </c>
      <c r="F24" s="20" t="str">
        <f t="shared" si="1"/>
        <v>Drahé</v>
      </c>
      <c r="N24" s="1"/>
    </row>
    <row r="25" spans="2:14">
      <c r="B25" s="18">
        <v>22</v>
      </c>
      <c r="C25" s="3" t="s">
        <v>22</v>
      </c>
      <c r="D25" s="3">
        <v>8</v>
      </c>
      <c r="E25" s="35">
        <f t="shared" si="0"/>
        <v>2752</v>
      </c>
      <c r="F25" s="20" t="str">
        <f t="shared" si="1"/>
        <v>Lacné</v>
      </c>
      <c r="N25" s="1"/>
    </row>
    <row r="26" spans="2:14">
      <c r="B26" s="18">
        <v>23</v>
      </c>
      <c r="C26" s="3" t="s">
        <v>27</v>
      </c>
      <c r="D26" s="3">
        <v>10</v>
      </c>
      <c r="E26" s="35">
        <f t="shared" si="0"/>
        <v>9840</v>
      </c>
      <c r="F26" s="20" t="str">
        <f t="shared" si="1"/>
        <v>Príliš drahé</v>
      </c>
      <c r="N26" s="1"/>
    </row>
    <row r="27" spans="2:14">
      <c r="B27" s="18">
        <v>24</v>
      </c>
      <c r="C27" s="3" t="s">
        <v>21</v>
      </c>
      <c r="D27" s="3">
        <v>8</v>
      </c>
      <c r="E27" s="35">
        <f t="shared" si="0"/>
        <v>1928</v>
      </c>
      <c r="F27" s="20" t="str">
        <f t="shared" si="1"/>
        <v>Príliš lacné</v>
      </c>
      <c r="N27" s="1"/>
    </row>
    <row r="28" spans="2:14">
      <c r="B28" s="18">
        <v>25</v>
      </c>
      <c r="C28" s="3" t="s">
        <v>24</v>
      </c>
      <c r="D28" s="3">
        <v>4</v>
      </c>
      <c r="E28" s="35">
        <f t="shared" si="0"/>
        <v>2596</v>
      </c>
      <c r="F28" s="20" t="str">
        <f t="shared" si="1"/>
        <v>Lacné</v>
      </c>
      <c r="N28" s="1"/>
    </row>
    <row r="29" spans="2:14">
      <c r="B29" s="18">
        <v>26</v>
      </c>
      <c r="C29" s="3" t="s">
        <v>25</v>
      </c>
      <c r="D29" s="3">
        <v>7</v>
      </c>
      <c r="E29" s="35">
        <f t="shared" si="0"/>
        <v>3857</v>
      </c>
      <c r="F29" s="20" t="str">
        <f t="shared" si="1"/>
        <v>Lacné</v>
      </c>
      <c r="N29" s="1"/>
    </row>
    <row r="30" spans="2:14">
      <c r="B30" s="18">
        <v>27</v>
      </c>
      <c r="C30" s="3" t="s">
        <v>26</v>
      </c>
      <c r="D30" s="3">
        <v>8</v>
      </c>
      <c r="E30" s="35">
        <f t="shared" si="0"/>
        <v>3456</v>
      </c>
      <c r="F30" s="20" t="str">
        <f t="shared" si="1"/>
        <v>Lacné</v>
      </c>
      <c r="N30" s="1"/>
    </row>
    <row r="31" spans="2:14">
      <c r="B31" s="18">
        <v>28</v>
      </c>
      <c r="C31" s="3" t="s">
        <v>21</v>
      </c>
      <c r="D31" s="3">
        <v>3</v>
      </c>
      <c r="E31" s="35">
        <f t="shared" si="0"/>
        <v>723</v>
      </c>
      <c r="F31" s="20" t="str">
        <f t="shared" si="1"/>
        <v>Príliš lacné</v>
      </c>
      <c r="N31" s="1"/>
    </row>
    <row r="32" spans="2:14">
      <c r="B32" s="18">
        <v>29</v>
      </c>
      <c r="C32" s="3" t="s">
        <v>27</v>
      </c>
      <c r="D32" s="3">
        <v>8</v>
      </c>
      <c r="E32" s="35">
        <f t="shared" si="0"/>
        <v>7872</v>
      </c>
      <c r="F32" s="20" t="str">
        <f t="shared" si="1"/>
        <v>Drahé</v>
      </c>
      <c r="N32" s="1"/>
    </row>
    <row r="33" spans="2:14" ht="16" thickBot="1">
      <c r="B33" s="19">
        <v>30</v>
      </c>
      <c r="C33" s="15" t="s">
        <v>23</v>
      </c>
      <c r="D33" s="15">
        <v>2</v>
      </c>
      <c r="E33" s="35">
        <f t="shared" si="0"/>
        <v>1612</v>
      </c>
      <c r="F33" s="20" t="str">
        <f t="shared" si="1"/>
        <v>Príliš lacné</v>
      </c>
      <c r="N33" s="1"/>
    </row>
  </sheetData>
  <mergeCells count="3">
    <mergeCell ref="I2:J2"/>
    <mergeCell ref="L2:N2"/>
    <mergeCell ref="B2:F2"/>
  </mergeCells>
  <conditionalFormatting sqref="B4:F33">
    <cfRule type="expression" dxfId="6" priority="1">
      <formula>$F4=$M$4</formula>
    </cfRule>
    <cfRule type="expression" dxfId="5" priority="2">
      <formula>$F4=$M$7</formula>
    </cfRule>
    <cfRule type="expression" dxfId="4" priority="3">
      <formula>$F4=$M$9</formula>
    </cfRule>
    <cfRule type="expression" dxfId="3" priority="4">
      <formula>$F4=$M$12</formula>
    </cfRule>
    <cfRule type="expression" dxfId="2" priority="5">
      <formula>$F4=$M$14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826F-FD2A-40CD-8733-9FA6B777B8B1}">
  <dimension ref="B1:K23"/>
  <sheetViews>
    <sheetView workbookViewId="0">
      <selection activeCell="M8" sqref="M8"/>
    </sheetView>
  </sheetViews>
  <sheetFormatPr baseColWidth="10" defaultColWidth="8.83203125" defaultRowHeight="15"/>
  <cols>
    <col min="2" max="2" width="2.83203125" bestFit="1" customWidth="1"/>
    <col min="3" max="3" width="12.5" customWidth="1"/>
    <col min="6" max="6" width="2.83203125" bestFit="1" customWidth="1"/>
    <col min="7" max="7" width="16.33203125" customWidth="1"/>
  </cols>
  <sheetData>
    <row r="1" spans="2:11" ht="16" thickBot="1"/>
    <row r="2" spans="2:11">
      <c r="B2" s="148" t="s">
        <v>40</v>
      </c>
      <c r="C2" s="149"/>
      <c r="F2" s="148" t="s">
        <v>82</v>
      </c>
      <c r="G2" s="149"/>
      <c r="J2" s="148" t="s">
        <v>115</v>
      </c>
      <c r="K2" s="149"/>
    </row>
    <row r="3" spans="2:11" ht="16" thickBot="1">
      <c r="B3" s="38" t="s">
        <v>0</v>
      </c>
      <c r="C3" s="39" t="s">
        <v>41</v>
      </c>
      <c r="F3" s="38" t="s">
        <v>0</v>
      </c>
      <c r="G3" s="39" t="s">
        <v>83</v>
      </c>
      <c r="J3" s="55" t="s">
        <v>41</v>
      </c>
      <c r="K3" s="56" t="s">
        <v>114</v>
      </c>
    </row>
    <row r="4" spans="2:11">
      <c r="B4" s="33">
        <v>1</v>
      </c>
      <c r="C4" s="20" t="s">
        <v>46</v>
      </c>
      <c r="F4" s="33">
        <v>1</v>
      </c>
      <c r="G4" s="20" t="s">
        <v>62</v>
      </c>
      <c r="J4" s="24" t="s">
        <v>46</v>
      </c>
      <c r="K4" s="57" t="s">
        <v>116</v>
      </c>
    </row>
    <row r="5" spans="2:11">
      <c r="B5" s="18">
        <v>2</v>
      </c>
      <c r="C5" s="13" t="s">
        <v>47</v>
      </c>
      <c r="F5" s="18">
        <v>2</v>
      </c>
      <c r="G5" s="13" t="s">
        <v>63</v>
      </c>
      <c r="J5" s="18" t="s">
        <v>47</v>
      </c>
      <c r="K5" s="58" t="s">
        <v>116</v>
      </c>
    </row>
    <row r="6" spans="2:11">
      <c r="B6" s="18">
        <v>3</v>
      </c>
      <c r="C6" s="13" t="s">
        <v>48</v>
      </c>
      <c r="F6" s="18">
        <v>3</v>
      </c>
      <c r="G6" s="13" t="s">
        <v>64</v>
      </c>
      <c r="J6" s="18" t="s">
        <v>48</v>
      </c>
      <c r="K6" s="58" t="s">
        <v>116</v>
      </c>
    </row>
    <row r="7" spans="2:11">
      <c r="B7" s="18">
        <v>4</v>
      </c>
      <c r="C7" s="13" t="s">
        <v>49</v>
      </c>
      <c r="F7" s="18">
        <v>4</v>
      </c>
      <c r="G7" s="13" t="s">
        <v>65</v>
      </c>
      <c r="J7" s="18" t="s">
        <v>50</v>
      </c>
      <c r="K7" s="58" t="s">
        <v>116</v>
      </c>
    </row>
    <row r="8" spans="2:11">
      <c r="B8" s="18">
        <v>5</v>
      </c>
      <c r="C8" s="13" t="s">
        <v>50</v>
      </c>
      <c r="F8" s="18">
        <v>5</v>
      </c>
      <c r="G8" s="13" t="s">
        <v>66</v>
      </c>
      <c r="J8" s="18" t="s">
        <v>51</v>
      </c>
      <c r="K8" s="58" t="s">
        <v>116</v>
      </c>
    </row>
    <row r="9" spans="2:11">
      <c r="B9" s="18">
        <v>6</v>
      </c>
      <c r="C9" s="13" t="s">
        <v>51</v>
      </c>
      <c r="F9" s="18">
        <v>6</v>
      </c>
      <c r="G9" s="13" t="s">
        <v>67</v>
      </c>
      <c r="J9" s="18" t="s">
        <v>52</v>
      </c>
      <c r="K9" s="58" t="s">
        <v>116</v>
      </c>
    </row>
    <row r="10" spans="2:11">
      <c r="B10" s="18">
        <v>7</v>
      </c>
      <c r="C10" s="13" t="s">
        <v>52</v>
      </c>
      <c r="F10" s="18">
        <v>7</v>
      </c>
      <c r="G10" s="13" t="s">
        <v>68</v>
      </c>
      <c r="J10" s="18" t="s">
        <v>53</v>
      </c>
      <c r="K10" s="58" t="s">
        <v>116</v>
      </c>
    </row>
    <row r="11" spans="2:11">
      <c r="B11" s="18">
        <v>8</v>
      </c>
      <c r="C11" s="13" t="s">
        <v>53</v>
      </c>
      <c r="F11" s="18">
        <v>8</v>
      </c>
      <c r="G11" s="13" t="s">
        <v>69</v>
      </c>
      <c r="J11" s="18" t="s">
        <v>54</v>
      </c>
      <c r="K11" s="58" t="s">
        <v>116</v>
      </c>
    </row>
    <row r="12" spans="2:11">
      <c r="B12" s="18">
        <v>9</v>
      </c>
      <c r="C12" s="13" t="s">
        <v>54</v>
      </c>
      <c r="F12" s="18">
        <v>9</v>
      </c>
      <c r="G12" s="13" t="s">
        <v>70</v>
      </c>
      <c r="J12" s="18" t="s">
        <v>59</v>
      </c>
      <c r="K12" s="58" t="s">
        <v>116</v>
      </c>
    </row>
    <row r="13" spans="2:11">
      <c r="B13" s="18">
        <v>10</v>
      </c>
      <c r="C13" s="13" t="s">
        <v>55</v>
      </c>
      <c r="F13" s="18">
        <v>10</v>
      </c>
      <c r="G13" s="13" t="s">
        <v>71</v>
      </c>
      <c r="J13" s="18" t="s">
        <v>43</v>
      </c>
      <c r="K13" s="58" t="s">
        <v>116</v>
      </c>
    </row>
    <row r="14" spans="2:11">
      <c r="B14" s="18">
        <v>11</v>
      </c>
      <c r="C14" s="13" t="s">
        <v>56</v>
      </c>
      <c r="F14" s="18">
        <v>11</v>
      </c>
      <c r="G14" s="13" t="s">
        <v>72</v>
      </c>
      <c r="J14" s="18" t="s">
        <v>45</v>
      </c>
      <c r="K14" s="58" t="s">
        <v>116</v>
      </c>
    </row>
    <row r="15" spans="2:11">
      <c r="B15" s="18">
        <v>12</v>
      </c>
      <c r="C15" s="13" t="s">
        <v>57</v>
      </c>
      <c r="F15" s="18">
        <v>12</v>
      </c>
      <c r="G15" s="13" t="s">
        <v>73</v>
      </c>
      <c r="J15" s="18" t="s">
        <v>44</v>
      </c>
      <c r="K15" s="58" t="s">
        <v>116</v>
      </c>
    </row>
    <row r="16" spans="2:11">
      <c r="B16" s="18">
        <v>13</v>
      </c>
      <c r="C16" s="13" t="s">
        <v>58</v>
      </c>
      <c r="F16" s="18">
        <v>13</v>
      </c>
      <c r="G16" s="13" t="s">
        <v>74</v>
      </c>
      <c r="J16" s="18" t="s">
        <v>42</v>
      </c>
      <c r="K16" s="58" t="s">
        <v>116</v>
      </c>
    </row>
    <row r="17" spans="2:11">
      <c r="B17" s="18">
        <v>14</v>
      </c>
      <c r="C17" s="13" t="s">
        <v>59</v>
      </c>
      <c r="F17" s="18">
        <v>14</v>
      </c>
      <c r="G17" s="13" t="s">
        <v>75</v>
      </c>
      <c r="J17" s="18" t="s">
        <v>60</v>
      </c>
      <c r="K17" s="58" t="s">
        <v>116</v>
      </c>
    </row>
    <row r="18" spans="2:11" ht="16" thickBot="1">
      <c r="B18" s="18">
        <v>15</v>
      </c>
      <c r="C18" s="13" t="s">
        <v>43</v>
      </c>
      <c r="F18" s="18">
        <v>15</v>
      </c>
      <c r="G18" s="13" t="s">
        <v>76</v>
      </c>
      <c r="J18" s="19" t="s">
        <v>61</v>
      </c>
      <c r="K18" s="59" t="s">
        <v>116</v>
      </c>
    </row>
    <row r="19" spans="2:11">
      <c r="B19" s="18">
        <v>16</v>
      </c>
      <c r="C19" s="13" t="s">
        <v>45</v>
      </c>
      <c r="F19" s="18">
        <v>16</v>
      </c>
      <c r="G19" s="13" t="s">
        <v>77</v>
      </c>
    </row>
    <row r="20" spans="2:11">
      <c r="B20" s="18">
        <v>17</v>
      </c>
      <c r="C20" s="13" t="s">
        <v>44</v>
      </c>
      <c r="F20" s="18">
        <v>17</v>
      </c>
      <c r="G20" s="13" t="s">
        <v>78</v>
      </c>
    </row>
    <row r="21" spans="2:11">
      <c r="B21" s="18">
        <v>18</v>
      </c>
      <c r="C21" s="13" t="s">
        <v>42</v>
      </c>
      <c r="F21" s="18">
        <v>18</v>
      </c>
      <c r="G21" s="13" t="s">
        <v>79</v>
      </c>
    </row>
    <row r="22" spans="2:11">
      <c r="B22" s="18">
        <v>19</v>
      </c>
      <c r="C22" s="13" t="s">
        <v>60</v>
      </c>
      <c r="F22" s="18">
        <v>19</v>
      </c>
      <c r="G22" s="13" t="s">
        <v>80</v>
      </c>
    </row>
    <row r="23" spans="2:11" ht="16" thickBot="1">
      <c r="B23" s="19">
        <v>20</v>
      </c>
      <c r="C23" s="17" t="s">
        <v>61</v>
      </c>
      <c r="F23" s="19">
        <v>20</v>
      </c>
      <c r="G23" s="17" t="s">
        <v>81</v>
      </c>
    </row>
  </sheetData>
  <mergeCells count="3">
    <mergeCell ref="B2:C2"/>
    <mergeCell ref="F2:G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B42ED-5A7B-4A6E-8965-CB28A6E73B87}">
  <dimension ref="B1:G23"/>
  <sheetViews>
    <sheetView workbookViewId="0">
      <selection activeCell="I38" sqref="I38"/>
    </sheetView>
  </sheetViews>
  <sheetFormatPr baseColWidth="10" defaultColWidth="8.83203125" defaultRowHeight="15"/>
  <cols>
    <col min="2" max="2" width="2.83203125" style="2" bestFit="1" customWidth="1"/>
    <col min="3" max="3" width="10.83203125" customWidth="1"/>
    <col min="6" max="6" width="2.83203125" bestFit="1" customWidth="1"/>
    <col min="7" max="7" width="15.83203125" customWidth="1"/>
  </cols>
  <sheetData>
    <row r="1" spans="2:7" ht="16" thickBot="1"/>
    <row r="2" spans="2:7">
      <c r="B2" s="148" t="s">
        <v>92</v>
      </c>
      <c r="C2" s="149"/>
      <c r="F2" s="148" t="s">
        <v>93</v>
      </c>
      <c r="G2" s="149"/>
    </row>
    <row r="3" spans="2:7" ht="16" thickBot="1">
      <c r="B3" s="38" t="s">
        <v>0</v>
      </c>
      <c r="C3" s="39" t="s">
        <v>90</v>
      </c>
      <c r="F3" s="38" t="s">
        <v>0</v>
      </c>
      <c r="G3" s="39" t="s">
        <v>91</v>
      </c>
    </row>
    <row r="4" spans="2:7">
      <c r="B4" s="54">
        <v>1</v>
      </c>
      <c r="C4" s="20">
        <v>22</v>
      </c>
      <c r="F4" s="54">
        <v>11</v>
      </c>
      <c r="G4" s="20" t="s">
        <v>94</v>
      </c>
    </row>
    <row r="5" spans="2:7">
      <c r="B5" s="12">
        <v>2</v>
      </c>
      <c r="C5" s="13">
        <v>21</v>
      </c>
      <c r="F5" s="12">
        <v>12</v>
      </c>
      <c r="G5" s="13" t="s">
        <v>95</v>
      </c>
    </row>
    <row r="6" spans="2:7">
      <c r="B6" s="12">
        <v>3</v>
      </c>
      <c r="C6" s="13">
        <v>21</v>
      </c>
      <c r="F6" s="54">
        <v>13</v>
      </c>
      <c r="G6" s="13" t="s">
        <v>96</v>
      </c>
    </row>
    <row r="7" spans="2:7">
      <c r="B7" s="12">
        <v>4</v>
      </c>
      <c r="C7" s="13">
        <v>25</v>
      </c>
      <c r="F7" s="12">
        <v>14</v>
      </c>
      <c r="G7" s="13" t="s">
        <v>97</v>
      </c>
    </row>
    <row r="8" spans="2:7">
      <c r="B8" s="12">
        <v>5</v>
      </c>
      <c r="C8" s="13">
        <v>21</v>
      </c>
      <c r="F8" s="54">
        <v>15</v>
      </c>
      <c r="G8" s="13" t="s">
        <v>98</v>
      </c>
    </row>
    <row r="9" spans="2:7">
      <c r="B9" s="12">
        <v>6</v>
      </c>
      <c r="C9" s="13">
        <v>21</v>
      </c>
      <c r="F9" s="12">
        <v>16</v>
      </c>
      <c r="G9" s="13" t="s">
        <v>99</v>
      </c>
    </row>
    <row r="10" spans="2:7">
      <c r="B10" s="12">
        <v>7</v>
      </c>
      <c r="C10" s="13">
        <v>24</v>
      </c>
      <c r="F10" s="54">
        <v>17</v>
      </c>
      <c r="G10" s="13" t="s">
        <v>100</v>
      </c>
    </row>
    <row r="11" spans="2:7">
      <c r="B11" s="12">
        <v>8</v>
      </c>
      <c r="C11" s="13">
        <v>21</v>
      </c>
      <c r="F11" s="12">
        <v>18</v>
      </c>
      <c r="G11" s="13" t="s">
        <v>101</v>
      </c>
    </row>
    <row r="12" spans="2:7">
      <c r="B12" s="12">
        <v>9</v>
      </c>
      <c r="C12" s="13">
        <v>20</v>
      </c>
      <c r="F12" s="54">
        <v>19</v>
      </c>
      <c r="G12" s="13" t="s">
        <v>102</v>
      </c>
    </row>
    <row r="13" spans="2:7">
      <c r="B13" s="12">
        <v>10</v>
      </c>
      <c r="C13" s="13">
        <v>23</v>
      </c>
      <c r="F13" s="12">
        <v>20</v>
      </c>
      <c r="G13" s="13" t="s">
        <v>103</v>
      </c>
    </row>
    <row r="14" spans="2:7">
      <c r="B14" s="12">
        <v>11</v>
      </c>
      <c r="C14" s="13">
        <v>24</v>
      </c>
      <c r="F14" s="54">
        <v>21</v>
      </c>
      <c r="G14" s="13" t="s">
        <v>104</v>
      </c>
    </row>
    <row r="15" spans="2:7">
      <c r="B15" s="12">
        <v>12</v>
      </c>
      <c r="C15" s="13">
        <v>20</v>
      </c>
      <c r="F15" s="12">
        <v>22</v>
      </c>
      <c r="G15" s="13" t="s">
        <v>105</v>
      </c>
    </row>
    <row r="16" spans="2:7">
      <c r="B16" s="12">
        <v>13</v>
      </c>
      <c r="C16" s="13">
        <v>22</v>
      </c>
      <c r="F16" s="54">
        <v>23</v>
      </c>
      <c r="G16" s="13" t="s">
        <v>106</v>
      </c>
    </row>
    <row r="17" spans="2:7">
      <c r="B17" s="12">
        <v>14</v>
      </c>
      <c r="C17" s="13">
        <v>25</v>
      </c>
      <c r="F17" s="12">
        <v>24</v>
      </c>
      <c r="G17" s="13" t="s">
        <v>107</v>
      </c>
    </row>
    <row r="18" spans="2:7">
      <c r="B18" s="12">
        <v>15</v>
      </c>
      <c r="C18" s="13">
        <v>21</v>
      </c>
      <c r="F18" s="54">
        <v>25</v>
      </c>
      <c r="G18" s="13" t="s">
        <v>108</v>
      </c>
    </row>
    <row r="19" spans="2:7">
      <c r="B19" s="12">
        <v>16</v>
      </c>
      <c r="C19" s="13">
        <v>22</v>
      </c>
      <c r="F19" s="12">
        <v>26</v>
      </c>
      <c r="G19" s="13" t="s">
        <v>109</v>
      </c>
    </row>
    <row r="20" spans="2:7">
      <c r="B20" s="12">
        <v>17</v>
      </c>
      <c r="C20" s="13">
        <v>25</v>
      </c>
      <c r="F20" s="54">
        <v>27</v>
      </c>
      <c r="G20" s="13" t="s">
        <v>110</v>
      </c>
    </row>
    <row r="21" spans="2:7">
      <c r="B21" s="12">
        <v>18</v>
      </c>
      <c r="C21" s="13">
        <v>22</v>
      </c>
      <c r="F21" s="12">
        <v>28</v>
      </c>
      <c r="G21" s="13" t="s">
        <v>111</v>
      </c>
    </row>
    <row r="22" spans="2:7">
      <c r="B22" s="12">
        <v>19</v>
      </c>
      <c r="C22" s="13">
        <v>20</v>
      </c>
      <c r="F22" s="54">
        <v>29</v>
      </c>
      <c r="G22" s="13" t="s">
        <v>112</v>
      </c>
    </row>
    <row r="23" spans="2:7" ht="16" thickBot="1">
      <c r="B23" s="14">
        <v>20</v>
      </c>
      <c r="C23" s="17">
        <v>22</v>
      </c>
      <c r="F23" s="12">
        <v>30</v>
      </c>
      <c r="G23" s="17" t="s">
        <v>113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A483-23EA-4F9F-90DF-D62FDB64312B}">
  <dimension ref="B1:M53"/>
  <sheetViews>
    <sheetView zoomScale="90" zoomScaleNormal="85" workbookViewId="0">
      <selection activeCell="J7" sqref="J7"/>
    </sheetView>
  </sheetViews>
  <sheetFormatPr baseColWidth="10" defaultColWidth="8.83203125" defaultRowHeight="15"/>
  <cols>
    <col min="2" max="2" width="3.1640625" style="2" bestFit="1" customWidth="1"/>
    <col min="3" max="3" width="17.1640625" customWidth="1"/>
    <col min="4" max="4" width="9.1640625" customWidth="1"/>
    <col min="5" max="5" width="9.83203125" style="2" customWidth="1"/>
    <col min="6" max="6" width="3.1640625" style="2" bestFit="1" customWidth="1"/>
    <col min="7" max="7" width="20" customWidth="1"/>
    <col min="8" max="9" width="10.5" customWidth="1"/>
    <col min="10" max="10" width="16.5" bestFit="1" customWidth="1"/>
    <col min="11" max="11" width="3.83203125" bestFit="1" customWidth="1"/>
    <col min="12" max="12" width="12.5" bestFit="1" customWidth="1"/>
    <col min="13" max="13" width="7.83203125" bestFit="1" customWidth="1"/>
  </cols>
  <sheetData>
    <row r="1" spans="2:13" ht="16" thickBot="1"/>
    <row r="2" spans="2:13">
      <c r="B2" s="142" t="s">
        <v>84</v>
      </c>
      <c r="C2" s="143"/>
      <c r="F2" s="142" t="s">
        <v>85</v>
      </c>
      <c r="G2" s="143"/>
      <c r="J2" s="142" t="s">
        <v>86</v>
      </c>
      <c r="K2" s="144"/>
      <c r="L2" s="144"/>
      <c r="M2" s="143"/>
    </row>
    <row r="3" spans="2:13" ht="16" thickBot="1">
      <c r="B3" s="38" t="s">
        <v>0</v>
      </c>
      <c r="C3" s="39" t="s">
        <v>41</v>
      </c>
      <c r="F3" s="55" t="s">
        <v>0</v>
      </c>
      <c r="G3" s="56" t="s">
        <v>89</v>
      </c>
      <c r="J3" s="38" t="s">
        <v>87</v>
      </c>
      <c r="K3" s="51" t="s">
        <v>90</v>
      </c>
      <c r="L3" s="51" t="s">
        <v>91</v>
      </c>
      <c r="M3" s="39" t="s">
        <v>114</v>
      </c>
    </row>
    <row r="4" spans="2:13" ht="16" thickBot="1">
      <c r="B4" s="54">
        <v>11</v>
      </c>
      <c r="C4" s="20" t="str">
        <f>VLOOKUP(B4,VLOOKUP3.1!$B$4:$C$23,2,0)</f>
        <v>Lukáš</v>
      </c>
      <c r="F4" s="8">
        <v>12</v>
      </c>
      <c r="G4" s="11" t="str">
        <f>VLOOKUP(F4,VLOOKUP3.1!F$4:G$23,2,0)</f>
        <v>Cagáň.</v>
      </c>
      <c r="J4" s="33" t="str">
        <f>_xlfn.CONCAT(C4," ",G4)</f>
        <v>Lukáš Cagáň.</v>
      </c>
      <c r="K4" s="34">
        <f>VLOOKUP(ROUND(AVERAGE(B4,F4),0),VLOOKUP3.2!$B$4:$C$23,2,0)</f>
        <v>20</v>
      </c>
      <c r="L4" s="34" t="str">
        <f>VLOOKUP(ROUND(AVERAGE(B4,F4)+10,0),VLOOKUP3.2!$F$4:$G$23,2,0)</f>
        <v>Ruská</v>
      </c>
      <c r="M4" s="20" t="str">
        <f>IFERROR(VLOOKUP(C4,VLOOKUP3.1!$J$4:$K$18,2,0),"Muz")</f>
        <v>Muz</v>
      </c>
    </row>
    <row r="5" spans="2:13" ht="16" thickBot="1">
      <c r="B5" s="12">
        <v>20</v>
      </c>
      <c r="C5" s="20" t="str">
        <f>VLOOKUP(B5,VLOOKUP3.1!$B$4:$C$23,2,0)</f>
        <v>Mária</v>
      </c>
      <c r="F5" s="12">
        <v>1</v>
      </c>
      <c r="G5" s="11" t="str">
        <f>VLOOKUP(F5,VLOOKUP3.1!F$4:G$23,2,0)</f>
        <v>Zach.</v>
      </c>
      <c r="J5" s="33" t="str">
        <f t="shared" ref="J5:J53" si="0">_xlfn.CONCAT(C5," ",G5)</f>
        <v>Mária Zach.</v>
      </c>
      <c r="K5" s="34">
        <f>VLOOKUP(ROUND(AVERAGE(B5,F5),0),VLOOKUP3.2!$B$4:$C$23,2,0)</f>
        <v>24</v>
      </c>
      <c r="L5" s="34" t="str">
        <f>VLOOKUP(ROUND(AVERAGE(B5,F5)+10,0),VLOOKUP3.2!$F$4:$G$23,2,0)</f>
        <v>Talianská</v>
      </c>
      <c r="M5" s="20" t="str">
        <f>IFERROR(VLOOKUP(C5,VLOOKUP3.1!$J$4:$K$18,2,0),"Muz")</f>
        <v>Žena</v>
      </c>
    </row>
    <row r="6" spans="2:13" ht="16" thickBot="1">
      <c r="B6" s="12">
        <v>2</v>
      </c>
      <c r="C6" s="20" t="str">
        <f>VLOOKUP(B6,VLOOKUP3.1!$B$4:$C$23,2,0)</f>
        <v>Frederika</v>
      </c>
      <c r="F6" s="12">
        <v>20</v>
      </c>
      <c r="G6" s="11" t="str">
        <f>VLOOKUP(F6,VLOOKUP3.1!F$4:G$23,2,0)</f>
        <v>Hrubš.</v>
      </c>
      <c r="J6" s="33" t="str">
        <f t="shared" si="0"/>
        <v>Frederika Hrubš.</v>
      </c>
      <c r="K6" s="34">
        <f>VLOOKUP(ROUND(AVERAGE(B6,F6),0),VLOOKUP3.2!$B$4:$C$23,2,0)</f>
        <v>24</v>
      </c>
      <c r="L6" s="34" t="str">
        <f>VLOOKUP(ROUND(AVERAGE(B6,F6)+10,0),VLOOKUP3.2!$F$4:$G$23,2,0)</f>
        <v>Talianská</v>
      </c>
      <c r="M6" s="20" t="str">
        <f>IFERROR(VLOOKUP(C6,VLOOKUP3.1!$J$4:$K$18,2,0),"Muz")</f>
        <v>Žena</v>
      </c>
    </row>
    <row r="7" spans="2:13" ht="16" thickBot="1">
      <c r="B7" s="12">
        <v>5</v>
      </c>
      <c r="C7" s="20" t="str">
        <f>VLOOKUP(B7,VLOOKUP3.1!$B$4:$C$23,2,0)</f>
        <v>Monika</v>
      </c>
      <c r="F7" s="12">
        <v>15</v>
      </c>
      <c r="G7" s="11" t="str">
        <f>VLOOKUP(F7,VLOOKUP3.1!F$4:G$23,2,0)</f>
        <v>Hor.</v>
      </c>
      <c r="J7" s="33" t="str">
        <f t="shared" si="0"/>
        <v>Monika Hor.</v>
      </c>
      <c r="K7" s="34">
        <f>VLOOKUP(ROUND(AVERAGE(B7,F7),0),VLOOKUP3.2!$B$4:$C$23,2,0)</f>
        <v>23</v>
      </c>
      <c r="L7" s="34" t="str">
        <f>VLOOKUP(ROUND(AVERAGE(B7,F7)+10,0),VLOOKUP3.2!$F$4:$G$23,2,0)</f>
        <v>Polská</v>
      </c>
      <c r="M7" s="20" t="str">
        <f>IFERROR(VLOOKUP(C7,VLOOKUP3.1!$J$4:$K$18,2,0),"Muz")</f>
        <v>Žena</v>
      </c>
    </row>
    <row r="8" spans="2:13" ht="16" thickBot="1">
      <c r="B8" s="12">
        <v>18</v>
      </c>
      <c r="C8" s="20" t="str">
        <f>VLOOKUP(B8,VLOOKUP3.1!$B$4:$C$23,2,0)</f>
        <v>Romana</v>
      </c>
      <c r="F8" s="12">
        <v>7</v>
      </c>
      <c r="G8" s="11" t="str">
        <f>VLOOKUP(F8,VLOOKUP3.1!F$4:G$23,2,0)</f>
        <v>Jurč.</v>
      </c>
      <c r="J8" s="33" t="str">
        <f t="shared" si="0"/>
        <v>Romana Jurč.</v>
      </c>
      <c r="K8" s="34">
        <f>VLOOKUP(ROUND(AVERAGE(B8,F8),0),VLOOKUP3.2!$B$4:$C$23,2,0)</f>
        <v>22</v>
      </c>
      <c r="L8" s="34" t="str">
        <f>VLOOKUP(ROUND(AVERAGE(B8,F8)+10,0),VLOOKUP3.2!$F$4:$G$23,2,0)</f>
        <v>Rusínská</v>
      </c>
      <c r="M8" s="20" t="str">
        <f>IFERROR(VLOOKUP(C8,VLOOKUP3.1!$J$4:$K$18,2,0),"Muz")</f>
        <v>Žena</v>
      </c>
    </row>
    <row r="9" spans="2:13" ht="16" thickBot="1">
      <c r="B9" s="12">
        <v>12</v>
      </c>
      <c r="C9" s="20" t="str">
        <f>VLOOKUP(B9,VLOOKUP3.1!$B$4:$C$23,2,0)</f>
        <v>Attila</v>
      </c>
      <c r="F9" s="12">
        <v>13</v>
      </c>
      <c r="G9" s="11" t="str">
        <f>VLOOKUP(F9,VLOOKUP3.1!F$4:G$23,2,0)</f>
        <v>Beň.</v>
      </c>
      <c r="J9" s="33" t="str">
        <f t="shared" si="0"/>
        <v>Attila Beň.</v>
      </c>
      <c r="K9" s="34">
        <f>VLOOKUP(ROUND(AVERAGE(B9,F9),0),VLOOKUP3.2!$B$4:$C$23,2,0)</f>
        <v>22</v>
      </c>
      <c r="L9" s="34" t="str">
        <f>VLOOKUP(ROUND(AVERAGE(B9,F9)+10,0),VLOOKUP3.2!$F$4:$G$23,2,0)</f>
        <v>Rusínská</v>
      </c>
      <c r="M9" s="20" t="str">
        <f>IFERROR(VLOOKUP(C9,VLOOKUP3.1!$J$4:$K$18,2,0),"Muz")</f>
        <v>Muz</v>
      </c>
    </row>
    <row r="10" spans="2:13" ht="16" thickBot="1">
      <c r="B10" s="12">
        <v>14</v>
      </c>
      <c r="C10" s="20" t="str">
        <f>VLOOKUP(B10,VLOOKUP3.1!$B$4:$C$23,2,0)</f>
        <v>Blanka</v>
      </c>
      <c r="F10" s="12">
        <v>19</v>
      </c>
      <c r="G10" s="11" t="str">
        <f>VLOOKUP(F10,VLOOKUP3.1!F$4:G$23,2,0)</f>
        <v>Slov.</v>
      </c>
      <c r="J10" s="33" t="str">
        <f t="shared" si="0"/>
        <v>Blanka Slov.</v>
      </c>
      <c r="K10" s="34">
        <f>VLOOKUP(ROUND(AVERAGE(B10,F10),0),VLOOKUP3.2!$B$4:$C$23,2,0)</f>
        <v>25</v>
      </c>
      <c r="L10" s="34" t="str">
        <f>VLOOKUP(ROUND(AVERAGE(B10,F10)+10,0),VLOOKUP3.2!$F$4:$G$23,2,0)</f>
        <v>Dánská</v>
      </c>
      <c r="M10" s="20" t="str">
        <f>IFERROR(VLOOKUP(C10,VLOOKUP3.1!$J$4:$K$18,2,0),"Muz")</f>
        <v>Žena</v>
      </c>
    </row>
    <row r="11" spans="2:13" ht="16" thickBot="1">
      <c r="B11" s="12">
        <v>18</v>
      </c>
      <c r="C11" s="20" t="str">
        <f>VLOOKUP(B11,VLOOKUP3.1!$B$4:$C$23,2,0)</f>
        <v>Romana</v>
      </c>
      <c r="F11" s="12">
        <v>12</v>
      </c>
      <c r="G11" s="11" t="str">
        <f>VLOOKUP(F11,VLOOKUP3.1!F$4:G$23,2,0)</f>
        <v>Cagáň.</v>
      </c>
      <c r="J11" s="33" t="str">
        <f t="shared" si="0"/>
        <v>Romana Cagáň.</v>
      </c>
      <c r="K11" s="34">
        <f>VLOOKUP(ROUND(AVERAGE(B11,F11),0),VLOOKUP3.2!$B$4:$C$23,2,0)</f>
        <v>21</v>
      </c>
      <c r="L11" s="34" t="str">
        <f>VLOOKUP(ROUND(AVERAGE(B11,F11)+10,0),VLOOKUP3.2!$F$4:$G$23,2,0)</f>
        <v>Holanská</v>
      </c>
      <c r="M11" s="20" t="str">
        <f>IFERROR(VLOOKUP(C11,VLOOKUP3.1!$J$4:$K$18,2,0),"Muz")</f>
        <v>Žena</v>
      </c>
    </row>
    <row r="12" spans="2:13" ht="16" thickBot="1">
      <c r="B12" s="12">
        <v>3</v>
      </c>
      <c r="C12" s="20" t="str">
        <f>VLOOKUP(B12,VLOOKUP3.1!$B$4:$C$23,2,0)</f>
        <v>Ivana</v>
      </c>
      <c r="F12" s="12">
        <v>7</v>
      </c>
      <c r="G12" s="11" t="str">
        <f>VLOOKUP(F12,VLOOKUP3.1!F$4:G$23,2,0)</f>
        <v>Jurč.</v>
      </c>
      <c r="J12" s="33" t="str">
        <f t="shared" si="0"/>
        <v>Ivana Jurč.</v>
      </c>
      <c r="K12" s="34">
        <f>VLOOKUP(ROUND(AVERAGE(B12,F12),0),VLOOKUP3.2!$B$4:$C$23,2,0)</f>
        <v>21</v>
      </c>
      <c r="L12" s="34" t="str">
        <f>VLOOKUP(ROUND(AVERAGE(B12,F12)+10,0),VLOOKUP3.2!$F$4:$G$23,2,0)</f>
        <v>Fínská</v>
      </c>
      <c r="M12" s="20" t="str">
        <f>IFERROR(VLOOKUP(C12,VLOOKUP3.1!$J$4:$K$18,2,0),"Muz")</f>
        <v>Žena</v>
      </c>
    </row>
    <row r="13" spans="2:13" ht="16" thickBot="1">
      <c r="B13" s="12">
        <v>4</v>
      </c>
      <c r="C13" s="20" t="str">
        <f>VLOOKUP(B13,VLOOKUP3.1!$B$4:$C$23,2,0)</f>
        <v>Juraj</v>
      </c>
      <c r="F13" s="12">
        <v>1</v>
      </c>
      <c r="G13" s="11" t="str">
        <f>VLOOKUP(F13,VLOOKUP3.1!F$4:G$23,2,0)</f>
        <v>Zach.</v>
      </c>
      <c r="J13" s="33" t="str">
        <f t="shared" si="0"/>
        <v>Juraj Zach.</v>
      </c>
      <c r="K13" s="34">
        <f>VLOOKUP(ROUND(AVERAGE(B13,F13),0),VLOOKUP3.2!$B$4:$C$23,2,0)</f>
        <v>21</v>
      </c>
      <c r="L13" s="34" t="str">
        <f>VLOOKUP(ROUND(AVERAGE(B13,F13)+10,0),VLOOKUP3.2!$F$4:$G$23,2,0)</f>
        <v>Arabská</v>
      </c>
      <c r="M13" s="20" t="str">
        <f>IFERROR(VLOOKUP(C13,VLOOKUP3.1!$J$4:$K$18,2,0),"Muz")</f>
        <v>Muz</v>
      </c>
    </row>
    <row r="14" spans="2:13" ht="16" thickBot="1">
      <c r="B14" s="12">
        <v>5</v>
      </c>
      <c r="C14" s="20" t="str">
        <f>VLOOKUP(B14,VLOOKUP3.1!$B$4:$C$23,2,0)</f>
        <v>Monika</v>
      </c>
      <c r="F14" s="12">
        <v>9</v>
      </c>
      <c r="G14" s="11" t="str">
        <f>VLOOKUP(F14,VLOOKUP3.1!F$4:G$23,2,0)</f>
        <v>Hanak.</v>
      </c>
      <c r="J14" s="33" t="str">
        <f t="shared" si="0"/>
        <v>Monika Hanak.</v>
      </c>
      <c r="K14" s="34">
        <f>VLOOKUP(ROUND(AVERAGE(B14,F14),0),VLOOKUP3.2!$B$4:$C$23,2,0)</f>
        <v>24</v>
      </c>
      <c r="L14" s="34" t="str">
        <f>VLOOKUP(ROUND(AVERAGE(B14,F14)+10,0),VLOOKUP3.2!$F$4:$G$23,2,0)</f>
        <v>Kurdská</v>
      </c>
      <c r="M14" s="20" t="str">
        <f>IFERROR(VLOOKUP(C14,VLOOKUP3.1!$J$4:$K$18,2,0),"Muz")</f>
        <v>Žena</v>
      </c>
    </row>
    <row r="15" spans="2:13" ht="16" thickBot="1">
      <c r="B15" s="12">
        <v>8</v>
      </c>
      <c r="C15" s="20" t="str">
        <f>VLOOKUP(B15,VLOOKUP3.1!$B$4:$C$23,2,0)</f>
        <v>Kristína</v>
      </c>
      <c r="F15" s="12">
        <v>2</v>
      </c>
      <c r="G15" s="11" t="str">
        <f>VLOOKUP(F15,VLOOKUP3.1!F$4:G$23,2,0)</f>
        <v>Rag.</v>
      </c>
      <c r="J15" s="33" t="str">
        <f t="shared" si="0"/>
        <v>Kristína Rag.</v>
      </c>
      <c r="K15" s="34">
        <f>VLOOKUP(ROUND(AVERAGE(B15,F15),0),VLOOKUP3.2!$B$4:$C$23,2,0)</f>
        <v>21</v>
      </c>
      <c r="L15" s="34" t="str">
        <f>VLOOKUP(ROUND(AVERAGE(B15,F15)+10,0),VLOOKUP3.2!$F$4:$G$23,2,0)</f>
        <v>Fínská</v>
      </c>
      <c r="M15" s="20" t="str">
        <f>IFERROR(VLOOKUP(C15,VLOOKUP3.1!$J$4:$K$18,2,0),"Muz")</f>
        <v>Žena</v>
      </c>
    </row>
    <row r="16" spans="2:13" ht="16" thickBot="1">
      <c r="B16" s="12">
        <v>14</v>
      </c>
      <c r="C16" s="20" t="str">
        <f>VLOOKUP(B16,VLOOKUP3.1!$B$4:$C$23,2,0)</f>
        <v>Blanka</v>
      </c>
      <c r="F16" s="12">
        <v>12</v>
      </c>
      <c r="G16" s="11" t="str">
        <f>VLOOKUP(F16,VLOOKUP3.1!F$4:G$23,2,0)</f>
        <v>Cagáň.</v>
      </c>
      <c r="J16" s="33" t="str">
        <f t="shared" si="0"/>
        <v>Blanka Cagáň.</v>
      </c>
      <c r="K16" s="34">
        <f>VLOOKUP(ROUND(AVERAGE(B16,F16),0),VLOOKUP3.2!$B$4:$C$23,2,0)</f>
        <v>22</v>
      </c>
      <c r="L16" s="34" t="str">
        <f>VLOOKUP(ROUND(AVERAGE(B16,F16)+10,0),VLOOKUP3.2!$F$4:$G$23,2,0)</f>
        <v>Rusínská</v>
      </c>
      <c r="M16" s="20" t="str">
        <f>IFERROR(VLOOKUP(C16,VLOOKUP3.1!$J$4:$K$18,2,0),"Muz")</f>
        <v>Žena</v>
      </c>
    </row>
    <row r="17" spans="2:13" ht="16" thickBot="1">
      <c r="B17" s="12">
        <v>13</v>
      </c>
      <c r="C17" s="20" t="str">
        <f>VLOOKUP(B17,VLOOKUP3.1!$B$4:$C$23,2,0)</f>
        <v>Radoslav</v>
      </c>
      <c r="F17" s="12">
        <v>9</v>
      </c>
      <c r="G17" s="11" t="str">
        <f>VLOOKUP(F17,VLOOKUP3.1!F$4:G$23,2,0)</f>
        <v>Hanak.</v>
      </c>
      <c r="J17" s="33" t="str">
        <f t="shared" si="0"/>
        <v>Radoslav Hanak.</v>
      </c>
      <c r="K17" s="34">
        <f>VLOOKUP(ROUND(AVERAGE(B17,F17),0),VLOOKUP3.2!$B$4:$C$23,2,0)</f>
        <v>24</v>
      </c>
      <c r="L17" s="34" t="str">
        <f>VLOOKUP(ROUND(AVERAGE(B17,F17)+10,0),VLOOKUP3.2!$F$4:$G$23,2,0)</f>
        <v>Talianská</v>
      </c>
      <c r="M17" s="20" t="str">
        <f>IFERROR(VLOOKUP(C17,VLOOKUP3.1!$J$4:$K$18,2,0),"Muz")</f>
        <v>Muz</v>
      </c>
    </row>
    <row r="18" spans="2:13" ht="16" thickBot="1">
      <c r="B18" s="12">
        <v>18</v>
      </c>
      <c r="C18" s="20" t="str">
        <f>VLOOKUP(B18,VLOOKUP3.1!$B$4:$C$23,2,0)</f>
        <v>Romana</v>
      </c>
      <c r="F18" s="12">
        <v>3</v>
      </c>
      <c r="G18" s="11" t="str">
        <f>VLOOKUP(F18,VLOOKUP3.1!F$4:G$23,2,0)</f>
        <v>Múč.</v>
      </c>
      <c r="J18" s="33" t="str">
        <f t="shared" si="0"/>
        <v>Romana Múč.</v>
      </c>
      <c r="K18" s="34">
        <f>VLOOKUP(ROUND(AVERAGE(B18,F18),0),VLOOKUP3.2!$B$4:$C$23,2,0)</f>
        <v>24</v>
      </c>
      <c r="L18" s="34" t="str">
        <f>VLOOKUP(ROUND(AVERAGE(B18,F18)+10,0),VLOOKUP3.2!$F$4:$G$23,2,0)</f>
        <v>Talianská</v>
      </c>
      <c r="M18" s="20" t="str">
        <f>IFERROR(VLOOKUP(C18,VLOOKUP3.1!$J$4:$K$18,2,0),"Muz")</f>
        <v>Žena</v>
      </c>
    </row>
    <row r="19" spans="2:13" ht="16" thickBot="1">
      <c r="B19" s="12">
        <v>17</v>
      </c>
      <c r="C19" s="20" t="str">
        <f>VLOOKUP(B19,VLOOKUP3.1!$B$4:$C$23,2,0)</f>
        <v>Iveta</v>
      </c>
      <c r="F19" s="12">
        <v>12</v>
      </c>
      <c r="G19" s="11" t="str">
        <f>VLOOKUP(F19,VLOOKUP3.1!F$4:G$23,2,0)</f>
        <v>Cagáň.</v>
      </c>
      <c r="J19" s="33" t="str">
        <f t="shared" si="0"/>
        <v>Iveta Cagáň.</v>
      </c>
      <c r="K19" s="34">
        <f>VLOOKUP(ROUND(AVERAGE(B19,F19),0),VLOOKUP3.2!$B$4:$C$23,2,0)</f>
        <v>21</v>
      </c>
      <c r="L19" s="34" t="str">
        <f>VLOOKUP(ROUND(AVERAGE(B19,F19)+10,0),VLOOKUP3.2!$F$4:$G$23,2,0)</f>
        <v>Holanská</v>
      </c>
      <c r="M19" s="20" t="str">
        <f>IFERROR(VLOOKUP(C19,VLOOKUP3.1!$J$4:$K$18,2,0),"Muz")</f>
        <v>Žena</v>
      </c>
    </row>
    <row r="20" spans="2:13" ht="16" thickBot="1">
      <c r="B20" s="12">
        <v>12</v>
      </c>
      <c r="C20" s="20" t="str">
        <f>VLOOKUP(B20,VLOOKUP3.1!$B$4:$C$23,2,0)</f>
        <v>Attila</v>
      </c>
      <c r="F20" s="12">
        <v>8</v>
      </c>
      <c r="G20" s="11" t="str">
        <f>VLOOKUP(F20,VLOOKUP3.1!F$4:G$23,2,0)</f>
        <v>Hrabč.</v>
      </c>
      <c r="J20" s="33" t="str">
        <f t="shared" si="0"/>
        <v>Attila Hrabč.</v>
      </c>
      <c r="K20" s="34">
        <f>VLOOKUP(ROUND(AVERAGE(B20,F20),0),VLOOKUP3.2!$B$4:$C$23,2,0)</f>
        <v>23</v>
      </c>
      <c r="L20" s="34" t="str">
        <f>VLOOKUP(ROUND(AVERAGE(B20,F20)+10,0),VLOOKUP3.2!$F$4:$G$23,2,0)</f>
        <v>Polská</v>
      </c>
      <c r="M20" s="20" t="str">
        <f>IFERROR(VLOOKUP(C20,VLOOKUP3.1!$J$4:$K$18,2,0),"Muz")</f>
        <v>Muz</v>
      </c>
    </row>
    <row r="21" spans="2:13" ht="16" thickBot="1">
      <c r="B21" s="12">
        <v>14</v>
      </c>
      <c r="C21" s="20" t="str">
        <f>VLOOKUP(B21,VLOOKUP3.1!$B$4:$C$23,2,0)</f>
        <v>Blanka</v>
      </c>
      <c r="F21" s="12">
        <v>1</v>
      </c>
      <c r="G21" s="11" t="str">
        <f>VLOOKUP(F21,VLOOKUP3.1!F$4:G$23,2,0)</f>
        <v>Zach.</v>
      </c>
      <c r="J21" s="33" t="str">
        <f t="shared" si="0"/>
        <v>Blanka Zach.</v>
      </c>
      <c r="K21" s="34">
        <f>VLOOKUP(ROUND(AVERAGE(B21,F21),0),VLOOKUP3.2!$B$4:$C$23,2,0)</f>
        <v>21</v>
      </c>
      <c r="L21" s="34" t="str">
        <f>VLOOKUP(ROUND(AVERAGE(B21,F21)+10,0),VLOOKUP3.2!$F$4:$G$23,2,0)</f>
        <v>Kubanská</v>
      </c>
      <c r="M21" s="20" t="str">
        <f>IFERROR(VLOOKUP(C21,VLOOKUP3.1!$J$4:$K$18,2,0),"Muz")</f>
        <v>Žena</v>
      </c>
    </row>
    <row r="22" spans="2:13" ht="16" thickBot="1">
      <c r="B22" s="12">
        <v>10</v>
      </c>
      <c r="C22" s="20" t="str">
        <f>VLOOKUP(B22,VLOOKUP3.1!$B$4:$C$23,2,0)</f>
        <v>Jakub</v>
      </c>
      <c r="F22" s="12">
        <v>20</v>
      </c>
      <c r="G22" s="11" t="str">
        <f>VLOOKUP(F22,VLOOKUP3.1!F$4:G$23,2,0)</f>
        <v>Hrubš.</v>
      </c>
      <c r="J22" s="33" t="str">
        <f t="shared" si="0"/>
        <v>Jakub Hrubš.</v>
      </c>
      <c r="K22" s="34">
        <f>VLOOKUP(ROUND(AVERAGE(B22,F22),0),VLOOKUP3.2!$B$4:$C$23,2,0)</f>
        <v>21</v>
      </c>
      <c r="L22" s="34" t="str">
        <f>VLOOKUP(ROUND(AVERAGE(B22,F22)+10,0),VLOOKUP3.2!$F$4:$G$23,2,0)</f>
        <v>Holanská</v>
      </c>
      <c r="M22" s="20" t="str">
        <f>IFERROR(VLOOKUP(C22,VLOOKUP3.1!$J$4:$K$18,2,0),"Muz")</f>
        <v>Muz</v>
      </c>
    </row>
    <row r="23" spans="2:13" ht="16" thickBot="1">
      <c r="B23" s="12">
        <v>6</v>
      </c>
      <c r="C23" s="20" t="str">
        <f>VLOOKUP(B23,VLOOKUP3.1!$B$4:$C$23,2,0)</f>
        <v>Dominika</v>
      </c>
      <c r="F23" s="12">
        <v>10</v>
      </c>
      <c r="G23" s="11" t="str">
        <f>VLOOKUP(F23,VLOOKUP3.1!F$4:G$23,2,0)</f>
        <v>Fakt.</v>
      </c>
      <c r="J23" s="33" t="str">
        <f t="shared" si="0"/>
        <v>Dominika Fakt.</v>
      </c>
      <c r="K23" s="34">
        <f>VLOOKUP(ROUND(AVERAGE(B23,F23),0),VLOOKUP3.2!$B$4:$C$23,2,0)</f>
        <v>21</v>
      </c>
      <c r="L23" s="34" t="str">
        <f>VLOOKUP(ROUND(AVERAGE(B23,F23)+10,0),VLOOKUP3.2!$F$4:$G$23,2,0)</f>
        <v>Kubanská</v>
      </c>
      <c r="M23" s="20" t="str">
        <f>IFERROR(VLOOKUP(C23,VLOOKUP3.1!$J$4:$K$18,2,0),"Muz")</f>
        <v>Žena</v>
      </c>
    </row>
    <row r="24" spans="2:13" ht="16" thickBot="1">
      <c r="B24" s="12">
        <v>7</v>
      </c>
      <c r="C24" s="20" t="str">
        <f>VLOOKUP(B24,VLOOKUP3.1!$B$4:$C$23,2,0)</f>
        <v>Denisa</v>
      </c>
      <c r="F24" s="12">
        <v>4</v>
      </c>
      <c r="G24" s="11" t="str">
        <f>VLOOKUP(F24,VLOOKUP3.1!F$4:G$23,2,0)</f>
        <v>Mráz/ová</v>
      </c>
      <c r="J24" s="33" t="str">
        <f t="shared" si="0"/>
        <v>Denisa Mráz/ová</v>
      </c>
      <c r="K24" s="34">
        <f>VLOOKUP(ROUND(AVERAGE(B24,F24),0),VLOOKUP3.2!$B$4:$C$23,2,0)</f>
        <v>21</v>
      </c>
      <c r="L24" s="34" t="str">
        <f>VLOOKUP(ROUND(AVERAGE(B24,F24)+10,0),VLOOKUP3.2!$F$4:$G$23,2,0)</f>
        <v>Keltská</v>
      </c>
      <c r="M24" s="20" t="str">
        <f>IFERROR(VLOOKUP(C24,VLOOKUP3.1!$J$4:$K$18,2,0),"Muz")</f>
        <v>Žena</v>
      </c>
    </row>
    <row r="25" spans="2:13" ht="16" thickBot="1">
      <c r="B25" s="12">
        <v>20</v>
      </c>
      <c r="C25" s="20" t="str">
        <f>VLOOKUP(B25,VLOOKUP3.1!$B$4:$C$23,2,0)</f>
        <v>Mária</v>
      </c>
      <c r="F25" s="12">
        <v>17</v>
      </c>
      <c r="G25" s="11" t="str">
        <f>VLOOKUP(F25,VLOOKUP3.1!F$4:G$23,2,0)</f>
        <v>Dráns.</v>
      </c>
      <c r="J25" s="33" t="str">
        <f t="shared" si="0"/>
        <v>Mária Dráns.</v>
      </c>
      <c r="K25" s="34">
        <f>VLOOKUP(ROUND(AVERAGE(B25,F25),0),VLOOKUP3.2!$B$4:$C$23,2,0)</f>
        <v>20</v>
      </c>
      <c r="L25" s="34" t="str">
        <f>VLOOKUP(ROUND(AVERAGE(B25,F25)+10,0),VLOOKUP3.2!$F$4:$G$23,2,0)</f>
        <v>Armenská</v>
      </c>
      <c r="M25" s="20" t="str">
        <f>IFERROR(VLOOKUP(C25,VLOOKUP3.1!$J$4:$K$18,2,0),"Muz")</f>
        <v>Žena</v>
      </c>
    </row>
    <row r="26" spans="2:13" ht="16" thickBot="1">
      <c r="B26" s="12">
        <v>18</v>
      </c>
      <c r="C26" s="20" t="str">
        <f>VLOOKUP(B26,VLOOKUP3.1!$B$4:$C$23,2,0)</f>
        <v>Romana</v>
      </c>
      <c r="F26" s="12">
        <v>6</v>
      </c>
      <c r="G26" s="11" t="str">
        <f>VLOOKUP(F26,VLOOKUP3.1!F$4:G$23,2,0)</f>
        <v>Lapšans.</v>
      </c>
      <c r="J26" s="33" t="str">
        <f t="shared" si="0"/>
        <v>Romana Lapšans.</v>
      </c>
      <c r="K26" s="34">
        <f>VLOOKUP(ROUND(AVERAGE(B26,F26),0),VLOOKUP3.2!$B$4:$C$23,2,0)</f>
        <v>20</v>
      </c>
      <c r="L26" s="34" t="str">
        <f>VLOOKUP(ROUND(AVERAGE(B26,F26)+10,0),VLOOKUP3.2!$F$4:$G$23,2,0)</f>
        <v>Ruská</v>
      </c>
      <c r="M26" s="20" t="str">
        <f>IFERROR(VLOOKUP(C26,VLOOKUP3.1!$J$4:$K$18,2,0),"Muz")</f>
        <v>Žena</v>
      </c>
    </row>
    <row r="27" spans="2:13" ht="16" thickBot="1">
      <c r="B27" s="12">
        <v>8</v>
      </c>
      <c r="C27" s="20" t="str">
        <f>VLOOKUP(B27,VLOOKUP3.1!$B$4:$C$23,2,0)</f>
        <v>Kristína</v>
      </c>
      <c r="F27" s="12">
        <v>7</v>
      </c>
      <c r="G27" s="11" t="str">
        <f>VLOOKUP(F27,VLOOKUP3.1!F$4:G$23,2,0)</f>
        <v>Jurč.</v>
      </c>
      <c r="J27" s="33" t="str">
        <f t="shared" si="0"/>
        <v>Kristína Jurč.</v>
      </c>
      <c r="K27" s="34">
        <f>VLOOKUP(ROUND(AVERAGE(B27,F27),0),VLOOKUP3.2!$B$4:$C$23,2,0)</f>
        <v>21</v>
      </c>
      <c r="L27" s="34" t="str">
        <f>VLOOKUP(ROUND(AVERAGE(B27,F27)+10,0),VLOOKUP3.2!$F$4:$G$23,2,0)</f>
        <v>Kubanská</v>
      </c>
      <c r="M27" s="20" t="str">
        <f>IFERROR(VLOOKUP(C27,VLOOKUP3.1!$J$4:$K$18,2,0),"Muz")</f>
        <v>Žena</v>
      </c>
    </row>
    <row r="28" spans="2:13" ht="16" thickBot="1">
      <c r="B28" s="12">
        <v>5</v>
      </c>
      <c r="C28" s="20" t="str">
        <f>VLOOKUP(B28,VLOOKUP3.1!$B$4:$C$23,2,0)</f>
        <v>Monika</v>
      </c>
      <c r="F28" s="12">
        <v>20</v>
      </c>
      <c r="G28" s="11" t="str">
        <f>VLOOKUP(F28,VLOOKUP3.1!F$4:G$23,2,0)</f>
        <v>Hrubš.</v>
      </c>
      <c r="J28" s="33" t="str">
        <f t="shared" si="0"/>
        <v>Monika Hrubš.</v>
      </c>
      <c r="K28" s="34">
        <f>VLOOKUP(ROUND(AVERAGE(B28,F28),0),VLOOKUP3.2!$B$4:$C$23,2,0)</f>
        <v>22</v>
      </c>
      <c r="L28" s="34" t="str">
        <f>VLOOKUP(ROUND(AVERAGE(B28,F28)+10,0),VLOOKUP3.2!$F$4:$G$23,2,0)</f>
        <v>Rusínská</v>
      </c>
      <c r="M28" s="20" t="str">
        <f>IFERROR(VLOOKUP(C28,VLOOKUP3.1!$J$4:$K$18,2,0),"Muz")</f>
        <v>Žena</v>
      </c>
    </row>
    <row r="29" spans="2:13" ht="16" thickBot="1">
      <c r="B29" s="12">
        <v>14</v>
      </c>
      <c r="C29" s="20" t="str">
        <f>VLOOKUP(B29,VLOOKUP3.1!$B$4:$C$23,2,0)</f>
        <v>Blanka</v>
      </c>
      <c r="F29" s="12">
        <v>13</v>
      </c>
      <c r="G29" s="11" t="str">
        <f>VLOOKUP(F29,VLOOKUP3.1!F$4:G$23,2,0)</f>
        <v>Beň.</v>
      </c>
      <c r="J29" s="33" t="str">
        <f t="shared" si="0"/>
        <v>Blanka Beň.</v>
      </c>
      <c r="K29" s="34">
        <f>VLOOKUP(ROUND(AVERAGE(B29,F29),0),VLOOKUP3.2!$B$4:$C$23,2,0)</f>
        <v>25</v>
      </c>
      <c r="L29" s="34" t="str">
        <f>VLOOKUP(ROUND(AVERAGE(B29,F29)+10,0),VLOOKUP3.2!$F$4:$G$23,2,0)</f>
        <v>Portugalská</v>
      </c>
      <c r="M29" s="20" t="str">
        <f>IFERROR(VLOOKUP(C29,VLOOKUP3.1!$J$4:$K$18,2,0),"Muz")</f>
        <v>Žena</v>
      </c>
    </row>
    <row r="30" spans="2:13" ht="16" thickBot="1">
      <c r="B30" s="12">
        <v>3</v>
      </c>
      <c r="C30" s="20" t="str">
        <f>VLOOKUP(B30,VLOOKUP3.1!$B$4:$C$23,2,0)</f>
        <v>Ivana</v>
      </c>
      <c r="F30" s="12">
        <v>15</v>
      </c>
      <c r="G30" s="11" t="str">
        <f>VLOOKUP(F30,VLOOKUP3.1!F$4:G$23,2,0)</f>
        <v>Hor.</v>
      </c>
      <c r="J30" s="33" t="str">
        <f t="shared" si="0"/>
        <v>Ivana Hor.</v>
      </c>
      <c r="K30" s="34">
        <f>VLOOKUP(ROUND(AVERAGE(B30,F30),0),VLOOKUP3.2!$B$4:$C$23,2,0)</f>
        <v>20</v>
      </c>
      <c r="L30" s="34" t="str">
        <f>VLOOKUP(ROUND(AVERAGE(B30,F30)+10,0),VLOOKUP3.2!$F$4:$G$23,2,0)</f>
        <v>Nórská</v>
      </c>
      <c r="M30" s="20" t="str">
        <f>IFERROR(VLOOKUP(C30,VLOOKUP3.1!$J$4:$K$18,2,0),"Muz")</f>
        <v>Žena</v>
      </c>
    </row>
    <row r="31" spans="2:13" ht="16" thickBot="1">
      <c r="B31" s="12">
        <v>7</v>
      </c>
      <c r="C31" s="20" t="str">
        <f>VLOOKUP(B31,VLOOKUP3.1!$B$4:$C$23,2,0)</f>
        <v>Denisa</v>
      </c>
      <c r="F31" s="12">
        <v>8</v>
      </c>
      <c r="G31" s="11" t="str">
        <f>VLOOKUP(F31,VLOOKUP3.1!F$4:G$23,2,0)</f>
        <v>Hrabč.</v>
      </c>
      <c r="J31" s="33" t="str">
        <f t="shared" si="0"/>
        <v>Denisa Hrabč.</v>
      </c>
      <c r="K31" s="34">
        <f>VLOOKUP(ROUND(AVERAGE(B31,F31),0),VLOOKUP3.2!$B$4:$C$23,2,0)</f>
        <v>21</v>
      </c>
      <c r="L31" s="34" t="str">
        <f>VLOOKUP(ROUND(AVERAGE(B31,F31)+10,0),VLOOKUP3.2!$F$4:$G$23,2,0)</f>
        <v>Kubanská</v>
      </c>
      <c r="M31" s="20" t="str">
        <f>IFERROR(VLOOKUP(C31,VLOOKUP3.1!$J$4:$K$18,2,0),"Muz")</f>
        <v>Žena</v>
      </c>
    </row>
    <row r="32" spans="2:13" ht="16" thickBot="1">
      <c r="B32" s="12">
        <v>5</v>
      </c>
      <c r="C32" s="20" t="str">
        <f>VLOOKUP(B32,VLOOKUP3.1!$B$4:$C$23,2,0)</f>
        <v>Monika</v>
      </c>
      <c r="F32" s="12">
        <v>17</v>
      </c>
      <c r="G32" s="11" t="str">
        <f>VLOOKUP(F32,VLOOKUP3.1!F$4:G$23,2,0)</f>
        <v>Dráns.</v>
      </c>
      <c r="J32" s="33" t="str">
        <f t="shared" si="0"/>
        <v>Monika Dráns.</v>
      </c>
      <c r="K32" s="34">
        <f>VLOOKUP(ROUND(AVERAGE(B32,F32),0),VLOOKUP3.2!$B$4:$C$23,2,0)</f>
        <v>24</v>
      </c>
      <c r="L32" s="34" t="str">
        <f>VLOOKUP(ROUND(AVERAGE(B32,F32)+10,0),VLOOKUP3.2!$F$4:$G$23,2,0)</f>
        <v>Talianská</v>
      </c>
      <c r="M32" s="20" t="str">
        <f>IFERROR(VLOOKUP(C32,VLOOKUP3.1!$J$4:$K$18,2,0),"Muz")</f>
        <v>Žena</v>
      </c>
    </row>
    <row r="33" spans="2:13" ht="16" thickBot="1">
      <c r="B33" s="12">
        <v>6</v>
      </c>
      <c r="C33" s="20" t="str">
        <f>VLOOKUP(B33,VLOOKUP3.1!$B$4:$C$23,2,0)</f>
        <v>Dominika</v>
      </c>
      <c r="F33" s="12">
        <v>19</v>
      </c>
      <c r="G33" s="11" t="str">
        <f>VLOOKUP(F33,VLOOKUP3.1!F$4:G$23,2,0)</f>
        <v>Slov.</v>
      </c>
      <c r="J33" s="33" t="str">
        <f t="shared" si="0"/>
        <v>Dominika Slov.</v>
      </c>
      <c r="K33" s="34">
        <f>VLOOKUP(ROUND(AVERAGE(B33,F33),0),VLOOKUP3.2!$B$4:$C$23,2,0)</f>
        <v>22</v>
      </c>
      <c r="L33" s="34" t="str">
        <f>VLOOKUP(ROUND(AVERAGE(B33,F33)+10,0),VLOOKUP3.2!$F$4:$G$23,2,0)</f>
        <v>Rusínská</v>
      </c>
      <c r="M33" s="20" t="str">
        <f>IFERROR(VLOOKUP(C33,VLOOKUP3.1!$J$4:$K$18,2,0),"Muz")</f>
        <v>Žena</v>
      </c>
    </row>
    <row r="34" spans="2:13" ht="16" thickBot="1">
      <c r="B34" s="12">
        <v>15</v>
      </c>
      <c r="C34" s="20" t="str">
        <f>VLOOKUP(B34,VLOOKUP3.1!$B$4:$C$23,2,0)</f>
        <v>Tereza</v>
      </c>
      <c r="F34" s="12">
        <v>13</v>
      </c>
      <c r="G34" s="11" t="str">
        <f>VLOOKUP(F34,VLOOKUP3.1!F$4:G$23,2,0)</f>
        <v>Beň.</v>
      </c>
      <c r="J34" s="33" t="str">
        <f t="shared" si="0"/>
        <v>Tereza Beň.</v>
      </c>
      <c r="K34" s="34">
        <f>VLOOKUP(ROUND(AVERAGE(B34,F34),0),VLOOKUP3.2!$B$4:$C$23,2,0)</f>
        <v>25</v>
      </c>
      <c r="L34" s="34" t="str">
        <f>VLOOKUP(ROUND(AVERAGE(B34,F34)+10,0),VLOOKUP3.2!$F$4:$G$23,2,0)</f>
        <v>Portugalská</v>
      </c>
      <c r="M34" s="20" t="str">
        <f>IFERROR(VLOOKUP(C34,VLOOKUP3.1!$J$4:$K$18,2,0),"Muz")</f>
        <v>Žena</v>
      </c>
    </row>
    <row r="35" spans="2:13" ht="16" thickBot="1">
      <c r="B35" s="12">
        <v>2</v>
      </c>
      <c r="C35" s="20" t="str">
        <f>VLOOKUP(B35,VLOOKUP3.1!$B$4:$C$23,2,0)</f>
        <v>Frederika</v>
      </c>
      <c r="F35" s="12">
        <v>10</v>
      </c>
      <c r="G35" s="11" t="str">
        <f>VLOOKUP(F35,VLOOKUP3.1!F$4:G$23,2,0)</f>
        <v>Fakt.</v>
      </c>
      <c r="J35" s="33" t="str">
        <f t="shared" si="0"/>
        <v>Frederika Fakt.</v>
      </c>
      <c r="K35" s="34">
        <f>VLOOKUP(ROUND(AVERAGE(B35,F35),0),VLOOKUP3.2!$B$4:$C$23,2,0)</f>
        <v>21</v>
      </c>
      <c r="L35" s="34" t="str">
        <f>VLOOKUP(ROUND(AVERAGE(B35,F35)+10,0),VLOOKUP3.2!$F$4:$G$23,2,0)</f>
        <v>Keltská</v>
      </c>
      <c r="M35" s="20" t="str">
        <f>IFERROR(VLOOKUP(C35,VLOOKUP3.1!$J$4:$K$18,2,0),"Muz")</f>
        <v>Žena</v>
      </c>
    </row>
    <row r="36" spans="2:13" ht="16" thickBot="1">
      <c r="B36" s="12">
        <v>5</v>
      </c>
      <c r="C36" s="20" t="str">
        <f>VLOOKUP(B36,VLOOKUP3.1!$B$4:$C$23,2,0)</f>
        <v>Monika</v>
      </c>
      <c r="F36" s="12">
        <v>15</v>
      </c>
      <c r="G36" s="11" t="str">
        <f>VLOOKUP(F36,VLOOKUP3.1!F$4:G$23,2,0)</f>
        <v>Hor.</v>
      </c>
      <c r="J36" s="33" t="str">
        <f t="shared" si="0"/>
        <v>Monika Hor.</v>
      </c>
      <c r="K36" s="34">
        <f>VLOOKUP(ROUND(AVERAGE(B36,F36),0),VLOOKUP3.2!$B$4:$C$23,2,0)</f>
        <v>23</v>
      </c>
      <c r="L36" s="34" t="str">
        <f>VLOOKUP(ROUND(AVERAGE(B36,F36)+10,0),VLOOKUP3.2!$F$4:$G$23,2,0)</f>
        <v>Polská</v>
      </c>
      <c r="M36" s="20" t="str">
        <f>IFERROR(VLOOKUP(C36,VLOOKUP3.1!$J$4:$K$18,2,0),"Muz")</f>
        <v>Žena</v>
      </c>
    </row>
    <row r="37" spans="2:13" ht="16" thickBot="1">
      <c r="B37" s="12">
        <v>8</v>
      </c>
      <c r="C37" s="20" t="str">
        <f>VLOOKUP(B37,VLOOKUP3.1!$B$4:$C$23,2,0)</f>
        <v>Kristína</v>
      </c>
      <c r="F37" s="12">
        <v>2</v>
      </c>
      <c r="G37" s="11" t="str">
        <f>VLOOKUP(F37,VLOOKUP3.1!F$4:G$23,2,0)</f>
        <v>Rag.</v>
      </c>
      <c r="J37" s="33" t="str">
        <f t="shared" si="0"/>
        <v>Kristína Rag.</v>
      </c>
      <c r="K37" s="34">
        <f>VLOOKUP(ROUND(AVERAGE(B37,F37),0),VLOOKUP3.2!$B$4:$C$23,2,0)</f>
        <v>21</v>
      </c>
      <c r="L37" s="34" t="str">
        <f>VLOOKUP(ROUND(AVERAGE(B37,F37)+10,0),VLOOKUP3.2!$F$4:$G$23,2,0)</f>
        <v>Fínská</v>
      </c>
      <c r="M37" s="20" t="str">
        <f>IFERROR(VLOOKUP(C37,VLOOKUP3.1!$J$4:$K$18,2,0),"Muz")</f>
        <v>Žena</v>
      </c>
    </row>
    <row r="38" spans="2:13" ht="16" thickBot="1">
      <c r="B38" s="12">
        <v>11</v>
      </c>
      <c r="C38" s="20" t="str">
        <f>VLOOKUP(B38,VLOOKUP3.1!$B$4:$C$23,2,0)</f>
        <v>Lukáš</v>
      </c>
      <c r="F38" s="12">
        <v>6</v>
      </c>
      <c r="G38" s="11" t="str">
        <f>VLOOKUP(F38,VLOOKUP3.1!F$4:G$23,2,0)</f>
        <v>Lapšans.</v>
      </c>
      <c r="J38" s="33" t="str">
        <f t="shared" si="0"/>
        <v>Lukáš Lapšans.</v>
      </c>
      <c r="K38" s="34">
        <f>VLOOKUP(ROUND(AVERAGE(B38,F38),0),VLOOKUP3.2!$B$4:$C$23,2,0)</f>
        <v>20</v>
      </c>
      <c r="L38" s="34" t="str">
        <f>VLOOKUP(ROUND(AVERAGE(B38,F38)+10,0),VLOOKUP3.2!$F$4:$G$23,2,0)</f>
        <v>Nórská</v>
      </c>
      <c r="M38" s="20" t="str">
        <f>IFERROR(VLOOKUP(C38,VLOOKUP3.1!$J$4:$K$18,2,0),"Muz")</f>
        <v>Muz</v>
      </c>
    </row>
    <row r="39" spans="2:13" ht="16" thickBot="1">
      <c r="B39" s="12">
        <v>5</v>
      </c>
      <c r="C39" s="20" t="str">
        <f>VLOOKUP(B39,VLOOKUP3.1!$B$4:$C$23,2,0)</f>
        <v>Monika</v>
      </c>
      <c r="F39" s="12">
        <v>7</v>
      </c>
      <c r="G39" s="11" t="str">
        <f>VLOOKUP(F39,VLOOKUP3.1!F$4:G$23,2,0)</f>
        <v>Jurč.</v>
      </c>
      <c r="J39" s="33" t="str">
        <f t="shared" si="0"/>
        <v>Monika Jurč.</v>
      </c>
      <c r="K39" s="34">
        <f>VLOOKUP(ROUND(AVERAGE(B39,F39),0),VLOOKUP3.2!$B$4:$C$23,2,0)</f>
        <v>21</v>
      </c>
      <c r="L39" s="34" t="str">
        <f>VLOOKUP(ROUND(AVERAGE(B39,F39)+10,0),VLOOKUP3.2!$F$4:$G$23,2,0)</f>
        <v>Keltská</v>
      </c>
      <c r="M39" s="20" t="str">
        <f>IFERROR(VLOOKUP(C39,VLOOKUP3.1!$J$4:$K$18,2,0),"Muz")</f>
        <v>Žena</v>
      </c>
    </row>
    <row r="40" spans="2:13" ht="16" thickBot="1">
      <c r="B40" s="12">
        <v>6</v>
      </c>
      <c r="C40" s="20" t="str">
        <f>VLOOKUP(B40,VLOOKUP3.1!$B$4:$C$23,2,0)</f>
        <v>Dominika</v>
      </c>
      <c r="F40" s="12">
        <v>18</v>
      </c>
      <c r="G40" s="11" t="str">
        <f>VLOOKUP(F40,VLOOKUP3.1!F$4:G$23,2,0)</f>
        <v>Fajans.</v>
      </c>
      <c r="J40" s="33" t="str">
        <f t="shared" si="0"/>
        <v>Dominika Fajans.</v>
      </c>
      <c r="K40" s="34">
        <f>VLOOKUP(ROUND(AVERAGE(B40,F40),0),VLOOKUP3.2!$B$4:$C$23,2,0)</f>
        <v>20</v>
      </c>
      <c r="L40" s="34" t="str">
        <f>VLOOKUP(ROUND(AVERAGE(B40,F40)+10,0),VLOOKUP3.2!$F$4:$G$23,2,0)</f>
        <v>Ruská</v>
      </c>
      <c r="M40" s="20" t="str">
        <f>IFERROR(VLOOKUP(C40,VLOOKUP3.1!$J$4:$K$18,2,0),"Muz")</f>
        <v>Žena</v>
      </c>
    </row>
    <row r="41" spans="2:13" ht="16" thickBot="1">
      <c r="B41" s="12">
        <v>11</v>
      </c>
      <c r="C41" s="20" t="str">
        <f>VLOOKUP(B41,VLOOKUP3.1!$B$4:$C$23,2,0)</f>
        <v>Lukáš</v>
      </c>
      <c r="F41" s="12">
        <v>17</v>
      </c>
      <c r="G41" s="11" t="str">
        <f>VLOOKUP(F41,VLOOKUP3.1!F$4:G$23,2,0)</f>
        <v>Dráns.</v>
      </c>
      <c r="J41" s="33" t="str">
        <f t="shared" si="0"/>
        <v>Lukáš Dráns.</v>
      </c>
      <c r="K41" s="34">
        <f>VLOOKUP(ROUND(AVERAGE(B41,F41),0),VLOOKUP3.2!$B$4:$C$23,2,0)</f>
        <v>25</v>
      </c>
      <c r="L41" s="34" t="str">
        <f>VLOOKUP(ROUND(AVERAGE(B41,F41)+10,0),VLOOKUP3.2!$F$4:$G$23,2,0)</f>
        <v>Portugalská</v>
      </c>
      <c r="M41" s="20" t="str">
        <f>IFERROR(VLOOKUP(C41,VLOOKUP3.1!$J$4:$K$18,2,0),"Muz")</f>
        <v>Muz</v>
      </c>
    </row>
    <row r="42" spans="2:13" ht="16" thickBot="1">
      <c r="B42" s="12">
        <v>14</v>
      </c>
      <c r="C42" s="20" t="str">
        <f>VLOOKUP(B42,VLOOKUP3.1!$B$4:$C$23,2,0)</f>
        <v>Blanka</v>
      </c>
      <c r="F42" s="12">
        <v>8</v>
      </c>
      <c r="G42" s="11" t="str">
        <f>VLOOKUP(F42,VLOOKUP3.1!F$4:G$23,2,0)</f>
        <v>Hrabč.</v>
      </c>
      <c r="J42" s="33" t="str">
        <f t="shared" si="0"/>
        <v>Blanka Hrabč.</v>
      </c>
      <c r="K42" s="34">
        <f>VLOOKUP(ROUND(AVERAGE(B42,F42),0),VLOOKUP3.2!$B$4:$C$23,2,0)</f>
        <v>24</v>
      </c>
      <c r="L42" s="34" t="str">
        <f>VLOOKUP(ROUND(AVERAGE(B42,F42)+10,0),VLOOKUP3.2!$F$4:$G$23,2,0)</f>
        <v>Talianská</v>
      </c>
      <c r="M42" s="20" t="str">
        <f>IFERROR(VLOOKUP(C42,VLOOKUP3.1!$J$4:$K$18,2,0),"Muz")</f>
        <v>Žena</v>
      </c>
    </row>
    <row r="43" spans="2:13" ht="16" thickBot="1">
      <c r="B43" s="12">
        <v>3</v>
      </c>
      <c r="C43" s="20" t="str">
        <f>VLOOKUP(B43,VLOOKUP3.1!$B$4:$C$23,2,0)</f>
        <v>Ivana</v>
      </c>
      <c r="F43" s="12">
        <v>2</v>
      </c>
      <c r="G43" s="11" t="str">
        <f>VLOOKUP(F43,VLOOKUP3.1!F$4:G$23,2,0)</f>
        <v>Rag.</v>
      </c>
      <c r="J43" s="33" t="str">
        <f t="shared" si="0"/>
        <v>Ivana Rag.</v>
      </c>
      <c r="K43" s="34">
        <f>VLOOKUP(ROUND(AVERAGE(B43,F43),0),VLOOKUP3.2!$B$4:$C$23,2,0)</f>
        <v>21</v>
      </c>
      <c r="L43" s="34" t="str">
        <f>VLOOKUP(ROUND(AVERAGE(B43,F43)+10,0),VLOOKUP3.2!$F$4:$G$23,2,0)</f>
        <v>Arabská</v>
      </c>
      <c r="M43" s="20" t="str">
        <f>IFERROR(VLOOKUP(C43,VLOOKUP3.1!$J$4:$K$18,2,0),"Muz")</f>
        <v>Žena</v>
      </c>
    </row>
    <row r="44" spans="2:13" ht="16" thickBot="1">
      <c r="B44" s="12">
        <v>6</v>
      </c>
      <c r="C44" s="20" t="str">
        <f>VLOOKUP(B44,VLOOKUP3.1!$B$4:$C$23,2,0)</f>
        <v>Dominika</v>
      </c>
      <c r="F44" s="12">
        <v>8</v>
      </c>
      <c r="G44" s="11" t="str">
        <f>VLOOKUP(F44,VLOOKUP3.1!F$4:G$23,2,0)</f>
        <v>Hrabč.</v>
      </c>
      <c r="J44" s="33" t="str">
        <f t="shared" si="0"/>
        <v>Dominika Hrabč.</v>
      </c>
      <c r="K44" s="34">
        <f>VLOOKUP(ROUND(AVERAGE(B44,F44),0),VLOOKUP3.2!$B$4:$C$23,2,0)</f>
        <v>24</v>
      </c>
      <c r="L44" s="34" t="str">
        <f>VLOOKUP(ROUND(AVERAGE(B44,F44)+10,0),VLOOKUP3.2!$F$4:$G$23,2,0)</f>
        <v>Kurdská</v>
      </c>
      <c r="M44" s="20" t="str">
        <f>IFERROR(VLOOKUP(C44,VLOOKUP3.1!$J$4:$K$18,2,0),"Muz")</f>
        <v>Žena</v>
      </c>
    </row>
    <row r="45" spans="2:13" ht="16" thickBot="1">
      <c r="B45" s="12">
        <v>14</v>
      </c>
      <c r="C45" s="20" t="str">
        <f>VLOOKUP(B45,VLOOKUP3.1!$B$4:$C$23,2,0)</f>
        <v>Blanka</v>
      </c>
      <c r="F45" s="12">
        <v>3</v>
      </c>
      <c r="G45" s="11" t="str">
        <f>VLOOKUP(F45,VLOOKUP3.1!F$4:G$23,2,0)</f>
        <v>Múč.</v>
      </c>
      <c r="J45" s="33" t="str">
        <f t="shared" si="0"/>
        <v>Blanka Múč.</v>
      </c>
      <c r="K45" s="34">
        <f>VLOOKUP(ROUND(AVERAGE(B45,F45),0),VLOOKUP3.2!$B$4:$C$23,2,0)</f>
        <v>20</v>
      </c>
      <c r="L45" s="34" t="str">
        <f>VLOOKUP(ROUND(AVERAGE(B45,F45)+10,0),VLOOKUP3.2!$F$4:$G$23,2,0)</f>
        <v>Nórská</v>
      </c>
      <c r="M45" s="20" t="str">
        <f>IFERROR(VLOOKUP(C45,VLOOKUP3.1!$J$4:$K$18,2,0),"Muz")</f>
        <v>Žena</v>
      </c>
    </row>
    <row r="46" spans="2:13" ht="16" thickBot="1">
      <c r="B46" s="12">
        <v>5</v>
      </c>
      <c r="C46" s="20" t="str">
        <f>VLOOKUP(B46,VLOOKUP3.1!$B$4:$C$23,2,0)</f>
        <v>Monika</v>
      </c>
      <c r="F46" s="12">
        <v>18</v>
      </c>
      <c r="G46" s="11" t="str">
        <f>VLOOKUP(F46,VLOOKUP3.1!F$4:G$23,2,0)</f>
        <v>Fajans.</v>
      </c>
      <c r="J46" s="33" t="str">
        <f t="shared" si="0"/>
        <v>Monika Fajans.</v>
      </c>
      <c r="K46" s="34">
        <f>VLOOKUP(ROUND(AVERAGE(B46,F46),0),VLOOKUP3.2!$B$4:$C$23,2,0)</f>
        <v>20</v>
      </c>
      <c r="L46" s="34" t="str">
        <f>VLOOKUP(ROUND(AVERAGE(B46,F46)+10,0),VLOOKUP3.2!$F$4:$G$23,2,0)</f>
        <v>Ruská</v>
      </c>
      <c r="M46" s="20" t="str">
        <f>IFERROR(VLOOKUP(C46,VLOOKUP3.1!$J$4:$K$18,2,0),"Muz")</f>
        <v>Žena</v>
      </c>
    </row>
    <row r="47" spans="2:13" ht="16" thickBot="1">
      <c r="B47" s="12">
        <v>3</v>
      </c>
      <c r="C47" s="20" t="str">
        <f>VLOOKUP(B47,VLOOKUP3.1!$B$4:$C$23,2,0)</f>
        <v>Ivana</v>
      </c>
      <c r="F47" s="12">
        <v>6</v>
      </c>
      <c r="G47" s="11" t="str">
        <f>VLOOKUP(F47,VLOOKUP3.1!F$4:G$23,2,0)</f>
        <v>Lapšans.</v>
      </c>
      <c r="J47" s="33" t="str">
        <f t="shared" si="0"/>
        <v>Ivana Lapšans.</v>
      </c>
      <c r="K47" s="34">
        <f>VLOOKUP(ROUND(AVERAGE(B47,F47),0),VLOOKUP3.2!$B$4:$C$23,2,0)</f>
        <v>21</v>
      </c>
      <c r="L47" s="34" t="str">
        <f>VLOOKUP(ROUND(AVERAGE(B47,F47)+10,0),VLOOKUP3.2!$F$4:$G$23,2,0)</f>
        <v>Fínská</v>
      </c>
      <c r="M47" s="20" t="str">
        <f>IFERROR(VLOOKUP(C47,VLOOKUP3.1!$J$4:$K$18,2,0),"Muz")</f>
        <v>Žena</v>
      </c>
    </row>
    <row r="48" spans="2:13" ht="16" thickBot="1">
      <c r="B48" s="12">
        <v>13</v>
      </c>
      <c r="C48" s="20" t="str">
        <f>VLOOKUP(B48,VLOOKUP3.1!$B$4:$C$23,2,0)</f>
        <v>Radoslav</v>
      </c>
      <c r="F48" s="12">
        <v>12</v>
      </c>
      <c r="G48" s="11" t="str">
        <f>VLOOKUP(F48,VLOOKUP3.1!F$4:G$23,2,0)</f>
        <v>Cagáň.</v>
      </c>
      <c r="J48" s="33" t="str">
        <f t="shared" si="0"/>
        <v>Radoslav Cagáň.</v>
      </c>
      <c r="K48" s="34">
        <f>VLOOKUP(ROUND(AVERAGE(B48,F48),0),VLOOKUP3.2!$B$4:$C$23,2,0)</f>
        <v>22</v>
      </c>
      <c r="L48" s="34" t="str">
        <f>VLOOKUP(ROUND(AVERAGE(B48,F48)+10,0),VLOOKUP3.2!$F$4:$G$23,2,0)</f>
        <v>Rusínská</v>
      </c>
      <c r="M48" s="20" t="str">
        <f>IFERROR(VLOOKUP(C48,VLOOKUP3.1!$J$4:$K$18,2,0),"Muz")</f>
        <v>Muz</v>
      </c>
    </row>
    <row r="49" spans="2:13" ht="16" thickBot="1">
      <c r="B49" s="12">
        <v>1</v>
      </c>
      <c r="C49" s="20" t="str">
        <f>VLOOKUP(B49,VLOOKUP3.1!$B$4:$C$23,2,0)</f>
        <v>Bianka</v>
      </c>
      <c r="F49" s="12">
        <v>8</v>
      </c>
      <c r="G49" s="11" t="str">
        <f>VLOOKUP(F49,VLOOKUP3.1!F$4:G$23,2,0)</f>
        <v>Hrabč.</v>
      </c>
      <c r="J49" s="33" t="str">
        <f t="shared" si="0"/>
        <v>Bianka Hrabč.</v>
      </c>
      <c r="K49" s="34">
        <f>VLOOKUP(ROUND(AVERAGE(B49,F49),0),VLOOKUP3.2!$B$4:$C$23,2,0)</f>
        <v>21</v>
      </c>
      <c r="L49" s="34" t="str">
        <f>VLOOKUP(ROUND(AVERAGE(B49,F49)+10,0),VLOOKUP3.2!$F$4:$G$23,2,0)</f>
        <v>Fínská</v>
      </c>
      <c r="M49" s="20" t="str">
        <f>IFERROR(VLOOKUP(C49,VLOOKUP3.1!$J$4:$K$18,2,0),"Muz")</f>
        <v>Žena</v>
      </c>
    </row>
    <row r="50" spans="2:13" ht="16" thickBot="1">
      <c r="B50" s="12">
        <v>3</v>
      </c>
      <c r="C50" s="20" t="str">
        <f>VLOOKUP(B50,VLOOKUP3.1!$B$4:$C$23,2,0)</f>
        <v>Ivana</v>
      </c>
      <c r="F50" s="12">
        <v>1</v>
      </c>
      <c r="G50" s="11" t="str">
        <f>VLOOKUP(F50,VLOOKUP3.1!F$4:G$23,2,0)</f>
        <v>Zach.</v>
      </c>
      <c r="J50" s="33" t="str">
        <f t="shared" si="0"/>
        <v>Ivana Zach.</v>
      </c>
      <c r="K50" s="34">
        <f>VLOOKUP(ROUND(AVERAGE(B50,F50),0),VLOOKUP3.2!$B$4:$C$23,2,0)</f>
        <v>21</v>
      </c>
      <c r="L50" s="34" t="str">
        <f>VLOOKUP(ROUND(AVERAGE(B50,F50)+10,0),VLOOKUP3.2!$F$4:$G$23,2,0)</f>
        <v>Slovenská</v>
      </c>
      <c r="M50" s="20" t="str">
        <f>IFERROR(VLOOKUP(C50,VLOOKUP3.1!$J$4:$K$18,2,0),"Muz")</f>
        <v>Žena</v>
      </c>
    </row>
    <row r="51" spans="2:13" ht="16" thickBot="1">
      <c r="B51" s="12">
        <v>12</v>
      </c>
      <c r="C51" s="20" t="str">
        <f>VLOOKUP(B51,VLOOKUP3.1!$B$4:$C$23,2,0)</f>
        <v>Attila</v>
      </c>
      <c r="F51" s="12">
        <v>14</v>
      </c>
      <c r="G51" s="11" t="str">
        <f>VLOOKUP(F51,VLOOKUP3.1!F$4:G$23,2,0)</f>
        <v>Belans.</v>
      </c>
      <c r="J51" s="33" t="str">
        <f t="shared" si="0"/>
        <v>Attila Belans.</v>
      </c>
      <c r="K51" s="34">
        <f>VLOOKUP(ROUND(AVERAGE(B51,F51),0),VLOOKUP3.2!$B$4:$C$23,2,0)</f>
        <v>22</v>
      </c>
      <c r="L51" s="34" t="str">
        <f>VLOOKUP(ROUND(AVERAGE(B51,F51)+10,0),VLOOKUP3.2!$F$4:$G$23,2,0)</f>
        <v>Rusínská</v>
      </c>
      <c r="M51" s="20" t="str">
        <f>IFERROR(VLOOKUP(C51,VLOOKUP3.1!$J$4:$K$18,2,0),"Muz")</f>
        <v>Muz</v>
      </c>
    </row>
    <row r="52" spans="2:13" ht="16" thickBot="1">
      <c r="B52" s="12">
        <v>16</v>
      </c>
      <c r="C52" s="20" t="str">
        <f>VLOOKUP(B52,VLOOKUP3.1!$B$4:$C$23,2,0)</f>
        <v>Eva</v>
      </c>
      <c r="F52" s="12">
        <v>3</v>
      </c>
      <c r="G52" s="11" t="str">
        <f>VLOOKUP(F52,VLOOKUP3.1!F$4:G$23,2,0)</f>
        <v>Múč.</v>
      </c>
      <c r="J52" s="33" t="str">
        <f t="shared" si="0"/>
        <v>Eva Múč.</v>
      </c>
      <c r="K52" s="34">
        <f>VLOOKUP(ROUND(AVERAGE(B52,F52),0),VLOOKUP3.2!$B$4:$C$23,2,0)</f>
        <v>23</v>
      </c>
      <c r="L52" s="34" t="str">
        <f>VLOOKUP(ROUND(AVERAGE(B52,F52)+10,0),VLOOKUP3.2!$F$4:$G$23,2,0)</f>
        <v>Polská</v>
      </c>
      <c r="M52" s="20" t="str">
        <f>IFERROR(VLOOKUP(C52,VLOOKUP3.1!$J$4:$K$18,2,0),"Muz")</f>
        <v>Žena</v>
      </c>
    </row>
    <row r="53" spans="2:13" ht="16" thickBot="1">
      <c r="B53" s="14">
        <v>19</v>
      </c>
      <c r="C53" s="20" t="str">
        <f>VLOOKUP(B53,VLOOKUP3.1!$B$4:$C$23,2,0)</f>
        <v>Hana</v>
      </c>
      <c r="F53" s="14">
        <v>15</v>
      </c>
      <c r="G53" s="11" t="str">
        <f>VLOOKUP(F53,VLOOKUP3.1!F$4:G$23,2,0)</f>
        <v>Hor.</v>
      </c>
      <c r="J53" s="33" t="str">
        <f t="shared" si="0"/>
        <v>Hana Hor.</v>
      </c>
      <c r="K53" s="34">
        <f>VLOOKUP(ROUND(AVERAGE(B53,F53),0),VLOOKUP3.2!$B$4:$C$23,2,0)</f>
        <v>25</v>
      </c>
      <c r="L53" s="34" t="str">
        <f>VLOOKUP(ROUND(AVERAGE(B53,F53)+10,0),VLOOKUP3.2!$F$4:$G$23,2,0)</f>
        <v>Dánská</v>
      </c>
      <c r="M53" s="20" t="str">
        <f>IFERROR(VLOOKUP(C53,VLOOKUP3.1!$J$4:$K$18,2,0),"Muz")</f>
        <v>Žena</v>
      </c>
    </row>
  </sheetData>
  <mergeCells count="3">
    <mergeCell ref="B2:C2"/>
    <mergeCell ref="F2:G2"/>
    <mergeCell ref="J2:M2"/>
  </mergeCells>
  <conditionalFormatting sqref="J4:M53">
    <cfRule type="expression" dxfId="1" priority="1" stopIfTrue="1">
      <formula>$M4="Žena"</formula>
    </cfRule>
    <cfRule type="expression" dxfId="0" priority="2" stopIfTrue="1">
      <formula>$M4="Muz"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CF24-6B33-4C90-80AF-55D2798CD64D}">
  <dimension ref="B1:Q27"/>
  <sheetViews>
    <sheetView zoomScale="106" workbookViewId="0">
      <selection activeCell="Q4" sqref="Q4"/>
    </sheetView>
  </sheetViews>
  <sheetFormatPr baseColWidth="10" defaultColWidth="8.83203125" defaultRowHeight="15"/>
  <cols>
    <col min="2" max="12" width="4.5" customWidth="1"/>
    <col min="15" max="15" width="9.83203125" bestFit="1" customWidth="1"/>
    <col min="16" max="16" width="16.83203125" bestFit="1" customWidth="1"/>
    <col min="17" max="17" width="15.6640625" bestFit="1" customWidth="1"/>
    <col min="19" max="19" width="10.5" customWidth="1"/>
  </cols>
  <sheetData>
    <row r="1" spans="2:17" ht="16" thickBot="1"/>
    <row r="2" spans="2:17" ht="16" thickBot="1">
      <c r="B2" s="145" t="s">
        <v>117</v>
      </c>
      <c r="C2" s="146"/>
      <c r="D2" s="146"/>
      <c r="E2" s="146"/>
      <c r="F2" s="146"/>
      <c r="G2" s="146"/>
      <c r="H2" s="146"/>
      <c r="I2" s="146"/>
      <c r="J2" s="146"/>
      <c r="K2" s="146"/>
      <c r="L2" s="147"/>
      <c r="O2" s="142" t="s">
        <v>118</v>
      </c>
      <c r="P2" s="144"/>
      <c r="Q2" s="143"/>
    </row>
    <row r="3" spans="2:17" ht="20" customHeight="1" thickBot="1">
      <c r="B3" s="61"/>
      <c r="C3" s="65">
        <v>1</v>
      </c>
      <c r="D3" s="66">
        <v>2</v>
      </c>
      <c r="E3" s="66">
        <v>3</v>
      </c>
      <c r="F3" s="66">
        <v>4</v>
      </c>
      <c r="G3" s="66">
        <v>5</v>
      </c>
      <c r="H3" s="66">
        <v>6</v>
      </c>
      <c r="I3" s="66">
        <v>7</v>
      </c>
      <c r="J3" s="66">
        <v>8</v>
      </c>
      <c r="K3" s="66">
        <v>9</v>
      </c>
      <c r="L3" s="67">
        <v>10</v>
      </c>
      <c r="O3" s="38" t="s">
        <v>119</v>
      </c>
      <c r="P3" s="51" t="s">
        <v>121</v>
      </c>
      <c r="Q3" s="39" t="s">
        <v>122</v>
      </c>
    </row>
    <row r="4" spans="2:17" ht="20" customHeight="1">
      <c r="B4" s="62">
        <v>1</v>
      </c>
      <c r="C4" s="60">
        <f>C$3*$B4</f>
        <v>1</v>
      </c>
      <c r="D4" s="60">
        <f t="shared" ref="D4:L13" si="0">D$3*$B4</f>
        <v>2</v>
      </c>
      <c r="E4" s="60">
        <f t="shared" si="0"/>
        <v>3</v>
      </c>
      <c r="F4" s="60">
        <f t="shared" si="0"/>
        <v>4</v>
      </c>
      <c r="G4" s="60">
        <f t="shared" si="0"/>
        <v>5</v>
      </c>
      <c r="H4" s="60">
        <f t="shared" si="0"/>
        <v>6</v>
      </c>
      <c r="I4" s="60">
        <f t="shared" si="0"/>
        <v>7</v>
      </c>
      <c r="J4" s="60">
        <f t="shared" si="0"/>
        <v>8</v>
      </c>
      <c r="K4" s="60">
        <f t="shared" si="0"/>
        <v>9</v>
      </c>
      <c r="L4" s="60">
        <f t="shared" si="0"/>
        <v>10</v>
      </c>
      <c r="O4" s="74" t="s">
        <v>120</v>
      </c>
      <c r="P4" s="68">
        <f>F11*H9</f>
        <v>1152</v>
      </c>
      <c r="Q4" s="69">
        <f>INDEX(C4:L13,4,8)*INDEX(C4:L13,6,6)</f>
        <v>1152</v>
      </c>
    </row>
    <row r="5" spans="2:17" ht="20" customHeight="1">
      <c r="B5" s="63">
        <v>2</v>
      </c>
      <c r="C5" s="60">
        <f t="shared" ref="C5:C13" si="1">C$3*$B5</f>
        <v>2</v>
      </c>
      <c r="D5" s="60">
        <f t="shared" si="0"/>
        <v>4</v>
      </c>
      <c r="E5" s="60">
        <f t="shared" si="0"/>
        <v>6</v>
      </c>
      <c r="F5" s="60">
        <f t="shared" si="0"/>
        <v>8</v>
      </c>
      <c r="G5" s="60">
        <f t="shared" si="0"/>
        <v>10</v>
      </c>
      <c r="H5" s="60">
        <f t="shared" si="0"/>
        <v>12</v>
      </c>
      <c r="I5" s="60">
        <f t="shared" si="0"/>
        <v>14</v>
      </c>
      <c r="J5" s="60">
        <f t="shared" si="0"/>
        <v>16</v>
      </c>
      <c r="K5" s="60">
        <f t="shared" si="0"/>
        <v>18</v>
      </c>
      <c r="L5" s="60">
        <f t="shared" si="0"/>
        <v>20</v>
      </c>
      <c r="O5" s="134">
        <v>90</v>
      </c>
      <c r="P5" s="70">
        <f>O5</f>
        <v>90</v>
      </c>
      <c r="Q5" s="71"/>
    </row>
    <row r="6" spans="2:17" ht="20" customHeight="1">
      <c r="B6" s="63">
        <v>3</v>
      </c>
      <c r="C6" s="60">
        <f t="shared" si="1"/>
        <v>3</v>
      </c>
      <c r="D6" s="60">
        <f t="shared" si="0"/>
        <v>6</v>
      </c>
      <c r="E6" s="60">
        <f t="shared" si="0"/>
        <v>9</v>
      </c>
      <c r="F6" s="60">
        <f t="shared" si="0"/>
        <v>12</v>
      </c>
      <c r="G6" s="60">
        <f t="shared" si="0"/>
        <v>15</v>
      </c>
      <c r="H6" s="60">
        <f t="shared" si="0"/>
        <v>18</v>
      </c>
      <c r="I6" s="60">
        <f t="shared" si="0"/>
        <v>21</v>
      </c>
      <c r="J6" s="60">
        <f t="shared" si="0"/>
        <v>24</v>
      </c>
      <c r="K6" s="60">
        <f t="shared" si="0"/>
        <v>27</v>
      </c>
      <c r="L6" s="60">
        <f t="shared" si="0"/>
        <v>30</v>
      </c>
      <c r="O6" s="75" t="s">
        <v>123</v>
      </c>
      <c r="P6" s="70">
        <f>J6+L4</f>
        <v>34</v>
      </c>
      <c r="Q6" s="71"/>
    </row>
    <row r="7" spans="2:17" ht="20" customHeight="1">
      <c r="B7" s="63">
        <v>4</v>
      </c>
      <c r="C7" s="60">
        <f t="shared" si="1"/>
        <v>4</v>
      </c>
      <c r="D7" s="60">
        <f t="shared" si="0"/>
        <v>8</v>
      </c>
      <c r="E7" s="60">
        <f t="shared" si="0"/>
        <v>12</v>
      </c>
      <c r="F7" s="60">
        <f t="shared" si="0"/>
        <v>16</v>
      </c>
      <c r="G7" s="60">
        <f t="shared" si="0"/>
        <v>20</v>
      </c>
      <c r="H7" s="60">
        <f t="shared" si="0"/>
        <v>24</v>
      </c>
      <c r="I7" s="60">
        <f t="shared" si="0"/>
        <v>28</v>
      </c>
      <c r="J7" s="60">
        <f t="shared" si="0"/>
        <v>32</v>
      </c>
      <c r="K7" s="60">
        <f t="shared" si="0"/>
        <v>36</v>
      </c>
      <c r="L7" s="60">
        <f t="shared" si="0"/>
        <v>40</v>
      </c>
      <c r="O7" s="75" t="s">
        <v>124</v>
      </c>
      <c r="P7" s="70">
        <f>L9-K6</f>
        <v>33</v>
      </c>
      <c r="Q7" s="71"/>
    </row>
    <row r="8" spans="2:17" ht="20" customHeight="1">
      <c r="B8" s="63">
        <v>5</v>
      </c>
      <c r="C8" s="60">
        <f t="shared" si="1"/>
        <v>5</v>
      </c>
      <c r="D8" s="60">
        <f t="shared" si="0"/>
        <v>10</v>
      </c>
      <c r="E8" s="60">
        <f t="shared" si="0"/>
        <v>15</v>
      </c>
      <c r="F8" s="60">
        <f t="shared" si="0"/>
        <v>20</v>
      </c>
      <c r="G8" s="60">
        <f t="shared" si="0"/>
        <v>25</v>
      </c>
      <c r="H8" s="60">
        <f t="shared" si="0"/>
        <v>30</v>
      </c>
      <c r="I8" s="60">
        <f t="shared" si="0"/>
        <v>35</v>
      </c>
      <c r="J8" s="60">
        <f t="shared" si="0"/>
        <v>40</v>
      </c>
      <c r="K8" s="60">
        <f t="shared" si="0"/>
        <v>45</v>
      </c>
      <c r="L8" s="60">
        <f t="shared" si="0"/>
        <v>50</v>
      </c>
      <c r="O8" s="75" t="s">
        <v>125</v>
      </c>
      <c r="P8" s="70">
        <f>G4^(J4)</f>
        <v>390625</v>
      </c>
      <c r="Q8" s="71"/>
    </row>
    <row r="9" spans="2:17" ht="20" customHeight="1" thickBot="1">
      <c r="B9" s="63">
        <v>6</v>
      </c>
      <c r="C9" s="60">
        <f t="shared" si="1"/>
        <v>6</v>
      </c>
      <c r="D9" s="60">
        <f t="shared" si="0"/>
        <v>12</v>
      </c>
      <c r="E9" s="60">
        <f t="shared" si="0"/>
        <v>18</v>
      </c>
      <c r="F9" s="60">
        <f t="shared" si="0"/>
        <v>24</v>
      </c>
      <c r="G9" s="60">
        <f t="shared" si="0"/>
        <v>30</v>
      </c>
      <c r="H9" s="60">
        <f t="shared" si="0"/>
        <v>36</v>
      </c>
      <c r="I9" s="60">
        <f t="shared" si="0"/>
        <v>42</v>
      </c>
      <c r="J9" s="60">
        <f t="shared" si="0"/>
        <v>48</v>
      </c>
      <c r="K9" s="60">
        <f t="shared" si="0"/>
        <v>54</v>
      </c>
      <c r="L9" s="60">
        <f t="shared" si="0"/>
        <v>60</v>
      </c>
      <c r="O9" s="76" t="s">
        <v>126</v>
      </c>
      <c r="P9" s="72">
        <f>L13^(C4/E4)</f>
        <v>4.6415888336127793</v>
      </c>
      <c r="Q9" s="73"/>
    </row>
    <row r="10" spans="2:17" ht="20" customHeight="1">
      <c r="B10" s="63">
        <v>7</v>
      </c>
      <c r="C10" s="60">
        <f t="shared" si="1"/>
        <v>7</v>
      </c>
      <c r="D10" s="60">
        <f t="shared" si="0"/>
        <v>14</v>
      </c>
      <c r="E10" s="60">
        <f t="shared" si="0"/>
        <v>21</v>
      </c>
      <c r="F10" s="60">
        <f t="shared" si="0"/>
        <v>28</v>
      </c>
      <c r="G10" s="60">
        <f t="shared" si="0"/>
        <v>35</v>
      </c>
      <c r="H10" s="60">
        <f t="shared" si="0"/>
        <v>42</v>
      </c>
      <c r="I10" s="60">
        <f t="shared" si="0"/>
        <v>49</v>
      </c>
      <c r="J10" s="60">
        <f t="shared" si="0"/>
        <v>56</v>
      </c>
      <c r="K10" s="60">
        <f t="shared" si="0"/>
        <v>63</v>
      </c>
      <c r="L10" s="60">
        <f t="shared" si="0"/>
        <v>70</v>
      </c>
    </row>
    <row r="11" spans="2:17" ht="20" customHeight="1">
      <c r="B11" s="63">
        <v>8</v>
      </c>
      <c r="C11" s="60">
        <f t="shared" si="1"/>
        <v>8</v>
      </c>
      <c r="D11" s="60">
        <f t="shared" si="0"/>
        <v>16</v>
      </c>
      <c r="E11" s="60">
        <f t="shared" si="0"/>
        <v>24</v>
      </c>
      <c r="F11" s="60">
        <f t="shared" si="0"/>
        <v>32</v>
      </c>
      <c r="G11" s="60">
        <f t="shared" si="0"/>
        <v>40</v>
      </c>
      <c r="H11" s="60">
        <f t="shared" si="0"/>
        <v>48</v>
      </c>
      <c r="I11" s="60">
        <f t="shared" si="0"/>
        <v>56</v>
      </c>
      <c r="J11" s="60">
        <f t="shared" si="0"/>
        <v>64</v>
      </c>
      <c r="K11" s="60">
        <f t="shared" si="0"/>
        <v>72</v>
      </c>
      <c r="L11" s="60">
        <f t="shared" si="0"/>
        <v>80</v>
      </c>
    </row>
    <row r="12" spans="2:17" ht="20" customHeight="1">
      <c r="B12" s="63">
        <v>9</v>
      </c>
      <c r="C12" s="60">
        <f t="shared" si="1"/>
        <v>9</v>
      </c>
      <c r="D12" s="60">
        <f t="shared" si="0"/>
        <v>18</v>
      </c>
      <c r="E12" s="60">
        <f t="shared" si="0"/>
        <v>27</v>
      </c>
      <c r="F12" s="60">
        <f t="shared" si="0"/>
        <v>36</v>
      </c>
      <c r="G12" s="60">
        <f t="shared" si="0"/>
        <v>45</v>
      </c>
      <c r="H12" s="60">
        <f t="shared" si="0"/>
        <v>54</v>
      </c>
      <c r="I12" s="60">
        <f t="shared" si="0"/>
        <v>63</v>
      </c>
      <c r="J12" s="60">
        <f t="shared" si="0"/>
        <v>72</v>
      </c>
      <c r="K12" s="60">
        <f t="shared" si="0"/>
        <v>81</v>
      </c>
      <c r="L12" s="60">
        <f t="shared" si="0"/>
        <v>90</v>
      </c>
    </row>
    <row r="13" spans="2:17" ht="20" customHeight="1" thickBot="1">
      <c r="B13" s="64">
        <v>10</v>
      </c>
      <c r="C13" s="60">
        <f t="shared" si="1"/>
        <v>10</v>
      </c>
      <c r="D13" s="60">
        <f t="shared" si="0"/>
        <v>20</v>
      </c>
      <c r="E13" s="60">
        <f t="shared" si="0"/>
        <v>30</v>
      </c>
      <c r="F13" s="60">
        <f t="shared" si="0"/>
        <v>40</v>
      </c>
      <c r="G13" s="60">
        <f t="shared" si="0"/>
        <v>50</v>
      </c>
      <c r="H13" s="60">
        <f t="shared" si="0"/>
        <v>60</v>
      </c>
      <c r="I13" s="60">
        <f t="shared" si="0"/>
        <v>70</v>
      </c>
      <c r="J13" s="60">
        <f t="shared" si="0"/>
        <v>80</v>
      </c>
      <c r="K13" s="60">
        <f t="shared" si="0"/>
        <v>90</v>
      </c>
      <c r="L13" s="60">
        <f t="shared" si="0"/>
        <v>100</v>
      </c>
    </row>
    <row r="15" spans="2:17" ht="16" thickBot="1"/>
    <row r="16" spans="2:17" ht="20" customHeight="1" thickBot="1">
      <c r="B16" s="145" t="s">
        <v>127</v>
      </c>
      <c r="C16" s="146"/>
      <c r="D16" s="146"/>
      <c r="E16" s="146"/>
      <c r="F16" s="146"/>
      <c r="G16" s="146"/>
      <c r="H16" s="146"/>
      <c r="I16" s="146"/>
      <c r="J16" s="146"/>
      <c r="K16" s="146"/>
      <c r="L16" s="147"/>
    </row>
    <row r="17" spans="2:12" ht="20" customHeight="1" thickBot="1">
      <c r="B17" s="77"/>
      <c r="C17" s="78">
        <f>MATCH(1,$C3:$L3,0)</f>
        <v>1</v>
      </c>
      <c r="D17" s="78">
        <f>MATCH(2,$C3:$L3,0)</f>
        <v>2</v>
      </c>
      <c r="E17" s="78">
        <f>MATCH(3,$C3:$L3,0)</f>
        <v>3</v>
      </c>
      <c r="F17" s="66">
        <f>MATCH(4,$C3:$L3,0)</f>
        <v>4</v>
      </c>
      <c r="G17" s="66">
        <f>MATCH(5,$C3:$L3,0)</f>
        <v>5</v>
      </c>
      <c r="H17" s="66">
        <f>MATCH(6,$C3:$L3,0)</f>
        <v>6</v>
      </c>
      <c r="I17" s="66">
        <f>MATCH(7,$C3:$L3,0)</f>
        <v>7</v>
      </c>
      <c r="J17" s="66">
        <f>MATCH(8,$C3:$L3,0)</f>
        <v>8</v>
      </c>
      <c r="K17" s="66">
        <f>MATCH(9,$C3:$L3,0)</f>
        <v>9</v>
      </c>
      <c r="L17" s="67">
        <f>MATCH(10,$C3:$L3,0)</f>
        <v>10</v>
      </c>
    </row>
    <row r="18" spans="2:12" ht="20" customHeight="1" thickBot="1">
      <c r="B18" s="62">
        <f>MATCH(1,$B4:$B13,0)</f>
        <v>1</v>
      </c>
      <c r="C18" s="79">
        <f>C$17*$B18</f>
        <v>1</v>
      </c>
      <c r="D18" s="79">
        <f t="shared" ref="D18:L27" si="2">D$17*$B18</f>
        <v>2</v>
      </c>
      <c r="E18" s="79">
        <f t="shared" si="2"/>
        <v>3</v>
      </c>
      <c r="F18" s="79">
        <f t="shared" si="2"/>
        <v>4</v>
      </c>
      <c r="G18" s="79">
        <f t="shared" si="2"/>
        <v>5</v>
      </c>
      <c r="H18" s="79">
        <f t="shared" si="2"/>
        <v>6</v>
      </c>
      <c r="I18" s="79">
        <f t="shared" si="2"/>
        <v>7</v>
      </c>
      <c r="J18" s="79">
        <f t="shared" si="2"/>
        <v>8</v>
      </c>
      <c r="K18" s="79">
        <f t="shared" si="2"/>
        <v>9</v>
      </c>
      <c r="L18" s="79">
        <f t="shared" si="2"/>
        <v>10</v>
      </c>
    </row>
    <row r="19" spans="2:12" ht="20" customHeight="1" thickBot="1">
      <c r="B19" s="63">
        <f>MATCH(B18+1,$C3:$L3,0)</f>
        <v>2</v>
      </c>
      <c r="C19" s="79">
        <f t="shared" ref="C19:C27" si="3">C$17*$B19</f>
        <v>2</v>
      </c>
      <c r="D19" s="79">
        <f t="shared" si="2"/>
        <v>4</v>
      </c>
      <c r="E19" s="79">
        <f t="shared" si="2"/>
        <v>6</v>
      </c>
      <c r="F19" s="79">
        <f t="shared" si="2"/>
        <v>8</v>
      </c>
      <c r="G19" s="79">
        <f t="shared" si="2"/>
        <v>10</v>
      </c>
      <c r="H19" s="79">
        <f t="shared" si="2"/>
        <v>12</v>
      </c>
      <c r="I19" s="79">
        <f t="shared" si="2"/>
        <v>14</v>
      </c>
      <c r="J19" s="79">
        <f t="shared" si="2"/>
        <v>16</v>
      </c>
      <c r="K19" s="79">
        <f t="shared" si="2"/>
        <v>18</v>
      </c>
      <c r="L19" s="79">
        <f t="shared" si="2"/>
        <v>20</v>
      </c>
    </row>
    <row r="20" spans="2:12" ht="20" customHeight="1" thickBot="1">
      <c r="B20" s="63">
        <f>MATCH(3,$C3:$L3,0)</f>
        <v>3</v>
      </c>
      <c r="C20" s="79">
        <f t="shared" si="3"/>
        <v>3</v>
      </c>
      <c r="D20" s="79">
        <f t="shared" si="2"/>
        <v>6</v>
      </c>
      <c r="E20" s="79">
        <f t="shared" si="2"/>
        <v>9</v>
      </c>
      <c r="F20" s="79">
        <f t="shared" si="2"/>
        <v>12</v>
      </c>
      <c r="G20" s="79">
        <f t="shared" si="2"/>
        <v>15</v>
      </c>
      <c r="H20" s="79">
        <f t="shared" si="2"/>
        <v>18</v>
      </c>
      <c r="I20" s="79">
        <f t="shared" si="2"/>
        <v>21</v>
      </c>
      <c r="J20" s="79">
        <f t="shared" si="2"/>
        <v>24</v>
      </c>
      <c r="K20" s="79">
        <f t="shared" si="2"/>
        <v>27</v>
      </c>
      <c r="L20" s="79">
        <f t="shared" si="2"/>
        <v>30</v>
      </c>
    </row>
    <row r="21" spans="2:12" ht="20" customHeight="1" thickBot="1">
      <c r="B21" s="63">
        <f>MATCH(4,$C3:$L3,0)</f>
        <v>4</v>
      </c>
      <c r="C21" s="79">
        <f t="shared" si="3"/>
        <v>4</v>
      </c>
      <c r="D21" s="79">
        <f t="shared" si="2"/>
        <v>8</v>
      </c>
      <c r="E21" s="79">
        <f t="shared" si="2"/>
        <v>12</v>
      </c>
      <c r="F21" s="79">
        <f t="shared" si="2"/>
        <v>16</v>
      </c>
      <c r="G21" s="79">
        <f t="shared" si="2"/>
        <v>20</v>
      </c>
      <c r="H21" s="79">
        <f t="shared" si="2"/>
        <v>24</v>
      </c>
      <c r="I21" s="79">
        <f t="shared" si="2"/>
        <v>28</v>
      </c>
      <c r="J21" s="79">
        <f t="shared" si="2"/>
        <v>32</v>
      </c>
      <c r="K21" s="79">
        <f t="shared" si="2"/>
        <v>36</v>
      </c>
      <c r="L21" s="79">
        <f t="shared" si="2"/>
        <v>40</v>
      </c>
    </row>
    <row r="22" spans="2:12" ht="20" customHeight="1" thickBot="1">
      <c r="B22" s="63">
        <f>MATCH(5,$C3:$L3,0)</f>
        <v>5</v>
      </c>
      <c r="C22" s="79">
        <f t="shared" si="3"/>
        <v>5</v>
      </c>
      <c r="D22" s="79">
        <f t="shared" si="2"/>
        <v>10</v>
      </c>
      <c r="E22" s="79">
        <f t="shared" si="2"/>
        <v>15</v>
      </c>
      <c r="F22" s="79">
        <f t="shared" si="2"/>
        <v>20</v>
      </c>
      <c r="G22" s="79">
        <f t="shared" si="2"/>
        <v>25</v>
      </c>
      <c r="H22" s="79">
        <f t="shared" si="2"/>
        <v>30</v>
      </c>
      <c r="I22" s="79">
        <f t="shared" si="2"/>
        <v>35</v>
      </c>
      <c r="J22" s="79">
        <f t="shared" si="2"/>
        <v>40</v>
      </c>
      <c r="K22" s="79">
        <f t="shared" si="2"/>
        <v>45</v>
      </c>
      <c r="L22" s="79">
        <f t="shared" si="2"/>
        <v>50</v>
      </c>
    </row>
    <row r="23" spans="2:12" ht="20" customHeight="1" thickBot="1">
      <c r="B23" s="63">
        <f>MATCH(6,$C3:$L3,0)</f>
        <v>6</v>
      </c>
      <c r="C23" s="79">
        <f t="shared" si="3"/>
        <v>6</v>
      </c>
      <c r="D23" s="79">
        <f t="shared" si="2"/>
        <v>12</v>
      </c>
      <c r="E23" s="79">
        <f t="shared" si="2"/>
        <v>18</v>
      </c>
      <c r="F23" s="79">
        <f t="shared" si="2"/>
        <v>24</v>
      </c>
      <c r="G23" s="79">
        <f t="shared" si="2"/>
        <v>30</v>
      </c>
      <c r="H23" s="79">
        <f t="shared" si="2"/>
        <v>36</v>
      </c>
      <c r="I23" s="79">
        <f t="shared" si="2"/>
        <v>42</v>
      </c>
      <c r="J23" s="79">
        <f t="shared" si="2"/>
        <v>48</v>
      </c>
      <c r="K23" s="79">
        <f t="shared" si="2"/>
        <v>54</v>
      </c>
      <c r="L23" s="79">
        <f t="shared" si="2"/>
        <v>60</v>
      </c>
    </row>
    <row r="24" spans="2:12" ht="20" customHeight="1" thickBot="1">
      <c r="B24" s="63">
        <f>MATCH(7,$C3:$L3,0)</f>
        <v>7</v>
      </c>
      <c r="C24" s="79">
        <f t="shared" si="3"/>
        <v>7</v>
      </c>
      <c r="D24" s="79">
        <f t="shared" si="2"/>
        <v>14</v>
      </c>
      <c r="E24" s="79">
        <f t="shared" si="2"/>
        <v>21</v>
      </c>
      <c r="F24" s="79">
        <f t="shared" si="2"/>
        <v>28</v>
      </c>
      <c r="G24" s="79">
        <f t="shared" si="2"/>
        <v>35</v>
      </c>
      <c r="H24" s="79">
        <f t="shared" si="2"/>
        <v>42</v>
      </c>
      <c r="I24" s="79">
        <f t="shared" si="2"/>
        <v>49</v>
      </c>
      <c r="J24" s="79">
        <f t="shared" si="2"/>
        <v>56</v>
      </c>
      <c r="K24" s="79">
        <f t="shared" si="2"/>
        <v>63</v>
      </c>
      <c r="L24" s="79">
        <f t="shared" si="2"/>
        <v>70</v>
      </c>
    </row>
    <row r="25" spans="2:12" ht="20" customHeight="1" thickBot="1">
      <c r="B25" s="63">
        <f>MATCH(8,$C3:$L3,0)</f>
        <v>8</v>
      </c>
      <c r="C25" s="79">
        <f t="shared" si="3"/>
        <v>8</v>
      </c>
      <c r="D25" s="79">
        <f t="shared" si="2"/>
        <v>16</v>
      </c>
      <c r="E25" s="79">
        <f t="shared" si="2"/>
        <v>24</v>
      </c>
      <c r="F25" s="79">
        <f t="shared" si="2"/>
        <v>32</v>
      </c>
      <c r="G25" s="79">
        <f t="shared" si="2"/>
        <v>40</v>
      </c>
      <c r="H25" s="79">
        <f t="shared" si="2"/>
        <v>48</v>
      </c>
      <c r="I25" s="79">
        <f t="shared" si="2"/>
        <v>56</v>
      </c>
      <c r="J25" s="79">
        <f t="shared" si="2"/>
        <v>64</v>
      </c>
      <c r="K25" s="79">
        <f t="shared" si="2"/>
        <v>72</v>
      </c>
      <c r="L25" s="79">
        <f t="shared" si="2"/>
        <v>80</v>
      </c>
    </row>
    <row r="26" spans="2:12" ht="20" customHeight="1" thickBot="1">
      <c r="B26" s="63">
        <f>MATCH(9,$C3:$L3,0)</f>
        <v>9</v>
      </c>
      <c r="C26" s="79">
        <f t="shared" si="3"/>
        <v>9</v>
      </c>
      <c r="D26" s="79">
        <f t="shared" si="2"/>
        <v>18</v>
      </c>
      <c r="E26" s="79">
        <f t="shared" si="2"/>
        <v>27</v>
      </c>
      <c r="F26" s="79">
        <f t="shared" si="2"/>
        <v>36</v>
      </c>
      <c r="G26" s="79">
        <f t="shared" si="2"/>
        <v>45</v>
      </c>
      <c r="H26" s="79">
        <f t="shared" si="2"/>
        <v>54</v>
      </c>
      <c r="I26" s="79">
        <f t="shared" si="2"/>
        <v>63</v>
      </c>
      <c r="J26" s="79">
        <f t="shared" si="2"/>
        <v>72</v>
      </c>
      <c r="K26" s="79">
        <f t="shared" si="2"/>
        <v>81</v>
      </c>
      <c r="L26" s="79">
        <f t="shared" si="2"/>
        <v>90</v>
      </c>
    </row>
    <row r="27" spans="2:12" ht="20" customHeight="1" thickBot="1">
      <c r="B27" s="64">
        <f>MATCH(10,$C3:$L3,0)</f>
        <v>10</v>
      </c>
      <c r="C27" s="79">
        <f t="shared" si="3"/>
        <v>10</v>
      </c>
      <c r="D27" s="79">
        <f t="shared" si="2"/>
        <v>20</v>
      </c>
      <c r="E27" s="79">
        <f t="shared" si="2"/>
        <v>30</v>
      </c>
      <c r="F27" s="79">
        <f t="shared" si="2"/>
        <v>40</v>
      </c>
      <c r="G27" s="79">
        <f t="shared" si="2"/>
        <v>50</v>
      </c>
      <c r="H27" s="79">
        <f t="shared" si="2"/>
        <v>60</v>
      </c>
      <c r="I27" s="79">
        <f t="shared" si="2"/>
        <v>70</v>
      </c>
      <c r="J27" s="79">
        <f t="shared" si="2"/>
        <v>80</v>
      </c>
      <c r="K27" s="79">
        <f t="shared" si="2"/>
        <v>90</v>
      </c>
      <c r="L27" s="79">
        <f t="shared" si="2"/>
        <v>100</v>
      </c>
    </row>
  </sheetData>
  <mergeCells count="3">
    <mergeCell ref="B2:L2"/>
    <mergeCell ref="O2:Q2"/>
    <mergeCell ref="B16:L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B2DB9-40B2-4B3B-827B-FC5B233BFFF2}">
  <dimension ref="B1:I104"/>
  <sheetViews>
    <sheetView zoomScale="139" workbookViewId="0">
      <selection activeCell="K29" sqref="K29"/>
    </sheetView>
  </sheetViews>
  <sheetFormatPr baseColWidth="10" defaultColWidth="8.83203125" defaultRowHeight="15"/>
  <cols>
    <col min="2" max="2" width="2.6640625" style="2" bestFit="1" customWidth="1"/>
    <col min="3" max="3" width="8.5" bestFit="1" customWidth="1"/>
    <col min="4" max="4" width="3.1640625" style="2" bestFit="1" customWidth="1"/>
    <col min="5" max="5" width="9.83203125" bestFit="1" customWidth="1"/>
    <col min="6" max="6" width="2.6640625" style="2" bestFit="1" customWidth="1"/>
    <col min="7" max="7" width="6.33203125" customWidth="1"/>
    <col min="8" max="8" width="2.6640625" style="2" bestFit="1" customWidth="1"/>
    <col min="9" max="9" width="6.83203125" bestFit="1" customWidth="1"/>
  </cols>
  <sheetData>
    <row r="1" spans="2:9" ht="16" thickBot="1"/>
    <row r="2" spans="2:9">
      <c r="B2" s="142" t="s">
        <v>128</v>
      </c>
      <c r="C2" s="144"/>
      <c r="D2" s="144"/>
      <c r="E2" s="144"/>
      <c r="F2" s="144"/>
      <c r="G2" s="144"/>
      <c r="H2" s="144"/>
      <c r="I2" s="143"/>
    </row>
    <row r="3" spans="2:9">
      <c r="B3" s="152" t="s">
        <v>129</v>
      </c>
      <c r="C3" s="150"/>
      <c r="D3" s="150" t="s">
        <v>130</v>
      </c>
      <c r="E3" s="150"/>
      <c r="F3" s="150" t="s">
        <v>114</v>
      </c>
      <c r="G3" s="150"/>
      <c r="H3" s="150" t="s">
        <v>88</v>
      </c>
      <c r="I3" s="151"/>
    </row>
    <row r="4" spans="2:9" ht="16" thickBot="1">
      <c r="B4" s="38" t="s">
        <v>0</v>
      </c>
      <c r="C4" s="80" t="s">
        <v>131</v>
      </c>
      <c r="D4" s="51" t="s">
        <v>0</v>
      </c>
      <c r="E4" s="80" t="s">
        <v>131</v>
      </c>
      <c r="F4" s="51" t="s">
        <v>0</v>
      </c>
      <c r="G4" s="80" t="s">
        <v>131</v>
      </c>
      <c r="H4" s="51" t="s">
        <v>0</v>
      </c>
      <c r="I4" s="81" t="s">
        <v>131</v>
      </c>
    </row>
    <row r="5" spans="2:9">
      <c r="B5" s="54">
        <v>2</v>
      </c>
      <c r="C5" s="34" t="str">
        <f>CHOOSE(B5,"PON","UT","STR","STV","PIA","SOB","NED")</f>
        <v>UT</v>
      </c>
      <c r="D5" s="53">
        <v>12</v>
      </c>
      <c r="E5" s="34"/>
      <c r="F5" s="53">
        <v>2</v>
      </c>
      <c r="G5" s="34"/>
      <c r="H5" s="53">
        <v>1</v>
      </c>
      <c r="I5" s="20"/>
    </row>
    <row r="6" spans="2:9">
      <c r="B6" s="12">
        <v>6</v>
      </c>
      <c r="C6" s="34" t="str">
        <f>CHOOSE(B6,"PON","UT","STR","STV","PIA","SOB","NED")</f>
        <v>SOB</v>
      </c>
      <c r="D6" s="52">
        <v>12</v>
      </c>
      <c r="E6" s="3"/>
      <c r="F6" s="52">
        <v>1</v>
      </c>
      <c r="G6" s="3"/>
      <c r="H6" s="52">
        <v>1</v>
      </c>
      <c r="I6" s="13"/>
    </row>
    <row r="7" spans="2:9">
      <c r="B7" s="12">
        <v>6</v>
      </c>
      <c r="C7" s="34" t="str">
        <f t="shared" ref="C7:C70" si="0">CHOOSE(B7,"PON","UT","STR","STV","PIA","SOB","NED")</f>
        <v>SOB</v>
      </c>
      <c r="D7" s="52">
        <v>5</v>
      </c>
      <c r="E7" s="3"/>
      <c r="F7" s="52">
        <v>1</v>
      </c>
      <c r="G7" s="3"/>
      <c r="H7" s="52">
        <v>3</v>
      </c>
      <c r="I7" s="13"/>
    </row>
    <row r="8" spans="2:9">
      <c r="B8" s="12">
        <v>4</v>
      </c>
      <c r="C8" s="34" t="str">
        <f t="shared" si="0"/>
        <v>STV</v>
      </c>
      <c r="D8" s="52">
        <v>10</v>
      </c>
      <c r="E8" s="3"/>
      <c r="F8" s="52">
        <v>1</v>
      </c>
      <c r="G8" s="3"/>
      <c r="H8" s="52">
        <v>3</v>
      </c>
      <c r="I8" s="13"/>
    </row>
    <row r="9" spans="2:9">
      <c r="B9" s="12">
        <v>1</v>
      </c>
      <c r="C9" s="34" t="str">
        <f t="shared" si="0"/>
        <v>PON</v>
      </c>
      <c r="D9" s="52">
        <v>1</v>
      </c>
      <c r="E9" s="3"/>
      <c r="F9" s="52">
        <v>2</v>
      </c>
      <c r="G9" s="3"/>
      <c r="H9" s="52">
        <v>5</v>
      </c>
      <c r="I9" s="13"/>
    </row>
    <row r="10" spans="2:9">
      <c r="B10" s="12">
        <v>4</v>
      </c>
      <c r="C10" s="34" t="str">
        <f t="shared" si="0"/>
        <v>STV</v>
      </c>
      <c r="D10" s="52">
        <v>9</v>
      </c>
      <c r="E10" s="3"/>
      <c r="F10" s="52">
        <v>2</v>
      </c>
      <c r="G10" s="3"/>
      <c r="H10" s="52">
        <v>5</v>
      </c>
      <c r="I10" s="13"/>
    </row>
    <row r="11" spans="2:9">
      <c r="B11" s="12">
        <v>2</v>
      </c>
      <c r="C11" s="34" t="str">
        <f t="shared" si="0"/>
        <v>UT</v>
      </c>
      <c r="D11" s="52">
        <v>8</v>
      </c>
      <c r="E11" s="3"/>
      <c r="F11" s="52">
        <v>2</v>
      </c>
      <c r="G11" s="3"/>
      <c r="H11" s="52">
        <v>1</v>
      </c>
      <c r="I11" s="13"/>
    </row>
    <row r="12" spans="2:9">
      <c r="B12" s="12">
        <v>7</v>
      </c>
      <c r="C12" s="34" t="str">
        <f t="shared" si="0"/>
        <v>NED</v>
      </c>
      <c r="D12" s="52">
        <v>1</v>
      </c>
      <c r="E12" s="3"/>
      <c r="F12" s="52">
        <v>1</v>
      </c>
      <c r="G12" s="3"/>
      <c r="H12" s="52">
        <v>2</v>
      </c>
      <c r="I12" s="13"/>
    </row>
    <row r="13" spans="2:9">
      <c r="B13" s="12">
        <v>6</v>
      </c>
      <c r="C13" s="34" t="str">
        <f t="shared" si="0"/>
        <v>SOB</v>
      </c>
      <c r="D13" s="52">
        <v>2</v>
      </c>
      <c r="E13" s="3"/>
      <c r="F13" s="52">
        <v>2</v>
      </c>
      <c r="G13" s="3"/>
      <c r="H13" s="52">
        <v>3</v>
      </c>
      <c r="I13" s="13"/>
    </row>
    <row r="14" spans="2:9">
      <c r="B14" s="12">
        <v>5</v>
      </c>
      <c r="C14" s="34" t="str">
        <f t="shared" si="0"/>
        <v>PIA</v>
      </c>
      <c r="D14" s="52">
        <v>1</v>
      </c>
      <c r="E14" s="3"/>
      <c r="F14" s="52">
        <v>2</v>
      </c>
      <c r="G14" s="3"/>
      <c r="H14" s="52">
        <v>2</v>
      </c>
      <c r="I14" s="13"/>
    </row>
    <row r="15" spans="2:9">
      <c r="B15" s="12">
        <v>2</v>
      </c>
      <c r="C15" s="34" t="str">
        <f t="shared" si="0"/>
        <v>UT</v>
      </c>
      <c r="D15" s="52">
        <v>2</v>
      </c>
      <c r="E15" s="3"/>
      <c r="F15" s="52">
        <v>2</v>
      </c>
      <c r="G15" s="3"/>
      <c r="H15" s="52">
        <v>5</v>
      </c>
      <c r="I15" s="13"/>
    </row>
    <row r="16" spans="2:9">
      <c r="B16" s="12">
        <v>2</v>
      </c>
      <c r="C16" s="34" t="str">
        <f t="shared" si="0"/>
        <v>UT</v>
      </c>
      <c r="D16" s="52">
        <v>4</v>
      </c>
      <c r="E16" s="3"/>
      <c r="F16" s="52">
        <v>2</v>
      </c>
      <c r="G16" s="3"/>
      <c r="H16" s="52">
        <v>3</v>
      </c>
      <c r="I16" s="13"/>
    </row>
    <row r="17" spans="2:9">
      <c r="B17" s="12">
        <v>3</v>
      </c>
      <c r="C17" s="34" t="str">
        <f t="shared" si="0"/>
        <v>STR</v>
      </c>
      <c r="D17" s="52">
        <v>3</v>
      </c>
      <c r="E17" s="3"/>
      <c r="F17" s="52">
        <v>2</v>
      </c>
      <c r="G17" s="3"/>
      <c r="H17" s="52">
        <v>6</v>
      </c>
      <c r="I17" s="13"/>
    </row>
    <row r="18" spans="2:9">
      <c r="B18" s="12">
        <v>7</v>
      </c>
      <c r="C18" s="34" t="str">
        <f t="shared" si="0"/>
        <v>NED</v>
      </c>
      <c r="D18" s="52">
        <v>2</v>
      </c>
      <c r="E18" s="3"/>
      <c r="F18" s="52">
        <v>2</v>
      </c>
      <c r="G18" s="3"/>
      <c r="H18" s="52">
        <v>4</v>
      </c>
      <c r="I18" s="13"/>
    </row>
    <row r="19" spans="2:9">
      <c r="B19" s="12">
        <v>2</v>
      </c>
      <c r="C19" s="34" t="str">
        <f t="shared" si="0"/>
        <v>UT</v>
      </c>
      <c r="D19" s="52">
        <v>7</v>
      </c>
      <c r="E19" s="3"/>
      <c r="F19" s="52">
        <v>1</v>
      </c>
      <c r="G19" s="3"/>
      <c r="H19" s="52">
        <v>6</v>
      </c>
      <c r="I19" s="13"/>
    </row>
    <row r="20" spans="2:9">
      <c r="B20" s="12">
        <v>2</v>
      </c>
      <c r="C20" s="34" t="str">
        <f t="shared" si="0"/>
        <v>UT</v>
      </c>
      <c r="D20" s="52">
        <v>3</v>
      </c>
      <c r="E20" s="3"/>
      <c r="F20" s="52">
        <v>2</v>
      </c>
      <c r="G20" s="3"/>
      <c r="H20" s="52">
        <v>1</v>
      </c>
      <c r="I20" s="13"/>
    </row>
    <row r="21" spans="2:9">
      <c r="B21" s="12">
        <v>7</v>
      </c>
      <c r="C21" s="34" t="str">
        <f t="shared" si="0"/>
        <v>NED</v>
      </c>
      <c r="D21" s="52">
        <v>10</v>
      </c>
      <c r="E21" s="3"/>
      <c r="F21" s="52">
        <v>2</v>
      </c>
      <c r="G21" s="3"/>
      <c r="H21" s="52">
        <v>5</v>
      </c>
      <c r="I21" s="13"/>
    </row>
    <row r="22" spans="2:9">
      <c r="B22" s="12">
        <v>1</v>
      </c>
      <c r="C22" s="34" t="str">
        <f t="shared" si="0"/>
        <v>PON</v>
      </c>
      <c r="D22" s="52">
        <v>6</v>
      </c>
      <c r="E22" s="3"/>
      <c r="F22" s="52">
        <v>2</v>
      </c>
      <c r="G22" s="3"/>
      <c r="H22" s="52">
        <v>6</v>
      </c>
      <c r="I22" s="13"/>
    </row>
    <row r="23" spans="2:9">
      <c r="B23" s="12">
        <v>2</v>
      </c>
      <c r="C23" s="34" t="str">
        <f t="shared" si="0"/>
        <v>UT</v>
      </c>
      <c r="D23" s="52">
        <v>11</v>
      </c>
      <c r="E23" s="3"/>
      <c r="F23" s="52">
        <v>2</v>
      </c>
      <c r="G23" s="3"/>
      <c r="H23" s="52">
        <v>5</v>
      </c>
      <c r="I23" s="13"/>
    </row>
    <row r="24" spans="2:9">
      <c r="B24" s="12">
        <v>1</v>
      </c>
      <c r="C24" s="34" t="str">
        <f t="shared" si="0"/>
        <v>PON</v>
      </c>
      <c r="D24" s="52">
        <v>12</v>
      </c>
      <c r="E24" s="3"/>
      <c r="F24" s="52">
        <v>2</v>
      </c>
      <c r="G24" s="3"/>
      <c r="H24" s="52">
        <v>5</v>
      </c>
      <c r="I24" s="13"/>
    </row>
    <row r="25" spans="2:9">
      <c r="B25" s="12">
        <v>1</v>
      </c>
      <c r="C25" s="34" t="str">
        <f t="shared" si="0"/>
        <v>PON</v>
      </c>
      <c r="D25" s="52">
        <v>4</v>
      </c>
      <c r="E25" s="3"/>
      <c r="F25" s="52">
        <v>1</v>
      </c>
      <c r="G25" s="3"/>
      <c r="H25" s="52">
        <v>5</v>
      </c>
      <c r="I25" s="13"/>
    </row>
    <row r="26" spans="2:9">
      <c r="B26" s="12">
        <v>6</v>
      </c>
      <c r="C26" s="34" t="str">
        <f t="shared" si="0"/>
        <v>SOB</v>
      </c>
      <c r="D26" s="52">
        <v>2</v>
      </c>
      <c r="E26" s="3"/>
      <c r="F26" s="52">
        <v>1</v>
      </c>
      <c r="G26" s="3"/>
      <c r="H26" s="52">
        <v>4</v>
      </c>
      <c r="I26" s="13"/>
    </row>
    <row r="27" spans="2:9">
      <c r="B27" s="12">
        <v>4</v>
      </c>
      <c r="C27" s="34" t="str">
        <f t="shared" si="0"/>
        <v>STV</v>
      </c>
      <c r="D27" s="52">
        <v>5</v>
      </c>
      <c r="E27" s="3"/>
      <c r="F27" s="52">
        <v>2</v>
      </c>
      <c r="G27" s="3"/>
      <c r="H27" s="52">
        <v>4</v>
      </c>
      <c r="I27" s="13"/>
    </row>
    <row r="28" spans="2:9">
      <c r="B28" s="12">
        <v>4</v>
      </c>
      <c r="C28" s="34" t="str">
        <f t="shared" si="0"/>
        <v>STV</v>
      </c>
      <c r="D28" s="52">
        <v>6</v>
      </c>
      <c r="E28" s="3"/>
      <c r="F28" s="52">
        <v>1</v>
      </c>
      <c r="G28" s="3"/>
      <c r="H28" s="52">
        <v>3</v>
      </c>
      <c r="I28" s="13"/>
    </row>
    <row r="29" spans="2:9">
      <c r="B29" s="12">
        <v>3</v>
      </c>
      <c r="C29" s="34" t="str">
        <f t="shared" si="0"/>
        <v>STR</v>
      </c>
      <c r="D29" s="52">
        <v>2</v>
      </c>
      <c r="E29" s="3"/>
      <c r="F29" s="52">
        <v>1</v>
      </c>
      <c r="G29" s="3"/>
      <c r="H29" s="52">
        <v>1</v>
      </c>
      <c r="I29" s="13"/>
    </row>
    <row r="30" spans="2:9">
      <c r="B30" s="12">
        <v>6</v>
      </c>
      <c r="C30" s="34" t="str">
        <f t="shared" si="0"/>
        <v>SOB</v>
      </c>
      <c r="D30" s="52">
        <v>6</v>
      </c>
      <c r="E30" s="3"/>
      <c r="F30" s="52">
        <v>2</v>
      </c>
      <c r="G30" s="3"/>
      <c r="H30" s="52">
        <v>2</v>
      </c>
      <c r="I30" s="13"/>
    </row>
    <row r="31" spans="2:9">
      <c r="B31" s="12">
        <v>4</v>
      </c>
      <c r="C31" s="34" t="str">
        <f t="shared" si="0"/>
        <v>STV</v>
      </c>
      <c r="D31" s="52">
        <v>11</v>
      </c>
      <c r="E31" s="3"/>
      <c r="F31" s="52">
        <v>2</v>
      </c>
      <c r="G31" s="3"/>
      <c r="H31" s="52">
        <v>3</v>
      </c>
      <c r="I31" s="13"/>
    </row>
    <row r="32" spans="2:9">
      <c r="B32" s="12">
        <v>6</v>
      </c>
      <c r="C32" s="34" t="str">
        <f t="shared" si="0"/>
        <v>SOB</v>
      </c>
      <c r="D32" s="52">
        <v>9</v>
      </c>
      <c r="E32" s="3"/>
      <c r="F32" s="52">
        <v>2</v>
      </c>
      <c r="G32" s="3"/>
      <c r="H32" s="52">
        <v>6</v>
      </c>
      <c r="I32" s="13"/>
    </row>
    <row r="33" spans="2:9">
      <c r="B33" s="12">
        <v>7</v>
      </c>
      <c r="C33" s="34" t="str">
        <f t="shared" si="0"/>
        <v>NED</v>
      </c>
      <c r="D33" s="52">
        <v>11</v>
      </c>
      <c r="E33" s="3"/>
      <c r="F33" s="52">
        <v>2</v>
      </c>
      <c r="G33" s="3"/>
      <c r="H33" s="52">
        <v>5</v>
      </c>
      <c r="I33" s="13"/>
    </row>
    <row r="34" spans="2:9">
      <c r="B34" s="12">
        <v>5</v>
      </c>
      <c r="C34" s="34" t="str">
        <f t="shared" si="0"/>
        <v>PIA</v>
      </c>
      <c r="D34" s="52">
        <v>3</v>
      </c>
      <c r="E34" s="3"/>
      <c r="F34" s="52">
        <v>1</v>
      </c>
      <c r="G34" s="3"/>
      <c r="H34" s="52">
        <v>5</v>
      </c>
      <c r="I34" s="13"/>
    </row>
    <row r="35" spans="2:9">
      <c r="B35" s="12">
        <v>7</v>
      </c>
      <c r="C35" s="34" t="str">
        <f t="shared" si="0"/>
        <v>NED</v>
      </c>
      <c r="D35" s="52">
        <v>8</v>
      </c>
      <c r="E35" s="3"/>
      <c r="F35" s="52">
        <v>1</v>
      </c>
      <c r="G35" s="3"/>
      <c r="H35" s="52">
        <v>5</v>
      </c>
      <c r="I35" s="13"/>
    </row>
    <row r="36" spans="2:9">
      <c r="B36" s="12">
        <v>3</v>
      </c>
      <c r="C36" s="34" t="str">
        <f t="shared" si="0"/>
        <v>STR</v>
      </c>
      <c r="D36" s="52">
        <v>1</v>
      </c>
      <c r="E36" s="3"/>
      <c r="F36" s="52">
        <v>2</v>
      </c>
      <c r="G36" s="3"/>
      <c r="H36" s="52">
        <v>6</v>
      </c>
      <c r="I36" s="13"/>
    </row>
    <row r="37" spans="2:9">
      <c r="B37" s="12">
        <v>7</v>
      </c>
      <c r="C37" s="34" t="str">
        <f t="shared" si="0"/>
        <v>NED</v>
      </c>
      <c r="D37" s="52">
        <v>10</v>
      </c>
      <c r="E37" s="3"/>
      <c r="F37" s="52">
        <v>2</v>
      </c>
      <c r="G37" s="3"/>
      <c r="H37" s="52">
        <v>2</v>
      </c>
      <c r="I37" s="13"/>
    </row>
    <row r="38" spans="2:9">
      <c r="B38" s="12">
        <v>3</v>
      </c>
      <c r="C38" s="34" t="str">
        <f t="shared" si="0"/>
        <v>STR</v>
      </c>
      <c r="D38" s="52">
        <v>12</v>
      </c>
      <c r="E38" s="3"/>
      <c r="F38" s="52">
        <v>1</v>
      </c>
      <c r="G38" s="3"/>
      <c r="H38" s="52">
        <v>3</v>
      </c>
      <c r="I38" s="13"/>
    </row>
    <row r="39" spans="2:9">
      <c r="B39" s="12">
        <v>5</v>
      </c>
      <c r="C39" s="34" t="str">
        <f t="shared" si="0"/>
        <v>PIA</v>
      </c>
      <c r="D39" s="52">
        <v>9</v>
      </c>
      <c r="E39" s="3"/>
      <c r="F39" s="52">
        <v>2</v>
      </c>
      <c r="G39" s="3"/>
      <c r="H39" s="52">
        <v>1</v>
      </c>
      <c r="I39" s="13"/>
    </row>
    <row r="40" spans="2:9">
      <c r="B40" s="12">
        <v>5</v>
      </c>
      <c r="C40" s="34" t="str">
        <f t="shared" si="0"/>
        <v>PIA</v>
      </c>
      <c r="D40" s="52">
        <v>12</v>
      </c>
      <c r="E40" s="3"/>
      <c r="F40" s="52">
        <v>1</v>
      </c>
      <c r="G40" s="3"/>
      <c r="H40" s="52">
        <v>6</v>
      </c>
      <c r="I40" s="13"/>
    </row>
    <row r="41" spans="2:9">
      <c r="B41" s="12">
        <v>3</v>
      </c>
      <c r="C41" s="34" t="str">
        <f t="shared" si="0"/>
        <v>STR</v>
      </c>
      <c r="D41" s="52">
        <v>2</v>
      </c>
      <c r="E41" s="3"/>
      <c r="F41" s="52">
        <v>1</v>
      </c>
      <c r="G41" s="3"/>
      <c r="H41" s="52">
        <v>6</v>
      </c>
      <c r="I41" s="13"/>
    </row>
    <row r="42" spans="2:9">
      <c r="B42" s="12">
        <v>5</v>
      </c>
      <c r="C42" s="34" t="str">
        <f t="shared" si="0"/>
        <v>PIA</v>
      </c>
      <c r="D42" s="52">
        <v>11</v>
      </c>
      <c r="E42" s="3"/>
      <c r="F42" s="52">
        <v>2</v>
      </c>
      <c r="G42" s="3"/>
      <c r="H42" s="52">
        <v>4</v>
      </c>
      <c r="I42" s="13"/>
    </row>
    <row r="43" spans="2:9">
      <c r="B43" s="12">
        <v>6</v>
      </c>
      <c r="C43" s="34" t="str">
        <f t="shared" si="0"/>
        <v>SOB</v>
      </c>
      <c r="D43" s="52">
        <v>11</v>
      </c>
      <c r="E43" s="3"/>
      <c r="F43" s="52">
        <v>1</v>
      </c>
      <c r="G43" s="3"/>
      <c r="H43" s="52">
        <v>4</v>
      </c>
      <c r="I43" s="13"/>
    </row>
    <row r="44" spans="2:9">
      <c r="B44" s="12">
        <v>7</v>
      </c>
      <c r="C44" s="34" t="str">
        <f t="shared" si="0"/>
        <v>NED</v>
      </c>
      <c r="D44" s="52">
        <v>2</v>
      </c>
      <c r="E44" s="3"/>
      <c r="F44" s="52">
        <v>1</v>
      </c>
      <c r="G44" s="3"/>
      <c r="H44" s="52">
        <v>1</v>
      </c>
      <c r="I44" s="13"/>
    </row>
    <row r="45" spans="2:9">
      <c r="B45" s="12">
        <v>1</v>
      </c>
      <c r="C45" s="34" t="str">
        <f t="shared" si="0"/>
        <v>PON</v>
      </c>
      <c r="D45" s="52">
        <v>10</v>
      </c>
      <c r="E45" s="3"/>
      <c r="F45" s="52">
        <v>1</v>
      </c>
      <c r="G45" s="3"/>
      <c r="H45" s="52">
        <v>5</v>
      </c>
      <c r="I45" s="13"/>
    </row>
    <row r="46" spans="2:9">
      <c r="B46" s="12">
        <v>3</v>
      </c>
      <c r="C46" s="34" t="str">
        <f t="shared" si="0"/>
        <v>STR</v>
      </c>
      <c r="D46" s="52">
        <v>4</v>
      </c>
      <c r="E46" s="3"/>
      <c r="F46" s="52">
        <v>1</v>
      </c>
      <c r="G46" s="3"/>
      <c r="H46" s="52">
        <v>3</v>
      </c>
      <c r="I46" s="13"/>
    </row>
    <row r="47" spans="2:9">
      <c r="B47" s="12">
        <v>4</v>
      </c>
      <c r="C47" s="34" t="str">
        <f t="shared" si="0"/>
        <v>STV</v>
      </c>
      <c r="D47" s="52">
        <v>9</v>
      </c>
      <c r="E47" s="3"/>
      <c r="F47" s="52">
        <v>1</v>
      </c>
      <c r="G47" s="3"/>
      <c r="H47" s="52">
        <v>6</v>
      </c>
      <c r="I47" s="13"/>
    </row>
    <row r="48" spans="2:9">
      <c r="B48" s="12">
        <v>3</v>
      </c>
      <c r="C48" s="34" t="str">
        <f t="shared" si="0"/>
        <v>STR</v>
      </c>
      <c r="D48" s="52">
        <v>1</v>
      </c>
      <c r="E48" s="3"/>
      <c r="F48" s="52">
        <v>2</v>
      </c>
      <c r="G48" s="3"/>
      <c r="H48" s="52">
        <v>4</v>
      </c>
      <c r="I48" s="13"/>
    </row>
    <row r="49" spans="2:9">
      <c r="B49" s="12">
        <v>7</v>
      </c>
      <c r="C49" s="34" t="str">
        <f t="shared" si="0"/>
        <v>NED</v>
      </c>
      <c r="D49" s="52">
        <v>2</v>
      </c>
      <c r="E49" s="3"/>
      <c r="F49" s="52">
        <v>2</v>
      </c>
      <c r="G49" s="3"/>
      <c r="H49" s="52">
        <v>6</v>
      </c>
      <c r="I49" s="13"/>
    </row>
    <row r="50" spans="2:9">
      <c r="B50" s="12">
        <v>5</v>
      </c>
      <c r="C50" s="34" t="str">
        <f t="shared" si="0"/>
        <v>PIA</v>
      </c>
      <c r="D50" s="52">
        <v>10</v>
      </c>
      <c r="E50" s="3"/>
      <c r="F50" s="52">
        <v>2</v>
      </c>
      <c r="G50" s="3"/>
      <c r="H50" s="52">
        <v>4</v>
      </c>
      <c r="I50" s="13"/>
    </row>
    <row r="51" spans="2:9">
      <c r="B51" s="12">
        <v>7</v>
      </c>
      <c r="C51" s="34" t="str">
        <f t="shared" si="0"/>
        <v>NED</v>
      </c>
      <c r="D51" s="52">
        <v>1</v>
      </c>
      <c r="E51" s="3"/>
      <c r="F51" s="52">
        <v>1</v>
      </c>
      <c r="G51" s="3"/>
      <c r="H51" s="52">
        <v>5</v>
      </c>
      <c r="I51" s="13"/>
    </row>
    <row r="52" spans="2:9">
      <c r="B52" s="12">
        <v>7</v>
      </c>
      <c r="C52" s="34" t="str">
        <f t="shared" si="0"/>
        <v>NED</v>
      </c>
      <c r="D52" s="52">
        <v>12</v>
      </c>
      <c r="E52" s="3"/>
      <c r="F52" s="52">
        <v>1</v>
      </c>
      <c r="G52" s="3"/>
      <c r="H52" s="52">
        <v>3</v>
      </c>
      <c r="I52" s="13"/>
    </row>
    <row r="53" spans="2:9">
      <c r="B53" s="12">
        <v>2</v>
      </c>
      <c r="C53" s="34" t="str">
        <f t="shared" si="0"/>
        <v>UT</v>
      </c>
      <c r="D53" s="52">
        <v>9</v>
      </c>
      <c r="E53" s="3"/>
      <c r="F53" s="52">
        <v>2</v>
      </c>
      <c r="G53" s="3"/>
      <c r="H53" s="52">
        <v>6</v>
      </c>
      <c r="I53" s="13"/>
    </row>
    <row r="54" spans="2:9">
      <c r="B54" s="12">
        <v>1</v>
      </c>
      <c r="C54" s="34" t="str">
        <f t="shared" si="0"/>
        <v>PON</v>
      </c>
      <c r="D54" s="52">
        <v>2</v>
      </c>
      <c r="E54" s="3"/>
      <c r="F54" s="52">
        <v>2</v>
      </c>
      <c r="G54" s="3"/>
      <c r="H54" s="52">
        <v>4</v>
      </c>
      <c r="I54" s="13"/>
    </row>
    <row r="55" spans="2:9">
      <c r="B55" s="12">
        <v>5</v>
      </c>
      <c r="C55" s="34" t="str">
        <f t="shared" si="0"/>
        <v>PIA</v>
      </c>
      <c r="D55" s="52">
        <v>3</v>
      </c>
      <c r="E55" s="3"/>
      <c r="F55" s="52">
        <v>2</v>
      </c>
      <c r="G55" s="3"/>
      <c r="H55" s="52">
        <v>5</v>
      </c>
      <c r="I55" s="13"/>
    </row>
    <row r="56" spans="2:9">
      <c r="B56" s="12">
        <v>6</v>
      </c>
      <c r="C56" s="34" t="str">
        <f t="shared" si="0"/>
        <v>SOB</v>
      </c>
      <c r="D56" s="52">
        <v>9</v>
      </c>
      <c r="E56" s="3"/>
      <c r="F56" s="52">
        <v>1</v>
      </c>
      <c r="G56" s="3"/>
      <c r="H56" s="52">
        <v>1</v>
      </c>
      <c r="I56" s="13"/>
    </row>
    <row r="57" spans="2:9">
      <c r="B57" s="12">
        <v>2</v>
      </c>
      <c r="C57" s="34" t="str">
        <f t="shared" si="0"/>
        <v>UT</v>
      </c>
      <c r="D57" s="52">
        <v>5</v>
      </c>
      <c r="E57" s="3"/>
      <c r="F57" s="52">
        <v>1</v>
      </c>
      <c r="G57" s="3"/>
      <c r="H57" s="52">
        <v>3</v>
      </c>
      <c r="I57" s="13"/>
    </row>
    <row r="58" spans="2:9">
      <c r="B58" s="12">
        <v>2</v>
      </c>
      <c r="C58" s="34" t="str">
        <f t="shared" si="0"/>
        <v>UT</v>
      </c>
      <c r="D58" s="52">
        <v>1</v>
      </c>
      <c r="E58" s="3"/>
      <c r="F58" s="52">
        <v>1</v>
      </c>
      <c r="G58" s="3"/>
      <c r="H58" s="52">
        <v>4</v>
      </c>
      <c r="I58" s="13"/>
    </row>
    <row r="59" spans="2:9">
      <c r="B59" s="12">
        <v>3</v>
      </c>
      <c r="C59" s="34" t="str">
        <f t="shared" si="0"/>
        <v>STR</v>
      </c>
      <c r="D59" s="52">
        <v>3</v>
      </c>
      <c r="E59" s="3"/>
      <c r="F59" s="52">
        <v>2</v>
      </c>
      <c r="G59" s="3"/>
      <c r="H59" s="52">
        <v>3</v>
      </c>
      <c r="I59" s="13"/>
    </row>
    <row r="60" spans="2:9">
      <c r="B60" s="12">
        <v>7</v>
      </c>
      <c r="C60" s="34" t="str">
        <f t="shared" si="0"/>
        <v>NED</v>
      </c>
      <c r="D60" s="52">
        <v>6</v>
      </c>
      <c r="E60" s="3"/>
      <c r="F60" s="52">
        <v>1</v>
      </c>
      <c r="G60" s="3"/>
      <c r="H60" s="52">
        <v>2</v>
      </c>
      <c r="I60" s="13"/>
    </row>
    <row r="61" spans="2:9">
      <c r="B61" s="12">
        <v>1</v>
      </c>
      <c r="C61" s="34" t="str">
        <f t="shared" si="0"/>
        <v>PON</v>
      </c>
      <c r="D61" s="52">
        <v>12</v>
      </c>
      <c r="E61" s="3"/>
      <c r="F61" s="52">
        <v>2</v>
      </c>
      <c r="G61" s="3"/>
      <c r="H61" s="52">
        <v>6</v>
      </c>
      <c r="I61" s="13"/>
    </row>
    <row r="62" spans="2:9">
      <c r="B62" s="12">
        <v>1</v>
      </c>
      <c r="C62" s="34" t="str">
        <f t="shared" si="0"/>
        <v>PON</v>
      </c>
      <c r="D62" s="52">
        <v>2</v>
      </c>
      <c r="E62" s="3"/>
      <c r="F62" s="52">
        <v>2</v>
      </c>
      <c r="G62" s="3"/>
      <c r="H62" s="52">
        <v>4</v>
      </c>
      <c r="I62" s="13"/>
    </row>
    <row r="63" spans="2:9">
      <c r="B63" s="12">
        <v>1</v>
      </c>
      <c r="C63" s="34" t="str">
        <f t="shared" si="0"/>
        <v>PON</v>
      </c>
      <c r="D63" s="52">
        <v>7</v>
      </c>
      <c r="E63" s="3"/>
      <c r="F63" s="52">
        <v>1</v>
      </c>
      <c r="G63" s="3"/>
      <c r="H63" s="52">
        <v>6</v>
      </c>
      <c r="I63" s="13"/>
    </row>
    <row r="64" spans="2:9">
      <c r="B64" s="12">
        <v>7</v>
      </c>
      <c r="C64" s="34" t="str">
        <f t="shared" si="0"/>
        <v>NED</v>
      </c>
      <c r="D64" s="52">
        <v>9</v>
      </c>
      <c r="E64" s="3"/>
      <c r="F64" s="52">
        <v>2</v>
      </c>
      <c r="G64" s="3"/>
      <c r="H64" s="52">
        <v>5</v>
      </c>
      <c r="I64" s="13"/>
    </row>
    <row r="65" spans="2:9">
      <c r="B65" s="12">
        <v>2</v>
      </c>
      <c r="C65" s="34" t="str">
        <f t="shared" si="0"/>
        <v>UT</v>
      </c>
      <c r="D65" s="52">
        <v>7</v>
      </c>
      <c r="E65" s="3"/>
      <c r="F65" s="52">
        <v>1</v>
      </c>
      <c r="G65" s="3"/>
      <c r="H65" s="52">
        <v>3</v>
      </c>
      <c r="I65" s="13"/>
    </row>
    <row r="66" spans="2:9">
      <c r="B66" s="12">
        <v>2</v>
      </c>
      <c r="C66" s="34" t="str">
        <f t="shared" si="0"/>
        <v>UT</v>
      </c>
      <c r="D66" s="52">
        <v>5</v>
      </c>
      <c r="E66" s="3"/>
      <c r="F66" s="52">
        <v>2</v>
      </c>
      <c r="G66" s="3"/>
      <c r="H66" s="52">
        <v>1</v>
      </c>
      <c r="I66" s="13"/>
    </row>
    <row r="67" spans="2:9">
      <c r="B67" s="12">
        <v>1</v>
      </c>
      <c r="C67" s="34" t="str">
        <f t="shared" si="0"/>
        <v>PON</v>
      </c>
      <c r="D67" s="52">
        <v>4</v>
      </c>
      <c r="E67" s="3"/>
      <c r="F67" s="52">
        <v>2</v>
      </c>
      <c r="G67" s="3"/>
      <c r="H67" s="52">
        <v>3</v>
      </c>
      <c r="I67" s="13"/>
    </row>
    <row r="68" spans="2:9">
      <c r="B68" s="12">
        <v>5</v>
      </c>
      <c r="C68" s="34" t="str">
        <f t="shared" si="0"/>
        <v>PIA</v>
      </c>
      <c r="D68" s="52">
        <v>2</v>
      </c>
      <c r="E68" s="3"/>
      <c r="F68" s="52">
        <v>2</v>
      </c>
      <c r="G68" s="3"/>
      <c r="H68" s="52">
        <v>2</v>
      </c>
      <c r="I68" s="13"/>
    </row>
    <row r="69" spans="2:9">
      <c r="B69" s="12">
        <v>3</v>
      </c>
      <c r="C69" s="34" t="str">
        <f t="shared" si="0"/>
        <v>STR</v>
      </c>
      <c r="D69" s="52">
        <v>9</v>
      </c>
      <c r="E69" s="3"/>
      <c r="F69" s="52">
        <v>1</v>
      </c>
      <c r="G69" s="3"/>
      <c r="H69" s="52">
        <v>5</v>
      </c>
      <c r="I69" s="13"/>
    </row>
    <row r="70" spans="2:9">
      <c r="B70" s="12">
        <v>1</v>
      </c>
      <c r="C70" s="34" t="str">
        <f t="shared" si="0"/>
        <v>PON</v>
      </c>
      <c r="D70" s="52">
        <v>10</v>
      </c>
      <c r="E70" s="3"/>
      <c r="F70" s="52">
        <v>1</v>
      </c>
      <c r="G70" s="3"/>
      <c r="H70" s="52">
        <v>5</v>
      </c>
      <c r="I70" s="13"/>
    </row>
    <row r="71" spans="2:9">
      <c r="B71" s="12">
        <v>3</v>
      </c>
      <c r="C71" s="34" t="str">
        <f t="shared" ref="C71:C104" si="1">CHOOSE(B71,"PON","UT","STR","STV","PIA","SOB","NED")</f>
        <v>STR</v>
      </c>
      <c r="D71" s="52">
        <v>6</v>
      </c>
      <c r="E71" s="3"/>
      <c r="F71" s="52">
        <v>2</v>
      </c>
      <c r="G71" s="3"/>
      <c r="H71" s="52">
        <v>6</v>
      </c>
      <c r="I71" s="13"/>
    </row>
    <row r="72" spans="2:9">
      <c r="B72" s="12">
        <v>4</v>
      </c>
      <c r="C72" s="34" t="str">
        <f t="shared" si="1"/>
        <v>STV</v>
      </c>
      <c r="D72" s="52">
        <v>7</v>
      </c>
      <c r="E72" s="3"/>
      <c r="F72" s="52">
        <v>2</v>
      </c>
      <c r="G72" s="3"/>
      <c r="H72" s="52">
        <v>6</v>
      </c>
      <c r="I72" s="13"/>
    </row>
    <row r="73" spans="2:9">
      <c r="B73" s="12">
        <v>5</v>
      </c>
      <c r="C73" s="34" t="str">
        <f t="shared" si="1"/>
        <v>PIA</v>
      </c>
      <c r="D73" s="52">
        <v>4</v>
      </c>
      <c r="E73" s="3"/>
      <c r="F73" s="52">
        <v>1</v>
      </c>
      <c r="G73" s="3"/>
      <c r="H73" s="52">
        <v>4</v>
      </c>
      <c r="I73" s="13"/>
    </row>
    <row r="74" spans="2:9">
      <c r="B74" s="12">
        <v>5</v>
      </c>
      <c r="C74" s="34" t="str">
        <f t="shared" si="1"/>
        <v>PIA</v>
      </c>
      <c r="D74" s="52">
        <v>4</v>
      </c>
      <c r="E74" s="3"/>
      <c r="F74" s="52">
        <v>1</v>
      </c>
      <c r="G74" s="3"/>
      <c r="H74" s="52">
        <v>6</v>
      </c>
      <c r="I74" s="13"/>
    </row>
    <row r="75" spans="2:9">
      <c r="B75" s="12">
        <v>6</v>
      </c>
      <c r="C75" s="34" t="str">
        <f t="shared" si="1"/>
        <v>SOB</v>
      </c>
      <c r="D75" s="52">
        <v>7</v>
      </c>
      <c r="E75" s="3"/>
      <c r="F75" s="52">
        <v>2</v>
      </c>
      <c r="G75" s="3"/>
      <c r="H75" s="52">
        <v>3</v>
      </c>
      <c r="I75" s="13"/>
    </row>
    <row r="76" spans="2:9">
      <c r="B76" s="12">
        <v>7</v>
      </c>
      <c r="C76" s="34" t="str">
        <f t="shared" si="1"/>
        <v>NED</v>
      </c>
      <c r="D76" s="52">
        <v>2</v>
      </c>
      <c r="E76" s="3"/>
      <c r="F76" s="52">
        <v>1</v>
      </c>
      <c r="G76" s="3"/>
      <c r="H76" s="52">
        <v>6</v>
      </c>
      <c r="I76" s="13"/>
    </row>
    <row r="77" spans="2:9">
      <c r="B77" s="12">
        <v>7</v>
      </c>
      <c r="C77" s="34" t="str">
        <f t="shared" si="1"/>
        <v>NED</v>
      </c>
      <c r="D77" s="52">
        <v>12</v>
      </c>
      <c r="E77" s="3"/>
      <c r="F77" s="52">
        <v>1</v>
      </c>
      <c r="G77" s="3"/>
      <c r="H77" s="52">
        <v>4</v>
      </c>
      <c r="I77" s="13"/>
    </row>
    <row r="78" spans="2:9">
      <c r="B78" s="12">
        <v>7</v>
      </c>
      <c r="C78" s="34" t="str">
        <f t="shared" si="1"/>
        <v>NED</v>
      </c>
      <c r="D78" s="52">
        <v>4</v>
      </c>
      <c r="E78" s="3"/>
      <c r="F78" s="52">
        <v>1</v>
      </c>
      <c r="G78" s="3"/>
      <c r="H78" s="52">
        <v>6</v>
      </c>
      <c r="I78" s="13"/>
    </row>
    <row r="79" spans="2:9">
      <c r="B79" s="12">
        <v>3</v>
      </c>
      <c r="C79" s="34" t="str">
        <f t="shared" si="1"/>
        <v>STR</v>
      </c>
      <c r="D79" s="52">
        <v>1</v>
      </c>
      <c r="E79" s="3"/>
      <c r="F79" s="52">
        <v>2</v>
      </c>
      <c r="G79" s="3"/>
      <c r="H79" s="52">
        <v>1</v>
      </c>
      <c r="I79" s="13"/>
    </row>
    <row r="80" spans="2:9">
      <c r="B80" s="12">
        <v>3</v>
      </c>
      <c r="C80" s="34" t="str">
        <f t="shared" si="1"/>
        <v>STR</v>
      </c>
      <c r="D80" s="52">
        <v>1</v>
      </c>
      <c r="E80" s="3"/>
      <c r="F80" s="52">
        <v>1</v>
      </c>
      <c r="G80" s="3"/>
      <c r="H80" s="52">
        <v>3</v>
      </c>
      <c r="I80" s="13"/>
    </row>
    <row r="81" spans="2:9">
      <c r="B81" s="12">
        <v>5</v>
      </c>
      <c r="C81" s="34" t="str">
        <f t="shared" si="1"/>
        <v>PIA</v>
      </c>
      <c r="D81" s="52">
        <v>8</v>
      </c>
      <c r="E81" s="3"/>
      <c r="F81" s="52">
        <v>2</v>
      </c>
      <c r="G81" s="3"/>
      <c r="H81" s="52">
        <v>1</v>
      </c>
      <c r="I81" s="13"/>
    </row>
    <row r="82" spans="2:9">
      <c r="B82" s="12">
        <v>1</v>
      </c>
      <c r="C82" s="34" t="str">
        <f t="shared" si="1"/>
        <v>PON</v>
      </c>
      <c r="D82" s="52">
        <v>9</v>
      </c>
      <c r="E82" s="3"/>
      <c r="F82" s="52">
        <v>2</v>
      </c>
      <c r="G82" s="3"/>
      <c r="H82" s="52">
        <v>1</v>
      </c>
      <c r="I82" s="13"/>
    </row>
    <row r="83" spans="2:9">
      <c r="B83" s="12">
        <v>7</v>
      </c>
      <c r="C83" s="34" t="str">
        <f t="shared" si="1"/>
        <v>NED</v>
      </c>
      <c r="D83" s="52">
        <v>5</v>
      </c>
      <c r="E83" s="3"/>
      <c r="F83" s="52">
        <v>1</v>
      </c>
      <c r="G83" s="3"/>
      <c r="H83" s="52">
        <v>3</v>
      </c>
      <c r="I83" s="13"/>
    </row>
    <row r="84" spans="2:9">
      <c r="B84" s="12">
        <v>2</v>
      </c>
      <c r="C84" s="34" t="str">
        <f t="shared" si="1"/>
        <v>UT</v>
      </c>
      <c r="D84" s="52">
        <v>12</v>
      </c>
      <c r="E84" s="3"/>
      <c r="F84" s="52">
        <v>1</v>
      </c>
      <c r="G84" s="3"/>
      <c r="H84" s="52">
        <v>1</v>
      </c>
      <c r="I84" s="13"/>
    </row>
    <row r="85" spans="2:9">
      <c r="B85" s="12">
        <v>3</v>
      </c>
      <c r="C85" s="34" t="str">
        <f t="shared" si="1"/>
        <v>STR</v>
      </c>
      <c r="D85" s="52">
        <v>12</v>
      </c>
      <c r="E85" s="3"/>
      <c r="F85" s="52">
        <v>2</v>
      </c>
      <c r="G85" s="3"/>
      <c r="H85" s="52">
        <v>2</v>
      </c>
      <c r="I85" s="13"/>
    </row>
    <row r="86" spans="2:9">
      <c r="B86" s="12">
        <v>6</v>
      </c>
      <c r="C86" s="34" t="str">
        <f t="shared" si="1"/>
        <v>SOB</v>
      </c>
      <c r="D86" s="52">
        <v>3</v>
      </c>
      <c r="E86" s="3"/>
      <c r="F86" s="52">
        <v>1</v>
      </c>
      <c r="G86" s="3"/>
      <c r="H86" s="52">
        <v>1</v>
      </c>
      <c r="I86" s="13"/>
    </row>
    <row r="87" spans="2:9">
      <c r="B87" s="12">
        <v>7</v>
      </c>
      <c r="C87" s="34" t="str">
        <f t="shared" si="1"/>
        <v>NED</v>
      </c>
      <c r="D87" s="52">
        <v>1</v>
      </c>
      <c r="E87" s="3"/>
      <c r="F87" s="52">
        <v>1</v>
      </c>
      <c r="G87" s="3"/>
      <c r="H87" s="52">
        <v>6</v>
      </c>
      <c r="I87" s="13"/>
    </row>
    <row r="88" spans="2:9">
      <c r="B88" s="12">
        <v>3</v>
      </c>
      <c r="C88" s="34" t="str">
        <f t="shared" si="1"/>
        <v>STR</v>
      </c>
      <c r="D88" s="52">
        <v>8</v>
      </c>
      <c r="E88" s="3"/>
      <c r="F88" s="52">
        <v>2</v>
      </c>
      <c r="G88" s="3"/>
      <c r="H88" s="52">
        <v>4</v>
      </c>
      <c r="I88" s="13"/>
    </row>
    <row r="89" spans="2:9">
      <c r="B89" s="12">
        <v>3</v>
      </c>
      <c r="C89" s="34" t="str">
        <f t="shared" si="1"/>
        <v>STR</v>
      </c>
      <c r="D89" s="52">
        <v>5</v>
      </c>
      <c r="E89" s="3"/>
      <c r="F89" s="52">
        <v>1</v>
      </c>
      <c r="G89" s="3"/>
      <c r="H89" s="52">
        <v>1</v>
      </c>
      <c r="I89" s="13"/>
    </row>
    <row r="90" spans="2:9">
      <c r="B90" s="12">
        <v>5</v>
      </c>
      <c r="C90" s="34" t="str">
        <f t="shared" si="1"/>
        <v>PIA</v>
      </c>
      <c r="D90" s="52">
        <v>7</v>
      </c>
      <c r="E90" s="3"/>
      <c r="F90" s="52">
        <v>1</v>
      </c>
      <c r="G90" s="3"/>
      <c r="H90" s="52">
        <v>6</v>
      </c>
      <c r="I90" s="13"/>
    </row>
    <row r="91" spans="2:9">
      <c r="B91" s="12">
        <v>3</v>
      </c>
      <c r="C91" s="34" t="str">
        <f t="shared" si="1"/>
        <v>STR</v>
      </c>
      <c r="D91" s="52">
        <v>5</v>
      </c>
      <c r="E91" s="3"/>
      <c r="F91" s="52">
        <v>1</v>
      </c>
      <c r="G91" s="3"/>
      <c r="H91" s="52">
        <v>2</v>
      </c>
      <c r="I91" s="13"/>
    </row>
    <row r="92" spans="2:9">
      <c r="B92" s="12">
        <v>3</v>
      </c>
      <c r="C92" s="34" t="str">
        <f t="shared" si="1"/>
        <v>STR</v>
      </c>
      <c r="D92" s="52">
        <v>2</v>
      </c>
      <c r="E92" s="3"/>
      <c r="F92" s="52">
        <v>2</v>
      </c>
      <c r="G92" s="3"/>
      <c r="H92" s="52">
        <v>1</v>
      </c>
      <c r="I92" s="13"/>
    </row>
    <row r="93" spans="2:9">
      <c r="B93" s="12">
        <v>4</v>
      </c>
      <c r="C93" s="34" t="str">
        <f t="shared" si="1"/>
        <v>STV</v>
      </c>
      <c r="D93" s="52">
        <v>4</v>
      </c>
      <c r="E93" s="3"/>
      <c r="F93" s="52">
        <v>2</v>
      </c>
      <c r="G93" s="3"/>
      <c r="H93" s="52">
        <v>3</v>
      </c>
      <c r="I93" s="13"/>
    </row>
    <row r="94" spans="2:9">
      <c r="B94" s="12">
        <v>3</v>
      </c>
      <c r="C94" s="34" t="str">
        <f t="shared" si="1"/>
        <v>STR</v>
      </c>
      <c r="D94" s="52">
        <v>12</v>
      </c>
      <c r="E94" s="3"/>
      <c r="F94" s="52">
        <v>2</v>
      </c>
      <c r="G94" s="3"/>
      <c r="H94" s="52">
        <v>4</v>
      </c>
      <c r="I94" s="13"/>
    </row>
    <row r="95" spans="2:9">
      <c r="B95" s="12">
        <v>2</v>
      </c>
      <c r="C95" s="34" t="str">
        <f t="shared" si="1"/>
        <v>UT</v>
      </c>
      <c r="D95" s="52">
        <v>2</v>
      </c>
      <c r="E95" s="3"/>
      <c r="F95" s="52">
        <v>2</v>
      </c>
      <c r="G95" s="3"/>
      <c r="H95" s="52">
        <v>6</v>
      </c>
      <c r="I95" s="13"/>
    </row>
    <row r="96" spans="2:9">
      <c r="B96" s="12">
        <v>1</v>
      </c>
      <c r="C96" s="34" t="str">
        <f t="shared" si="1"/>
        <v>PON</v>
      </c>
      <c r="D96" s="52">
        <v>2</v>
      </c>
      <c r="E96" s="3"/>
      <c r="F96" s="52">
        <v>1</v>
      </c>
      <c r="G96" s="3"/>
      <c r="H96" s="52">
        <v>1</v>
      </c>
      <c r="I96" s="13"/>
    </row>
    <row r="97" spans="2:9">
      <c r="B97" s="12">
        <v>1</v>
      </c>
      <c r="C97" s="34" t="str">
        <f t="shared" si="1"/>
        <v>PON</v>
      </c>
      <c r="D97" s="52">
        <v>10</v>
      </c>
      <c r="E97" s="3"/>
      <c r="F97" s="52">
        <v>2</v>
      </c>
      <c r="G97" s="3"/>
      <c r="H97" s="52">
        <v>6</v>
      </c>
      <c r="I97" s="13"/>
    </row>
    <row r="98" spans="2:9">
      <c r="B98" s="12">
        <v>6</v>
      </c>
      <c r="C98" s="34" t="str">
        <f t="shared" si="1"/>
        <v>SOB</v>
      </c>
      <c r="D98" s="52">
        <v>10</v>
      </c>
      <c r="E98" s="3"/>
      <c r="F98" s="52">
        <v>1</v>
      </c>
      <c r="G98" s="3"/>
      <c r="H98" s="52">
        <v>2</v>
      </c>
      <c r="I98" s="13"/>
    </row>
    <row r="99" spans="2:9">
      <c r="B99" s="12">
        <v>2</v>
      </c>
      <c r="C99" s="34" t="str">
        <f t="shared" si="1"/>
        <v>UT</v>
      </c>
      <c r="D99" s="52">
        <v>7</v>
      </c>
      <c r="E99" s="3"/>
      <c r="F99" s="52">
        <v>1</v>
      </c>
      <c r="G99" s="3"/>
      <c r="H99" s="52">
        <v>1</v>
      </c>
      <c r="I99" s="13"/>
    </row>
    <row r="100" spans="2:9">
      <c r="B100" s="12">
        <v>7</v>
      </c>
      <c r="C100" s="34" t="str">
        <f t="shared" si="1"/>
        <v>NED</v>
      </c>
      <c r="D100" s="52">
        <v>6</v>
      </c>
      <c r="E100" s="3"/>
      <c r="F100" s="52">
        <v>1</v>
      </c>
      <c r="G100" s="3"/>
      <c r="H100" s="52">
        <v>3</v>
      </c>
      <c r="I100" s="13"/>
    </row>
    <row r="101" spans="2:9">
      <c r="B101" s="12">
        <v>7</v>
      </c>
      <c r="C101" s="34" t="str">
        <f t="shared" si="1"/>
        <v>NED</v>
      </c>
      <c r="D101" s="52">
        <v>3</v>
      </c>
      <c r="E101" s="3"/>
      <c r="F101" s="52">
        <v>1</v>
      </c>
      <c r="G101" s="3"/>
      <c r="H101" s="52">
        <v>4</v>
      </c>
      <c r="I101" s="13"/>
    </row>
    <row r="102" spans="2:9">
      <c r="B102" s="12">
        <v>6</v>
      </c>
      <c r="C102" s="34" t="str">
        <f t="shared" si="1"/>
        <v>SOB</v>
      </c>
      <c r="D102" s="52">
        <v>1</v>
      </c>
      <c r="E102" s="3"/>
      <c r="F102" s="52">
        <v>2</v>
      </c>
      <c r="G102" s="3"/>
      <c r="H102" s="52">
        <v>3</v>
      </c>
      <c r="I102" s="13"/>
    </row>
    <row r="103" spans="2:9">
      <c r="B103" s="12">
        <v>4</v>
      </c>
      <c r="C103" s="34" t="str">
        <f t="shared" si="1"/>
        <v>STV</v>
      </c>
      <c r="D103" s="52">
        <v>9</v>
      </c>
      <c r="E103" s="3"/>
      <c r="F103" s="52">
        <v>1</v>
      </c>
      <c r="G103" s="3"/>
      <c r="H103" s="52">
        <v>1</v>
      </c>
      <c r="I103" s="13"/>
    </row>
    <row r="104" spans="2:9" ht="16" thickBot="1">
      <c r="B104" s="14">
        <v>5</v>
      </c>
      <c r="C104" s="34" t="str">
        <f t="shared" si="1"/>
        <v>PIA</v>
      </c>
      <c r="D104" s="50">
        <v>11</v>
      </c>
      <c r="E104" s="15"/>
      <c r="F104" s="50">
        <v>2</v>
      </c>
      <c r="G104" s="15"/>
      <c r="H104" s="50">
        <v>3</v>
      </c>
      <c r="I104" s="17"/>
    </row>
  </sheetData>
  <mergeCells count="5">
    <mergeCell ref="B2:I2"/>
    <mergeCell ref="H3:I3"/>
    <mergeCell ref="F3:G3"/>
    <mergeCell ref="D3:E3"/>
    <mergeCell ref="B3:C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6554-92C2-4300-9FB1-12BD7E28FF54}">
  <dimension ref="B1:M27"/>
  <sheetViews>
    <sheetView zoomScale="125" workbookViewId="0">
      <selection activeCell="F18" sqref="F18"/>
    </sheetView>
  </sheetViews>
  <sheetFormatPr baseColWidth="10" defaultColWidth="8.83203125" defaultRowHeight="15"/>
  <cols>
    <col min="2" max="2" width="11.83203125" customWidth="1"/>
  </cols>
  <sheetData>
    <row r="1" spans="2:13" ht="16" thickBot="1"/>
    <row r="2" spans="2:13">
      <c r="B2" s="153" t="s">
        <v>143</v>
      </c>
      <c r="C2" s="154"/>
      <c r="D2" s="154"/>
      <c r="E2" s="154"/>
      <c r="F2" s="155"/>
    </row>
    <row r="3" spans="2:13" ht="17" thickBot="1">
      <c r="B3" s="83" t="s">
        <v>144</v>
      </c>
      <c r="C3" s="84" t="s">
        <v>132</v>
      </c>
      <c r="D3" s="84" t="s">
        <v>90</v>
      </c>
      <c r="E3" s="84" t="s">
        <v>133</v>
      </c>
      <c r="F3" s="85" t="s">
        <v>134</v>
      </c>
    </row>
    <row r="4" spans="2:13" ht="16">
      <c r="B4" s="86" t="s">
        <v>135</v>
      </c>
      <c r="C4" s="87">
        <v>18</v>
      </c>
      <c r="D4" s="87">
        <v>20</v>
      </c>
      <c r="E4" s="87">
        <v>14</v>
      </c>
      <c r="F4" s="88" t="s">
        <v>136</v>
      </c>
    </row>
    <row r="5" spans="2:13" ht="16">
      <c r="B5" s="89" t="s">
        <v>137</v>
      </c>
      <c r="C5" s="82">
        <v>12</v>
      </c>
      <c r="D5" s="82">
        <v>12</v>
      </c>
      <c r="E5" s="82">
        <v>10</v>
      </c>
      <c r="F5" s="90" t="s">
        <v>138</v>
      </c>
    </row>
    <row r="6" spans="2:13" ht="16">
      <c r="B6" s="89" t="s">
        <v>139</v>
      </c>
      <c r="C6" s="82">
        <v>13</v>
      </c>
      <c r="D6" s="82">
        <v>14</v>
      </c>
      <c r="E6" s="82">
        <v>9</v>
      </c>
      <c r="F6" s="90" t="s">
        <v>136</v>
      </c>
    </row>
    <row r="7" spans="2:13" ht="16">
      <c r="B7" s="89" t="s">
        <v>135</v>
      </c>
      <c r="C7" s="82">
        <v>14</v>
      </c>
      <c r="D7" s="82">
        <v>15</v>
      </c>
      <c r="E7" s="82">
        <v>10</v>
      </c>
      <c r="F7" s="90" t="s">
        <v>140</v>
      </c>
    </row>
    <row r="8" spans="2:13" ht="16">
      <c r="B8" s="89" t="s">
        <v>137</v>
      </c>
      <c r="C8" s="82">
        <v>9</v>
      </c>
      <c r="D8" s="82">
        <v>8</v>
      </c>
      <c r="E8" s="82">
        <v>8</v>
      </c>
      <c r="F8" s="90" t="s">
        <v>141</v>
      </c>
    </row>
    <row r="9" spans="2:13" ht="17" thickBot="1">
      <c r="B9" s="91" t="s">
        <v>135</v>
      </c>
      <c r="C9" s="92">
        <v>8</v>
      </c>
      <c r="D9" s="92">
        <v>9</v>
      </c>
      <c r="E9" s="92">
        <v>6</v>
      </c>
      <c r="F9" s="93" t="s">
        <v>142</v>
      </c>
    </row>
    <row r="11" spans="2:13">
      <c r="B11" s="94"/>
      <c r="C11" s="94"/>
      <c r="D11" s="94"/>
    </row>
    <row r="12" spans="2:13">
      <c r="B12" s="95"/>
      <c r="C12" s="95"/>
      <c r="D12" s="95"/>
    </row>
    <row r="13" spans="2:13" ht="16" thickBot="1">
      <c r="B13" s="156" t="s">
        <v>145</v>
      </c>
      <c r="C13" s="156"/>
      <c r="D13" s="156"/>
      <c r="E13" s="156"/>
      <c r="F13" s="156"/>
      <c r="I13" s="156" t="s">
        <v>148</v>
      </c>
      <c r="J13" s="156"/>
      <c r="K13" s="156"/>
      <c r="L13" s="156"/>
      <c r="M13" s="156"/>
    </row>
    <row r="14" spans="2:13" ht="17" thickBot="1">
      <c r="B14" s="83" t="s">
        <v>144</v>
      </c>
      <c r="C14" s="96"/>
      <c r="D14" s="96"/>
      <c r="E14" s="96"/>
      <c r="F14" s="97"/>
      <c r="I14" s="83" t="s">
        <v>144</v>
      </c>
      <c r="J14" s="84" t="s">
        <v>90</v>
      </c>
      <c r="K14" s="135" t="s">
        <v>133</v>
      </c>
      <c r="L14" s="136"/>
      <c r="M14" s="97"/>
    </row>
    <row r="15" spans="2:13" ht="16">
      <c r="B15" s="86" t="s">
        <v>135</v>
      </c>
      <c r="F15" s="98"/>
      <c r="I15" s="86" t="s">
        <v>135</v>
      </c>
      <c r="M15" s="98"/>
    </row>
    <row r="16" spans="2:13" ht="16">
      <c r="B16" s="89" t="s">
        <v>137</v>
      </c>
      <c r="F16" s="98"/>
      <c r="I16" s="105"/>
      <c r="J16" t="s">
        <v>194</v>
      </c>
      <c r="M16" s="98"/>
    </row>
    <row r="17" spans="2:13" ht="16" thickBot="1">
      <c r="B17" s="99"/>
      <c r="C17" s="100"/>
      <c r="D17" s="100"/>
      <c r="E17" s="100"/>
      <c r="F17" s="101"/>
      <c r="I17" s="99"/>
      <c r="J17" s="100"/>
      <c r="K17" s="106" t="s">
        <v>194</v>
      </c>
      <c r="L17" s="100"/>
      <c r="M17" s="101"/>
    </row>
    <row r="18" spans="2:13" ht="16" thickBot="1">
      <c r="E18" s="99" t="s">
        <v>146</v>
      </c>
      <c r="F18" s="101">
        <f>DCOUNT(B3:F9,E3,B14:B16)</f>
        <v>5</v>
      </c>
      <c r="L18" s="99" t="s">
        <v>146</v>
      </c>
      <c r="M18" s="101">
        <f>DCOUNT(B3:F9,E3,I14:K17)</f>
        <v>5</v>
      </c>
    </row>
    <row r="22" spans="2:13" ht="16" thickBot="1">
      <c r="B22" s="156" t="s">
        <v>147</v>
      </c>
      <c r="C22" s="156"/>
      <c r="D22" s="156"/>
      <c r="E22" s="156"/>
      <c r="F22" s="156"/>
    </row>
    <row r="23" spans="2:13" ht="17" thickBot="1">
      <c r="B23" s="83" t="s">
        <v>144</v>
      </c>
      <c r="C23" s="84" t="s">
        <v>132</v>
      </c>
      <c r="D23" s="84" t="s">
        <v>90</v>
      </c>
      <c r="E23" s="84" t="s">
        <v>133</v>
      </c>
      <c r="F23" s="97"/>
    </row>
    <row r="24" spans="2:13" ht="16">
      <c r="B24" s="89" t="s">
        <v>137</v>
      </c>
      <c r="C24" t="s">
        <v>191</v>
      </c>
      <c r="D24" t="s">
        <v>192</v>
      </c>
      <c r="E24" t="s">
        <v>193</v>
      </c>
      <c r="F24" s="98"/>
    </row>
    <row r="25" spans="2:13">
      <c r="B25" s="105"/>
      <c r="F25" s="98"/>
    </row>
    <row r="26" spans="2:13" ht="16" thickBot="1">
      <c r="B26" s="99"/>
      <c r="C26" s="100"/>
      <c r="D26" s="100"/>
      <c r="E26" s="100"/>
      <c r="F26" s="101"/>
    </row>
    <row r="27" spans="2:13" ht="16" thickBot="1">
      <c r="E27" s="99" t="s">
        <v>146</v>
      </c>
      <c r="F27">
        <f>DCOUNT(B3:F9,E3,B23:E24)</f>
        <v>2</v>
      </c>
    </row>
  </sheetData>
  <mergeCells count="4">
    <mergeCell ref="B2:F2"/>
    <mergeCell ref="B13:F13"/>
    <mergeCell ref="B22:F22"/>
    <mergeCell ref="I13:M1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BD952-32BE-473F-9EA5-A9CF05C14F33}">
  <dimension ref="B1:J225"/>
  <sheetViews>
    <sheetView zoomScale="112" workbookViewId="0">
      <selection activeCell="G9" sqref="G9"/>
    </sheetView>
  </sheetViews>
  <sheetFormatPr baseColWidth="10" defaultColWidth="8.83203125" defaultRowHeight="15"/>
  <sheetData>
    <row r="1" spans="2:10" ht="16" thickBot="1"/>
    <row r="2" spans="2:10" ht="16" thickBot="1">
      <c r="B2" s="157" t="s">
        <v>165</v>
      </c>
      <c r="C2" s="158"/>
      <c r="D2" s="158"/>
      <c r="E2" s="159"/>
    </row>
    <row r="3" spans="2:10" ht="16" thickBot="1">
      <c r="B3" s="116" t="s">
        <v>149</v>
      </c>
      <c r="C3" s="117" t="s">
        <v>150</v>
      </c>
      <c r="D3" s="117" t="s">
        <v>151</v>
      </c>
      <c r="E3" s="118" t="s">
        <v>152</v>
      </c>
    </row>
    <row r="4" spans="2:10">
      <c r="B4" s="113" t="s">
        <v>153</v>
      </c>
      <c r="C4" s="114" t="s">
        <v>154</v>
      </c>
      <c r="D4" s="114">
        <v>1133</v>
      </c>
      <c r="E4" s="115">
        <v>1655</v>
      </c>
    </row>
    <row r="5" spans="2:10">
      <c r="B5" s="108" t="s">
        <v>155</v>
      </c>
      <c r="C5" s="107" t="s">
        <v>156</v>
      </c>
      <c r="D5" s="107">
        <v>1216</v>
      </c>
      <c r="E5" s="109">
        <v>1390</v>
      </c>
    </row>
    <row r="6" spans="2:10">
      <c r="B6" s="108" t="s">
        <v>157</v>
      </c>
      <c r="C6" s="107" t="s">
        <v>158</v>
      </c>
      <c r="D6" s="107">
        <v>2086</v>
      </c>
      <c r="E6" s="109">
        <v>2913</v>
      </c>
    </row>
    <row r="7" spans="2:10" ht="16" thickBot="1">
      <c r="B7" s="108" t="s">
        <v>159</v>
      </c>
      <c r="C7" s="107" t="s">
        <v>160</v>
      </c>
      <c r="D7" s="107">
        <v>1617</v>
      </c>
      <c r="E7" s="109">
        <v>2304</v>
      </c>
      <c r="G7" s="160" t="s">
        <v>166</v>
      </c>
      <c r="H7" s="160"/>
      <c r="I7" s="160"/>
      <c r="J7" s="160"/>
    </row>
    <row r="8" spans="2:10">
      <c r="B8" s="108" t="s">
        <v>159</v>
      </c>
      <c r="C8" s="107" t="s">
        <v>161</v>
      </c>
      <c r="D8" s="107">
        <v>2317</v>
      </c>
      <c r="E8" s="109">
        <v>1092</v>
      </c>
      <c r="G8" s="104" t="s">
        <v>151</v>
      </c>
      <c r="H8" s="96"/>
      <c r="I8" s="96"/>
      <c r="J8" s="97"/>
    </row>
    <row r="9" spans="2:10">
      <c r="B9" s="108" t="s">
        <v>155</v>
      </c>
      <c r="C9" s="107" t="s">
        <v>158</v>
      </c>
      <c r="D9" s="107">
        <v>2094</v>
      </c>
      <c r="E9" s="109">
        <v>1219</v>
      </c>
      <c r="G9" s="105" t="s">
        <v>195</v>
      </c>
      <c r="J9" s="98"/>
    </row>
    <row r="10" spans="2:10">
      <c r="B10" s="108" t="s">
        <v>157</v>
      </c>
      <c r="C10" s="107" t="s">
        <v>158</v>
      </c>
      <c r="D10" s="107">
        <v>1447</v>
      </c>
      <c r="E10" s="109">
        <v>2543</v>
      </c>
      <c r="G10" s="105"/>
      <c r="J10" s="98"/>
    </row>
    <row r="11" spans="2:10" ht="16" thickBot="1">
      <c r="B11" s="108" t="s">
        <v>153</v>
      </c>
      <c r="C11" s="107" t="s">
        <v>158</v>
      </c>
      <c r="D11" s="107">
        <v>1477</v>
      </c>
      <c r="E11" s="109">
        <v>2585</v>
      </c>
      <c r="G11" s="99"/>
      <c r="H11" s="100"/>
      <c r="I11" s="100"/>
      <c r="J11" s="101"/>
    </row>
    <row r="12" spans="2:10" ht="16" thickBot="1">
      <c r="B12" s="108" t="s">
        <v>155</v>
      </c>
      <c r="C12" s="107" t="s">
        <v>158</v>
      </c>
      <c r="D12" s="107">
        <v>1792</v>
      </c>
      <c r="E12" s="109">
        <v>1069</v>
      </c>
      <c r="I12" s="102" t="s">
        <v>146</v>
      </c>
      <c r="J12" s="103">
        <f>DAVERAGE(B3:E225,D3,G8:G9)</f>
        <v>2088.5076142131979</v>
      </c>
    </row>
    <row r="13" spans="2:10">
      <c r="B13" s="108" t="s">
        <v>159</v>
      </c>
      <c r="C13" s="107" t="s">
        <v>154</v>
      </c>
      <c r="D13" s="107">
        <v>1225</v>
      </c>
      <c r="E13" s="109">
        <v>2312</v>
      </c>
    </row>
    <row r="14" spans="2:10">
      <c r="B14" s="108" t="s">
        <v>157</v>
      </c>
      <c r="C14" s="107" t="s">
        <v>154</v>
      </c>
      <c r="D14" s="107">
        <v>2128</v>
      </c>
      <c r="E14" s="109">
        <v>2230</v>
      </c>
    </row>
    <row r="15" spans="2:10">
      <c r="B15" s="108" t="s">
        <v>159</v>
      </c>
      <c r="C15" s="107" t="s">
        <v>161</v>
      </c>
      <c r="D15" s="107">
        <v>1521</v>
      </c>
      <c r="E15" s="109">
        <v>2720</v>
      </c>
    </row>
    <row r="16" spans="2:10">
      <c r="B16" s="108" t="s">
        <v>153</v>
      </c>
      <c r="C16" s="107" t="s">
        <v>161</v>
      </c>
      <c r="D16" s="107">
        <v>1638</v>
      </c>
      <c r="E16" s="109">
        <v>1105</v>
      </c>
    </row>
    <row r="17" spans="2:5">
      <c r="B17" s="108" t="s">
        <v>162</v>
      </c>
      <c r="C17" s="107" t="s">
        <v>156</v>
      </c>
      <c r="D17" s="107">
        <v>2960</v>
      </c>
      <c r="E17" s="109">
        <v>2687</v>
      </c>
    </row>
    <row r="18" spans="2:5">
      <c r="B18" s="108" t="s">
        <v>157</v>
      </c>
      <c r="C18" s="107" t="s">
        <v>156</v>
      </c>
      <c r="D18" s="107">
        <v>2993</v>
      </c>
      <c r="E18" s="109">
        <v>2295</v>
      </c>
    </row>
    <row r="19" spans="2:5">
      <c r="B19" s="108" t="s">
        <v>162</v>
      </c>
      <c r="C19" s="107" t="s">
        <v>160</v>
      </c>
      <c r="D19" s="107">
        <v>1333</v>
      </c>
      <c r="E19" s="109">
        <v>1091</v>
      </c>
    </row>
    <row r="20" spans="2:5">
      <c r="B20" s="108" t="s">
        <v>153</v>
      </c>
      <c r="C20" s="107" t="s">
        <v>160</v>
      </c>
      <c r="D20" s="107">
        <v>2632</v>
      </c>
      <c r="E20" s="109">
        <v>2609</v>
      </c>
    </row>
    <row r="21" spans="2:5">
      <c r="B21" s="108" t="s">
        <v>159</v>
      </c>
      <c r="C21" s="107" t="s">
        <v>160</v>
      </c>
      <c r="D21" s="107">
        <v>2082</v>
      </c>
      <c r="E21" s="109">
        <v>1606</v>
      </c>
    </row>
    <row r="22" spans="2:5">
      <c r="B22" s="108" t="s">
        <v>155</v>
      </c>
      <c r="C22" s="107" t="s">
        <v>160</v>
      </c>
      <c r="D22" s="107">
        <v>2875</v>
      </c>
      <c r="E22" s="109">
        <v>1688</v>
      </c>
    </row>
    <row r="23" spans="2:5">
      <c r="B23" s="108" t="s">
        <v>162</v>
      </c>
      <c r="C23" s="107" t="s">
        <v>160</v>
      </c>
      <c r="D23" s="107">
        <v>1305</v>
      </c>
      <c r="E23" s="109">
        <v>2729</v>
      </c>
    </row>
    <row r="24" spans="2:5">
      <c r="B24" s="108" t="s">
        <v>157</v>
      </c>
      <c r="C24" s="107" t="s">
        <v>154</v>
      </c>
      <c r="D24" s="107">
        <v>2036</v>
      </c>
      <c r="E24" s="109">
        <v>2797</v>
      </c>
    </row>
    <row r="25" spans="2:5">
      <c r="B25" s="108" t="s">
        <v>153</v>
      </c>
      <c r="C25" s="107" t="s">
        <v>154</v>
      </c>
      <c r="D25" s="107">
        <v>2284</v>
      </c>
      <c r="E25" s="109">
        <v>2428</v>
      </c>
    </row>
    <row r="26" spans="2:5">
      <c r="B26" s="108" t="s">
        <v>159</v>
      </c>
      <c r="C26" s="107" t="s">
        <v>154</v>
      </c>
      <c r="D26" s="107">
        <v>2254</v>
      </c>
      <c r="E26" s="109">
        <v>1616</v>
      </c>
    </row>
    <row r="27" spans="2:5">
      <c r="B27" s="108" t="s">
        <v>157</v>
      </c>
      <c r="C27" s="107" t="s">
        <v>158</v>
      </c>
      <c r="D27" s="107">
        <v>1285</v>
      </c>
      <c r="E27" s="109">
        <v>2674</v>
      </c>
    </row>
    <row r="28" spans="2:5">
      <c r="B28" s="108" t="s">
        <v>155</v>
      </c>
      <c r="C28" s="107" t="s">
        <v>158</v>
      </c>
      <c r="D28" s="107">
        <v>2942</v>
      </c>
      <c r="E28" s="109">
        <v>1614</v>
      </c>
    </row>
    <row r="29" spans="2:5">
      <c r="B29" s="108" t="s">
        <v>153</v>
      </c>
      <c r="C29" s="107" t="s">
        <v>158</v>
      </c>
      <c r="D29" s="107">
        <v>1128</v>
      </c>
      <c r="E29" s="109">
        <v>1268</v>
      </c>
    </row>
    <row r="30" spans="2:5">
      <c r="B30" s="108" t="s">
        <v>159</v>
      </c>
      <c r="C30" s="107" t="s">
        <v>163</v>
      </c>
      <c r="D30" s="107">
        <v>1033</v>
      </c>
      <c r="E30" s="109">
        <v>2744</v>
      </c>
    </row>
    <row r="31" spans="2:5">
      <c r="B31" s="108" t="s">
        <v>157</v>
      </c>
      <c r="C31" s="107" t="s">
        <v>163</v>
      </c>
      <c r="D31" s="107">
        <v>2858</v>
      </c>
      <c r="E31" s="109">
        <v>2102</v>
      </c>
    </row>
    <row r="32" spans="2:5">
      <c r="B32" s="108" t="s">
        <v>159</v>
      </c>
      <c r="C32" s="107" t="s">
        <v>163</v>
      </c>
      <c r="D32" s="107">
        <v>1284</v>
      </c>
      <c r="E32" s="109">
        <v>1888</v>
      </c>
    </row>
    <row r="33" spans="2:5">
      <c r="B33" s="108" t="s">
        <v>155</v>
      </c>
      <c r="C33" s="107" t="s">
        <v>163</v>
      </c>
      <c r="D33" s="107">
        <v>2215</v>
      </c>
      <c r="E33" s="109">
        <v>1968</v>
      </c>
    </row>
    <row r="34" spans="2:5">
      <c r="B34" s="108" t="s">
        <v>155</v>
      </c>
      <c r="C34" s="107" t="s">
        <v>163</v>
      </c>
      <c r="D34" s="107">
        <v>2008</v>
      </c>
      <c r="E34" s="109">
        <v>1911</v>
      </c>
    </row>
    <row r="35" spans="2:5">
      <c r="B35" s="108" t="s">
        <v>157</v>
      </c>
      <c r="C35" s="107" t="s">
        <v>164</v>
      </c>
      <c r="D35" s="107">
        <v>1996</v>
      </c>
      <c r="E35" s="109">
        <v>2735</v>
      </c>
    </row>
    <row r="36" spans="2:5">
      <c r="B36" s="108" t="s">
        <v>153</v>
      </c>
      <c r="C36" s="107" t="s">
        <v>164</v>
      </c>
      <c r="D36" s="107">
        <v>2970</v>
      </c>
      <c r="E36" s="109">
        <v>2293</v>
      </c>
    </row>
    <row r="37" spans="2:5">
      <c r="B37" s="108" t="s">
        <v>162</v>
      </c>
      <c r="C37" s="107" t="s">
        <v>164</v>
      </c>
      <c r="D37" s="107">
        <v>1623</v>
      </c>
      <c r="E37" s="109">
        <v>1587</v>
      </c>
    </row>
    <row r="38" spans="2:5">
      <c r="B38" s="108" t="s">
        <v>155</v>
      </c>
      <c r="C38" s="107" t="s">
        <v>154</v>
      </c>
      <c r="D38" s="107">
        <v>2680</v>
      </c>
      <c r="E38" s="109">
        <v>2342</v>
      </c>
    </row>
    <row r="39" spans="2:5">
      <c r="B39" s="108" t="s">
        <v>159</v>
      </c>
      <c r="C39" s="107" t="s">
        <v>154</v>
      </c>
      <c r="D39" s="107">
        <v>1671</v>
      </c>
      <c r="E39" s="109">
        <v>1948</v>
      </c>
    </row>
    <row r="40" spans="2:5">
      <c r="B40" s="108" t="s">
        <v>153</v>
      </c>
      <c r="C40" s="107" t="s">
        <v>154</v>
      </c>
      <c r="D40" s="107">
        <v>2398</v>
      </c>
      <c r="E40" s="109">
        <v>1736</v>
      </c>
    </row>
    <row r="41" spans="2:5">
      <c r="B41" s="108" t="s">
        <v>155</v>
      </c>
      <c r="C41" s="107" t="s">
        <v>158</v>
      </c>
      <c r="D41" s="107">
        <v>2286</v>
      </c>
      <c r="E41" s="109">
        <v>2494</v>
      </c>
    </row>
    <row r="42" spans="2:5">
      <c r="B42" s="108" t="s">
        <v>162</v>
      </c>
      <c r="C42" s="107" t="s">
        <v>158</v>
      </c>
      <c r="D42" s="107">
        <v>2143</v>
      </c>
      <c r="E42" s="109">
        <v>2327</v>
      </c>
    </row>
    <row r="43" spans="2:5">
      <c r="B43" s="108" t="s">
        <v>157</v>
      </c>
      <c r="C43" s="107" t="s">
        <v>158</v>
      </c>
      <c r="D43" s="107">
        <v>2025</v>
      </c>
      <c r="E43" s="109">
        <v>1203</v>
      </c>
    </row>
    <row r="44" spans="2:5">
      <c r="B44" s="108" t="s">
        <v>153</v>
      </c>
      <c r="C44" s="107" t="s">
        <v>161</v>
      </c>
      <c r="D44" s="107">
        <v>2062</v>
      </c>
      <c r="E44" s="109">
        <v>1899</v>
      </c>
    </row>
    <row r="45" spans="2:5">
      <c r="B45" s="108" t="s">
        <v>153</v>
      </c>
      <c r="C45" s="107" t="s">
        <v>161</v>
      </c>
      <c r="D45" s="107">
        <v>2982</v>
      </c>
      <c r="E45" s="109">
        <v>1025</v>
      </c>
    </row>
    <row r="46" spans="2:5">
      <c r="B46" s="108" t="s">
        <v>159</v>
      </c>
      <c r="C46" s="107" t="s">
        <v>164</v>
      </c>
      <c r="D46" s="107">
        <v>1053</v>
      </c>
      <c r="E46" s="109">
        <v>1960</v>
      </c>
    </row>
    <row r="47" spans="2:5">
      <c r="B47" s="108" t="s">
        <v>157</v>
      </c>
      <c r="C47" s="107" t="s">
        <v>156</v>
      </c>
      <c r="D47" s="107">
        <v>2762</v>
      </c>
      <c r="E47" s="109">
        <v>1308</v>
      </c>
    </row>
    <row r="48" spans="2:5">
      <c r="B48" s="108" t="s">
        <v>162</v>
      </c>
      <c r="C48" s="107" t="s">
        <v>156</v>
      </c>
      <c r="D48" s="107">
        <v>2744</v>
      </c>
      <c r="E48" s="109">
        <v>2981</v>
      </c>
    </row>
    <row r="49" spans="2:5">
      <c r="B49" s="108" t="s">
        <v>157</v>
      </c>
      <c r="C49" s="107" t="s">
        <v>163</v>
      </c>
      <c r="D49" s="107">
        <v>1124</v>
      </c>
      <c r="E49" s="109">
        <v>1896</v>
      </c>
    </row>
    <row r="50" spans="2:5">
      <c r="B50" s="108" t="s">
        <v>153</v>
      </c>
      <c r="C50" s="107" t="s">
        <v>163</v>
      </c>
      <c r="D50" s="107">
        <v>2945</v>
      </c>
      <c r="E50" s="109">
        <v>2659</v>
      </c>
    </row>
    <row r="51" spans="2:5">
      <c r="B51" s="108" t="s">
        <v>157</v>
      </c>
      <c r="C51" s="107" t="s">
        <v>163</v>
      </c>
      <c r="D51" s="107">
        <v>2196</v>
      </c>
      <c r="E51" s="109">
        <v>1984</v>
      </c>
    </row>
    <row r="52" spans="2:5">
      <c r="B52" s="108" t="s">
        <v>159</v>
      </c>
      <c r="C52" s="107" t="s">
        <v>163</v>
      </c>
      <c r="D52" s="107">
        <v>2343</v>
      </c>
      <c r="E52" s="109">
        <v>1134</v>
      </c>
    </row>
    <row r="53" spans="2:5">
      <c r="B53" s="108" t="s">
        <v>155</v>
      </c>
      <c r="C53" s="107" t="s">
        <v>163</v>
      </c>
      <c r="D53" s="107">
        <v>2074</v>
      </c>
      <c r="E53" s="109">
        <v>2698</v>
      </c>
    </row>
    <row r="54" spans="2:5">
      <c r="B54" s="108" t="s">
        <v>162</v>
      </c>
      <c r="C54" s="107" t="s">
        <v>164</v>
      </c>
      <c r="D54" s="107">
        <v>2632</v>
      </c>
      <c r="E54" s="109">
        <v>1425</v>
      </c>
    </row>
    <row r="55" spans="2:5">
      <c r="B55" s="108" t="s">
        <v>159</v>
      </c>
      <c r="C55" s="107" t="s">
        <v>161</v>
      </c>
      <c r="D55" s="107">
        <v>2079</v>
      </c>
      <c r="E55" s="109">
        <v>1732</v>
      </c>
    </row>
    <row r="56" spans="2:5">
      <c r="B56" s="108" t="s">
        <v>153</v>
      </c>
      <c r="C56" s="107" t="s">
        <v>161</v>
      </c>
      <c r="D56" s="107">
        <v>2309</v>
      </c>
      <c r="E56" s="109">
        <v>1947</v>
      </c>
    </row>
    <row r="57" spans="2:5">
      <c r="B57" s="108" t="s">
        <v>162</v>
      </c>
      <c r="C57" s="107" t="s">
        <v>156</v>
      </c>
      <c r="D57" s="107">
        <v>2018</v>
      </c>
      <c r="E57" s="109">
        <v>2580</v>
      </c>
    </row>
    <row r="58" spans="2:5">
      <c r="B58" s="108" t="s">
        <v>155</v>
      </c>
      <c r="C58" s="107" t="s">
        <v>156</v>
      </c>
      <c r="D58" s="107">
        <v>1715</v>
      </c>
      <c r="E58" s="109">
        <v>1153</v>
      </c>
    </row>
    <row r="59" spans="2:5">
      <c r="B59" s="108" t="s">
        <v>155</v>
      </c>
      <c r="C59" s="107" t="s">
        <v>164</v>
      </c>
      <c r="D59" s="107">
        <v>1333</v>
      </c>
      <c r="E59" s="109">
        <v>1860</v>
      </c>
    </row>
    <row r="60" spans="2:5">
      <c r="B60" s="108" t="s">
        <v>153</v>
      </c>
      <c r="C60" s="107" t="s">
        <v>164</v>
      </c>
      <c r="D60" s="107">
        <v>1795</v>
      </c>
      <c r="E60" s="109">
        <v>1153</v>
      </c>
    </row>
    <row r="61" spans="2:5">
      <c r="B61" s="108" t="s">
        <v>153</v>
      </c>
      <c r="C61" s="107" t="s">
        <v>164</v>
      </c>
      <c r="D61" s="107">
        <v>2729</v>
      </c>
      <c r="E61" s="109">
        <v>1956</v>
      </c>
    </row>
    <row r="62" spans="2:5">
      <c r="B62" s="108" t="s">
        <v>159</v>
      </c>
      <c r="C62" s="107" t="s">
        <v>164</v>
      </c>
      <c r="D62" s="107">
        <v>1646</v>
      </c>
      <c r="E62" s="109">
        <v>1198</v>
      </c>
    </row>
    <row r="63" spans="2:5">
      <c r="B63" s="108" t="s">
        <v>157</v>
      </c>
      <c r="C63" s="107" t="s">
        <v>160</v>
      </c>
      <c r="D63" s="107">
        <v>2116</v>
      </c>
      <c r="E63" s="109">
        <v>2060</v>
      </c>
    </row>
    <row r="64" spans="2:5">
      <c r="B64" s="108" t="s">
        <v>155</v>
      </c>
      <c r="C64" s="107" t="s">
        <v>160</v>
      </c>
      <c r="D64" s="107">
        <v>2163</v>
      </c>
      <c r="E64" s="109">
        <v>1524</v>
      </c>
    </row>
    <row r="65" spans="2:5">
      <c r="B65" s="108" t="s">
        <v>153</v>
      </c>
      <c r="C65" s="107" t="s">
        <v>160</v>
      </c>
      <c r="D65" s="107">
        <v>2387</v>
      </c>
      <c r="E65" s="109">
        <v>1732</v>
      </c>
    </row>
    <row r="66" spans="2:5">
      <c r="B66" s="108" t="s">
        <v>157</v>
      </c>
      <c r="C66" s="107" t="s">
        <v>160</v>
      </c>
      <c r="D66" s="107">
        <v>2963</v>
      </c>
      <c r="E66" s="109">
        <v>2710</v>
      </c>
    </row>
    <row r="67" spans="2:5">
      <c r="B67" s="108" t="s">
        <v>162</v>
      </c>
      <c r="C67" s="107" t="s">
        <v>160</v>
      </c>
      <c r="D67" s="107">
        <v>1605</v>
      </c>
      <c r="E67" s="109">
        <v>1135</v>
      </c>
    </row>
    <row r="68" spans="2:5">
      <c r="B68" s="108" t="s">
        <v>153</v>
      </c>
      <c r="C68" s="107" t="s">
        <v>163</v>
      </c>
      <c r="D68" s="107">
        <v>2756</v>
      </c>
      <c r="E68" s="109">
        <v>1724</v>
      </c>
    </row>
    <row r="69" spans="2:5">
      <c r="B69" s="108" t="s">
        <v>159</v>
      </c>
      <c r="C69" s="107" t="s">
        <v>163</v>
      </c>
      <c r="D69" s="107">
        <v>2985</v>
      </c>
      <c r="E69" s="109">
        <v>1183</v>
      </c>
    </row>
    <row r="70" spans="2:5">
      <c r="B70" s="108" t="s">
        <v>159</v>
      </c>
      <c r="C70" s="107" t="s">
        <v>163</v>
      </c>
      <c r="D70" s="107">
        <v>2934</v>
      </c>
      <c r="E70" s="109">
        <v>1411</v>
      </c>
    </row>
    <row r="71" spans="2:5">
      <c r="B71" s="108" t="s">
        <v>155</v>
      </c>
      <c r="C71" s="107" t="s">
        <v>163</v>
      </c>
      <c r="D71" s="107">
        <v>1014</v>
      </c>
      <c r="E71" s="109">
        <v>2959</v>
      </c>
    </row>
    <row r="72" spans="2:5">
      <c r="B72" s="108" t="s">
        <v>155</v>
      </c>
      <c r="C72" s="107" t="s">
        <v>163</v>
      </c>
      <c r="D72" s="107">
        <v>2702</v>
      </c>
      <c r="E72" s="109">
        <v>2068</v>
      </c>
    </row>
    <row r="73" spans="2:5">
      <c r="B73" s="108" t="s">
        <v>157</v>
      </c>
      <c r="C73" s="107" t="s">
        <v>156</v>
      </c>
      <c r="D73" s="107">
        <v>2719</v>
      </c>
      <c r="E73" s="109">
        <v>2050</v>
      </c>
    </row>
    <row r="74" spans="2:5">
      <c r="B74" s="108" t="s">
        <v>162</v>
      </c>
      <c r="C74" s="107" t="s">
        <v>156</v>
      </c>
      <c r="D74" s="107">
        <v>1659</v>
      </c>
      <c r="E74" s="109">
        <v>1030</v>
      </c>
    </row>
    <row r="75" spans="2:5">
      <c r="B75" s="108" t="s">
        <v>153</v>
      </c>
      <c r="C75" s="107" t="s">
        <v>164</v>
      </c>
      <c r="D75" s="107">
        <v>2820</v>
      </c>
      <c r="E75" s="109">
        <v>1043</v>
      </c>
    </row>
    <row r="76" spans="2:5">
      <c r="B76" s="108" t="s">
        <v>162</v>
      </c>
      <c r="C76" s="107" t="s">
        <v>164</v>
      </c>
      <c r="D76" s="107">
        <v>1233</v>
      </c>
      <c r="E76" s="109">
        <v>2029</v>
      </c>
    </row>
    <row r="77" spans="2:5">
      <c r="B77" s="108" t="s">
        <v>157</v>
      </c>
      <c r="C77" s="107" t="s">
        <v>164</v>
      </c>
      <c r="D77" s="107">
        <v>2310</v>
      </c>
      <c r="E77" s="109">
        <v>2973</v>
      </c>
    </row>
    <row r="78" spans="2:5">
      <c r="B78" s="108" t="s">
        <v>155</v>
      </c>
      <c r="C78" s="107" t="s">
        <v>161</v>
      </c>
      <c r="D78" s="107">
        <v>1086</v>
      </c>
      <c r="E78" s="109">
        <v>2493</v>
      </c>
    </row>
    <row r="79" spans="2:5">
      <c r="B79" s="108" t="s">
        <v>159</v>
      </c>
      <c r="C79" s="107" t="s">
        <v>161</v>
      </c>
      <c r="D79" s="107">
        <v>2244</v>
      </c>
      <c r="E79" s="109">
        <v>1939</v>
      </c>
    </row>
    <row r="80" spans="2:5">
      <c r="B80" s="108" t="s">
        <v>157</v>
      </c>
      <c r="C80" s="107" t="s">
        <v>154</v>
      </c>
      <c r="D80" s="107">
        <v>1877</v>
      </c>
      <c r="E80" s="109">
        <v>1482</v>
      </c>
    </row>
    <row r="81" spans="2:5">
      <c r="B81" s="108" t="s">
        <v>153</v>
      </c>
      <c r="C81" s="107" t="s">
        <v>154</v>
      </c>
      <c r="D81" s="107">
        <v>1342</v>
      </c>
      <c r="E81" s="109">
        <v>2744</v>
      </c>
    </row>
    <row r="82" spans="2:5">
      <c r="B82" s="108" t="s">
        <v>162</v>
      </c>
      <c r="C82" s="107" t="s">
        <v>154</v>
      </c>
      <c r="D82" s="107">
        <v>1467</v>
      </c>
      <c r="E82" s="109">
        <v>2986</v>
      </c>
    </row>
    <row r="83" spans="2:5">
      <c r="B83" s="108" t="s">
        <v>155</v>
      </c>
      <c r="C83" s="107" t="s">
        <v>164</v>
      </c>
      <c r="D83" s="107">
        <v>1851</v>
      </c>
      <c r="E83" s="109">
        <v>1249</v>
      </c>
    </row>
    <row r="84" spans="2:5">
      <c r="B84" s="108" t="s">
        <v>159</v>
      </c>
      <c r="C84" s="107" t="s">
        <v>164</v>
      </c>
      <c r="D84" s="107">
        <v>1789</v>
      </c>
      <c r="E84" s="109">
        <v>2681</v>
      </c>
    </row>
    <row r="85" spans="2:5">
      <c r="B85" s="108" t="s">
        <v>153</v>
      </c>
      <c r="C85" s="107" t="s">
        <v>160</v>
      </c>
      <c r="D85" s="107">
        <v>2556</v>
      </c>
      <c r="E85" s="109">
        <v>2537</v>
      </c>
    </row>
    <row r="86" spans="2:5">
      <c r="B86" s="108" t="s">
        <v>157</v>
      </c>
      <c r="C86" s="107" t="s">
        <v>160</v>
      </c>
      <c r="D86" s="107">
        <v>2839</v>
      </c>
      <c r="E86" s="109">
        <v>1284</v>
      </c>
    </row>
    <row r="87" spans="2:5">
      <c r="B87" s="108" t="s">
        <v>155</v>
      </c>
      <c r="C87" s="107" t="s">
        <v>160</v>
      </c>
      <c r="D87" s="107">
        <v>2263</v>
      </c>
      <c r="E87" s="109">
        <v>1605</v>
      </c>
    </row>
    <row r="88" spans="2:5">
      <c r="B88" s="108" t="s">
        <v>159</v>
      </c>
      <c r="C88" s="107" t="s">
        <v>160</v>
      </c>
      <c r="D88" s="107">
        <v>1939</v>
      </c>
      <c r="E88" s="109">
        <v>1365</v>
      </c>
    </row>
    <row r="89" spans="2:5">
      <c r="B89" s="108" t="s">
        <v>153</v>
      </c>
      <c r="C89" s="107" t="s">
        <v>160</v>
      </c>
      <c r="D89" s="107">
        <v>1690</v>
      </c>
      <c r="E89" s="109">
        <v>1541</v>
      </c>
    </row>
    <row r="90" spans="2:5">
      <c r="B90" s="108" t="s">
        <v>157</v>
      </c>
      <c r="C90" s="107" t="s">
        <v>154</v>
      </c>
      <c r="D90" s="107">
        <v>2740</v>
      </c>
      <c r="E90" s="109">
        <v>1738</v>
      </c>
    </row>
    <row r="91" spans="2:5">
      <c r="B91" s="108" t="s">
        <v>155</v>
      </c>
      <c r="C91" s="107" t="s">
        <v>154</v>
      </c>
      <c r="D91" s="107">
        <v>2158</v>
      </c>
      <c r="E91" s="109">
        <v>2140</v>
      </c>
    </row>
    <row r="92" spans="2:5">
      <c r="B92" s="108" t="s">
        <v>162</v>
      </c>
      <c r="C92" s="107" t="s">
        <v>154</v>
      </c>
      <c r="D92" s="107">
        <v>1788</v>
      </c>
      <c r="E92" s="109">
        <v>2229</v>
      </c>
    </row>
    <row r="93" spans="2:5">
      <c r="B93" s="108" t="s">
        <v>153</v>
      </c>
      <c r="C93" s="107" t="s">
        <v>161</v>
      </c>
      <c r="D93" s="107">
        <v>1012</v>
      </c>
      <c r="E93" s="109">
        <v>2388</v>
      </c>
    </row>
    <row r="94" spans="2:5">
      <c r="B94" s="108" t="s">
        <v>153</v>
      </c>
      <c r="C94" s="107" t="s">
        <v>161</v>
      </c>
      <c r="D94" s="107">
        <v>1758</v>
      </c>
      <c r="E94" s="109">
        <v>2017</v>
      </c>
    </row>
    <row r="95" spans="2:5">
      <c r="B95" s="108" t="s">
        <v>153</v>
      </c>
      <c r="C95" s="107" t="s">
        <v>158</v>
      </c>
      <c r="D95" s="107">
        <v>2150</v>
      </c>
      <c r="E95" s="109">
        <v>2649</v>
      </c>
    </row>
    <row r="96" spans="2:5">
      <c r="B96" s="108" t="s">
        <v>157</v>
      </c>
      <c r="C96" s="107" t="s">
        <v>158</v>
      </c>
      <c r="D96" s="107">
        <v>1160</v>
      </c>
      <c r="E96" s="109">
        <v>2724</v>
      </c>
    </row>
    <row r="97" spans="2:5">
      <c r="B97" s="108" t="s">
        <v>153</v>
      </c>
      <c r="C97" s="107" t="s">
        <v>158</v>
      </c>
      <c r="D97" s="107">
        <v>2462</v>
      </c>
      <c r="E97" s="109">
        <v>2122</v>
      </c>
    </row>
    <row r="98" spans="2:5">
      <c r="B98" s="108" t="s">
        <v>157</v>
      </c>
      <c r="C98" s="107" t="s">
        <v>160</v>
      </c>
      <c r="D98" s="107">
        <v>2044</v>
      </c>
      <c r="E98" s="109">
        <v>2277</v>
      </c>
    </row>
    <row r="99" spans="2:5">
      <c r="B99" s="108" t="s">
        <v>155</v>
      </c>
      <c r="C99" s="107" t="s">
        <v>160</v>
      </c>
      <c r="D99" s="107">
        <v>2753</v>
      </c>
      <c r="E99" s="109">
        <v>1589</v>
      </c>
    </row>
    <row r="100" spans="2:5">
      <c r="B100" s="108" t="s">
        <v>159</v>
      </c>
      <c r="C100" s="107" t="s">
        <v>160</v>
      </c>
      <c r="D100" s="107">
        <v>1038</v>
      </c>
      <c r="E100" s="109">
        <v>2939</v>
      </c>
    </row>
    <row r="101" spans="2:5">
      <c r="B101" s="108" t="s">
        <v>155</v>
      </c>
      <c r="C101" s="107" t="s">
        <v>160</v>
      </c>
      <c r="D101" s="107">
        <v>1123</v>
      </c>
      <c r="E101" s="109">
        <v>1654</v>
      </c>
    </row>
    <row r="102" spans="2:5">
      <c r="B102" s="108" t="s">
        <v>162</v>
      </c>
      <c r="C102" s="107" t="s">
        <v>160</v>
      </c>
      <c r="D102" s="107">
        <v>1920</v>
      </c>
      <c r="E102" s="109">
        <v>1616</v>
      </c>
    </row>
    <row r="103" spans="2:5">
      <c r="B103" s="108" t="s">
        <v>159</v>
      </c>
      <c r="C103" s="107" t="s">
        <v>154</v>
      </c>
      <c r="D103" s="107">
        <v>1042</v>
      </c>
      <c r="E103" s="109">
        <v>2009</v>
      </c>
    </row>
    <row r="104" spans="2:5">
      <c r="B104" s="108" t="s">
        <v>153</v>
      </c>
      <c r="C104" s="107" t="s">
        <v>154</v>
      </c>
      <c r="D104" s="107">
        <v>2862</v>
      </c>
      <c r="E104" s="109">
        <v>1507</v>
      </c>
    </row>
    <row r="105" spans="2:5">
      <c r="B105" s="108" t="s">
        <v>162</v>
      </c>
      <c r="C105" s="107" t="s">
        <v>154</v>
      </c>
      <c r="D105" s="107">
        <v>2926</v>
      </c>
      <c r="E105" s="109">
        <v>1256</v>
      </c>
    </row>
    <row r="106" spans="2:5">
      <c r="B106" s="108" t="s">
        <v>155</v>
      </c>
      <c r="C106" s="107" t="s">
        <v>164</v>
      </c>
      <c r="D106" s="107">
        <v>1975</v>
      </c>
      <c r="E106" s="109">
        <v>1731</v>
      </c>
    </row>
    <row r="107" spans="2:5">
      <c r="B107" s="108" t="s">
        <v>157</v>
      </c>
      <c r="C107" s="107" t="s">
        <v>164</v>
      </c>
      <c r="D107" s="107">
        <v>1439</v>
      </c>
      <c r="E107" s="109">
        <v>1658</v>
      </c>
    </row>
    <row r="108" spans="2:5">
      <c r="B108" s="108" t="s">
        <v>157</v>
      </c>
      <c r="C108" s="107" t="s">
        <v>158</v>
      </c>
      <c r="D108" s="107">
        <v>2702</v>
      </c>
      <c r="E108" s="109">
        <v>2054</v>
      </c>
    </row>
    <row r="109" spans="2:5">
      <c r="B109" s="108" t="s">
        <v>159</v>
      </c>
      <c r="C109" s="107" t="s">
        <v>158</v>
      </c>
      <c r="D109" s="107">
        <v>2052</v>
      </c>
      <c r="E109" s="109">
        <v>2052</v>
      </c>
    </row>
    <row r="110" spans="2:5">
      <c r="B110" s="108" t="s">
        <v>153</v>
      </c>
      <c r="C110" s="107" t="s">
        <v>158</v>
      </c>
      <c r="D110" s="107">
        <v>2193</v>
      </c>
      <c r="E110" s="109">
        <v>2900</v>
      </c>
    </row>
    <row r="111" spans="2:5">
      <c r="B111" s="108" t="s">
        <v>155</v>
      </c>
      <c r="C111" s="107" t="s">
        <v>156</v>
      </c>
      <c r="D111" s="107">
        <v>2050</v>
      </c>
      <c r="E111" s="109">
        <v>2331</v>
      </c>
    </row>
    <row r="112" spans="2:5">
      <c r="B112" s="108" t="s">
        <v>155</v>
      </c>
      <c r="C112" s="107" t="s">
        <v>156</v>
      </c>
      <c r="D112" s="107">
        <v>1395</v>
      </c>
      <c r="E112" s="109">
        <v>2253</v>
      </c>
    </row>
    <row r="113" spans="2:5">
      <c r="B113" s="108" t="s">
        <v>157</v>
      </c>
      <c r="C113" s="107" t="s">
        <v>164</v>
      </c>
      <c r="D113" s="107">
        <v>2107</v>
      </c>
      <c r="E113" s="109">
        <v>1241</v>
      </c>
    </row>
    <row r="114" spans="2:5">
      <c r="B114" s="108" t="s">
        <v>157</v>
      </c>
      <c r="C114" s="107" t="s">
        <v>164</v>
      </c>
      <c r="D114" s="107">
        <v>2254</v>
      </c>
      <c r="E114" s="109">
        <v>1399</v>
      </c>
    </row>
    <row r="115" spans="2:5">
      <c r="B115" s="108" t="s">
        <v>153</v>
      </c>
      <c r="C115" s="107" t="s">
        <v>164</v>
      </c>
      <c r="D115" s="107">
        <v>1802</v>
      </c>
      <c r="E115" s="109">
        <v>2007</v>
      </c>
    </row>
    <row r="116" spans="2:5">
      <c r="B116" s="108" t="s">
        <v>162</v>
      </c>
      <c r="C116" s="107" t="s">
        <v>158</v>
      </c>
      <c r="D116" s="107">
        <v>2378</v>
      </c>
      <c r="E116" s="109">
        <v>1938</v>
      </c>
    </row>
    <row r="117" spans="2:5">
      <c r="B117" s="108" t="s">
        <v>155</v>
      </c>
      <c r="C117" s="107" t="s">
        <v>164</v>
      </c>
      <c r="D117" s="107">
        <v>1476</v>
      </c>
      <c r="E117" s="109">
        <v>1379</v>
      </c>
    </row>
    <row r="118" spans="2:5">
      <c r="B118" s="108" t="s">
        <v>155</v>
      </c>
      <c r="C118" s="107" t="s">
        <v>158</v>
      </c>
      <c r="D118" s="107">
        <v>2441</v>
      </c>
      <c r="E118" s="109">
        <v>2769</v>
      </c>
    </row>
    <row r="119" spans="2:5">
      <c r="B119" s="108" t="s">
        <v>162</v>
      </c>
      <c r="C119" s="107" t="s">
        <v>156</v>
      </c>
      <c r="D119" s="107">
        <v>2070</v>
      </c>
      <c r="E119" s="109">
        <v>2754</v>
      </c>
    </row>
    <row r="120" spans="2:5">
      <c r="B120" s="108" t="s">
        <v>159</v>
      </c>
      <c r="C120" s="107" t="s">
        <v>156</v>
      </c>
      <c r="D120" s="107">
        <v>2188</v>
      </c>
      <c r="E120" s="109">
        <v>2320</v>
      </c>
    </row>
    <row r="121" spans="2:5">
      <c r="B121" s="108" t="s">
        <v>153</v>
      </c>
      <c r="C121" s="107" t="s">
        <v>161</v>
      </c>
      <c r="D121" s="107">
        <v>1703</v>
      </c>
      <c r="E121" s="109">
        <v>1980</v>
      </c>
    </row>
    <row r="122" spans="2:5">
      <c r="B122" s="108" t="s">
        <v>162</v>
      </c>
      <c r="C122" s="107" t="s">
        <v>161</v>
      </c>
      <c r="D122" s="107">
        <v>1193</v>
      </c>
      <c r="E122" s="109">
        <v>1616</v>
      </c>
    </row>
    <row r="123" spans="2:5">
      <c r="B123" s="108" t="s">
        <v>157</v>
      </c>
      <c r="C123" s="107" t="s">
        <v>163</v>
      </c>
      <c r="D123" s="107">
        <v>1416</v>
      </c>
      <c r="E123" s="109">
        <v>2035</v>
      </c>
    </row>
    <row r="124" spans="2:5">
      <c r="B124" s="108" t="s">
        <v>159</v>
      </c>
      <c r="C124" s="107" t="s">
        <v>163</v>
      </c>
      <c r="D124" s="107">
        <v>2504</v>
      </c>
      <c r="E124" s="109">
        <v>1250</v>
      </c>
    </row>
    <row r="125" spans="2:5">
      <c r="B125" s="108" t="s">
        <v>155</v>
      </c>
      <c r="C125" s="107" t="s">
        <v>163</v>
      </c>
      <c r="D125" s="107">
        <v>1529</v>
      </c>
      <c r="E125" s="109">
        <v>1780</v>
      </c>
    </row>
    <row r="126" spans="2:5">
      <c r="B126" s="108" t="s">
        <v>155</v>
      </c>
      <c r="C126" s="107" t="s">
        <v>163</v>
      </c>
      <c r="D126" s="107">
        <v>1391</v>
      </c>
      <c r="E126" s="109">
        <v>2268</v>
      </c>
    </row>
    <row r="127" spans="2:5">
      <c r="B127" s="108" t="s">
        <v>162</v>
      </c>
      <c r="C127" s="107" t="s">
        <v>163</v>
      </c>
      <c r="D127" s="107">
        <v>2881</v>
      </c>
      <c r="E127" s="109">
        <v>2667</v>
      </c>
    </row>
    <row r="128" spans="2:5">
      <c r="B128" s="108" t="s">
        <v>157</v>
      </c>
      <c r="C128" s="107" t="s">
        <v>164</v>
      </c>
      <c r="D128" s="107">
        <v>2098</v>
      </c>
      <c r="E128" s="109">
        <v>1482</v>
      </c>
    </row>
    <row r="129" spans="2:5">
      <c r="B129" s="108" t="s">
        <v>159</v>
      </c>
      <c r="C129" s="107" t="s">
        <v>158</v>
      </c>
      <c r="D129" s="107">
        <v>2617</v>
      </c>
      <c r="E129" s="109">
        <v>1657</v>
      </c>
    </row>
    <row r="130" spans="2:5">
      <c r="B130" s="108" t="s">
        <v>155</v>
      </c>
      <c r="C130" s="107" t="s">
        <v>158</v>
      </c>
      <c r="D130" s="107">
        <v>1592</v>
      </c>
      <c r="E130" s="109">
        <v>2693</v>
      </c>
    </row>
    <row r="131" spans="2:5">
      <c r="B131" s="108" t="s">
        <v>155</v>
      </c>
      <c r="C131" s="107" t="s">
        <v>158</v>
      </c>
      <c r="D131" s="107">
        <v>2814</v>
      </c>
      <c r="E131" s="109">
        <v>2990</v>
      </c>
    </row>
    <row r="132" spans="2:5">
      <c r="B132" s="108" t="s">
        <v>155</v>
      </c>
      <c r="C132" s="107" t="s">
        <v>161</v>
      </c>
      <c r="D132" s="107">
        <v>1992</v>
      </c>
      <c r="E132" s="109">
        <v>2253</v>
      </c>
    </row>
    <row r="133" spans="2:5">
      <c r="B133" s="108" t="s">
        <v>155</v>
      </c>
      <c r="C133" s="107" t="s">
        <v>161</v>
      </c>
      <c r="D133" s="107">
        <v>1150</v>
      </c>
      <c r="E133" s="109">
        <v>2693</v>
      </c>
    </row>
    <row r="134" spans="2:5">
      <c r="B134" s="108" t="s">
        <v>162</v>
      </c>
      <c r="C134" s="107" t="s">
        <v>163</v>
      </c>
      <c r="D134" s="107">
        <v>1083</v>
      </c>
      <c r="E134" s="109">
        <v>2872</v>
      </c>
    </row>
    <row r="135" spans="2:5">
      <c r="B135" s="108" t="s">
        <v>155</v>
      </c>
      <c r="C135" s="107" t="s">
        <v>163</v>
      </c>
      <c r="D135" s="107">
        <v>1589</v>
      </c>
      <c r="E135" s="109">
        <v>1013</v>
      </c>
    </row>
    <row r="136" spans="2:5">
      <c r="B136" s="108" t="s">
        <v>159</v>
      </c>
      <c r="C136" s="107" t="s">
        <v>163</v>
      </c>
      <c r="D136" s="107">
        <v>2763</v>
      </c>
      <c r="E136" s="109">
        <v>2202</v>
      </c>
    </row>
    <row r="137" spans="2:5">
      <c r="B137" s="108" t="s">
        <v>159</v>
      </c>
      <c r="C137" s="107" t="s">
        <v>163</v>
      </c>
      <c r="D137" s="107">
        <v>1434</v>
      </c>
      <c r="E137" s="109">
        <v>2924</v>
      </c>
    </row>
    <row r="138" spans="2:5">
      <c r="B138" s="108" t="s">
        <v>162</v>
      </c>
      <c r="C138" s="107" t="s">
        <v>163</v>
      </c>
      <c r="D138" s="107">
        <v>1182</v>
      </c>
      <c r="E138" s="109">
        <v>2725</v>
      </c>
    </row>
    <row r="139" spans="2:5">
      <c r="B139" s="108" t="s">
        <v>157</v>
      </c>
      <c r="C139" s="107" t="s">
        <v>164</v>
      </c>
      <c r="D139" s="107">
        <v>2028</v>
      </c>
      <c r="E139" s="109">
        <v>1028</v>
      </c>
    </row>
    <row r="140" spans="2:5">
      <c r="B140" s="108" t="s">
        <v>155</v>
      </c>
      <c r="C140" s="107" t="s">
        <v>164</v>
      </c>
      <c r="D140" s="107">
        <v>1277</v>
      </c>
      <c r="E140" s="109">
        <v>1695</v>
      </c>
    </row>
    <row r="141" spans="2:5">
      <c r="B141" s="108" t="s">
        <v>157</v>
      </c>
      <c r="C141" s="107" t="s">
        <v>158</v>
      </c>
      <c r="D141" s="107">
        <v>1599</v>
      </c>
      <c r="E141" s="109">
        <v>1726</v>
      </c>
    </row>
    <row r="142" spans="2:5">
      <c r="B142" s="108" t="s">
        <v>159</v>
      </c>
      <c r="C142" s="107" t="s">
        <v>158</v>
      </c>
      <c r="D142" s="107">
        <v>2073</v>
      </c>
      <c r="E142" s="109">
        <v>1313</v>
      </c>
    </row>
    <row r="143" spans="2:5">
      <c r="B143" s="108" t="s">
        <v>153</v>
      </c>
      <c r="C143" s="107" t="s">
        <v>158</v>
      </c>
      <c r="D143" s="107">
        <v>2916</v>
      </c>
      <c r="E143" s="109">
        <v>1336</v>
      </c>
    </row>
    <row r="144" spans="2:5">
      <c r="B144" s="108" t="s">
        <v>162</v>
      </c>
      <c r="C144" s="107" t="s">
        <v>160</v>
      </c>
      <c r="D144" s="107">
        <v>1169</v>
      </c>
      <c r="E144" s="109">
        <v>2612</v>
      </c>
    </row>
    <row r="145" spans="2:5">
      <c r="B145" s="108" t="s">
        <v>155</v>
      </c>
      <c r="C145" s="107" t="s">
        <v>160</v>
      </c>
      <c r="D145" s="107">
        <v>2575</v>
      </c>
      <c r="E145" s="109">
        <v>2944</v>
      </c>
    </row>
    <row r="146" spans="2:5">
      <c r="B146" s="108" t="s">
        <v>157</v>
      </c>
      <c r="C146" s="107" t="s">
        <v>160</v>
      </c>
      <c r="D146" s="107">
        <v>1149</v>
      </c>
      <c r="E146" s="109">
        <v>1683</v>
      </c>
    </row>
    <row r="147" spans="2:5">
      <c r="B147" s="108" t="s">
        <v>157</v>
      </c>
      <c r="C147" s="107" t="s">
        <v>160</v>
      </c>
      <c r="D147" s="107">
        <v>2412</v>
      </c>
      <c r="E147" s="109">
        <v>2755</v>
      </c>
    </row>
    <row r="148" spans="2:5">
      <c r="B148" s="108" t="s">
        <v>157</v>
      </c>
      <c r="C148" s="107" t="s">
        <v>160</v>
      </c>
      <c r="D148" s="107">
        <v>2290</v>
      </c>
      <c r="E148" s="109">
        <v>2389</v>
      </c>
    </row>
    <row r="149" spans="2:5">
      <c r="B149" s="108" t="s">
        <v>155</v>
      </c>
      <c r="C149" s="107" t="s">
        <v>154</v>
      </c>
      <c r="D149" s="107">
        <v>1735</v>
      </c>
      <c r="E149" s="109">
        <v>1929</v>
      </c>
    </row>
    <row r="150" spans="2:5">
      <c r="B150" s="108" t="s">
        <v>157</v>
      </c>
      <c r="C150" s="107" t="s">
        <v>154</v>
      </c>
      <c r="D150" s="107">
        <v>2126</v>
      </c>
      <c r="E150" s="109">
        <v>1324</v>
      </c>
    </row>
    <row r="151" spans="2:5">
      <c r="B151" s="108" t="s">
        <v>153</v>
      </c>
      <c r="C151" s="107" t="s">
        <v>154</v>
      </c>
      <c r="D151" s="107">
        <v>1217</v>
      </c>
      <c r="E151" s="109">
        <v>1957</v>
      </c>
    </row>
    <row r="152" spans="2:5">
      <c r="B152" s="108" t="s">
        <v>155</v>
      </c>
      <c r="C152" s="107" t="s">
        <v>158</v>
      </c>
      <c r="D152" s="107">
        <v>2534</v>
      </c>
      <c r="E152" s="109">
        <v>2422</v>
      </c>
    </row>
    <row r="153" spans="2:5">
      <c r="B153" s="108" t="s">
        <v>162</v>
      </c>
      <c r="C153" s="107" t="s">
        <v>158</v>
      </c>
      <c r="D153" s="107">
        <v>1973</v>
      </c>
      <c r="E153" s="109">
        <v>1403</v>
      </c>
    </row>
    <row r="154" spans="2:5">
      <c r="B154" s="108" t="s">
        <v>159</v>
      </c>
      <c r="C154" s="107" t="s">
        <v>158</v>
      </c>
      <c r="D154" s="107">
        <v>1939</v>
      </c>
      <c r="E154" s="109">
        <v>1241</v>
      </c>
    </row>
    <row r="155" spans="2:5">
      <c r="B155" s="108" t="s">
        <v>157</v>
      </c>
      <c r="C155" s="107" t="s">
        <v>156</v>
      </c>
      <c r="D155" s="107">
        <v>1287</v>
      </c>
      <c r="E155" s="109">
        <v>1682</v>
      </c>
    </row>
    <row r="156" spans="2:5">
      <c r="B156" s="108" t="s">
        <v>153</v>
      </c>
      <c r="C156" s="107" t="s">
        <v>156</v>
      </c>
      <c r="D156" s="107">
        <v>1510</v>
      </c>
      <c r="E156" s="109">
        <v>2592</v>
      </c>
    </row>
    <row r="157" spans="2:5">
      <c r="B157" s="108" t="s">
        <v>162</v>
      </c>
      <c r="C157" s="107" t="s">
        <v>161</v>
      </c>
      <c r="D157" s="107">
        <v>2008</v>
      </c>
      <c r="E157" s="109">
        <v>1041</v>
      </c>
    </row>
    <row r="158" spans="2:5">
      <c r="B158" s="108" t="s">
        <v>157</v>
      </c>
      <c r="C158" s="107" t="s">
        <v>161</v>
      </c>
      <c r="D158" s="107">
        <v>2610</v>
      </c>
      <c r="E158" s="109">
        <v>2195</v>
      </c>
    </row>
    <row r="159" spans="2:5">
      <c r="B159" s="108" t="s">
        <v>155</v>
      </c>
      <c r="C159" s="107" t="s">
        <v>154</v>
      </c>
      <c r="D159" s="107">
        <v>1695</v>
      </c>
      <c r="E159" s="109">
        <v>1545</v>
      </c>
    </row>
    <row r="160" spans="2:5">
      <c r="B160" s="108" t="s">
        <v>162</v>
      </c>
      <c r="C160" s="107" t="s">
        <v>154</v>
      </c>
      <c r="D160" s="107">
        <v>1968</v>
      </c>
      <c r="E160" s="109">
        <v>2526</v>
      </c>
    </row>
    <row r="161" spans="2:5">
      <c r="B161" s="108" t="s">
        <v>157</v>
      </c>
      <c r="C161" s="107" t="s">
        <v>154</v>
      </c>
      <c r="D161" s="107">
        <v>1283</v>
      </c>
      <c r="E161" s="109">
        <v>2306</v>
      </c>
    </row>
    <row r="162" spans="2:5">
      <c r="B162" s="108" t="s">
        <v>153</v>
      </c>
      <c r="C162" s="107" t="s">
        <v>164</v>
      </c>
      <c r="D162" s="107">
        <v>1107</v>
      </c>
      <c r="E162" s="109">
        <v>1313</v>
      </c>
    </row>
    <row r="163" spans="2:5">
      <c r="B163" s="108" t="s">
        <v>159</v>
      </c>
      <c r="C163" s="107" t="s">
        <v>161</v>
      </c>
      <c r="D163" s="107">
        <v>1181</v>
      </c>
      <c r="E163" s="109">
        <v>1842</v>
      </c>
    </row>
    <row r="164" spans="2:5">
      <c r="B164" s="108" t="s">
        <v>155</v>
      </c>
      <c r="C164" s="107" t="s">
        <v>161</v>
      </c>
      <c r="D164" s="107">
        <v>1908</v>
      </c>
      <c r="E164" s="109">
        <v>2240</v>
      </c>
    </row>
    <row r="165" spans="2:5">
      <c r="B165" s="108" t="s">
        <v>153</v>
      </c>
      <c r="C165" s="107" t="s">
        <v>156</v>
      </c>
      <c r="D165" s="107">
        <v>1218</v>
      </c>
      <c r="E165" s="109">
        <v>1093</v>
      </c>
    </row>
    <row r="166" spans="2:5">
      <c r="B166" s="108" t="s">
        <v>153</v>
      </c>
      <c r="C166" s="107" t="s">
        <v>156</v>
      </c>
      <c r="D166" s="107">
        <v>2234</v>
      </c>
      <c r="E166" s="109">
        <v>1926</v>
      </c>
    </row>
    <row r="167" spans="2:5">
      <c r="B167" s="108" t="s">
        <v>162</v>
      </c>
      <c r="C167" s="107" t="s">
        <v>164</v>
      </c>
      <c r="D167" s="107">
        <v>2042</v>
      </c>
      <c r="E167" s="109">
        <v>2999</v>
      </c>
    </row>
    <row r="168" spans="2:5">
      <c r="B168" s="108" t="s">
        <v>157</v>
      </c>
      <c r="C168" s="107" t="s">
        <v>164</v>
      </c>
      <c r="D168" s="107">
        <v>1974</v>
      </c>
      <c r="E168" s="109">
        <v>2865</v>
      </c>
    </row>
    <row r="169" spans="2:5">
      <c r="B169" s="108" t="s">
        <v>159</v>
      </c>
      <c r="C169" s="107" t="s">
        <v>164</v>
      </c>
      <c r="D169" s="107">
        <v>2012</v>
      </c>
      <c r="E169" s="109">
        <v>2393</v>
      </c>
    </row>
    <row r="170" spans="2:5">
      <c r="B170" s="108" t="s">
        <v>155</v>
      </c>
      <c r="C170" s="107" t="s">
        <v>154</v>
      </c>
      <c r="D170" s="107">
        <v>2731</v>
      </c>
      <c r="E170" s="109">
        <v>2264</v>
      </c>
    </row>
    <row r="171" spans="2:5">
      <c r="B171" s="108" t="s">
        <v>162</v>
      </c>
      <c r="C171" s="107" t="s">
        <v>154</v>
      </c>
      <c r="D171" s="107">
        <v>2636</v>
      </c>
      <c r="E171" s="109">
        <v>2103</v>
      </c>
    </row>
    <row r="172" spans="2:5">
      <c r="B172" s="108" t="s">
        <v>153</v>
      </c>
      <c r="C172" s="107" t="s">
        <v>154</v>
      </c>
      <c r="D172" s="107">
        <v>1422</v>
      </c>
      <c r="E172" s="109">
        <v>2605</v>
      </c>
    </row>
    <row r="173" spans="2:5">
      <c r="B173" s="108" t="s">
        <v>157</v>
      </c>
      <c r="C173" s="107" t="s">
        <v>163</v>
      </c>
      <c r="D173" s="107">
        <v>2412</v>
      </c>
      <c r="E173" s="109">
        <v>2204</v>
      </c>
    </row>
    <row r="174" spans="2:5">
      <c r="B174" s="108" t="s">
        <v>159</v>
      </c>
      <c r="C174" s="107" t="s">
        <v>163</v>
      </c>
      <c r="D174" s="107">
        <v>1160</v>
      </c>
      <c r="E174" s="109">
        <v>2834</v>
      </c>
    </row>
    <row r="175" spans="2:5">
      <c r="B175" s="108" t="s">
        <v>155</v>
      </c>
      <c r="C175" s="107" t="s">
        <v>163</v>
      </c>
      <c r="D175" s="107">
        <v>1249</v>
      </c>
      <c r="E175" s="109">
        <v>2620</v>
      </c>
    </row>
    <row r="176" spans="2:5">
      <c r="B176" s="108" t="s">
        <v>162</v>
      </c>
      <c r="C176" s="107" t="s">
        <v>163</v>
      </c>
      <c r="D176" s="107">
        <v>1239</v>
      </c>
      <c r="E176" s="109">
        <v>2828</v>
      </c>
    </row>
    <row r="177" spans="2:5">
      <c r="B177" s="108" t="s">
        <v>153</v>
      </c>
      <c r="C177" s="107" t="s">
        <v>163</v>
      </c>
      <c r="D177" s="107">
        <v>1940</v>
      </c>
      <c r="E177" s="109">
        <v>1542</v>
      </c>
    </row>
    <row r="178" spans="2:5">
      <c r="B178" s="108" t="s">
        <v>153</v>
      </c>
      <c r="C178" s="107" t="s">
        <v>158</v>
      </c>
      <c r="D178" s="107">
        <v>2246</v>
      </c>
      <c r="E178" s="109">
        <v>2918</v>
      </c>
    </row>
    <row r="179" spans="2:5">
      <c r="B179" s="108" t="s">
        <v>159</v>
      </c>
      <c r="C179" s="107" t="s">
        <v>164</v>
      </c>
      <c r="D179" s="107">
        <v>2783</v>
      </c>
      <c r="E179" s="109">
        <v>1094</v>
      </c>
    </row>
    <row r="180" spans="2:5">
      <c r="B180" s="108" t="s">
        <v>155</v>
      </c>
      <c r="C180" s="107" t="s">
        <v>164</v>
      </c>
      <c r="D180" s="107">
        <v>1008</v>
      </c>
      <c r="E180" s="109">
        <v>1034</v>
      </c>
    </row>
    <row r="181" spans="2:5">
      <c r="B181" s="108" t="s">
        <v>153</v>
      </c>
      <c r="C181" s="107" t="s">
        <v>154</v>
      </c>
      <c r="D181" s="107">
        <v>2600</v>
      </c>
      <c r="E181" s="109">
        <v>1804</v>
      </c>
    </row>
    <row r="182" spans="2:5">
      <c r="B182" s="108" t="s">
        <v>153</v>
      </c>
      <c r="C182" s="107" t="s">
        <v>154</v>
      </c>
      <c r="D182" s="107">
        <v>1379</v>
      </c>
      <c r="E182" s="109">
        <v>2547</v>
      </c>
    </row>
    <row r="183" spans="2:5">
      <c r="B183" s="108" t="s">
        <v>162</v>
      </c>
      <c r="C183" s="107" t="s">
        <v>154</v>
      </c>
      <c r="D183" s="107">
        <v>1228</v>
      </c>
      <c r="E183" s="109">
        <v>1527</v>
      </c>
    </row>
    <row r="184" spans="2:5">
      <c r="B184" s="108" t="s">
        <v>157</v>
      </c>
      <c r="C184" s="107" t="s">
        <v>164</v>
      </c>
      <c r="D184" s="107">
        <v>2786</v>
      </c>
      <c r="E184" s="109">
        <v>1662</v>
      </c>
    </row>
    <row r="185" spans="2:5">
      <c r="B185" s="108" t="s">
        <v>153</v>
      </c>
      <c r="C185" s="107" t="s">
        <v>164</v>
      </c>
      <c r="D185" s="107">
        <v>1713</v>
      </c>
      <c r="E185" s="109">
        <v>1292</v>
      </c>
    </row>
    <row r="186" spans="2:5">
      <c r="B186" s="108" t="s">
        <v>162</v>
      </c>
      <c r="C186" s="107" t="s">
        <v>161</v>
      </c>
      <c r="D186" s="107">
        <v>2666</v>
      </c>
      <c r="E186" s="109">
        <v>2252</v>
      </c>
    </row>
    <row r="187" spans="2:5">
      <c r="B187" s="108" t="s">
        <v>159</v>
      </c>
      <c r="C187" s="107" t="s">
        <v>161</v>
      </c>
      <c r="D187" s="107">
        <v>1806</v>
      </c>
      <c r="E187" s="109">
        <v>1386</v>
      </c>
    </row>
    <row r="188" spans="2:5">
      <c r="B188" s="108" t="s">
        <v>157</v>
      </c>
      <c r="C188" s="107" t="s">
        <v>154</v>
      </c>
      <c r="D188" s="107">
        <v>2079</v>
      </c>
      <c r="E188" s="109">
        <v>1201</v>
      </c>
    </row>
    <row r="189" spans="2:5">
      <c r="B189" s="108" t="s">
        <v>155</v>
      </c>
      <c r="C189" s="107" t="s">
        <v>154</v>
      </c>
      <c r="D189" s="107">
        <v>2903</v>
      </c>
      <c r="E189" s="109">
        <v>1427</v>
      </c>
    </row>
    <row r="190" spans="2:5">
      <c r="B190" s="108" t="s">
        <v>153</v>
      </c>
      <c r="C190" s="107" t="s">
        <v>154</v>
      </c>
      <c r="D190" s="107">
        <v>2685</v>
      </c>
      <c r="E190" s="109">
        <v>1819</v>
      </c>
    </row>
    <row r="191" spans="2:5">
      <c r="B191" s="108" t="s">
        <v>157</v>
      </c>
      <c r="C191" s="107" t="s">
        <v>164</v>
      </c>
      <c r="D191" s="107">
        <v>1332</v>
      </c>
      <c r="E191" s="109">
        <v>2743</v>
      </c>
    </row>
    <row r="192" spans="2:5">
      <c r="B192" s="108" t="s">
        <v>155</v>
      </c>
      <c r="C192" s="107" t="s">
        <v>160</v>
      </c>
      <c r="D192" s="107">
        <v>1888</v>
      </c>
      <c r="E192" s="109">
        <v>2306</v>
      </c>
    </row>
    <row r="193" spans="2:5">
      <c r="B193" s="108" t="s">
        <v>157</v>
      </c>
      <c r="C193" s="107" t="s">
        <v>160</v>
      </c>
      <c r="D193" s="107">
        <v>2643</v>
      </c>
      <c r="E193" s="109">
        <v>2930</v>
      </c>
    </row>
    <row r="194" spans="2:5">
      <c r="B194" s="108" t="s">
        <v>157</v>
      </c>
      <c r="C194" s="107" t="s">
        <v>160</v>
      </c>
      <c r="D194" s="107">
        <v>1130</v>
      </c>
      <c r="E194" s="109">
        <v>2436</v>
      </c>
    </row>
    <row r="195" spans="2:5">
      <c r="B195" s="108" t="s">
        <v>153</v>
      </c>
      <c r="C195" s="107" t="s">
        <v>160</v>
      </c>
      <c r="D195" s="107">
        <v>1585</v>
      </c>
      <c r="E195" s="109">
        <v>2250</v>
      </c>
    </row>
    <row r="196" spans="2:5">
      <c r="B196" s="108" t="s">
        <v>153</v>
      </c>
      <c r="C196" s="107" t="s">
        <v>160</v>
      </c>
      <c r="D196" s="107">
        <v>2254</v>
      </c>
      <c r="E196" s="109">
        <v>1621</v>
      </c>
    </row>
    <row r="197" spans="2:5">
      <c r="B197" s="108" t="s">
        <v>159</v>
      </c>
      <c r="C197" s="107" t="s">
        <v>158</v>
      </c>
      <c r="D197" s="107">
        <v>2935</v>
      </c>
      <c r="E197" s="109">
        <v>2019</v>
      </c>
    </row>
    <row r="198" spans="2:5">
      <c r="B198" s="108" t="s">
        <v>157</v>
      </c>
      <c r="C198" s="107" t="s">
        <v>158</v>
      </c>
      <c r="D198" s="107">
        <v>1515</v>
      </c>
      <c r="E198" s="109">
        <v>1494</v>
      </c>
    </row>
    <row r="199" spans="2:5">
      <c r="B199" s="108" t="s">
        <v>155</v>
      </c>
      <c r="C199" s="107" t="s">
        <v>158</v>
      </c>
      <c r="D199" s="107">
        <v>1370</v>
      </c>
      <c r="E199" s="109">
        <v>2582</v>
      </c>
    </row>
    <row r="200" spans="2:5">
      <c r="B200" s="108" t="s">
        <v>153</v>
      </c>
      <c r="C200" s="107" t="s">
        <v>163</v>
      </c>
      <c r="D200" s="107">
        <v>1877</v>
      </c>
      <c r="E200" s="109">
        <v>2808</v>
      </c>
    </row>
    <row r="201" spans="2:5">
      <c r="B201" s="108" t="s">
        <v>153</v>
      </c>
      <c r="C201" s="107" t="s">
        <v>163</v>
      </c>
      <c r="D201" s="107">
        <v>2381</v>
      </c>
      <c r="E201" s="109">
        <v>2233</v>
      </c>
    </row>
    <row r="202" spans="2:5">
      <c r="B202" s="108" t="s">
        <v>159</v>
      </c>
      <c r="C202" s="107" t="s">
        <v>163</v>
      </c>
      <c r="D202" s="107">
        <v>1139</v>
      </c>
      <c r="E202" s="109">
        <v>2213</v>
      </c>
    </row>
    <row r="203" spans="2:5">
      <c r="B203" s="108" t="s">
        <v>157</v>
      </c>
      <c r="C203" s="107" t="s">
        <v>163</v>
      </c>
      <c r="D203" s="107">
        <v>1696</v>
      </c>
      <c r="E203" s="109">
        <v>1602</v>
      </c>
    </row>
    <row r="204" spans="2:5">
      <c r="B204" s="108" t="s">
        <v>157</v>
      </c>
      <c r="C204" s="107" t="s">
        <v>163</v>
      </c>
      <c r="D204" s="107">
        <v>1141</v>
      </c>
      <c r="E204" s="109">
        <v>1505</v>
      </c>
    </row>
    <row r="205" spans="2:5">
      <c r="B205" s="108" t="s">
        <v>159</v>
      </c>
      <c r="C205" s="107" t="s">
        <v>161</v>
      </c>
      <c r="D205" s="107">
        <v>1361</v>
      </c>
      <c r="E205" s="109">
        <v>2278</v>
      </c>
    </row>
    <row r="206" spans="2:5">
      <c r="B206" s="108" t="s">
        <v>155</v>
      </c>
      <c r="C206" s="107" t="s">
        <v>161</v>
      </c>
      <c r="D206" s="107">
        <v>2447</v>
      </c>
      <c r="E206" s="109">
        <v>1430</v>
      </c>
    </row>
    <row r="207" spans="2:5">
      <c r="B207" s="108" t="s">
        <v>153</v>
      </c>
      <c r="C207" s="107" t="s">
        <v>158</v>
      </c>
      <c r="D207" s="107">
        <v>2707</v>
      </c>
      <c r="E207" s="109">
        <v>1205</v>
      </c>
    </row>
    <row r="208" spans="2:5">
      <c r="B208" s="108" t="s">
        <v>157</v>
      </c>
      <c r="C208" s="107" t="s">
        <v>158</v>
      </c>
      <c r="D208" s="107">
        <v>2006</v>
      </c>
      <c r="E208" s="109">
        <v>2958</v>
      </c>
    </row>
    <row r="209" spans="2:5">
      <c r="B209" s="108" t="s">
        <v>155</v>
      </c>
      <c r="C209" s="107" t="s">
        <v>158</v>
      </c>
      <c r="D209" s="107">
        <v>1321</v>
      </c>
      <c r="E209" s="109">
        <v>2122</v>
      </c>
    </row>
    <row r="210" spans="2:5">
      <c r="B210" s="108" t="s">
        <v>155</v>
      </c>
      <c r="C210" s="107" t="s">
        <v>154</v>
      </c>
      <c r="D210" s="107">
        <v>2234</v>
      </c>
      <c r="E210" s="109">
        <v>1532</v>
      </c>
    </row>
    <row r="211" spans="2:5">
      <c r="B211" s="108" t="s">
        <v>155</v>
      </c>
      <c r="C211" s="107" t="s">
        <v>154</v>
      </c>
      <c r="D211" s="107">
        <v>1244</v>
      </c>
      <c r="E211" s="109">
        <v>2544</v>
      </c>
    </row>
    <row r="212" spans="2:5">
      <c r="B212" s="108" t="s">
        <v>157</v>
      </c>
      <c r="C212" s="107" t="s">
        <v>154</v>
      </c>
      <c r="D212" s="107">
        <v>1965</v>
      </c>
      <c r="E212" s="109">
        <v>2564</v>
      </c>
    </row>
    <row r="213" spans="2:5">
      <c r="B213" s="108" t="s">
        <v>153</v>
      </c>
      <c r="C213" s="107" t="s">
        <v>160</v>
      </c>
      <c r="D213" s="107">
        <v>2820</v>
      </c>
      <c r="E213" s="109">
        <v>1443</v>
      </c>
    </row>
    <row r="214" spans="2:5">
      <c r="B214" s="108" t="s">
        <v>162</v>
      </c>
      <c r="C214" s="107" t="s">
        <v>160</v>
      </c>
      <c r="D214" s="107">
        <v>2224</v>
      </c>
      <c r="E214" s="109">
        <v>1785</v>
      </c>
    </row>
    <row r="215" spans="2:5">
      <c r="B215" s="108" t="s">
        <v>159</v>
      </c>
      <c r="C215" s="107" t="s">
        <v>160</v>
      </c>
      <c r="D215" s="107">
        <v>2112</v>
      </c>
      <c r="E215" s="109">
        <v>1383</v>
      </c>
    </row>
    <row r="216" spans="2:5">
      <c r="B216" s="108" t="s">
        <v>157</v>
      </c>
      <c r="C216" s="107" t="s">
        <v>160</v>
      </c>
      <c r="D216" s="107">
        <v>1583</v>
      </c>
      <c r="E216" s="109">
        <v>2374</v>
      </c>
    </row>
    <row r="217" spans="2:5">
      <c r="B217" s="108" t="s">
        <v>155</v>
      </c>
      <c r="C217" s="107" t="s">
        <v>160</v>
      </c>
      <c r="D217" s="107">
        <v>1600</v>
      </c>
      <c r="E217" s="109">
        <v>1173</v>
      </c>
    </row>
    <row r="218" spans="2:5">
      <c r="B218" s="108" t="s">
        <v>153</v>
      </c>
      <c r="C218" s="107" t="s">
        <v>156</v>
      </c>
      <c r="D218" s="107">
        <v>2730</v>
      </c>
      <c r="E218" s="109">
        <v>1859</v>
      </c>
    </row>
    <row r="219" spans="2:5">
      <c r="B219" s="108" t="s">
        <v>159</v>
      </c>
      <c r="C219" s="107" t="s">
        <v>156</v>
      </c>
      <c r="D219" s="107">
        <v>1594</v>
      </c>
      <c r="E219" s="109">
        <v>2907</v>
      </c>
    </row>
    <row r="220" spans="2:5">
      <c r="B220" s="108" t="s">
        <v>155</v>
      </c>
      <c r="C220" s="107" t="s">
        <v>158</v>
      </c>
      <c r="D220" s="107">
        <v>1485</v>
      </c>
      <c r="E220" s="109">
        <v>1959</v>
      </c>
    </row>
    <row r="221" spans="2:5">
      <c r="B221" s="108" t="s">
        <v>153</v>
      </c>
      <c r="C221" s="107" t="s">
        <v>158</v>
      </c>
      <c r="D221" s="107">
        <v>2360</v>
      </c>
      <c r="E221" s="109">
        <v>1733</v>
      </c>
    </row>
    <row r="222" spans="2:5">
      <c r="B222" s="108" t="s">
        <v>157</v>
      </c>
      <c r="C222" s="107" t="s">
        <v>158</v>
      </c>
      <c r="D222" s="107">
        <v>2209</v>
      </c>
      <c r="E222" s="109">
        <v>1624</v>
      </c>
    </row>
    <row r="223" spans="2:5">
      <c r="B223" s="108" t="s">
        <v>155</v>
      </c>
      <c r="C223" s="107" t="s">
        <v>154</v>
      </c>
      <c r="D223" s="107">
        <v>2676</v>
      </c>
      <c r="E223" s="109">
        <v>1792</v>
      </c>
    </row>
    <row r="224" spans="2:5">
      <c r="B224" s="108" t="s">
        <v>157</v>
      </c>
      <c r="C224" s="107" t="s">
        <v>154</v>
      </c>
      <c r="D224" s="107">
        <v>2953</v>
      </c>
      <c r="E224" s="109">
        <v>2000</v>
      </c>
    </row>
    <row r="225" spans="2:5" ht="16" thickBot="1">
      <c r="B225" s="110" t="s">
        <v>153</v>
      </c>
      <c r="C225" s="111" t="s">
        <v>154</v>
      </c>
      <c r="D225" s="111">
        <v>1708</v>
      </c>
      <c r="E225" s="112">
        <v>2995</v>
      </c>
    </row>
  </sheetData>
  <mergeCells count="2">
    <mergeCell ref="B2:E2"/>
    <mergeCell ref="G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10</vt:i4>
      </vt:variant>
    </vt:vector>
  </HeadingPairs>
  <TitlesOfParts>
    <vt:vector size="10" baseType="lpstr">
      <vt:lpstr>VLOOKUP 1</vt:lpstr>
      <vt:lpstr>VLOOKUP 2</vt:lpstr>
      <vt:lpstr>VLOOKUP3.1</vt:lpstr>
      <vt:lpstr>VLOOKUP3.2</vt:lpstr>
      <vt:lpstr>VLOOKUP3.3</vt:lpstr>
      <vt:lpstr>INDEX &amp; MATCH</vt:lpstr>
      <vt:lpstr>CHOOSE</vt:lpstr>
      <vt:lpstr>DCOUNT</vt:lpstr>
      <vt:lpstr>Databaza 1</vt:lpstr>
      <vt:lpstr>Databaza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2024-03-18T07:57:02Z</dcterms:modified>
</cp:coreProperties>
</file>