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lubik03/Documents/labakyfyz/"/>
    </mc:Choice>
  </mc:AlternateContent>
  <xr:revisionPtr revIDLastSave="0" documentId="8_{898B1380-15C3-F74F-B43E-16D364FC5955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0" i="1" l="1"/>
  <c r="H19" i="1"/>
  <c r="H18" i="1"/>
  <c r="H10" i="1"/>
  <c r="I15" i="1"/>
  <c r="B19" i="1"/>
  <c r="B18" i="1"/>
  <c r="B17" i="1"/>
  <c r="H9" i="1"/>
  <c r="E11" i="1"/>
  <c r="C11" i="1"/>
  <c r="E10" i="1"/>
  <c r="C10" i="1"/>
  <c r="E9" i="1"/>
  <c r="C9" i="1"/>
  <c r="E8" i="1"/>
  <c r="C8" i="1"/>
  <c r="E7" i="1"/>
  <c r="C7" i="1"/>
  <c r="H6" i="1"/>
  <c r="E6" i="1"/>
  <c r="C6" i="1"/>
  <c r="I5" i="1"/>
  <c r="E5" i="1"/>
  <c r="C5" i="1"/>
  <c r="I4" i="1"/>
  <c r="E4" i="1"/>
  <c r="C4" i="1"/>
  <c r="I3" i="1"/>
  <c r="E3" i="1"/>
  <c r="C3" i="1"/>
  <c r="I2" i="1"/>
  <c r="E2" i="1"/>
  <c r="H14" i="1" s="1"/>
  <c r="H15" i="1" s="1"/>
  <c r="C2" i="1"/>
  <c r="H13" i="1" l="1"/>
</calcChain>
</file>

<file path=xl/sharedStrings.xml><?xml version="1.0" encoding="utf-8"?>
<sst xmlns="http://schemas.openxmlformats.org/spreadsheetml/2006/main" count="31" uniqueCount="31">
  <si>
    <t>Číslo merania</t>
  </si>
  <si>
    <t>τ/s</t>
  </si>
  <si>
    <t>ms</t>
  </si>
  <si>
    <t>cas jedneho kmitu</t>
  </si>
  <si>
    <t>1.</t>
  </si>
  <si>
    <t>m(g)</t>
  </si>
  <si>
    <t>2.</t>
  </si>
  <si>
    <t>X(mm)</t>
  </si>
  <si>
    <t>3.</t>
  </si>
  <si>
    <t>Δmmax(g)</t>
  </si>
  <si>
    <t>4.</t>
  </si>
  <si>
    <t>Δxmax(mm)</t>
  </si>
  <si>
    <t>5.</t>
  </si>
  <si>
    <t>pi</t>
  </si>
  <si>
    <t>6.</t>
  </si>
  <si>
    <t>7.</t>
  </si>
  <si>
    <t>J</t>
  </si>
  <si>
    <t>8.</t>
  </si>
  <si>
    <t>9.</t>
  </si>
  <si>
    <t>10.</t>
  </si>
  <si>
    <t>priemerny(s)</t>
  </si>
  <si>
    <t>st(ms)</t>
  </si>
  <si>
    <t>Δtmax(ms)</t>
  </si>
  <si>
    <t>grav.zrych</t>
  </si>
  <si>
    <t>|∂J* / ∂m|</t>
  </si>
  <si>
    <t>| ∂J* / ∂X| </t>
  </si>
  <si>
    <t xml:space="preserve">|∂J* / ∂T| </t>
  </si>
  <si>
    <t>ΔJ*max</t>
  </si>
  <si>
    <t>prispevok(m)</t>
  </si>
  <si>
    <t>prispevok(T)</t>
  </si>
  <si>
    <t>Prispevok(X)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</si>
</sst>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Normal="100" workbookViewId="0">
      <selection activeCell="E20" sqref="E20"/>
    </sheetView>
  </sheetViews>
  <sheetFormatPr baseColWidth="10" defaultColWidth="11.5" defaultRowHeight="13" x14ac:dyDescent="0.15"/>
  <cols>
    <col min="5" max="5" width="16.83203125" customWidth="1"/>
  </cols>
  <sheetData>
    <row r="1" spans="1:9" ht="14" x14ac:dyDescent="0.15">
      <c r="A1" s="3" t="s">
        <v>0</v>
      </c>
      <c r="B1" s="3" t="s">
        <v>1</v>
      </c>
      <c r="C1" s="5" t="s">
        <v>2</v>
      </c>
      <c r="E1" s="5" t="s">
        <v>3</v>
      </c>
    </row>
    <row r="2" spans="1:9" ht="14" x14ac:dyDescent="0.15">
      <c r="A2" s="4" t="s">
        <v>4</v>
      </c>
      <c r="B2" s="2">
        <v>16.53</v>
      </c>
      <c r="C2" s="1">
        <f t="shared" ref="C2:C11" si="0">B2*10^3</f>
        <v>16530</v>
      </c>
      <c r="E2" s="1">
        <f t="shared" ref="E2:E11" si="1">B2/25</f>
        <v>0.66120000000000001</v>
      </c>
      <c r="G2" s="5" t="s">
        <v>5</v>
      </c>
      <c r="H2" s="1">
        <v>1147</v>
      </c>
      <c r="I2" s="1">
        <f>H2*10^-3</f>
        <v>1.147</v>
      </c>
    </row>
    <row r="3" spans="1:9" ht="14" x14ac:dyDescent="0.15">
      <c r="A3" s="4" t="s">
        <v>6</v>
      </c>
      <c r="B3" s="2">
        <v>16.190000000000001</v>
      </c>
      <c r="C3" s="1">
        <f t="shared" si="0"/>
        <v>16190.000000000002</v>
      </c>
      <c r="E3" s="1">
        <f t="shared" si="1"/>
        <v>0.64760000000000006</v>
      </c>
      <c r="G3" s="5" t="s">
        <v>7</v>
      </c>
      <c r="H3" s="1">
        <v>71.55</v>
      </c>
      <c r="I3" s="1">
        <f>H3*10^-3</f>
        <v>7.1550000000000002E-2</v>
      </c>
    </row>
    <row r="4" spans="1:9" ht="14" x14ac:dyDescent="0.15">
      <c r="A4" s="4" t="s">
        <v>8</v>
      </c>
      <c r="B4" s="2">
        <v>16.309999999999999</v>
      </c>
      <c r="C4" s="1">
        <f t="shared" si="0"/>
        <v>16309.999999999998</v>
      </c>
      <c r="E4" s="1">
        <f t="shared" si="1"/>
        <v>0.65239999999999998</v>
      </c>
      <c r="G4" s="5" t="s">
        <v>9</v>
      </c>
      <c r="H4" s="1">
        <v>1</v>
      </c>
      <c r="I4" s="1">
        <f>H4*10^-3</f>
        <v>1E-3</v>
      </c>
    </row>
    <row r="5" spans="1:9" ht="14" x14ac:dyDescent="0.15">
      <c r="A5" s="4" t="s">
        <v>10</v>
      </c>
      <c r="B5" s="2">
        <v>16.72</v>
      </c>
      <c r="C5" s="1">
        <f t="shared" si="0"/>
        <v>16720</v>
      </c>
      <c r="E5" s="1">
        <f t="shared" si="1"/>
        <v>0.66879999999999995</v>
      </c>
      <c r="G5" s="5" t="s">
        <v>11</v>
      </c>
      <c r="H5" s="1">
        <v>0.01</v>
      </c>
      <c r="I5" s="1">
        <f>H5*10^-3</f>
        <v>1.0000000000000001E-5</v>
      </c>
    </row>
    <row r="6" spans="1:9" ht="14" x14ac:dyDescent="0.15">
      <c r="A6" s="4" t="s">
        <v>12</v>
      </c>
      <c r="B6" s="2">
        <v>16.14</v>
      </c>
      <c r="C6" s="1">
        <f t="shared" si="0"/>
        <v>16140</v>
      </c>
      <c r="E6" s="1">
        <f t="shared" si="1"/>
        <v>0.64560000000000006</v>
      </c>
      <c r="G6" s="5" t="s">
        <v>13</v>
      </c>
      <c r="H6" s="1">
        <f>PI()</f>
        <v>3.1415926535897931</v>
      </c>
    </row>
    <row r="7" spans="1:9" ht="14" x14ac:dyDescent="0.15">
      <c r="A7" s="4" t="s">
        <v>14</v>
      </c>
      <c r="B7" s="2">
        <v>16.559999999999999</v>
      </c>
      <c r="C7" s="1">
        <f t="shared" si="0"/>
        <v>16560</v>
      </c>
      <c r="E7" s="1">
        <f t="shared" si="1"/>
        <v>0.66239999999999999</v>
      </c>
      <c r="G7" s="5" t="s">
        <v>23</v>
      </c>
      <c r="H7" s="1">
        <v>9.81</v>
      </c>
    </row>
    <row r="8" spans="1:9" ht="14" x14ac:dyDescent="0.15">
      <c r="A8" s="4" t="s">
        <v>15</v>
      </c>
      <c r="B8" s="2">
        <v>16.37</v>
      </c>
      <c r="C8" s="1">
        <f t="shared" si="0"/>
        <v>16370.000000000002</v>
      </c>
      <c r="E8" s="1">
        <f t="shared" si="1"/>
        <v>0.65480000000000005</v>
      </c>
    </row>
    <row r="9" spans="1:9" ht="14" x14ac:dyDescent="0.15">
      <c r="A9" s="4" t="s">
        <v>17</v>
      </c>
      <c r="B9" s="2">
        <v>16.41</v>
      </c>
      <c r="C9" s="1">
        <f t="shared" si="0"/>
        <v>16410</v>
      </c>
      <c r="E9" s="1">
        <f t="shared" si="1"/>
        <v>0.65639999999999998</v>
      </c>
      <c r="G9" s="5" t="s">
        <v>16</v>
      </c>
      <c r="H9" s="1">
        <f>((I2*H7*I3*(H13^2))/(4*(H6^2))-(I2*I3^2))*1000</f>
        <v>2.9199725348450118</v>
      </c>
    </row>
    <row r="10" spans="1:9" ht="14" x14ac:dyDescent="0.15">
      <c r="A10" s="4" t="s">
        <v>18</v>
      </c>
      <c r="B10" s="2">
        <v>16.579999999999998</v>
      </c>
      <c r="C10" s="1">
        <f t="shared" si="0"/>
        <v>16580</v>
      </c>
      <c r="E10" s="1">
        <f t="shared" si="1"/>
        <v>0.6631999999999999</v>
      </c>
      <c r="G10" s="5" t="s">
        <v>27</v>
      </c>
      <c r="H10" s="1">
        <f>B17*I5+B18*I4+B19*I15</f>
        <v>0.14273569551749815</v>
      </c>
    </row>
    <row r="11" spans="1:9" ht="14" x14ac:dyDescent="0.15">
      <c r="A11" s="4" t="s">
        <v>19</v>
      </c>
      <c r="B11" s="2">
        <v>16.34</v>
      </c>
      <c r="C11" s="1">
        <f t="shared" si="0"/>
        <v>16340</v>
      </c>
      <c r="E11" s="1">
        <f t="shared" si="1"/>
        <v>0.65359999999999996</v>
      </c>
    </row>
    <row r="13" spans="1:9" x14ac:dyDescent="0.15">
      <c r="G13" s="5" t="s">
        <v>20</v>
      </c>
      <c r="H13" s="1">
        <f>AVERAGE(E2:E11)</f>
        <v>0.65659999999999996</v>
      </c>
    </row>
    <row r="14" spans="1:9" x14ac:dyDescent="0.15">
      <c r="G14" s="5" t="s">
        <v>21</v>
      </c>
      <c r="H14" s="1">
        <f>(STDEV(E2:E11)/SQRT(10))*10^3</f>
        <v>2.307283154611826</v>
      </c>
    </row>
    <row r="15" spans="1:9" x14ac:dyDescent="0.15">
      <c r="G15" s="5" t="s">
        <v>22</v>
      </c>
      <c r="H15" s="1">
        <f>H14*TINV(0.05,9)</f>
        <v>5.2194371148087813</v>
      </c>
      <c r="I15" s="1">
        <f>H15*10^-3</f>
        <v>5.2194371148087818E-3</v>
      </c>
    </row>
    <row r="17" spans="1:8" ht="14" x14ac:dyDescent="0.15">
      <c r="A17" s="4" t="s">
        <v>25</v>
      </c>
      <c r="B17" s="1">
        <f>ABS(((I2*H7*(H13^2))/(4*(H6^2)))-2*I2*I3)*1000</f>
        <v>41.257611916911088</v>
      </c>
    </row>
    <row r="18" spans="1:8" x14ac:dyDescent="0.15">
      <c r="A18" s="5" t="s">
        <v>24</v>
      </c>
      <c r="B18" s="1">
        <f>ABS((H7*I3*(H13^2))/(4*(H6^2))-(I3^2))*1000</f>
        <v>2.5457476328204107</v>
      </c>
      <c r="G18" s="5" t="s">
        <v>30</v>
      </c>
      <c r="H18" s="1">
        <f>((B17/H10)*I5)*100</f>
        <v>0.28904901305401404</v>
      </c>
    </row>
    <row r="19" spans="1:8" x14ac:dyDescent="0.15">
      <c r="A19" s="5" t="s">
        <v>26</v>
      </c>
      <c r="B19" s="1">
        <f>ABS((2*I2*H7*I3*H13)/(4*(H6^2)))*1000</f>
        <v>26.780162054051207</v>
      </c>
      <c r="G19" s="5" t="s">
        <v>28</v>
      </c>
      <c r="H19" s="1">
        <f>((B18/H10)*I4)*100</f>
        <v>1.783539585939331</v>
      </c>
    </row>
    <row r="20" spans="1:8" x14ac:dyDescent="0.15">
      <c r="G20" s="5" t="s">
        <v>29</v>
      </c>
      <c r="H20" s="1">
        <f>((B19/H10)*I15)*100</f>
        <v>97.927411401006665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2023-03-10T11:00:56Z</dcterms:created>
  <dcterms:modified xsi:type="dcterms:W3CDTF">2023-03-10T18:02:37Z</dcterms:modified>
  <dc:language>sk-SK</dc:language>
</cp:coreProperties>
</file>