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ubik03/Documents/labakyfyz/"/>
    </mc:Choice>
  </mc:AlternateContent>
  <xr:revisionPtr revIDLastSave="0" documentId="8_{7C65AF79-3903-7249-9B8B-6F9584193CDF}" xr6:coauthVersionLast="47" xr6:coauthVersionMax="47" xr10:uidLastSave="{00000000-0000-0000-0000-000000000000}"/>
  <bookViews>
    <workbookView xWindow="0" yWindow="500" windowWidth="28800" windowHeight="16120" tabRatio="500" xr2:uid="{00000000-000D-0000-FFFF-FFFF00000000}"/>
  </bookViews>
  <sheets>
    <sheet name="Sheet1" sheetId="1" r:id="rId1"/>
  </sheets>
  <definedNames>
    <definedName name="_xlchart.v1.0" hidden="1">Sheet1!$F$2:$F$10</definedName>
    <definedName name="_xlchart.v1.1" hidden="1">Sheet1!$H$2:$H$10</definedName>
    <definedName name="_xlchart.v1.2" hidden="1">Sheet1!$F$2:$F$10</definedName>
    <definedName name="_xlchart.v1.3" hidden="1">Sheet1!$H$2:$H$10</definedName>
    <definedName name="_xlchart.v1.4" hidden="1">Sheet1!$F$2:$F$10</definedName>
    <definedName name="_xlchart.v1.5" hidden="1">Sheet1!$H$2:$H$10</definedName>
    <definedName name="_xlchart.v1.6" hidden="1">Sheet1!$F$2:$F$10</definedName>
    <definedName name="_xlchart.v1.7" hidden="1">Sheet1!$H$2:$H$10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18" i="1" l="1"/>
  <c r="C19" i="1"/>
  <c r="B20" i="1"/>
  <c r="C17" i="1"/>
  <c r="H10" i="1"/>
  <c r="I10" i="1" s="1"/>
  <c r="F10" i="1"/>
  <c r="H9" i="1"/>
  <c r="I9" i="1" s="1"/>
  <c r="F9" i="1"/>
  <c r="H8" i="1"/>
  <c r="I8" i="1" s="1"/>
  <c r="F8" i="1"/>
  <c r="H7" i="1"/>
  <c r="I7" i="1" s="1"/>
  <c r="F7" i="1"/>
  <c r="H6" i="1"/>
  <c r="I6" i="1" s="1"/>
  <c r="F6" i="1"/>
  <c r="H5" i="1"/>
  <c r="I5" i="1" s="1"/>
  <c r="F5" i="1"/>
  <c r="H4" i="1"/>
  <c r="I4" i="1" s="1"/>
  <c r="F4" i="1"/>
  <c r="H3" i="1"/>
  <c r="I3" i="1" s="1"/>
  <c r="F3" i="1"/>
  <c r="H2" i="1"/>
  <c r="I2" i="1" s="1"/>
  <c r="F2" i="1"/>
  <c r="K9" i="1" s="1" a="1"/>
  <c r="K11" i="1" s="1"/>
  <c r="K4" i="1" s="1"/>
  <c r="N2" i="1" l="1" a="1"/>
  <c r="L11" i="1"/>
  <c r="L4" i="1" s="1"/>
  <c r="K12" i="1"/>
  <c r="K5" i="1" s="1"/>
  <c r="K9" i="1"/>
  <c r="K2" i="1" s="1"/>
  <c r="L12" i="1"/>
  <c r="L5" i="1" s="1"/>
  <c r="K13" i="1"/>
  <c r="K6" i="1" s="1"/>
  <c r="K10" i="1"/>
  <c r="K3" i="1" s="1"/>
  <c r="F14" i="1" s="1"/>
  <c r="G14" i="1" s="1"/>
  <c r="L9" i="1"/>
  <c r="L2" i="1" s="1"/>
  <c r="L13" i="1"/>
  <c r="L6" i="1" s="1"/>
  <c r="L10" i="1"/>
  <c r="L3" i="1" s="1"/>
  <c r="O5" i="1" l="1"/>
  <c r="N2" i="1"/>
  <c r="N5" i="1"/>
  <c r="N4" i="1"/>
  <c r="O4" i="1"/>
  <c r="O3" i="1"/>
  <c r="N3" i="1"/>
  <c r="O6" i="1"/>
  <c r="O2" i="1"/>
  <c r="N6" i="1"/>
  <c r="B23" i="1" l="1"/>
  <c r="C23" i="1"/>
  <c r="B24" i="1"/>
  <c r="C24" i="1"/>
  <c r="B22" i="1"/>
  <c r="C22" i="1"/>
  <c r="B26" i="1"/>
  <c r="B27" i="1" l="1"/>
  <c r="C27" i="1"/>
  <c r="F17" i="1" s="1"/>
  <c r="G17" i="1" l="1"/>
  <c r="H17" i="1"/>
</calcChain>
</file>

<file path=xl/sharedStrings.xml><?xml version="1.0" encoding="utf-8"?>
<sst xmlns="http://schemas.openxmlformats.org/spreadsheetml/2006/main" count="36" uniqueCount="36">
  <si>
    <t>Číslo merania</t>
  </si>
  <si>
    <t>mz/kg</t>
  </si>
  <si>
    <t>y(0)/mm</t>
  </si>
  <si>
    <t>y'/mm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</si>
  <si>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</si>
  <si>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</si>
  <si>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</si>
  <si>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</si>
  <si>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</si>
  <si>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</si>
  <si>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</si>
  <si>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</si>
  <si>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</si>
  <si>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g</t>
  </si>
  <si>
    <t>metre</t>
  </si>
  <si>
    <t xml:space="preserve">Priemer drotu d </t>
  </si>
  <si>
    <t>Δy0 max</t>
  </si>
  <si>
    <t xml:space="preserve">Δdmax </t>
  </si>
  <si>
    <t>pi</t>
  </si>
  <si>
    <t xml:space="preserve">|∂E/∂b| </t>
  </si>
  <si>
    <t xml:space="preserve">∂E/∂d| </t>
  </si>
  <si>
    <t>deltabmax</t>
  </si>
  <si>
    <t>|∂E/∂y0|</t>
  </si>
  <si>
    <t>Emoje</t>
  </si>
  <si>
    <t>deltaE</t>
  </si>
  <si>
    <t>prispevky</t>
  </si>
  <si>
    <t>b</t>
  </si>
  <si>
    <t>y0</t>
  </si>
  <si>
    <t>d</t>
  </si>
  <si>
    <t>Fn</t>
  </si>
  <si>
    <t>delta y</t>
  </si>
  <si>
    <t>m</t>
  </si>
  <si>
    <t>Povodny linest</t>
  </si>
  <si>
    <t xml:space="preserve">hodnoty </t>
  </si>
  <si>
    <t>moodle</t>
  </si>
  <si>
    <t>Dlzka drotu y0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</si>
</sst>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  <charset val="238"/>
    </font>
    <font>
      <b/>
      <sz val="10"/>
      <name val="Arial"/>
      <family val="2"/>
      <charset val="238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 wrapText="1"/>
    </xf>
    <xf numFmtId="0" fontId="0" fillId="2" borderId="0" xfId="0" applyFill="1"/>
    <xf numFmtId="0" fontId="3" fillId="2" borderId="0" xfId="0" applyFont="1" applyFill="1" applyAlignment="1">
      <alignment wrapText="1"/>
    </xf>
    <xf numFmtId="0" fontId="4" fillId="2" borderId="0" xfId="0" applyFont="1" applyFill="1"/>
    <xf numFmtId="0" fontId="5" fillId="2" borderId="0" xfId="0" applyFont="1" applyFill="1"/>
    <xf numFmtId="0" fontId="1" fillId="2" borderId="0" xfId="0" applyFont="1" applyFill="1" applyAlignment="1">
      <alignment wrapText="1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sk-SK" sz="1400" b="0" i="0" baseline="0">
                <a:effectLst/>
              </a:rPr>
              <a:t>Závislosť sily od absolútneho predĺženia</a:t>
            </a:r>
            <a:endParaRPr lang="sk-SK" sz="1400">
              <a:effectLst/>
            </a:endParaRPr>
          </a:p>
        </c:rich>
      </c:tx>
      <c:layout>
        <c:manualLayout>
          <c:xMode val="edge"/>
          <c:yMode val="edge"/>
          <c:x val="0.21837292684751117"/>
          <c:y val="3.703706336633170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41243050580575652"/>
                  <c:y val="0.2388664701527100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l-GR" sz="900" b="0" i="0" u="none" strike="noStrike" baseline="0">
                        <a:effectLst/>
                      </a:rPr>
                      <a:t>Δ</a:t>
                    </a:r>
                    <a:r>
                      <a:rPr lang="en-US" baseline="0"/>
                      <a:t>y = 0,0366 Fn + 0,0079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sk-SK"/>
                </a:p>
              </c:txPr>
            </c:trendlineLbl>
          </c:trendline>
          <c:xVal>
            <c:numRef>
              <c:f>Sheet1!$F$2:$F$10</c:f>
              <c:numCache>
                <c:formatCode>General</c:formatCode>
                <c:ptCount val="9"/>
                <c:pt idx="0">
                  <c:v>2.5015500000000004</c:v>
                </c:pt>
                <c:pt idx="1">
                  <c:v>4.99329</c:v>
                </c:pt>
                <c:pt idx="2">
                  <c:v>7.5046500000000007</c:v>
                </c:pt>
                <c:pt idx="3">
                  <c:v>9.9669600000000003</c:v>
                </c:pt>
                <c:pt idx="4">
                  <c:v>12.47832</c:v>
                </c:pt>
                <c:pt idx="5">
                  <c:v>14.96025</c:v>
                </c:pt>
                <c:pt idx="6">
                  <c:v>17.471609999999998</c:v>
                </c:pt>
                <c:pt idx="7">
                  <c:v>19.649430000000002</c:v>
                </c:pt>
                <c:pt idx="8">
                  <c:v>22.160789999999999</c:v>
                </c:pt>
              </c:numCache>
            </c:numRef>
          </c:xVal>
          <c:yVal>
            <c:numRef>
              <c:f>Sheet1!$H$2:$H$10</c:f>
              <c:numCache>
                <c:formatCode>General</c:formatCode>
                <c:ptCount val="9"/>
                <c:pt idx="0">
                  <c:v>0.1</c:v>
                </c:pt>
                <c:pt idx="1">
                  <c:v>0.18</c:v>
                </c:pt>
                <c:pt idx="2">
                  <c:v>0.28999999999999998</c:v>
                </c:pt>
                <c:pt idx="3">
                  <c:v>0.38</c:v>
                </c:pt>
                <c:pt idx="4">
                  <c:v>0.45999999999999996</c:v>
                </c:pt>
                <c:pt idx="5">
                  <c:v>0.56000000000000005</c:v>
                </c:pt>
                <c:pt idx="6">
                  <c:v>0.65</c:v>
                </c:pt>
                <c:pt idx="7">
                  <c:v>0.72</c:v>
                </c:pt>
                <c:pt idx="8">
                  <c:v>0.82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27-8748-9140-000CB09549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414256"/>
        <c:axId val="620416416"/>
      </c:scatterChart>
      <c:valAx>
        <c:axId val="62041425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 sz="1000" b="0" i="0" baseline="0">
                    <a:effectLst/>
                  </a:rPr>
                  <a:t>Fn/N</a:t>
                </a:r>
                <a:endParaRPr lang="sk-SK" sz="4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620416416"/>
        <c:crosses val="autoZero"/>
        <c:crossBetween val="midCat"/>
      </c:valAx>
      <c:valAx>
        <c:axId val="6204164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 b="0"/>
                  <a:t> </a:t>
                </a:r>
                <a:r>
                  <a:rPr lang="el-GR" sz="1000" b="0" i="0" u="none" strike="noStrike" baseline="0">
                    <a:effectLst/>
                  </a:rPr>
                  <a:t>Δ</a:t>
                </a:r>
                <a:r>
                  <a:rPr lang="sk-SK" sz="1000" b="0" i="0" u="none" strike="noStrike" baseline="0">
                    <a:effectLst/>
                  </a:rPr>
                  <a:t>y/mm</a:t>
                </a:r>
                <a:endParaRPr lang="sk-SK" b="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6204142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259156</xdr:colOff>
      <xdr:row>18</xdr:row>
      <xdr:rowOff>37055</xdr:rowOff>
    </xdr:from>
    <xdr:to>
      <xdr:col>11</xdr:col>
      <xdr:colOff>456603</xdr:colOff>
      <xdr:row>35</xdr:row>
      <xdr:rowOff>5753</xdr:rowOff>
    </xdr:to>
    <xdr:graphicFrame macro="">
      <xdr:nvGraphicFramePr>
        <xdr:cNvPr id="6" name="Graf 5">
          <a:extLst>
            <a:ext uri="{FF2B5EF4-FFF2-40B4-BE49-F238E27FC236}">
              <a16:creationId xmlns:a16="http://schemas.microsoft.com/office/drawing/2014/main" id="{01FBCC0F-9B00-47BB-B1B1-B2BD636FB7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7"/>
  <sheetViews>
    <sheetView tabSelected="1" topLeftCell="B1" zoomScale="63" zoomScaleNormal="100" workbookViewId="0">
      <selection activeCell="F27" sqref="F27"/>
    </sheetView>
  </sheetViews>
  <sheetFormatPr baseColWidth="10" defaultColWidth="11.5" defaultRowHeight="13" x14ac:dyDescent="0.15"/>
  <cols>
    <col min="1" max="1" width="13.1640625" customWidth="1"/>
    <col min="2" max="2" width="12.5" bestFit="1" customWidth="1"/>
    <col min="3" max="3" width="12.33203125" bestFit="1" customWidth="1"/>
    <col min="4" max="4" width="12.5" bestFit="1" customWidth="1"/>
    <col min="6" max="9" width="11.6640625" bestFit="1" customWidth="1"/>
    <col min="11" max="12" width="11.6640625" bestFit="1" customWidth="1"/>
    <col min="14" max="15" width="12.33203125" bestFit="1" customWidth="1"/>
  </cols>
  <sheetData>
    <row r="1" spans="1:15" ht="14" x14ac:dyDescent="0.15">
      <c r="A1" s="2" t="s">
        <v>0</v>
      </c>
      <c r="B1" s="2" t="s">
        <v>1</v>
      </c>
      <c r="C1" s="2" t="s">
        <v>2</v>
      </c>
      <c r="D1" s="2" t="s">
        <v>3</v>
      </c>
      <c r="F1" s="2" t="s">
        <v>29</v>
      </c>
      <c r="H1" s="2" t="s">
        <v>30</v>
      </c>
      <c r="I1" s="6" t="s">
        <v>31</v>
      </c>
      <c r="K1" s="3" t="s">
        <v>33</v>
      </c>
      <c r="L1" s="3" t="s">
        <v>34</v>
      </c>
      <c r="N1" s="3" t="s">
        <v>14</v>
      </c>
      <c r="O1" s="3"/>
    </row>
    <row r="2" spans="1:15" ht="14" x14ac:dyDescent="0.15">
      <c r="A2" s="7" t="s">
        <v>4</v>
      </c>
      <c r="B2" s="1">
        <v>0.255</v>
      </c>
      <c r="C2" s="1">
        <v>0</v>
      </c>
      <c r="D2" s="1">
        <v>0.1</v>
      </c>
      <c r="F2">
        <f>B2*B14</f>
        <v>2.5015500000000004</v>
      </c>
      <c r="H2">
        <f t="shared" ref="H2:H10" si="0">D2-C2</f>
        <v>0.1</v>
      </c>
      <c r="I2">
        <f t="shared" ref="I2:I10" si="1">H2*10^-3</f>
        <v>1E-4</v>
      </c>
      <c r="K2">
        <f t="shared" ref="K2:L6" si="2">K9*10^3</f>
        <v>36.607485878511447</v>
      </c>
      <c r="L2">
        <f t="shared" si="2"/>
        <v>7.9361350899527228</v>
      </c>
      <c r="N2">
        <f t="array" ref="N2:O6">LINEST(I2:I10,F2:F10,1,1)</f>
        <v>3.6607485878511447E-5</v>
      </c>
      <c r="O2">
        <v>7.9361350899527332E-6</v>
      </c>
    </row>
    <row r="3" spans="1:15" ht="14" x14ac:dyDescent="0.15">
      <c r="A3" s="7" t="s">
        <v>5</v>
      </c>
      <c r="B3" s="1">
        <v>0.50900000000000001</v>
      </c>
      <c r="C3" s="1">
        <v>0.01</v>
      </c>
      <c r="D3" s="1">
        <v>0.19</v>
      </c>
      <c r="F3">
        <f>B3*B14</f>
        <v>4.99329</v>
      </c>
      <c r="H3">
        <f t="shared" si="0"/>
        <v>0.18</v>
      </c>
      <c r="I3">
        <f t="shared" si="1"/>
        <v>1.7999999999999998E-4</v>
      </c>
      <c r="K3">
        <f t="shared" si="2"/>
        <v>0.35617508790198116</v>
      </c>
      <c r="L3">
        <f t="shared" si="2"/>
        <v>4.964958335880004</v>
      </c>
      <c r="N3">
        <v>3.5617508790198169E-7</v>
      </c>
      <c r="O3">
        <v>4.9649583358800105E-6</v>
      </c>
    </row>
    <row r="4" spans="1:15" ht="14" x14ac:dyDescent="0.15">
      <c r="A4" s="7" t="s">
        <v>6</v>
      </c>
      <c r="B4" s="1">
        <v>0.76500000000000001</v>
      </c>
      <c r="C4" s="1">
        <v>0</v>
      </c>
      <c r="D4" s="1">
        <v>0.28999999999999998</v>
      </c>
      <c r="F4">
        <f>B4*B14</f>
        <v>7.5046500000000007</v>
      </c>
      <c r="H4">
        <f t="shared" si="0"/>
        <v>0.28999999999999998</v>
      </c>
      <c r="I4">
        <f t="shared" si="1"/>
        <v>2.9E-4</v>
      </c>
      <c r="K4">
        <f t="shared" si="2"/>
        <v>999.33778712133471</v>
      </c>
      <c r="L4">
        <f t="shared" si="2"/>
        <v>6.7844712929606832</v>
      </c>
      <c r="N4">
        <v>0.9993377871213347</v>
      </c>
      <c r="O4">
        <v>6.7844712929606925E-6</v>
      </c>
    </row>
    <row r="5" spans="1:15" ht="14" x14ac:dyDescent="0.15">
      <c r="A5" s="7" t="s">
        <v>7</v>
      </c>
      <c r="B5" s="1">
        <v>1.016</v>
      </c>
      <c r="C5" s="1">
        <v>0</v>
      </c>
      <c r="D5" s="1">
        <v>0.38</v>
      </c>
      <c r="F5">
        <f>B5*B14</f>
        <v>9.9669600000000003</v>
      </c>
      <c r="H5">
        <f t="shared" si="0"/>
        <v>0.38</v>
      </c>
      <c r="I5">
        <f t="shared" si="1"/>
        <v>3.8000000000000002E-4</v>
      </c>
      <c r="K5">
        <f t="shared" si="2"/>
        <v>10563618.943727417</v>
      </c>
      <c r="L5">
        <f t="shared" si="2"/>
        <v>7000</v>
      </c>
      <c r="N5">
        <v>10563.618943727388</v>
      </c>
      <c r="O5">
        <v>7</v>
      </c>
    </row>
    <row r="6" spans="1:15" ht="14" x14ac:dyDescent="0.15">
      <c r="A6" s="7" t="s">
        <v>8</v>
      </c>
      <c r="B6" s="1">
        <v>1.272</v>
      </c>
      <c r="C6" s="1">
        <v>0.01</v>
      </c>
      <c r="D6" s="1">
        <v>0.47</v>
      </c>
      <c r="F6">
        <f>B6*B14</f>
        <v>12.47832</v>
      </c>
      <c r="H6">
        <f t="shared" si="0"/>
        <v>0.45999999999999996</v>
      </c>
      <c r="I6">
        <f t="shared" si="1"/>
        <v>4.5999999999999996E-4</v>
      </c>
      <c r="K6">
        <f t="shared" si="2"/>
        <v>486.23335220048045</v>
      </c>
      <c r="L6">
        <f t="shared" si="2"/>
        <v>0.32220335507505321</v>
      </c>
      <c r="N6">
        <v>4.8623335220048049E-7</v>
      </c>
      <c r="O6">
        <v>3.2220335507505412E-10</v>
      </c>
    </row>
    <row r="7" spans="1:15" ht="14" x14ac:dyDescent="0.15">
      <c r="A7" s="7" t="s">
        <v>9</v>
      </c>
      <c r="B7" s="1">
        <v>1.5249999999999999</v>
      </c>
      <c r="C7" s="1">
        <v>0</v>
      </c>
      <c r="D7" s="1">
        <v>0.56000000000000005</v>
      </c>
      <c r="F7">
        <f>B7*B14</f>
        <v>14.96025</v>
      </c>
      <c r="H7">
        <f t="shared" si="0"/>
        <v>0.56000000000000005</v>
      </c>
      <c r="I7">
        <f t="shared" si="1"/>
        <v>5.6000000000000006E-4</v>
      </c>
    </row>
    <row r="8" spans="1:15" ht="14" x14ac:dyDescent="0.15">
      <c r="A8" s="7" t="s">
        <v>10</v>
      </c>
      <c r="B8" s="1">
        <v>1.7809999999999999</v>
      </c>
      <c r="C8" s="1">
        <v>0</v>
      </c>
      <c r="D8" s="1">
        <v>0.65</v>
      </c>
      <c r="F8">
        <f>B8*B14</f>
        <v>17.471609999999998</v>
      </c>
      <c r="H8">
        <f t="shared" si="0"/>
        <v>0.65</v>
      </c>
      <c r="I8">
        <f t="shared" si="1"/>
        <v>6.5000000000000008E-4</v>
      </c>
      <c r="K8" s="3" t="s">
        <v>32</v>
      </c>
      <c r="L8" s="3"/>
    </row>
    <row r="9" spans="1:15" ht="14" x14ac:dyDescent="0.15">
      <c r="A9" s="7" t="s">
        <v>11</v>
      </c>
      <c r="B9" s="1">
        <v>2.0030000000000001</v>
      </c>
      <c r="C9" s="1">
        <v>0.01</v>
      </c>
      <c r="D9" s="1">
        <v>0.73</v>
      </c>
      <c r="F9">
        <f>B9*B14</f>
        <v>19.649430000000002</v>
      </c>
      <c r="H9">
        <f t="shared" si="0"/>
        <v>0.72</v>
      </c>
      <c r="I9">
        <f t="shared" si="1"/>
        <v>7.1999999999999994E-4</v>
      </c>
      <c r="K9">
        <f t="array" ref="K9:L13">LINEST(H2:H10,F2:F10,1,1)</f>
        <v>3.6607485878511446E-2</v>
      </c>
      <c r="L9">
        <v>7.9361350899527228E-3</v>
      </c>
    </row>
    <row r="10" spans="1:15" ht="14" x14ac:dyDescent="0.15">
      <c r="A10" s="7" t="s">
        <v>12</v>
      </c>
      <c r="B10" s="1">
        <v>2.2589999999999999</v>
      </c>
      <c r="C10" s="1">
        <v>0.01</v>
      </c>
      <c r="D10" s="1">
        <v>0.83</v>
      </c>
      <c r="F10">
        <f>B10*B14</f>
        <v>22.160789999999999</v>
      </c>
      <c r="H10">
        <f t="shared" si="0"/>
        <v>0.82</v>
      </c>
      <c r="I10">
        <f t="shared" si="1"/>
        <v>8.1999999999999998E-4</v>
      </c>
      <c r="K10">
        <v>3.5617508790198118E-4</v>
      </c>
      <c r="L10">
        <v>4.9649583358800037E-3</v>
      </c>
    </row>
    <row r="11" spans="1:15" x14ac:dyDescent="0.15">
      <c r="K11">
        <v>0.9993377871213347</v>
      </c>
      <c r="L11">
        <v>6.7844712929606829E-3</v>
      </c>
    </row>
    <row r="12" spans="1:15" x14ac:dyDescent="0.15">
      <c r="K12">
        <v>10563.618943727417</v>
      </c>
      <c r="L12">
        <v>7</v>
      </c>
    </row>
    <row r="13" spans="1:15" x14ac:dyDescent="0.15">
      <c r="K13">
        <v>0.48623335220048047</v>
      </c>
      <c r="L13">
        <v>3.222033550750532E-4</v>
      </c>
    </row>
    <row r="14" spans="1:15" x14ac:dyDescent="0.15">
      <c r="A14" s="6" t="s">
        <v>13</v>
      </c>
      <c r="B14">
        <v>9.81</v>
      </c>
      <c r="E14" s="3" t="s">
        <v>21</v>
      </c>
      <c r="F14">
        <f>K3*TINV(0.05,7)</f>
        <v>0.84222025066621653</v>
      </c>
      <c r="G14">
        <f>F14*10^-6</f>
        <v>8.4222025066621644E-7</v>
      </c>
    </row>
    <row r="16" spans="1:15" ht="14" x14ac:dyDescent="0.15">
      <c r="A16" s="4" t="s">
        <v>35</v>
      </c>
      <c r="B16">
        <v>54</v>
      </c>
      <c r="C16">
        <v>0.54</v>
      </c>
      <c r="E16" s="3" t="s">
        <v>25</v>
      </c>
      <c r="F16" s="3" t="s">
        <v>26</v>
      </c>
      <c r="G16" s="3" t="s">
        <v>27</v>
      </c>
      <c r="H16" s="3" t="s">
        <v>28</v>
      </c>
    </row>
    <row r="17" spans="1:8" x14ac:dyDescent="0.15">
      <c r="A17" s="5" t="s">
        <v>15</v>
      </c>
      <c r="B17">
        <v>0.21</v>
      </c>
      <c r="C17">
        <f>B17*10^-3</f>
        <v>2.1000000000000001E-4</v>
      </c>
      <c r="F17">
        <f>((C22*G14)/C27)*100</f>
        <v>32.154037567354735</v>
      </c>
      <c r="G17">
        <f>((C24*C18)/C27)*100</f>
        <v>1.2940646785518168</v>
      </c>
      <c r="H17">
        <f>((C23*C19)/C27)*100</f>
        <v>66.551897754093432</v>
      </c>
    </row>
    <row r="18" spans="1:8" x14ac:dyDescent="0.15">
      <c r="A18" s="5" t="s">
        <v>16</v>
      </c>
      <c r="B18">
        <v>0.5</v>
      </c>
      <c r="C18">
        <f>B18*10^-3</f>
        <v>5.0000000000000001E-4</v>
      </c>
    </row>
    <row r="19" spans="1:8" x14ac:dyDescent="0.15">
      <c r="A19" s="5" t="s">
        <v>17</v>
      </c>
      <c r="B19">
        <v>5</v>
      </c>
      <c r="C19">
        <f>B19*10^-6</f>
        <v>4.9999999999999996E-6</v>
      </c>
    </row>
    <row r="20" spans="1:8" x14ac:dyDescent="0.15">
      <c r="A20" s="5" t="s">
        <v>18</v>
      </c>
      <c r="B20">
        <f>PI()</f>
        <v>3.1415926535897931</v>
      </c>
    </row>
    <row r="22" spans="1:8" x14ac:dyDescent="0.15">
      <c r="A22" s="3" t="s">
        <v>19</v>
      </c>
      <c r="B22">
        <f>(4*C16)/(B20*(N2^2)*(C17^2))*10^-15</f>
        <v>11.633904165123354</v>
      </c>
      <c r="C22">
        <f>(4*C16)/(B20*(N2^2)*(C17^2))</f>
        <v>1.1633904165123354E+16</v>
      </c>
    </row>
    <row r="23" spans="1:8" x14ac:dyDescent="0.15">
      <c r="A23" s="3" t="s">
        <v>20</v>
      </c>
      <c r="B23">
        <f>(8*C16)/(B20*N2*(C17)^3)*10^-15</f>
        <v>4.0560760232067494</v>
      </c>
      <c r="C23">
        <f>(8*C16)/(B20*N2*(C17)^3)</f>
        <v>4056076023206749</v>
      </c>
    </row>
    <row r="24" spans="1:8" x14ac:dyDescent="0.15">
      <c r="A24" s="3" t="s">
        <v>22</v>
      </c>
      <c r="B24">
        <f>(4)/(B20*N2*(C17^2))*10^-12</f>
        <v>0.78868144895686776</v>
      </c>
      <c r="C24">
        <f>(4)/(B20*N2*(C17^2))</f>
        <v>788681448956.8678</v>
      </c>
    </row>
    <row r="26" spans="1:8" x14ac:dyDescent="0.15">
      <c r="A26" s="3" t="s">
        <v>23</v>
      </c>
      <c r="B26">
        <f>(4*C16)/(B20*N2*C17^2)</f>
        <v>425887982436.70862</v>
      </c>
    </row>
    <row r="27" spans="1:8" x14ac:dyDescent="0.15">
      <c r="A27" s="3" t="s">
        <v>24</v>
      </c>
      <c r="B27">
        <f>(C22*G14+C23*C19+C24*C18)*10^-11</f>
        <v>0.3047303052268911</v>
      </c>
      <c r="C27">
        <f>(C22*G14+C23*C19+C24*C18)</f>
        <v>30473030522.689114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cp:lastPrinted>2023-03-25T17:25:58Z</cp:lastPrinted>
  <dcterms:created xsi:type="dcterms:W3CDTF">2023-03-24T11:06:06Z</dcterms:created>
  <dcterms:modified xsi:type="dcterms:W3CDTF">2023-03-25T17:27:52Z</dcterms:modified>
  <dc:language>sk-SK</dc:language>
</cp:coreProperties>
</file>