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labakyfyz/"/>
    </mc:Choice>
  </mc:AlternateContent>
  <xr:revisionPtr revIDLastSave="0" documentId="13_ncr:1_{620FF9F3-F44B-4145-9691-A9B625036241}" xr6:coauthVersionLast="47" xr6:coauthVersionMax="47" xr10:uidLastSave="{00000000-0000-0000-0000-000000000000}"/>
  <bookViews>
    <workbookView xWindow="14960" yWindow="500" windowWidth="13840" windowHeight="16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7" i="1" l="1"/>
  <c r="K27" i="1"/>
  <c r="L25" i="1"/>
  <c r="K25" i="1"/>
  <c r="L23" i="1"/>
  <c r="L24" i="1"/>
  <c r="K24" i="1"/>
  <c r="K23" i="1"/>
  <c r="F20" i="1"/>
  <c r="L22" i="1"/>
  <c r="K22" i="1"/>
  <c r="K20" i="1"/>
  <c r="K19" i="1"/>
  <c r="G10" i="1"/>
  <c r="G3" i="1"/>
  <c r="G26" i="1"/>
  <c r="G8" i="1"/>
  <c r="G20" i="1"/>
  <c r="F27" i="1" l="1"/>
  <c r="C27" i="1" s="1"/>
  <c r="C28" i="1" s="1"/>
  <c r="F26" i="1"/>
  <c r="C10" i="1"/>
  <c r="B27" i="1" s="1"/>
  <c r="B28" i="1" s="1"/>
  <c r="G16" i="1"/>
  <c r="B9" i="1"/>
  <c r="F15" i="1"/>
  <c r="F2" i="1"/>
  <c r="B30" i="1" l="1"/>
  <c r="F23" i="1"/>
  <c r="G21" i="1"/>
  <c r="F21" i="1"/>
  <c r="F22" i="1" s="1"/>
  <c r="B29" i="1"/>
  <c r="G23" i="1"/>
  <c r="C29" i="1"/>
  <c r="C30" i="1" l="1"/>
  <c r="G22" i="1"/>
</calcChain>
</file>

<file path=xl/sharedStrings.xml><?xml version="1.0" encoding="utf-8"?>
<sst xmlns="http://schemas.openxmlformats.org/spreadsheetml/2006/main" count="50" uniqueCount="44">
  <si>
    <t>Číslo merania</t>
  </si>
  <si>
    <t>τ/min</t>
  </si>
  <si>
    <t>t/°C</t>
  </si>
  <si>
    <t>1.</t>
  </si>
  <si>
    <t>2.</t>
  </si>
  <si>
    <t>3.</t>
  </si>
  <si>
    <t>Pociatocna teplota ti </t>
  </si>
  <si>
    <t>Tepelna kapacita kalorimetra C </t>
  </si>
  <si>
    <t>4.</t>
  </si>
  <si>
    <t xml:space="preserve">Cas ohrevu τ2 </t>
  </si>
  <si>
    <t>Specficka tepelna kapacita vody cp</t>
  </si>
  <si>
    <t>5.</t>
  </si>
  <si>
    <t>Prud Ief</t>
  </si>
  <si>
    <t>Konecna teplota tf</t>
  </si>
  <si>
    <t>Pociatocna teplota ti</t>
  </si>
  <si>
    <t>Hmotnost vody m2</t>
  </si>
  <si>
    <t xml:space="preserve">Cas ohrevu τ1 </t>
  </si>
  <si>
    <t xml:space="preserve">Hmotnost vody m1 </t>
  </si>
  <si>
    <t>Napatie Uef</t>
  </si>
  <si>
    <t>ΔIef max</t>
  </si>
  <si>
    <t>ΔUef max</t>
  </si>
  <si>
    <t>Δmv_max </t>
  </si>
  <si>
    <t>Δτmax </t>
  </si>
  <si>
    <t>Δtmax</t>
  </si>
  <si>
    <t>P1 ef</t>
  </si>
  <si>
    <t>|∂Pef/∂Uef|</t>
  </si>
  <si>
    <t>|∂Pkal/∂mv|</t>
  </si>
  <si>
    <t>P2 ef</t>
  </si>
  <si>
    <t xml:space="preserve">|∂Pkal/∂tf| </t>
  </si>
  <si>
    <t xml:space="preserve">|∂Pkal/∂ti| </t>
  </si>
  <si>
    <t>|∂Pkal/∂τe|</t>
  </si>
  <si>
    <t>Meranie</t>
  </si>
  <si>
    <t>∂Pef/∂Ief|</t>
  </si>
  <si>
    <t xml:space="preserve">P1 kal	</t>
  </si>
  <si>
    <t xml:space="preserve">P2 kal	</t>
  </si>
  <si>
    <t>ΔP/W</t>
  </si>
  <si>
    <t>P/W</t>
  </si>
  <si>
    <t>chyby:</t>
  </si>
  <si>
    <t>Uef</t>
  </si>
  <si>
    <t>Ief</t>
  </si>
  <si>
    <t>m</t>
  </si>
  <si>
    <t>tf</t>
  </si>
  <si>
    <t>ti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</si>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</sst>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B1" zoomScale="160" zoomScaleNormal="110" workbookViewId="0">
      <selection activeCell="L28" sqref="L28"/>
    </sheetView>
  </sheetViews>
  <sheetFormatPr baseColWidth="10" defaultColWidth="11.5" defaultRowHeight="13" x14ac:dyDescent="0.15"/>
  <cols>
    <col min="1" max="1" width="19" customWidth="1"/>
    <col min="4" max="4" width="17.1640625" customWidth="1"/>
    <col min="5" max="5" width="21.6640625" customWidth="1"/>
    <col min="7" max="7" width="11.6640625" customWidth="1"/>
    <col min="9" max="9" width="27.5" customWidth="1"/>
    <col min="10" max="10" width="12.33203125" customWidth="1"/>
  </cols>
  <sheetData>
    <row r="1" spans="1:10" ht="25" customHeight="1" x14ac:dyDescent="0.15">
      <c r="A1" s="5" t="s">
        <v>0</v>
      </c>
      <c r="B1" s="5" t="s">
        <v>1</v>
      </c>
      <c r="C1" s="5" t="s">
        <v>2</v>
      </c>
      <c r="E1" s="6" t="s">
        <v>6</v>
      </c>
      <c r="F1" s="3">
        <v>29.4</v>
      </c>
      <c r="I1" s="6" t="s">
        <v>7</v>
      </c>
      <c r="J1" s="3">
        <v>120</v>
      </c>
    </row>
    <row r="2" spans="1:10" ht="14" x14ac:dyDescent="0.15">
      <c r="A2" s="6" t="s">
        <v>3</v>
      </c>
      <c r="B2" s="2">
        <v>1</v>
      </c>
      <c r="C2" s="2">
        <v>22.6</v>
      </c>
      <c r="E2" s="7" t="s">
        <v>9</v>
      </c>
      <c r="F2" s="2">
        <f>10*60</f>
        <v>600</v>
      </c>
      <c r="I2" s="7" t="s">
        <v>10</v>
      </c>
      <c r="J2" s="3">
        <v>4186</v>
      </c>
    </row>
    <row r="3" spans="1:10" ht="14" x14ac:dyDescent="0.15">
      <c r="A3" s="6" t="s">
        <v>4</v>
      </c>
      <c r="B3" s="2">
        <v>2</v>
      </c>
      <c r="C3" s="2">
        <v>23.8</v>
      </c>
      <c r="E3" s="7" t="s">
        <v>12</v>
      </c>
      <c r="F3" s="3">
        <v>1400</v>
      </c>
      <c r="G3" s="3">
        <f>F3*10^-3</f>
        <v>1.4000000000000001</v>
      </c>
    </row>
    <row r="4" spans="1:10" ht="14" x14ac:dyDescent="0.15">
      <c r="A4" s="6" t="s">
        <v>5</v>
      </c>
      <c r="B4" s="2">
        <v>3</v>
      </c>
      <c r="C4" s="2">
        <v>25</v>
      </c>
      <c r="E4" s="6" t="s">
        <v>13</v>
      </c>
      <c r="F4" s="3">
        <v>39.6</v>
      </c>
    </row>
    <row r="5" spans="1:10" ht="14" x14ac:dyDescent="0.15">
      <c r="A5" s="6" t="s">
        <v>8</v>
      </c>
      <c r="B5" s="2">
        <v>4</v>
      </c>
      <c r="C5" s="2">
        <v>26.1</v>
      </c>
      <c r="E5" s="7" t="s">
        <v>15</v>
      </c>
      <c r="F5" s="3">
        <v>402</v>
      </c>
    </row>
    <row r="6" spans="1:10" ht="14" x14ac:dyDescent="0.15">
      <c r="A6" s="6" t="s">
        <v>11</v>
      </c>
      <c r="B6" s="2">
        <v>5</v>
      </c>
      <c r="C6" s="2">
        <v>27.6</v>
      </c>
      <c r="E6" s="7" t="s">
        <v>18</v>
      </c>
      <c r="F6" s="3">
        <v>23</v>
      </c>
    </row>
    <row r="8" spans="1:10" ht="14" x14ac:dyDescent="0.15">
      <c r="A8" s="6" t="s">
        <v>14</v>
      </c>
      <c r="B8" s="2">
        <v>21.5</v>
      </c>
      <c r="E8" s="6" t="s">
        <v>19</v>
      </c>
      <c r="F8" s="3">
        <v>37.5</v>
      </c>
      <c r="G8" s="3">
        <f>F8*10^-3</f>
        <v>3.7499999999999999E-2</v>
      </c>
    </row>
    <row r="9" spans="1:10" ht="14" x14ac:dyDescent="0.15">
      <c r="A9" s="7" t="s">
        <v>16</v>
      </c>
      <c r="B9" s="3">
        <f>5*60</f>
        <v>300</v>
      </c>
      <c r="E9" s="6" t="s">
        <v>20</v>
      </c>
      <c r="F9" s="3">
        <v>0.75</v>
      </c>
    </row>
    <row r="10" spans="1:10" ht="14" x14ac:dyDescent="0.15">
      <c r="A10" s="7" t="s">
        <v>12</v>
      </c>
      <c r="B10" s="3">
        <v>1400</v>
      </c>
      <c r="C10" s="4">
        <f>B10*10^-3</f>
        <v>1.4000000000000001</v>
      </c>
      <c r="E10" s="6" t="s">
        <v>21</v>
      </c>
      <c r="F10" s="3">
        <v>1</v>
      </c>
      <c r="G10" s="3">
        <f>F10*10^-3</f>
        <v>1E-3</v>
      </c>
    </row>
    <row r="11" spans="1:10" ht="14" x14ac:dyDescent="0.15">
      <c r="E11" s="6" t="s">
        <v>22</v>
      </c>
      <c r="F11" s="3">
        <v>0.1</v>
      </c>
    </row>
    <row r="12" spans="1:10" ht="14" x14ac:dyDescent="0.15">
      <c r="A12" s="5" t="s">
        <v>0</v>
      </c>
      <c r="B12" s="5" t="s">
        <v>1</v>
      </c>
      <c r="C12" s="5" t="s">
        <v>2</v>
      </c>
      <c r="E12" s="6" t="s">
        <v>23</v>
      </c>
      <c r="F12" s="3">
        <v>0.1</v>
      </c>
    </row>
    <row r="13" spans="1:10" x14ac:dyDescent="0.15">
      <c r="A13" s="6">
        <v>1</v>
      </c>
      <c r="B13" s="2">
        <v>1</v>
      </c>
      <c r="C13" s="2">
        <v>30.3</v>
      </c>
    </row>
    <row r="14" spans="1:10" x14ac:dyDescent="0.15">
      <c r="A14" s="6">
        <v>2</v>
      </c>
      <c r="B14" s="2">
        <v>2</v>
      </c>
      <c r="C14" s="2">
        <v>31.5</v>
      </c>
    </row>
    <row r="15" spans="1:10" x14ac:dyDescent="0.15">
      <c r="A15" s="6">
        <v>3</v>
      </c>
      <c r="B15" s="2">
        <v>3</v>
      </c>
      <c r="C15" s="2">
        <v>32.5</v>
      </c>
      <c r="E15" s="7" t="s">
        <v>13</v>
      </c>
      <c r="F15" s="3">
        <f>28</f>
        <v>28</v>
      </c>
    </row>
    <row r="16" spans="1:10" x14ac:dyDescent="0.15">
      <c r="A16" s="6">
        <v>4</v>
      </c>
      <c r="B16" s="2">
        <v>4</v>
      </c>
      <c r="C16" s="2">
        <v>33.5</v>
      </c>
      <c r="E16" s="7" t="s">
        <v>17</v>
      </c>
      <c r="F16" s="3">
        <v>402</v>
      </c>
      <c r="G16" s="3">
        <f>F16*10^-3</f>
        <v>0.40200000000000002</v>
      </c>
    </row>
    <row r="17" spans="1:12" x14ac:dyDescent="0.15">
      <c r="A17" s="6">
        <v>5</v>
      </c>
      <c r="B17" s="2">
        <v>5</v>
      </c>
      <c r="C17" s="2">
        <v>34.6</v>
      </c>
      <c r="E17" s="7" t="s">
        <v>18</v>
      </c>
      <c r="F17" s="3">
        <v>23</v>
      </c>
    </row>
    <row r="18" spans="1:12" x14ac:dyDescent="0.15">
      <c r="A18" s="6">
        <v>6</v>
      </c>
      <c r="B18" s="2">
        <v>6</v>
      </c>
      <c r="C18" s="2">
        <v>35.6</v>
      </c>
    </row>
    <row r="19" spans="1:12" x14ac:dyDescent="0.15">
      <c r="A19" s="6">
        <v>7</v>
      </c>
      <c r="B19" s="2">
        <v>7</v>
      </c>
      <c r="C19" s="2">
        <v>36.6</v>
      </c>
      <c r="E19" s="7" t="s">
        <v>31</v>
      </c>
      <c r="F19" s="7">
        <v>1</v>
      </c>
      <c r="G19" s="7">
        <v>2</v>
      </c>
      <c r="I19" t="s">
        <v>37</v>
      </c>
      <c r="J19" t="s">
        <v>38</v>
      </c>
      <c r="K19">
        <f>(G26*F9)/C27 *100</f>
        <v>54.901960784313729</v>
      </c>
    </row>
    <row r="20" spans="1:12" x14ac:dyDescent="0.15">
      <c r="A20" s="6">
        <v>8</v>
      </c>
      <c r="B20" s="2">
        <v>8</v>
      </c>
      <c r="C20" s="2">
        <v>37.700000000000003</v>
      </c>
      <c r="E20" s="7" t="s">
        <v>26</v>
      </c>
      <c r="F20" s="3">
        <f>(J2*(F15-B8))/B9</f>
        <v>90.696666666666673</v>
      </c>
      <c r="G20" s="3">
        <f>(J2*(F4-F1))/F2</f>
        <v>71.16200000000002</v>
      </c>
      <c r="J20" t="s">
        <v>39</v>
      </c>
      <c r="K20">
        <f>(F27*G8)/C27*100</f>
        <v>45.098039215686271</v>
      </c>
    </row>
    <row r="21" spans="1:12" x14ac:dyDescent="0.15">
      <c r="A21" s="6">
        <v>9</v>
      </c>
      <c r="B21" s="2">
        <v>9</v>
      </c>
      <c r="C21" s="2">
        <v>38.6</v>
      </c>
      <c r="E21" s="7" t="s">
        <v>28</v>
      </c>
      <c r="F21" s="3">
        <f>(J2*G16+J1)/B9</f>
        <v>6.0092400000000001</v>
      </c>
      <c r="G21" s="3">
        <f>(J2*G16+J1)/F2</f>
        <v>3.0046200000000001</v>
      </c>
    </row>
    <row r="22" spans="1:12" x14ac:dyDescent="0.15">
      <c r="A22" s="6">
        <v>10</v>
      </c>
      <c r="B22" s="2">
        <v>10</v>
      </c>
      <c r="C22" s="2">
        <v>39.6</v>
      </c>
      <c r="E22" s="7" t="s">
        <v>29</v>
      </c>
      <c r="F22" s="3">
        <f>-F21</f>
        <v>-6.0092400000000001</v>
      </c>
      <c r="G22" s="3">
        <f>-G21</f>
        <v>-3.0046200000000001</v>
      </c>
      <c r="J22" t="s">
        <v>40</v>
      </c>
      <c r="K22">
        <f>(F20*G10)/C29*100</f>
        <v>6.9469301362792697</v>
      </c>
      <c r="L22">
        <f>(G20*G10)/C30*100</f>
        <v>10.508364714131032</v>
      </c>
    </row>
    <row r="23" spans="1:12" ht="14" x14ac:dyDescent="0.15">
      <c r="E23" s="6" t="s">
        <v>30</v>
      </c>
      <c r="F23" s="3">
        <f>((J2*G16+J1)*(B8-F15))/B9^2</f>
        <v>-0.13020020000000002</v>
      </c>
      <c r="G23" s="3">
        <f>((J2*G16+J1)*(F1-F4))/F2^2</f>
        <v>-5.1078540000000013E-2</v>
      </c>
      <c r="J23" t="s">
        <v>41</v>
      </c>
      <c r="K23">
        <f>(F21*F12)/C29*100</f>
        <v>46.027899355509021</v>
      </c>
      <c r="L23">
        <f>(G21*F12)/C30*100</f>
        <v>44.368683830376284</v>
      </c>
    </row>
    <row r="24" spans="1:12" x14ac:dyDescent="0.15">
      <c r="J24" t="s">
        <v>42</v>
      </c>
      <c r="K24">
        <f>(F21*F12)/C29*100</f>
        <v>46.027899355509021</v>
      </c>
      <c r="L24">
        <f>(G21*F12)/C30*100</f>
        <v>44.368683830376284</v>
      </c>
    </row>
    <row r="25" spans="1:12" x14ac:dyDescent="0.15">
      <c r="A25" s="1"/>
      <c r="D25" s="1"/>
      <c r="J25" t="s">
        <v>43</v>
      </c>
      <c r="K25">
        <f>ABS((F23*F12)/C29*100)</f>
        <v>0.99727115270269551</v>
      </c>
      <c r="L25">
        <f>ABS((G23*F12)/C30*100)</f>
        <v>0.75426762511639711</v>
      </c>
    </row>
    <row r="26" spans="1:12" ht="14" x14ac:dyDescent="0.15">
      <c r="A26" s="7"/>
      <c r="B26" s="6" t="s">
        <v>36</v>
      </c>
      <c r="C26" s="7" t="s">
        <v>35</v>
      </c>
      <c r="E26" s="8" t="s">
        <v>25</v>
      </c>
      <c r="F26" s="3">
        <f>B10</f>
        <v>1400</v>
      </c>
      <c r="G26" s="3">
        <f>F26*10^-3</f>
        <v>1.4000000000000001</v>
      </c>
    </row>
    <row r="27" spans="1:12" ht="14" x14ac:dyDescent="0.15">
      <c r="A27" s="6" t="s">
        <v>24</v>
      </c>
      <c r="B27" s="3">
        <f>C10*F17</f>
        <v>32.200000000000003</v>
      </c>
      <c r="C27" s="3">
        <f>G26*F9+G8*F27</f>
        <v>1.9125000000000001</v>
      </c>
      <c r="E27" s="9" t="s">
        <v>32</v>
      </c>
      <c r="F27" s="3">
        <f>F17</f>
        <v>23</v>
      </c>
      <c r="G27" s="3"/>
      <c r="K27">
        <f>SUM(K22:K25)</f>
        <v>100</v>
      </c>
      <c r="L27">
        <f>SUM(L22:L25)</f>
        <v>100</v>
      </c>
    </row>
    <row r="28" spans="1:12" ht="14" x14ac:dyDescent="0.15">
      <c r="A28" s="6" t="s">
        <v>27</v>
      </c>
      <c r="B28" s="3">
        <f>B27</f>
        <v>32.200000000000003</v>
      </c>
      <c r="C28" s="3">
        <f>C27</f>
        <v>1.9125000000000001</v>
      </c>
    </row>
    <row r="29" spans="1:12" x14ac:dyDescent="0.15">
      <c r="A29" s="7" t="s">
        <v>33</v>
      </c>
      <c r="B29" s="3">
        <f>((G16*J2+J1)*(F15-B8))/B9</f>
        <v>39.060060000000007</v>
      </c>
      <c r="C29" s="3">
        <f>F20*G10+F12*F21+F21*F12+ABS(F23)*F11</f>
        <v>1.3055646866666666</v>
      </c>
    </row>
    <row r="30" spans="1:12" ht="14" x14ac:dyDescent="0.15">
      <c r="A30" s="6" t="s">
        <v>34</v>
      </c>
      <c r="B30" s="3">
        <f>((G16*J2+J1)*(F4-F1))/F2</f>
        <v>30.647124000000009</v>
      </c>
      <c r="C30" s="3">
        <f>G20*G10+F12*G21+G21*F12+ABS(G23)*F11</f>
        <v>0.67719385399999998</v>
      </c>
    </row>
    <row r="32" spans="1:1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2023-04-21T11:45:30Z</dcterms:created>
  <dcterms:modified xsi:type="dcterms:W3CDTF">2023-04-24T20:00:05Z</dcterms:modified>
  <dc:language>sk-SK</dc:language>
</cp:coreProperties>
</file>