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hlubik03/Documents/fyzikala labaky/"/>
    </mc:Choice>
  </mc:AlternateContent>
  <xr:revisionPtr revIDLastSave="0" documentId="8_{0B9A8D5B-34D6-E145-943F-54E8D130AAFA}" xr6:coauthVersionLast="47" xr6:coauthVersionMax="47" xr10:uidLastSave="{00000000-0000-0000-0000-000000000000}"/>
  <bookViews>
    <workbookView minimized="1" xWindow="0" yWindow="500" windowWidth="14480" windowHeight="16240" xr2:uid="{00000000-000D-0000-FFFF-FFFF0000000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I10" i="1"/>
  <c r="I12" i="1"/>
  <c r="J4" i="1" l="1"/>
  <c r="J5" i="1"/>
  <c r="J6" i="1"/>
  <c r="J7" i="1"/>
  <c r="J8" i="1"/>
  <c r="J3" i="1"/>
  <c r="G4" i="1"/>
  <c r="I4" i="1" s="1"/>
  <c r="G5" i="1"/>
  <c r="I5" i="1" s="1"/>
  <c r="K5" i="1" s="1"/>
  <c r="G6" i="1"/>
  <c r="I6" i="1" s="1"/>
  <c r="K6" i="1" s="1"/>
  <c r="G7" i="1"/>
  <c r="I7" i="1" s="1"/>
  <c r="K7" i="1" s="1"/>
  <c r="G8" i="1"/>
  <c r="I8" i="1" s="1"/>
  <c r="K8" i="1" s="1"/>
  <c r="G3" i="1"/>
  <c r="I3" i="1" s="1"/>
  <c r="K3" i="1" s="1"/>
  <c r="K4" i="1" l="1"/>
  <c r="M4" i="1" s="1" a="1"/>
  <c r="M4" i="1" l="1"/>
  <c r="G12" i="1" s="1"/>
  <c r="N6" i="1"/>
  <c r="M8" i="1"/>
  <c r="N4" i="1"/>
  <c r="N5" i="1"/>
  <c r="N7" i="1"/>
  <c r="N8" i="1"/>
  <c r="M6" i="1"/>
  <c r="M5" i="1"/>
  <c r="F12" i="1" s="1"/>
  <c r="M7" i="1"/>
</calcChain>
</file>

<file path=xl/sharedStrings.xml><?xml version="1.0" encoding="utf-8"?>
<sst xmlns="http://schemas.openxmlformats.org/spreadsheetml/2006/main" count="25" uniqueCount="23">
  <si>
    <t>č. m.</t>
  </si>
  <si>
    <r>
      <t>T</t>
    </r>
    <r>
      <rPr>
        <sz val="11"/>
        <color rgb="FF000000"/>
        <rFont val="Calibri"/>
        <family val="2"/>
        <charset val="238"/>
        <scheme val="minor"/>
      </rPr>
      <t>/K</t>
    </r>
  </si>
  <si>
    <r>
      <t>t</t>
    </r>
    <r>
      <rPr>
        <sz val="11"/>
        <color rgb="FF000000"/>
        <rFont val="Calibri"/>
        <family val="2"/>
        <charset val="238"/>
        <scheme val="minor"/>
      </rPr>
      <t>1/s</t>
    </r>
  </si>
  <si>
    <r>
      <t>t</t>
    </r>
    <r>
      <rPr>
        <sz val="11"/>
        <color rgb="FF000000"/>
        <rFont val="Calibri"/>
        <family val="2"/>
        <charset val="238"/>
        <scheme val="minor"/>
      </rPr>
      <t>2/s</t>
    </r>
  </si>
  <si>
    <r>
      <t>t</t>
    </r>
    <r>
      <rPr>
        <sz val="11"/>
        <color rgb="FF000000"/>
        <rFont val="Calibri"/>
        <family val="2"/>
        <charset val="238"/>
        <scheme val="minor"/>
      </rPr>
      <t>3/s</t>
    </r>
  </si>
  <si>
    <r>
      <t>t</t>
    </r>
    <r>
      <rPr>
        <sz val="11"/>
        <color rgb="FF000000"/>
        <rFont val="Calibri"/>
        <family val="2"/>
        <charset val="238"/>
        <scheme val="minor"/>
      </rPr>
      <t>/s</t>
    </r>
  </si>
  <si>
    <r>
      <t>T</t>
    </r>
    <r>
      <rPr>
        <sz val="11"/>
        <color rgb="FF000000"/>
        <rFont val="Symbol"/>
        <family val="1"/>
        <charset val="2"/>
      </rPr>
      <t>-</t>
    </r>
    <r>
      <rPr>
        <sz val="11"/>
        <color rgb="FF000000"/>
        <rFont val="Calibri"/>
        <family val="2"/>
        <charset val="238"/>
        <scheme val="minor"/>
      </rPr>
      <t>1/K</t>
    </r>
    <r>
      <rPr>
        <sz val="11"/>
        <color rgb="FF000000"/>
        <rFont val="Symbol"/>
        <family val="1"/>
        <charset val="2"/>
      </rPr>
      <t>-</t>
    </r>
    <r>
      <rPr>
        <sz val="11"/>
        <color rgb="FF000000"/>
        <rFont val="Calibri"/>
        <family val="2"/>
        <charset val="238"/>
        <scheme val="minor"/>
      </rPr>
      <t>1</t>
    </r>
  </si>
  <si>
    <r>
      <t>-</t>
    </r>
    <r>
      <rPr>
        <sz val="11"/>
        <color rgb="FF000000"/>
        <rFont val="Calibri"/>
        <family val="2"/>
        <charset val="238"/>
        <scheme val="minor"/>
      </rPr>
      <t>ln(</t>
    </r>
    <r>
      <rPr>
        <i/>
        <sz val="11"/>
        <color rgb="FF000000"/>
        <rFont val="Symbol"/>
        <family val="1"/>
        <charset val="2"/>
      </rPr>
      <t>h</t>
    </r>
    <r>
      <rPr>
        <sz val="11"/>
        <color rgb="FF000000"/>
        <rFont val="Calibri"/>
        <family val="2"/>
        <charset val="238"/>
        <scheme val="minor"/>
      </rPr>
      <t>/Pa s)</t>
    </r>
  </si>
  <si>
    <t>MNŠ</t>
  </si>
  <si>
    <t>Údaje o guľôčke</t>
  </si>
  <si>
    <r>
      <t>K</t>
    </r>
    <r>
      <rPr>
        <sz val="11"/>
        <color rgb="FF000000"/>
        <rFont val="Calibri"/>
        <family val="2"/>
        <charset val="238"/>
        <scheme val="minor"/>
      </rPr>
      <t>/m2 s</t>
    </r>
    <r>
      <rPr>
        <sz val="11"/>
        <color rgb="FF000000"/>
        <rFont val="Symbol"/>
        <family val="1"/>
        <charset val="2"/>
      </rPr>
      <t>-</t>
    </r>
    <r>
      <rPr>
        <sz val="11"/>
        <color rgb="FF000000"/>
        <rFont val="Calibri"/>
        <family val="2"/>
        <charset val="238"/>
        <scheme val="minor"/>
      </rPr>
      <t>2</t>
    </r>
  </si>
  <si>
    <r>
      <t>r</t>
    </r>
    <r>
      <rPr>
        <sz val="11"/>
        <color rgb="FF000000"/>
        <rFont val="Calibri"/>
        <family val="2"/>
        <charset val="238"/>
        <scheme val="minor"/>
      </rPr>
      <t>s/kg m</t>
    </r>
    <r>
      <rPr>
        <sz val="11"/>
        <color rgb="FF000000"/>
        <rFont val="Symbol"/>
        <family val="1"/>
        <charset val="2"/>
      </rPr>
      <t>-</t>
    </r>
    <r>
      <rPr>
        <sz val="11"/>
        <color rgb="FF000000"/>
        <rFont val="Calibri"/>
        <family val="2"/>
        <charset val="238"/>
        <scheme val="minor"/>
      </rPr>
      <t>3</t>
    </r>
  </si>
  <si>
    <r>
      <rPr>
        <sz val="11"/>
        <color rgb="FF000000"/>
        <rFont val="Calibri"/>
        <family val="2"/>
        <charset val="238"/>
      </rPr>
      <t>ρ</t>
    </r>
    <r>
      <rPr>
        <sz val="11"/>
        <color rgb="FF000000"/>
        <rFont val="Calibri"/>
        <family val="2"/>
        <charset val="238"/>
        <scheme val="minor"/>
      </rPr>
      <t>/kg m</t>
    </r>
    <r>
      <rPr>
        <sz val="11"/>
        <color rgb="FF000000"/>
        <rFont val="Symbol"/>
        <family val="1"/>
        <charset val="2"/>
      </rPr>
      <t>-</t>
    </r>
    <r>
      <rPr>
        <sz val="11"/>
        <color rgb="FF000000"/>
        <rFont val="Calibri"/>
        <family val="2"/>
        <charset val="238"/>
        <scheme val="minor"/>
      </rPr>
      <t>3</t>
    </r>
  </si>
  <si>
    <r>
      <t>η</t>
    </r>
    <r>
      <rPr>
        <sz val="11"/>
        <color rgb="FF000000"/>
        <rFont val="Calibri"/>
        <family val="2"/>
        <charset val="238"/>
        <scheme val="minor"/>
      </rPr>
      <t>/Pa s</t>
    </r>
  </si>
  <si>
    <t>b</t>
  </si>
  <si>
    <t>a</t>
  </si>
  <si>
    <t>sb</t>
  </si>
  <si>
    <t>sa</t>
  </si>
  <si>
    <t>Δa max</t>
  </si>
  <si>
    <t>Δb max</t>
  </si>
  <si>
    <t>E vis</t>
  </si>
  <si>
    <t>lnA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</si>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</sst>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i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i/>
      <sz val="11"/>
      <color rgb="FF000000"/>
      <name val="Symbol"/>
      <family val="1"/>
      <charset val="2"/>
    </font>
    <font>
      <sz val="11"/>
      <color rgb="FF000000"/>
      <name val="Symbol"/>
      <family val="1"/>
      <charset val="2"/>
    </font>
    <font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rgb="FFD9E2F3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0" fillId="3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3" borderId="7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2" borderId="10" xfId="0" applyFill="1" applyBorder="1" applyAlignment="1">
      <alignment horizontal="center" wrapText="1"/>
    </xf>
    <xf numFmtId="0" fontId="0" fillId="3" borderId="6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2" fillId="0" borderId="13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0" fillId="0" borderId="6" xfId="0" applyBorder="1" applyAlignment="1">
      <alignment wrapText="1"/>
    </xf>
    <xf numFmtId="0" fontId="4" fillId="0" borderId="10" xfId="0" applyFont="1" applyBorder="1" applyAlignment="1">
      <alignment wrapText="1"/>
    </xf>
    <xf numFmtId="0" fontId="0" fillId="3" borderId="16" xfId="0" applyFill="1" applyBorder="1" applyAlignment="1">
      <alignment wrapText="1"/>
    </xf>
    <xf numFmtId="0" fontId="2" fillId="0" borderId="17" xfId="0" applyFont="1" applyBorder="1" applyAlignment="1">
      <alignment wrapText="1"/>
    </xf>
    <xf numFmtId="11" fontId="0" fillId="3" borderId="18" xfId="0" applyNumberFormat="1" applyFill="1" applyBorder="1" applyAlignment="1">
      <alignment wrapText="1"/>
    </xf>
    <xf numFmtId="0" fontId="1" fillId="0" borderId="15" xfId="0" applyFont="1" applyBorder="1" applyAlignment="1">
      <alignment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4" xfId="0" applyBorder="1"/>
    <xf numFmtId="0" fontId="0" fillId="0" borderId="25" xfId="0" applyBorder="1"/>
    <xf numFmtId="0" fontId="0" fillId="0" borderId="21" xfId="0" applyBorder="1" applyAlignment="1">
      <alignment horizontal="right" wrapText="1"/>
    </xf>
    <xf numFmtId="0" fontId="0" fillId="0" borderId="26" xfId="0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Závislosť</a:t>
            </a:r>
            <a:r>
              <a:rPr lang="sk-SK" baseline="0"/>
              <a:t> dynamickej viskozity od funkcie teploty</a:t>
            </a:r>
            <a:endParaRPr lang="sk-S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Hárok1!$I$2</c:f>
              <c:strCache>
                <c:ptCount val="1"/>
                <c:pt idx="0">
                  <c:v>η/Pa 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466097538629025"/>
                  <c:y val="2.67432616596002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k-SK"/>
                </a:p>
              </c:txPr>
            </c:trendlineLbl>
          </c:trendline>
          <c:xVal>
            <c:numRef>
              <c:f>Hárok1!$C$3:$C$8</c:f>
              <c:numCache>
                <c:formatCode>General</c:formatCode>
                <c:ptCount val="6"/>
                <c:pt idx="0">
                  <c:v>297.35000000000002</c:v>
                </c:pt>
                <c:pt idx="1">
                  <c:v>300.85000000000002</c:v>
                </c:pt>
                <c:pt idx="2">
                  <c:v>304.14999999999998</c:v>
                </c:pt>
                <c:pt idx="3">
                  <c:v>307.25</c:v>
                </c:pt>
                <c:pt idx="4">
                  <c:v>311.05</c:v>
                </c:pt>
                <c:pt idx="5">
                  <c:v>313.75</c:v>
                </c:pt>
              </c:numCache>
            </c:numRef>
          </c:xVal>
          <c:yVal>
            <c:numRef>
              <c:f>Hárok1!$I$3:$I$8</c:f>
              <c:numCache>
                <c:formatCode>General</c:formatCode>
                <c:ptCount val="6"/>
                <c:pt idx="0">
                  <c:v>1.73952128E-2</c:v>
                </c:pt>
                <c:pt idx="1">
                  <c:v>1.5063245866666667E-2</c:v>
                </c:pt>
                <c:pt idx="2">
                  <c:v>1.3287602000000001E-2</c:v>
                </c:pt>
                <c:pt idx="3">
                  <c:v>1.1790878133333332E-2</c:v>
                </c:pt>
                <c:pt idx="4">
                  <c:v>1.0289456666666665E-2</c:v>
                </c:pt>
                <c:pt idx="5">
                  <c:v>9.3223872000000006E-3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66-4D89-85D0-FABC5EE90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63572784"/>
        <c:axId val="-1763583120"/>
      </c:scatterChart>
      <c:valAx>
        <c:axId val="-176357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T/K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-1763583120"/>
        <c:crosses val="autoZero"/>
        <c:crossBetween val="midCat"/>
      </c:valAx>
      <c:valAx>
        <c:axId val="-176358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η</a:t>
                </a:r>
                <a:r>
                  <a:rPr lang="sk-SK"/>
                  <a:t>/Pa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-1763572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Závislosť</a:t>
            </a:r>
            <a:r>
              <a:rPr lang="sk-SK" baseline="0"/>
              <a:t> obrátenej hodnoty dynamickej viskozity od obrátenej hodnoty teploty </a:t>
            </a:r>
            <a:endParaRPr lang="sk-S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flat">
              <a:solidFill>
                <a:schemeClr val="accent1"/>
              </a:solidFill>
              <a:miter lim="800000"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miter lim="800000"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298731408573929"/>
                  <c:y val="-8.693857512415265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k-SK"/>
                </a:p>
              </c:txPr>
            </c:trendlineLbl>
          </c:trendline>
          <c:xVal>
            <c:numRef>
              <c:f>Hárok1!$J$3:$J$8</c:f>
              <c:numCache>
                <c:formatCode>General</c:formatCode>
                <c:ptCount val="6"/>
                <c:pt idx="0">
                  <c:v>3.3630401883302501E-3</c:v>
                </c:pt>
                <c:pt idx="1">
                  <c:v>3.3239155725444569E-3</c:v>
                </c:pt>
                <c:pt idx="2">
                  <c:v>3.287851389117212E-3</c:v>
                </c:pt>
                <c:pt idx="3">
                  <c:v>3.2546786004882017E-3</c:v>
                </c:pt>
                <c:pt idx="4">
                  <c:v>3.2149172158816909E-3</c:v>
                </c:pt>
                <c:pt idx="5">
                  <c:v>3.1872509960159364E-3</c:v>
                </c:pt>
              </c:numCache>
            </c:numRef>
          </c:xVal>
          <c:yVal>
            <c:numRef>
              <c:f>Hárok1!$K$3:$K$8</c:f>
              <c:numCache>
                <c:formatCode>General</c:formatCode>
                <c:ptCount val="6"/>
                <c:pt idx="0">
                  <c:v>4.0515602370526569</c:v>
                </c:pt>
                <c:pt idx="1">
                  <c:v>4.1954975508382963</c:v>
                </c:pt>
                <c:pt idx="2">
                  <c:v>4.3209238589559513</c:v>
                </c:pt>
                <c:pt idx="3">
                  <c:v>4.440429086007688</c:v>
                </c:pt>
                <c:pt idx="4">
                  <c:v>4.5766355326034676</c:v>
                </c:pt>
                <c:pt idx="5">
                  <c:v>4.6753365457431491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08-4BF9-A748-74D3A1596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63581488"/>
        <c:axId val="-1763569520"/>
      </c:scatterChart>
      <c:valAx>
        <c:axId val="-176358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T-1/K-1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-1763569520"/>
        <c:crosses val="autoZero"/>
        <c:crossBetween val="midCat"/>
      </c:valAx>
      <c:valAx>
        <c:axId val="-176356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-ln(</a:t>
                </a:r>
                <a:r>
                  <a:rPr lang="el-GR"/>
                  <a:t>η</a:t>
                </a:r>
                <a:r>
                  <a:rPr lang="sk-SK"/>
                  <a:t>/Pa 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-1763581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130175</xdr:colOff>
      <xdr:row>12</xdr:row>
      <xdr:rowOff>44450</xdr:rowOff>
    </xdr:from>
    <xdr:to>
      <xdr:col>10</xdr:col>
      <xdr:colOff>158750</xdr:colOff>
      <xdr:row>26</xdr:row>
      <xdr:rowOff>101600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209550</xdr:colOff>
      <xdr:row>9</xdr:row>
      <xdr:rowOff>66675</xdr:rowOff>
    </xdr:from>
    <xdr:to>
      <xdr:col>17</xdr:col>
      <xdr:colOff>355600</xdr:colOff>
      <xdr:row>23</xdr:row>
      <xdr:rowOff>111125</xdr:rowOff>
    </xdr:to>
    <xdr:graphicFrame macro="">
      <xdr:nvGraphicFramePr>
        <xdr:cNvPr id="9" name="Graf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3"/>
  <sheetViews>
    <sheetView tabSelected="1" topLeftCell="D1" zoomScale="136" workbookViewId="0">
      <selection activeCell="E12" sqref="E12"/>
    </sheetView>
  </sheetViews>
  <sheetFormatPr baseColWidth="10" defaultColWidth="8.83203125" defaultRowHeight="15" x14ac:dyDescent="0.2"/>
  <cols>
    <col min="2" max="2" width="11.33203125" customWidth="1"/>
    <col min="3" max="3" width="13" customWidth="1"/>
    <col min="4" max="6" width="9" bestFit="1" customWidth="1"/>
    <col min="7" max="7" width="11.6640625" bestFit="1" customWidth="1"/>
    <col min="8" max="8" width="9" bestFit="1" customWidth="1"/>
    <col min="9" max="9" width="12" bestFit="1" customWidth="1"/>
    <col min="10" max="10" width="11.6640625" bestFit="1" customWidth="1"/>
    <col min="11" max="11" width="11" customWidth="1"/>
    <col min="13" max="14" width="9" bestFit="1" customWidth="1"/>
  </cols>
  <sheetData>
    <row r="1" spans="2:15" ht="16" thickBot="1" x14ac:dyDescent="0.25"/>
    <row r="2" spans="2:15" ht="17" thickBot="1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12</v>
      </c>
      <c r="I2" s="7" t="s">
        <v>13</v>
      </c>
      <c r="J2" s="21" t="s">
        <v>6</v>
      </c>
      <c r="K2" s="22" t="s">
        <v>7</v>
      </c>
      <c r="L2" s="10"/>
      <c r="M2" s="10" t="s">
        <v>8</v>
      </c>
      <c r="N2" s="10"/>
    </row>
    <row r="3" spans="2:15" ht="17" thickBot="1" x14ac:dyDescent="0.25">
      <c r="B3" s="4">
        <v>1</v>
      </c>
      <c r="C3" s="5">
        <v>297.35000000000002</v>
      </c>
      <c r="D3" s="5">
        <v>186</v>
      </c>
      <c r="E3" s="5">
        <v>182</v>
      </c>
      <c r="F3" s="5">
        <v>184</v>
      </c>
      <c r="G3" s="6">
        <f>(D3+E3+F3)/3</f>
        <v>184</v>
      </c>
      <c r="H3" s="6">
        <v>1112</v>
      </c>
      <c r="I3" s="6">
        <f>$C12*($C13-H3)*G3</f>
        <v>1.73952128E-2</v>
      </c>
      <c r="J3" s="6">
        <f>1/C3</f>
        <v>3.3630401883302501E-3</v>
      </c>
      <c r="K3" s="19">
        <f>-LN(I3)</f>
        <v>4.0515602370526569</v>
      </c>
      <c r="L3" s="20"/>
      <c r="M3" s="23" t="s">
        <v>15</v>
      </c>
      <c r="N3" s="33" t="s">
        <v>14</v>
      </c>
    </row>
    <row r="4" spans="2:15" ht="17" thickBot="1" x14ac:dyDescent="0.25">
      <c r="B4" s="4">
        <v>2</v>
      </c>
      <c r="C4" s="5">
        <v>300.85000000000002</v>
      </c>
      <c r="D4" s="5">
        <v>158</v>
      </c>
      <c r="E4" s="5">
        <v>160</v>
      </c>
      <c r="F4" s="5">
        <v>160</v>
      </c>
      <c r="G4" s="6">
        <f t="shared" ref="G4:G8" si="0">(D4+E4+F4)/3</f>
        <v>159.33333333333334</v>
      </c>
      <c r="H4" s="6">
        <v>1112</v>
      </c>
      <c r="I4" s="6">
        <f>$C12*($C13-H4)*G4</f>
        <v>1.5063245866666667E-2</v>
      </c>
      <c r="J4" s="6">
        <f t="shared" ref="J4:J8" si="1">1/C4</f>
        <v>3.3239155725444569E-3</v>
      </c>
      <c r="K4" s="18">
        <f t="shared" ref="K4:K8" si="2">-LN(I4)</f>
        <v>4.1954975508382963</v>
      </c>
      <c r="L4" s="37" t="s">
        <v>14</v>
      </c>
      <c r="M4" s="29">
        <f t="array" ref="M4:N8">LINEST(K3:K8,J3:J8,1,1)</f>
        <v>-3536.5510660532118</v>
      </c>
      <c r="N4" s="30">
        <v>15.948121593372665</v>
      </c>
      <c r="O4" t="s">
        <v>15</v>
      </c>
    </row>
    <row r="5" spans="2:15" ht="17" thickBot="1" x14ac:dyDescent="0.25">
      <c r="B5" s="4">
        <v>3</v>
      </c>
      <c r="C5" s="5">
        <v>304.14999999999998</v>
      </c>
      <c r="D5" s="5">
        <v>140</v>
      </c>
      <c r="E5" s="5">
        <v>141</v>
      </c>
      <c r="F5" s="5">
        <v>140</v>
      </c>
      <c r="G5" s="6">
        <f t="shared" si="0"/>
        <v>140.33333333333334</v>
      </c>
      <c r="H5" s="6">
        <v>1110</v>
      </c>
      <c r="I5" s="6">
        <f>$C12*($C13-H5)*G5</f>
        <v>1.3287602000000001E-2</v>
      </c>
      <c r="J5" s="6">
        <f t="shared" si="1"/>
        <v>3.287851389117212E-3</v>
      </c>
      <c r="K5" s="18">
        <f t="shared" si="2"/>
        <v>4.3209238589559513</v>
      </c>
      <c r="L5" s="37" t="s">
        <v>16</v>
      </c>
      <c r="M5" s="31">
        <v>17.448017534798741</v>
      </c>
      <c r="N5" s="32">
        <v>5.7098671908855411E-2</v>
      </c>
      <c r="O5" t="s">
        <v>17</v>
      </c>
    </row>
    <row r="6" spans="2:15" ht="16" thickBot="1" x14ac:dyDescent="0.25">
      <c r="B6" s="4">
        <v>4</v>
      </c>
      <c r="C6" s="5">
        <v>307.25</v>
      </c>
      <c r="D6" s="5">
        <v>125</v>
      </c>
      <c r="E6" s="5">
        <v>124</v>
      </c>
      <c r="F6" s="5">
        <v>124</v>
      </c>
      <c r="G6" s="6">
        <f t="shared" si="0"/>
        <v>124.33333333333333</v>
      </c>
      <c r="H6" s="6">
        <v>1108</v>
      </c>
      <c r="I6" s="6">
        <f>$C12*($C13-H6)*G6</f>
        <v>1.1790878133333332E-2</v>
      </c>
      <c r="J6" s="6">
        <f t="shared" si="1"/>
        <v>3.2546786004882017E-3</v>
      </c>
      <c r="K6" s="18">
        <f t="shared" si="2"/>
        <v>4.440429086007688</v>
      </c>
      <c r="L6" s="34"/>
      <c r="M6" s="31">
        <v>0.99990264684727426</v>
      </c>
      <c r="N6" s="32">
        <v>2.5865270957014636E-3</v>
      </c>
    </row>
    <row r="7" spans="2:15" ht="16" thickBot="1" x14ac:dyDescent="0.25">
      <c r="B7" s="4">
        <v>5</v>
      </c>
      <c r="C7" s="8">
        <v>311.05</v>
      </c>
      <c r="D7" s="8">
        <v>108</v>
      </c>
      <c r="E7" s="8">
        <v>109</v>
      </c>
      <c r="F7" s="8">
        <v>108</v>
      </c>
      <c r="G7" s="6">
        <f t="shared" si="0"/>
        <v>108.33333333333333</v>
      </c>
      <c r="H7" s="9">
        <v>1106</v>
      </c>
      <c r="I7" s="6">
        <f>$C12*($C13-H7)*G7</f>
        <v>1.0289456666666665E-2</v>
      </c>
      <c r="J7" s="6">
        <f t="shared" si="1"/>
        <v>3.2149172158816909E-3</v>
      </c>
      <c r="K7" s="18">
        <f t="shared" si="2"/>
        <v>4.5766355326034676</v>
      </c>
      <c r="L7" s="34"/>
      <c r="M7" s="31">
        <v>41083.524009344903</v>
      </c>
      <c r="N7" s="32">
        <v>4</v>
      </c>
    </row>
    <row r="8" spans="2:15" ht="16" thickBot="1" x14ac:dyDescent="0.25">
      <c r="B8" s="16">
        <v>6</v>
      </c>
      <c r="C8" s="17">
        <v>313.75</v>
      </c>
      <c r="D8" s="12">
        <v>98</v>
      </c>
      <c r="E8" s="13">
        <v>98</v>
      </c>
      <c r="F8" s="13">
        <v>98</v>
      </c>
      <c r="G8" s="6">
        <f t="shared" si="0"/>
        <v>98</v>
      </c>
      <c r="H8" s="14">
        <v>1104</v>
      </c>
      <c r="I8" s="6">
        <f>$C12*($C13-H8)*G8</f>
        <v>9.3223872000000006E-3</v>
      </c>
      <c r="J8" s="6">
        <f t="shared" si="1"/>
        <v>3.1872509960159364E-3</v>
      </c>
      <c r="K8" s="18">
        <f t="shared" si="2"/>
        <v>4.6753365457431491</v>
      </c>
      <c r="L8" s="34"/>
      <c r="M8" s="35">
        <v>0.27485380493597095</v>
      </c>
      <c r="N8" s="36">
        <v>2.6760489667191392E-5</v>
      </c>
    </row>
    <row r="9" spans="2:15" x14ac:dyDescent="0.2">
      <c r="C9" s="11"/>
      <c r="D9" s="10"/>
      <c r="E9" s="10"/>
      <c r="G9" s="10"/>
      <c r="H9" s="10"/>
      <c r="I9" s="10"/>
      <c r="J9" s="10"/>
      <c r="K9" s="10"/>
      <c r="L9" s="10"/>
    </row>
    <row r="10" spans="2:15" ht="16" thickBot="1" x14ac:dyDescent="0.25">
      <c r="B10" s="10"/>
      <c r="C10" s="10"/>
      <c r="D10" s="10"/>
      <c r="E10" s="10"/>
      <c r="F10" s="10"/>
      <c r="G10" s="10"/>
      <c r="H10" s="10"/>
      <c r="I10" s="10">
        <f>LN(I12)</f>
        <v>15.948119999999999</v>
      </c>
      <c r="J10" s="10"/>
      <c r="K10" s="10"/>
      <c r="L10" s="10"/>
      <c r="M10" s="10"/>
      <c r="N10" s="10"/>
    </row>
    <row r="11" spans="2:15" ht="16" thickBot="1" x14ac:dyDescent="0.25">
      <c r="B11" s="28" t="s">
        <v>9</v>
      </c>
      <c r="C11" s="15"/>
      <c r="D11" s="10"/>
      <c r="E11" s="38" t="s">
        <v>18</v>
      </c>
      <c r="F11" s="38" t="s">
        <v>19</v>
      </c>
      <c r="G11" s="38" t="s">
        <v>20</v>
      </c>
      <c r="H11" s="38" t="s">
        <v>21</v>
      </c>
      <c r="I11" s="38" t="s">
        <v>22</v>
      </c>
      <c r="J11" s="10"/>
      <c r="K11" s="10"/>
      <c r="L11" s="10"/>
      <c r="M11" s="10"/>
      <c r="N11" s="10"/>
    </row>
    <row r="12" spans="2:15" ht="17" thickBot="1" x14ac:dyDescent="0.25">
      <c r="B12" s="26" t="s">
        <v>10</v>
      </c>
      <c r="C12" s="27">
        <v>7.3399999999999996E-8</v>
      </c>
      <c r="D12" s="10"/>
      <c r="E12" s="38">
        <f>N5*TINV(0.05,4)</f>
        <v>0.15853132813463636</v>
      </c>
      <c r="F12" s="38">
        <f>M5*TINV(0.05,3)</f>
        <v>55.527378938145624</v>
      </c>
      <c r="G12" s="38">
        <f>M4*(-8.314)</f>
        <v>29402.885563166405</v>
      </c>
      <c r="H12" s="38">
        <v>15.948119999999999</v>
      </c>
      <c r="I12" s="38">
        <f>EXP(15.94812)</f>
        <v>8436853.5927626286</v>
      </c>
      <c r="J12" s="10"/>
      <c r="K12" s="10"/>
      <c r="L12" s="10"/>
      <c r="M12" s="10"/>
      <c r="N12" s="10"/>
    </row>
    <row r="13" spans="2:15" ht="17" thickBot="1" x14ac:dyDescent="0.25">
      <c r="B13" s="24" t="s">
        <v>11</v>
      </c>
      <c r="C13" s="25">
        <v>2400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Jedličková</dc:creator>
  <cp:lastModifiedBy>Filip Hlubík</cp:lastModifiedBy>
  <dcterms:created xsi:type="dcterms:W3CDTF">2023-09-25T10:23:20Z</dcterms:created>
  <dcterms:modified xsi:type="dcterms:W3CDTF">2023-10-03T18:08:06Z</dcterms:modified>
</cp:coreProperties>
</file>