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lubik03/Documents/fyzikala labaky/"/>
    </mc:Choice>
  </mc:AlternateContent>
  <xr:revisionPtr revIDLastSave="0" documentId="13_ncr:1_{3B2FA7F7-1EBB-4A40-93A3-B12459A7A0FC}" xr6:coauthVersionLast="47" xr6:coauthVersionMax="47" xr10:uidLastSave="{00000000-0000-0000-0000-000000000000}"/>
  <bookViews>
    <workbookView xWindow="10020" yWindow="520" windowWidth="18780" windowHeight="16220" xr2:uid="{73D4AA08-AE49-4938-985E-213F8BE3F93E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B16" i="1"/>
  <c r="B14" i="1" l="1"/>
  <c r="B15" i="1"/>
  <c r="E3" i="1"/>
  <c r="E4" i="1"/>
  <c r="F22" i="1"/>
  <c r="E27" i="1" l="1"/>
  <c r="E26" i="1"/>
  <c r="F26" i="1" s="1"/>
  <c r="E25" i="1"/>
  <c r="F25" i="1" s="1"/>
  <c r="E24" i="1"/>
  <c r="E23" i="1"/>
  <c r="E22" i="1"/>
  <c r="B21" i="1"/>
  <c r="C15" i="1"/>
  <c r="C16" i="1"/>
  <c r="C14" i="1"/>
  <c r="F23" i="1"/>
  <c r="J11" i="1"/>
  <c r="I11" i="1"/>
  <c r="H11" i="1"/>
  <c r="F24" i="1" l="1"/>
</calcChain>
</file>

<file path=xl/sharedStrings.xml><?xml version="1.0" encoding="utf-8"?>
<sst xmlns="http://schemas.openxmlformats.org/spreadsheetml/2006/main" count="42" uniqueCount="41">
  <si>
    <t>č. m.</t>
  </si>
  <si>
    <r>
      <rPr>
        <i/>
        <sz val="11"/>
        <color theme="1"/>
        <rFont val="Symbol"/>
        <family val="1"/>
        <charset val="2"/>
      </rPr>
      <t>j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</si>
  <si>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/cm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</si>
  <si>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/cm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</si>
  <si>
    <r>
      <rPr>
        <i/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  <charset val="238"/>
        <scheme val="minor"/>
      </rPr>
      <t>12</t>
    </r>
    <r>
      <rPr>
        <sz val="11"/>
        <color theme="1"/>
        <rFont val="Calibri"/>
        <family val="2"/>
        <charset val="238"/>
        <scheme val="minor"/>
      </rPr>
      <t>/kg m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charset val="238"/>
        <scheme val="minor"/>
      </rPr>
      <t>3</t>
    </r>
  </si>
  <si>
    <r>
      <t>n</t>
    </r>
    <r>
      <rPr>
        <vertAlign val="subscript"/>
        <sz val="11"/>
        <color theme="1"/>
        <rFont val="Calibri"/>
        <family val="2"/>
        <charset val="238"/>
        <scheme val="minor"/>
      </rPr>
      <t>12</t>
    </r>
  </si>
  <si>
    <t>Zložka č. 1</t>
  </si>
  <si>
    <t>Zložka č. 2</t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</si>
  <si>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/kg mol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charset val="238"/>
        <scheme val="minor"/>
      </rPr>
      <t>1</t>
    </r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</si>
  <si>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/kg mol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charset val="238"/>
        <scheme val="minor"/>
      </rPr>
      <t>1</t>
    </r>
  </si>
  <si>
    <r>
      <rPr>
        <i/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/kg m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charset val="238"/>
        <scheme val="minor"/>
      </rPr>
      <t>3</t>
    </r>
  </si>
  <si>
    <r>
      <rPr>
        <i/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/kg m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charset val="238"/>
        <scheme val="minor"/>
      </rPr>
      <t>3</t>
    </r>
  </si>
  <si>
    <r>
      <t>n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</si>
  <si>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n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</si>
  <si>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 xml:space="preserve">Tabuľka 1: </t>
    </r>
    <r>
      <rPr>
        <sz val="11"/>
        <color theme="1"/>
        <rFont val="Calibri"/>
        <family val="2"/>
        <charset val="238"/>
        <scheme val="minor"/>
      </rPr>
      <t>Zloženie, hustoty a indexy lomu pripravených roztokov.</t>
    </r>
  </si>
  <si>
    <r>
      <t xml:space="preserve">Tabuľka 3: </t>
    </r>
    <r>
      <rPr>
        <sz val="11"/>
        <color theme="1"/>
        <rFont val="Calibri"/>
        <family val="2"/>
        <charset val="238"/>
        <scheme val="minor"/>
      </rPr>
      <t>Výsledky výpočtov.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</si>
  <si>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/m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 xml:space="preserve"> kg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charset val="238"/>
        <scheme val="minor"/>
      </rPr>
      <t>1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</si>
  <si>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/m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 xml:space="preserve"> kg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charset val="238"/>
        <scheme val="minor"/>
      </rPr>
      <t>1</t>
    </r>
  </si>
  <si>
    <r>
      <rPr>
        <i/>
        <sz val="11"/>
        <color theme="1"/>
        <rFont val="Calibri"/>
        <family val="2"/>
        <charset val="238"/>
        <scheme val="minor"/>
      </rPr>
      <t>w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</si>
  <si>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rPr>
        <i/>
        <sz val="11"/>
        <color theme="1"/>
        <rFont val="Calibri"/>
        <family val="2"/>
        <charset val="238"/>
        <scheme val="minor"/>
      </rPr>
      <t>w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</si>
  <si>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12</t>
    </r>
    <r>
      <rPr>
        <sz val="11"/>
        <color theme="1"/>
        <rFont val="Calibri"/>
        <family val="2"/>
        <charset val="238"/>
        <scheme val="minor"/>
      </rPr>
      <t>(exp)/m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 xml:space="preserve"> kg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charset val="238"/>
        <scheme val="minor"/>
      </rPr>
      <t>1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</si>
  <si>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12</t>
    </r>
    <r>
      <rPr>
        <sz val="11"/>
        <color theme="1"/>
        <rFont val="Calibri"/>
        <family val="2"/>
        <charset val="238"/>
        <scheme val="minor"/>
      </rPr>
      <t>(vyp)/m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 xml:space="preserve"> kg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charset val="238"/>
        <scheme val="minor"/>
      </rPr>
      <t>1</t>
    </r>
  </si>
  <si>
    <r>
      <rPr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charset val="238"/>
        <scheme val="minor"/>
      </rPr>
      <t>r</t>
    </r>
    <r>
      <rPr>
        <vertAlign val="subscript"/>
        <sz val="11"/>
        <color theme="1"/>
        <rFont val="Calibri"/>
        <family val="2"/>
        <charset val="238"/>
        <scheme val="minor"/>
      </rPr>
      <t>12</t>
    </r>
    <r>
      <rPr>
        <sz val="11"/>
        <color theme="1"/>
        <rFont val="Calibri"/>
        <family val="2"/>
        <charset val="238"/>
        <scheme val="minor"/>
      </rPr>
      <t>/m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 xml:space="preserve"> kg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charset val="238"/>
        <scheme val="minor"/>
      </rPr>
      <t>1</t>
    </r>
  </si>
  <si>
    <r>
      <t>Tabuľka 2:</t>
    </r>
    <r>
      <rPr>
        <sz val="11"/>
        <color theme="1"/>
        <rFont val="Calibri"/>
        <family val="2"/>
        <charset val="238"/>
        <scheme val="minor"/>
      </rPr>
      <t xml:space="preserve"> Údaje o zložkách.</t>
    </r>
  </si>
  <si>
    <r>
      <t>M</t>
    </r>
    <r>
      <rPr>
        <i/>
        <vertAlign val="subscript"/>
        <sz val="11"/>
        <color rgb="FF000000"/>
        <rFont val="Calibri"/>
        <family val="2"/>
        <charset val="238"/>
        <scheme val="minor"/>
      </rPr>
      <t>3</t>
    </r>
    <r>
      <rPr>
        <sz val="11"/>
        <color rgb="FF000000"/>
        <rFont val="Calibri"/>
        <family val="2"/>
        <charset val="238"/>
        <scheme val="minor"/>
      </rPr>
      <t>/kg mol</t>
    </r>
    <r>
      <rPr>
        <vertAlign val="superscript"/>
        <sz val="11"/>
        <color rgb="FF000000"/>
        <rFont val="Symbol"/>
        <family val="1"/>
        <charset val="2"/>
      </rPr>
      <t>-</t>
    </r>
    <r>
      <rPr>
        <vertAlign val="superscript"/>
        <sz val="11"/>
        <color rgb="FF000000"/>
        <rFont val="Calibri"/>
        <family val="2"/>
        <charset val="238"/>
        <scheme val="minor"/>
      </rPr>
      <t>1</t>
    </r>
  </si>
  <si>
    <t>Zložka č. 3</t>
  </si>
  <si>
    <r>
      <rPr>
        <i/>
        <sz val="11"/>
        <color theme="1"/>
        <rFont val="Symbol"/>
        <family val="1"/>
        <charset val="2"/>
      </rPr>
      <t>r3</t>
    </r>
    <r>
      <rPr>
        <sz val="11"/>
        <color theme="1"/>
        <rFont val="Calibri"/>
        <family val="2"/>
        <charset val="238"/>
        <scheme val="minor"/>
      </rPr>
      <t>/kg m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charset val="238"/>
        <scheme val="minor"/>
      </rPr>
      <t>4</t>
    </r>
  </si>
  <si>
    <r>
      <t>n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2"/>
        <color theme="1"/>
        <rFont val="Calibri"/>
        <family val="2"/>
        <charset val="238"/>
        <scheme val="minor"/>
      </rPr>
      <t/>
    </r>
  </si>
  <si>
    <r>
      <t>r3</t>
    </r>
    <r>
      <rPr>
        <sz val="11"/>
        <color theme="1"/>
        <rFont val="Calibri"/>
        <family val="2"/>
        <charset val="238"/>
        <scheme val="minor"/>
      </rPr>
      <t>/m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 xml:space="preserve"> kg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</si>
  <si>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t xml:space="preserve">etanol </t>
  </si>
  <si>
    <t>voda</t>
  </si>
  <si>
    <t>izopropyl alkohol</t>
  </si>
  <si>
    <t>m-prazdny</t>
  </si>
  <si>
    <r>
      <t>m</t>
    </r>
    <r>
      <rPr>
        <i/>
        <vertAlign val="subscript"/>
        <sz val="11"/>
        <color rgb="FF000000"/>
        <rFont val="Calibri"/>
        <family val="2"/>
        <charset val="238"/>
        <scheme val="minor"/>
      </rPr>
      <t>12</t>
    </r>
    <r>
      <rPr>
        <i/>
        <sz val="11"/>
        <color rgb="FF000000"/>
        <rFont val="Calibri"/>
        <family val="2"/>
        <charset val="238"/>
        <scheme val="minor"/>
      </rPr>
      <t>/g</t>
    </r>
  </si>
  <si>
    <r>
      <t>m</t>
    </r>
    <r>
      <rPr>
        <i/>
        <vertAlign val="subscript"/>
        <sz val="11"/>
        <color rgb="FF000000"/>
        <rFont val="Calibri"/>
        <family val="2"/>
        <charset val="238"/>
        <scheme val="minor"/>
      </rPr>
      <t>i</t>
    </r>
    <r>
      <rPr>
        <i/>
        <sz val="11"/>
        <color rgb="FF000000"/>
        <rFont val="Calibri"/>
        <family val="2"/>
        <charset val="238"/>
        <scheme val="minor"/>
      </rPr>
      <t>/kg</t>
    </r>
  </si>
  <si>
    <t>m2(0.30) [kg]</t>
  </si>
  <si>
    <t>m2(0.60) [kg]</t>
  </si>
  <si>
    <t>m2 (etoh) [kg]</t>
  </si>
  <si>
    <t>m2 (isop) [kg]</t>
  </si>
  <si>
    <t>m3 [kg]</t>
  </si>
  <si>
    <t>m2(0.90) 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</si>
</sst>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Symbol"/>
      <family val="1"/>
      <charset val="2"/>
    </font>
    <font>
      <i/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Symbol"/>
      <family val="1"/>
      <charset val="2"/>
    </font>
    <font>
      <i/>
      <sz val="11"/>
      <color theme="1"/>
      <name val="Calibri"/>
      <family val="1"/>
      <charset val="2"/>
      <scheme val="minor"/>
    </font>
    <font>
      <i/>
      <sz val="11"/>
      <color rgb="FF000000"/>
      <name val="Calibri"/>
      <family val="2"/>
      <charset val="238"/>
      <scheme val="minor"/>
    </font>
    <font>
      <i/>
      <vertAlign val="subscript"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vertAlign val="superscript"/>
      <sz val="11"/>
      <color rgb="FF000000"/>
      <name val="Symbol"/>
      <family val="1"/>
      <charset val="2"/>
    </font>
    <font>
      <vertAlign val="superscript"/>
      <sz val="11"/>
      <color rgb="FF00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E2F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4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B4C6-53B7-4434-A03F-7D97C3E77B61}">
  <dimension ref="A1:J27"/>
  <sheetViews>
    <sheetView tabSelected="1" zoomScale="133" workbookViewId="0">
      <selection activeCell="E5" sqref="E5"/>
    </sheetView>
  </sheetViews>
  <sheetFormatPr baseColWidth="10" defaultColWidth="8.83203125" defaultRowHeight="15" x14ac:dyDescent="0.2"/>
  <cols>
    <col min="1" max="3" width="15.6640625" customWidth="1"/>
    <col min="4" max="5" width="15.6640625" bestFit="1" customWidth="1"/>
    <col min="6" max="6" width="15.6640625" customWidth="1"/>
    <col min="8" max="8" width="12.33203125" bestFit="1" customWidth="1"/>
    <col min="9" max="9" width="20.33203125" customWidth="1"/>
    <col min="10" max="10" width="12.33203125" customWidth="1"/>
  </cols>
  <sheetData>
    <row r="1" spans="1:10" x14ac:dyDescent="0.2">
      <c r="A1" s="1" t="s">
        <v>14</v>
      </c>
      <c r="H1" s="1" t="s">
        <v>23</v>
      </c>
    </row>
    <row r="2" spans="1:10" ht="18" x14ac:dyDescent="0.25">
      <c r="A2" s="2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4" t="s">
        <v>5</v>
      </c>
      <c r="H2" s="2" t="s">
        <v>6</v>
      </c>
      <c r="I2" s="2" t="s">
        <v>7</v>
      </c>
      <c r="J2" s="8" t="s">
        <v>25</v>
      </c>
    </row>
    <row r="3" spans="1:10" ht="18.75" customHeight="1" x14ac:dyDescent="0.2">
      <c r="A3" s="7">
        <v>1</v>
      </c>
      <c r="B3" s="6">
        <v>0.3</v>
      </c>
      <c r="C3" s="8">
        <v>6</v>
      </c>
      <c r="D3" s="8">
        <v>14</v>
      </c>
      <c r="E3" s="8">
        <f>((F22)/(E27-B21)*1000)</f>
        <v>753.89794472005667</v>
      </c>
      <c r="F3" s="8">
        <v>1.3726</v>
      </c>
      <c r="H3" s="16" t="s">
        <v>29</v>
      </c>
      <c r="I3" s="16" t="s">
        <v>31</v>
      </c>
      <c r="J3" s="16" t="s">
        <v>30</v>
      </c>
    </row>
    <row r="4" spans="1:10" ht="19" x14ac:dyDescent="0.25">
      <c r="A4" s="7">
        <v>2</v>
      </c>
      <c r="B4" s="6">
        <v>0.6</v>
      </c>
      <c r="C4" s="8">
        <v>12</v>
      </c>
      <c r="D4" s="8">
        <v>8</v>
      </c>
      <c r="E4" s="8">
        <f>((F23)/(E27-B21)*1000)</f>
        <v>812.72147413182131</v>
      </c>
      <c r="F4" s="8">
        <v>1.3754</v>
      </c>
      <c r="H4" s="4" t="s">
        <v>8</v>
      </c>
      <c r="I4" s="4" t="s">
        <v>9</v>
      </c>
      <c r="J4" s="15" t="s">
        <v>24</v>
      </c>
    </row>
    <row r="5" spans="1:10" ht="18.75" customHeight="1" thickBot="1" x14ac:dyDescent="0.25">
      <c r="A5" s="7">
        <v>3</v>
      </c>
      <c r="B5" s="6">
        <v>0.9</v>
      </c>
      <c r="C5" s="8">
        <v>18</v>
      </c>
      <c r="D5" s="8">
        <v>2</v>
      </c>
      <c r="E5" s="8">
        <f>((F24)/(E27-B21)*1000)</f>
        <v>616.6725726435152</v>
      </c>
      <c r="F5" s="8">
        <v>1.3794</v>
      </c>
      <c r="H5" s="16">
        <v>46.067999999999998</v>
      </c>
      <c r="I5" s="16">
        <v>60.1</v>
      </c>
      <c r="J5" s="16">
        <v>18.02</v>
      </c>
    </row>
    <row r="6" spans="1:10" ht="19" thickBot="1" x14ac:dyDescent="0.3">
      <c r="A6" s="7">
        <v>4</v>
      </c>
      <c r="B6" s="13">
        <v>1</v>
      </c>
      <c r="C6" s="14">
        <v>20</v>
      </c>
      <c r="D6" s="14">
        <v>0</v>
      </c>
      <c r="E6" s="8"/>
      <c r="F6" s="8">
        <v>1.3672</v>
      </c>
      <c r="H6" s="5" t="s">
        <v>10</v>
      </c>
      <c r="I6" s="5" t="s">
        <v>11</v>
      </c>
      <c r="J6" s="5" t="s">
        <v>26</v>
      </c>
    </row>
    <row r="7" spans="1:10" ht="18.75" customHeight="1" thickBot="1" x14ac:dyDescent="0.25">
      <c r="A7" s="9">
        <v>5</v>
      </c>
      <c r="B7" s="13">
        <v>1</v>
      </c>
      <c r="C7" s="14">
        <v>0</v>
      </c>
      <c r="D7" s="14">
        <v>20</v>
      </c>
      <c r="E7" s="8"/>
      <c r="F7" s="8">
        <v>1.3809</v>
      </c>
      <c r="H7" s="2">
        <v>786.7</v>
      </c>
      <c r="I7" s="2">
        <v>782.5</v>
      </c>
      <c r="J7" s="17">
        <v>997.5</v>
      </c>
    </row>
    <row r="8" spans="1:10" ht="18.75" customHeight="1" x14ac:dyDescent="0.25">
      <c r="A8" s="11"/>
      <c r="B8" s="12"/>
      <c r="C8" s="12"/>
      <c r="D8" s="12"/>
      <c r="E8" s="12"/>
      <c r="F8" s="12"/>
      <c r="H8" s="4" t="s">
        <v>12</v>
      </c>
      <c r="I8" s="4" t="s">
        <v>13</v>
      </c>
      <c r="J8" s="4" t="s">
        <v>27</v>
      </c>
    </row>
    <row r="9" spans="1:10" ht="18.75" customHeight="1" x14ac:dyDescent="0.2">
      <c r="H9" s="17">
        <v>1.3672</v>
      </c>
      <c r="I9" s="8">
        <v>1.3809</v>
      </c>
      <c r="J9" s="17">
        <v>1.3380000000000001</v>
      </c>
    </row>
    <row r="10" spans="1:10" ht="18" x14ac:dyDescent="0.25">
      <c r="H10" s="4" t="s">
        <v>16</v>
      </c>
      <c r="I10" s="4" t="s">
        <v>17</v>
      </c>
      <c r="J10" s="4" t="s">
        <v>28</v>
      </c>
    </row>
    <row r="11" spans="1:10" ht="18.75" customHeight="1" x14ac:dyDescent="0.2">
      <c r="H11" s="8">
        <f>(((H9^2)-1)/((H9^2)+2))*(1/H7)</f>
        <v>2.855638789828061E-4</v>
      </c>
      <c r="I11" s="8">
        <f>(((I9^2)-1)/((I9^2)+2))*(1/I7)</f>
        <v>2.9664509705423656E-4</v>
      </c>
      <c r="J11" s="8">
        <f>(((J9^2)-1)/((J9^2)+2))*(1/J7)</f>
        <v>2.0901677079457388E-4</v>
      </c>
    </row>
    <row r="12" spans="1:10" x14ac:dyDescent="0.2">
      <c r="A12" s="1" t="s">
        <v>15</v>
      </c>
    </row>
    <row r="13" spans="1:10" ht="18" x14ac:dyDescent="0.25">
      <c r="A13" s="2" t="s">
        <v>0</v>
      </c>
      <c r="B13" s="2" t="s">
        <v>19</v>
      </c>
      <c r="C13" s="2" t="s">
        <v>18</v>
      </c>
      <c r="D13" s="4" t="s">
        <v>20</v>
      </c>
      <c r="E13" s="4" t="s">
        <v>21</v>
      </c>
      <c r="F13" s="5" t="s">
        <v>22</v>
      </c>
    </row>
    <row r="14" spans="1:10" ht="18.75" customHeight="1" x14ac:dyDescent="0.2">
      <c r="A14" s="7">
        <v>1</v>
      </c>
      <c r="B14" s="8">
        <f>(C3*H$7)/((C3+D3)*E3)</f>
        <v>0.31305298237367807</v>
      </c>
      <c r="C14" s="8">
        <f>1-B14</f>
        <v>0.68694701762632193</v>
      </c>
      <c r="D14" s="8"/>
      <c r="E14" s="8"/>
      <c r="F14" s="8"/>
    </row>
    <row r="15" spans="1:10" ht="18.75" customHeight="1" x14ac:dyDescent="0.2">
      <c r="A15" s="7">
        <v>2</v>
      </c>
      <c r="B15" s="8">
        <f>(C4*H$7)/((C4+D4)*E4)</f>
        <v>0.58078937867887526</v>
      </c>
      <c r="C15" s="8">
        <f t="shared" ref="C15:C16" si="0">1-B15</f>
        <v>0.41921062132112474</v>
      </c>
      <c r="D15" s="8"/>
      <c r="E15" s="8"/>
      <c r="F15" s="8"/>
    </row>
    <row r="16" spans="1:10" ht="18.75" customHeight="1" x14ac:dyDescent="0.2">
      <c r="A16" s="7">
        <v>3</v>
      </c>
      <c r="B16" s="8">
        <f>(C5*H$7)/((C5+D5)*E5)</f>
        <v>1.148145760666571</v>
      </c>
      <c r="C16" s="8">
        <f t="shared" si="0"/>
        <v>-0.14814576066657104</v>
      </c>
      <c r="D16" s="8"/>
      <c r="E16" s="8"/>
      <c r="F16" s="8"/>
    </row>
    <row r="17" spans="1:6" ht="18.75" customHeight="1" x14ac:dyDescent="0.2">
      <c r="A17" s="7">
        <v>4</v>
      </c>
      <c r="B17" s="8">
        <v>0</v>
      </c>
      <c r="C17" s="8">
        <v>1</v>
      </c>
      <c r="D17" s="8"/>
      <c r="E17" s="8"/>
      <c r="F17" s="8"/>
    </row>
    <row r="18" spans="1:6" ht="18.75" customHeight="1" x14ac:dyDescent="0.2">
      <c r="A18" s="9">
        <v>5</v>
      </c>
      <c r="B18" s="8">
        <v>1</v>
      </c>
      <c r="C18" s="8">
        <v>0</v>
      </c>
      <c r="D18" s="8"/>
      <c r="E18" s="8"/>
      <c r="F18" s="10"/>
    </row>
    <row r="19" spans="1:6" ht="18.75" customHeight="1" x14ac:dyDescent="0.2">
      <c r="A19" s="11"/>
      <c r="B19" s="12"/>
      <c r="C19" s="12"/>
      <c r="D19" s="12"/>
      <c r="E19" s="12"/>
      <c r="F19" s="12"/>
    </row>
    <row r="21" spans="1:6" ht="18" x14ac:dyDescent="0.25">
      <c r="A21" s="8" t="s">
        <v>32</v>
      </c>
      <c r="B21" s="8">
        <f>7.041*10^-3</f>
        <v>7.0410000000000004E-3</v>
      </c>
      <c r="E21" s="15" t="s">
        <v>34</v>
      </c>
      <c r="F21" s="15" t="s">
        <v>33</v>
      </c>
    </row>
    <row r="22" spans="1:6" x14ac:dyDescent="0.2">
      <c r="D22" s="8" t="s">
        <v>35</v>
      </c>
      <c r="E22" s="8">
        <f>15.551*10^-3</f>
        <v>1.5551000000000001E-2</v>
      </c>
      <c r="F22" s="8">
        <f>E22-B21</f>
        <v>8.5100000000000002E-3</v>
      </c>
    </row>
    <row r="23" spans="1:6" x14ac:dyDescent="0.2">
      <c r="D23" s="8" t="s">
        <v>36</v>
      </c>
      <c r="E23" s="8">
        <f>10^-3*16.215</f>
        <v>1.6215E-2</v>
      </c>
      <c r="F23" s="8">
        <f>E23-B21</f>
        <v>9.1739999999999999E-3</v>
      </c>
    </row>
    <row r="24" spans="1:6" x14ac:dyDescent="0.2">
      <c r="D24" s="8" t="s">
        <v>40</v>
      </c>
      <c r="E24" s="8">
        <f>10^-3*15.471</f>
        <v>1.5471E-2</v>
      </c>
      <c r="F24" s="8">
        <f t="shared" ref="F24" si="1">E24-F22</f>
        <v>6.9610000000000002E-3</v>
      </c>
    </row>
    <row r="25" spans="1:6" x14ac:dyDescent="0.2">
      <c r="D25" s="8" t="s">
        <v>37</v>
      </c>
      <c r="E25" s="8">
        <f>10^-3*15.647</f>
        <v>1.5647000000000001E-2</v>
      </c>
      <c r="F25" s="8">
        <f>E25-B21</f>
        <v>8.6060000000000008E-3</v>
      </c>
    </row>
    <row r="26" spans="1:6" x14ac:dyDescent="0.2">
      <c r="D26" s="8" t="s">
        <v>38</v>
      </c>
      <c r="E26" s="8">
        <f>10^-3*16.145</f>
        <v>1.6145E-2</v>
      </c>
      <c r="F26" s="8">
        <f>E26-B21</f>
        <v>9.1039999999999992E-3</v>
      </c>
    </row>
    <row r="27" spans="1:6" x14ac:dyDescent="0.2">
      <c r="D27" s="8" t="s">
        <v>39</v>
      </c>
      <c r="E27" s="8">
        <f>18.329*10^-3</f>
        <v>1.8329000000000002E-2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Filip Hlubík</cp:lastModifiedBy>
  <dcterms:created xsi:type="dcterms:W3CDTF">2022-08-08T08:57:17Z</dcterms:created>
  <dcterms:modified xsi:type="dcterms:W3CDTF">2023-11-07T20:13:28Z</dcterms:modified>
</cp:coreProperties>
</file>