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ubik03/Documents/fyzikala labaky/"/>
    </mc:Choice>
  </mc:AlternateContent>
  <xr:revisionPtr revIDLastSave="0" documentId="13_ncr:1_{23DF046C-27E6-CB44-81EE-A83CADEBFE2A}" xr6:coauthVersionLast="47" xr6:coauthVersionMax="47" xr10:uidLastSave="{00000000-0000-0000-0000-000000000000}"/>
  <bookViews>
    <workbookView xWindow="15240" yWindow="3000" windowWidth="28800" windowHeight="15840" xr2:uid="{569930FF-F6EF-44A2-9AC1-EB817DE849C6}"/>
  </bookViews>
  <sheets>
    <sheet name="Hárok1" sheetId="1" r:id="rId1"/>
  </sheets>
  <externalReferences>
    <externalReference r:id="rId2"/>
  </externalReferences>
  <definedNames>
    <definedName name="_xlchart.v1.0" hidden="1">Hárok1!$G$2:$G$6</definedName>
    <definedName name="_xlchart.v1.1" hidden="1">Hárok1!$H$2:$H$6</definedName>
    <definedName name="_xlchart.v1.2" hidden="1">Hárok1!$B$2:$B$6</definedName>
    <definedName name="_xlchart.v1.3" hidden="1">Hárok1!$F$2:$F$6</definedName>
    <definedName name="_xlchart.v1.4" hidden="1">Hárok1!$G$2:$G$6</definedName>
    <definedName name="_xlchart.v1.5" hidden="1">Hárok1!$H$2:$H$6</definedName>
    <definedName name="_xlchart.v1.6" hidden="1">Hárok1!$B$2:$B$6</definedName>
    <definedName name="_xlchart.v1.7" hidden="1">Hárok1!$F$2:$F$6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1" l="1"/>
  <c r="N7" i="1"/>
  <c r="M7" i="1"/>
  <c r="N3" i="1"/>
  <c r="J3" i="1" a="1"/>
  <c r="J3" i="1" s="1"/>
  <c r="H3" i="1"/>
  <c r="H4" i="1"/>
  <c r="H5" i="1"/>
  <c r="H6" i="1"/>
  <c r="H2" i="1"/>
  <c r="G3" i="1"/>
  <c r="G4" i="1"/>
  <c r="G5" i="1"/>
  <c r="G6" i="1"/>
  <c r="G2" i="1"/>
  <c r="F3" i="1"/>
  <c r="F4" i="1"/>
  <c r="F5" i="1"/>
  <c r="F6" i="1"/>
  <c r="F2" i="1"/>
  <c r="B6" i="1" l="1"/>
  <c r="B5" i="1"/>
  <c r="B4" i="1"/>
  <c r="B3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<sst xmlns="http://schemas.openxmlformats.org/spreadsheetml/2006/main" count="18" uniqueCount="18">
  <si>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r>
      <rPr>
        <i/>
        <sz val="11"/>
        <color theme="1"/>
        <rFont val="Calibri"/>
        <family val="2"/>
        <charset val="238"/>
        <scheme val="minor"/>
      </rPr>
      <t>T</t>
    </r>
    <r>
      <rPr>
        <sz val="11"/>
        <color theme="1"/>
        <rFont val="Calibri"/>
        <family val="2"/>
        <charset val="238"/>
        <scheme val="minor"/>
      </rPr>
      <t>/K</t>
    </r>
  </si>
  <si>
    <r>
      <rPr>
        <i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*/Pa (1)</t>
    </r>
  </si>
  <si>
    <r>
      <rPr>
        <i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*/Pa (2)</t>
    </r>
  </si>
  <si>
    <r>
      <rPr>
        <i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*/Pa (3)</t>
    </r>
  </si>
  <si>
    <r>
      <t>ln(</t>
    </r>
    <r>
      <rPr>
        <i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*/Pa)</t>
    </r>
  </si>
  <si>
    <t>č. m.</t>
  </si>
  <si>
    <r>
      <rPr>
        <i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*/Pa (priemer)</t>
    </r>
  </si>
  <si>
    <r>
      <t>T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/K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</si>
  <si>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t>MNŠ</t>
  </si>
  <si>
    <t>Výsledky</t>
  </si>
  <si>
    <r>
      <rPr>
        <sz val="11"/>
        <color theme="1"/>
        <rFont val="Symbol"/>
        <family val="1"/>
        <charset val="2"/>
      </rPr>
      <t>D</t>
    </r>
    <r>
      <rPr>
        <vertAlign val="subscript"/>
        <sz val="11"/>
        <color theme="1"/>
        <rFont val="Calibri"/>
        <family val="2"/>
        <charset val="238"/>
        <scheme val="minor"/>
      </rPr>
      <t>vap</t>
    </r>
    <r>
      <rPr>
        <i/>
        <sz val="11"/>
        <color theme="1"/>
        <rFont val="Calibri"/>
        <family val="2"/>
        <charset val="238"/>
        <scheme val="minor"/>
      </rPr>
      <t>H</t>
    </r>
    <r>
      <rPr>
        <strike/>
        <vertAlign val="superscript"/>
        <sz val="10"/>
        <color theme="1"/>
        <rFont val="Wingdings"/>
        <charset val="2"/>
      </rPr>
      <t>¡</t>
    </r>
    <r>
      <rPr>
        <sz val="11"/>
        <color theme="1"/>
        <rFont val="Calibri"/>
        <family val="2"/>
        <charset val="238"/>
        <scheme val="minor"/>
      </rPr>
      <t>/J mol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</si>
  <si>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charset val="238"/>
        <scheme val="minor"/>
      </rPr>
      <t>(</t>
    </r>
    <r>
      <rPr>
        <sz val="11"/>
        <color theme="1"/>
        <rFont val="Symbol"/>
        <family val="1"/>
        <charset val="2"/>
      </rPr>
      <t>D</t>
    </r>
    <r>
      <rPr>
        <vertAlign val="subscript"/>
        <sz val="11"/>
        <color theme="1"/>
        <rFont val="Calibri"/>
        <family val="2"/>
        <charset val="238"/>
        <scheme val="minor"/>
      </rPr>
      <t>vap</t>
    </r>
    <r>
      <rPr>
        <i/>
        <sz val="11"/>
        <color theme="1"/>
        <rFont val="Calibri"/>
        <family val="2"/>
        <charset val="238"/>
        <scheme val="minor"/>
      </rPr>
      <t>H</t>
    </r>
    <r>
      <rPr>
        <strike/>
        <vertAlign val="superscript"/>
        <sz val="10"/>
        <color theme="1"/>
        <rFont val="Wingdings"/>
        <charset val="2"/>
      </rPr>
      <t>¡</t>
    </r>
    <r>
      <rPr>
        <sz val="11"/>
        <color theme="1"/>
        <rFont val="Calibri"/>
        <family val="2"/>
        <charset val="238"/>
        <scheme val="minor"/>
      </rPr>
      <t>)/J mol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</si>
  <si>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t>b</t>
  </si>
  <si>
    <t>sb</t>
  </si>
  <si>
    <t>a</t>
  </si>
  <si>
    <t>sa</t>
  </si>
  <si>
    <t>∆a</t>
  </si>
  <si>
    <t>∆b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</si>
</sst>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Symbol"/>
      <family val="1"/>
      <charset val="2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1"/>
      <charset val="2"/>
      <scheme val="minor"/>
    </font>
    <font>
      <strike/>
      <vertAlign val="superscript"/>
      <sz val="10"/>
      <color theme="1"/>
      <name val="Wingdings"/>
      <charset val="2"/>
    </font>
    <font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1" fontId="0" fillId="0" borderId="1" xfId="0" applyNumberFormat="1" applyBorder="1"/>
    <xf numFmtId="0" fontId="0" fillId="3" borderId="1" xfId="0" applyFill="1" applyBorder="1"/>
    <xf numFmtId="0" fontId="1" fillId="0" borderId="0" xfId="0" applyFont="1"/>
    <xf numFmtId="0" fontId="6" fillId="0" borderId="1" xfId="0" applyFont="1" applyBorder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0" fontId="8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Závisosť logaritmu tlaku od obrátenej hodnoty teploty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Hárok1!$G$2:$G$6</c:f>
              <c:numCache>
                <c:formatCode>General</c:formatCode>
                <c:ptCount val="5"/>
                <c:pt idx="0">
                  <c:v>3.4112229234180458E-3</c:v>
                </c:pt>
                <c:pt idx="1">
                  <c:v>3.3721126285617947E-3</c:v>
                </c:pt>
                <c:pt idx="2">
                  <c:v>3.3383408446002343E-3</c:v>
                </c:pt>
                <c:pt idx="3">
                  <c:v>3.3074251695055404E-3</c:v>
                </c:pt>
                <c:pt idx="4">
                  <c:v>3.2727867779414176E-3</c:v>
                </c:pt>
              </c:numCache>
            </c:numRef>
          </c:cat>
          <c:val>
            <c:numRef>
              <c:f>Hárok1!$H$2:$H$6</c:f>
              <c:numCache>
                <c:formatCode>General</c:formatCode>
                <c:ptCount val="5"/>
                <c:pt idx="0">
                  <c:v>10.151648866825626</c:v>
                </c:pt>
                <c:pt idx="1">
                  <c:v>10.270442805882418</c:v>
                </c:pt>
                <c:pt idx="2">
                  <c:v>10.456414352320754</c:v>
                </c:pt>
                <c:pt idx="3">
                  <c:v>10.539182158347987</c:v>
                </c:pt>
                <c:pt idx="4">
                  <c:v>10.635053843000017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6A-3C44-AF7E-640F7C15F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682528"/>
        <c:axId val="442684800"/>
      </c:lineChart>
      <c:catAx>
        <c:axId val="44268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T-1/K-1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42684800"/>
        <c:crosses val="autoZero"/>
        <c:auto val="1"/>
        <c:lblAlgn val="ctr"/>
        <c:lblOffset val="100"/>
        <c:noMultiLvlLbl val="0"/>
      </c:catAx>
      <c:valAx>
        <c:axId val="4426848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ln(p*/Pa)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44268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Závislosť tlaku od termodynamickej teploty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Hárok1!$B$2:$B$6</c:f>
              <c:numCache>
                <c:formatCode>General</c:formatCode>
                <c:ptCount val="5"/>
                <c:pt idx="0">
                  <c:v>293.14999999999998</c:v>
                </c:pt>
                <c:pt idx="1">
                  <c:v>296.54999999999995</c:v>
                </c:pt>
                <c:pt idx="2">
                  <c:v>299.54999999999995</c:v>
                </c:pt>
                <c:pt idx="3">
                  <c:v>302.34999999999997</c:v>
                </c:pt>
                <c:pt idx="4">
                  <c:v>305.54999999999995</c:v>
                </c:pt>
              </c:numCache>
            </c:numRef>
          </c:xVal>
          <c:yVal>
            <c:numRef>
              <c:f>Hárok1!$F$2:$F$6</c:f>
              <c:numCache>
                <c:formatCode>0</c:formatCode>
                <c:ptCount val="5"/>
                <c:pt idx="0">
                  <c:v>25633.333333333332</c:v>
                </c:pt>
                <c:pt idx="1">
                  <c:v>28866.666666666668</c:v>
                </c:pt>
                <c:pt idx="2">
                  <c:v>34766.666666666664</c:v>
                </c:pt>
                <c:pt idx="3">
                  <c:v>37766.666666666664</c:v>
                </c:pt>
                <c:pt idx="4">
                  <c:v>41566.666666666664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FC-AD47-8187-37BCB8666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645712"/>
        <c:axId val="1194073440"/>
      </c:scatterChart>
      <c:valAx>
        <c:axId val="1304645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T/K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194073440"/>
        <c:crosses val="autoZero"/>
        <c:crossBetween val="midCat"/>
      </c:valAx>
      <c:valAx>
        <c:axId val="1194073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p*/Pa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30464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166382</xdr:rowOff>
    </xdr:from>
    <xdr:to>
      <xdr:col>5</xdr:col>
      <xdr:colOff>727046</xdr:colOff>
      <xdr:row>23</xdr:row>
      <xdr:rowOff>113252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6C6AE6AB-0A97-FA72-C1D8-4CAD7B453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731706</xdr:colOff>
      <xdr:row>8</xdr:row>
      <xdr:rowOff>166381</xdr:rowOff>
    </xdr:from>
    <xdr:to>
      <xdr:col>11</xdr:col>
      <xdr:colOff>514990</xdr:colOff>
      <xdr:row>23</xdr:row>
      <xdr:rowOff>113251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B91237BC-AC90-58DC-AE55-F3FA58AE1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lubik03/Downloads/LC-8-Vrba.xlsx" TargetMode="External"/><Relationship Id="rId1" Type="http://schemas.openxmlformats.org/officeDocument/2006/relationships/externalLinkPath" Target="/Users/hlubik03/Downloads/LC-8-Vr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árok1"/>
    </sheetNames>
    <sheetDataSet>
      <sheetData sheetId="0">
        <row r="2">
          <cell r="G2">
            <v>3.4112229234180458E-3</v>
          </cell>
          <cell r="H2">
            <v>10.151648866825626</v>
          </cell>
        </row>
        <row r="3">
          <cell r="G3">
            <v>3.3721126285617938E-3</v>
          </cell>
          <cell r="H3">
            <v>10.270442805882418</v>
          </cell>
        </row>
        <row r="4">
          <cell r="G4">
            <v>3.3383408446002335E-3</v>
          </cell>
          <cell r="H4">
            <v>10.456414352320754</v>
          </cell>
        </row>
        <row r="5">
          <cell r="G5">
            <v>3.3074251695055395E-3</v>
          </cell>
          <cell r="H5">
            <v>10.540945827235484</v>
          </cell>
        </row>
        <row r="6">
          <cell r="G6">
            <v>3.2727867779414172E-3</v>
          </cell>
          <cell r="H6">
            <v>10.635053843000017</v>
          </cell>
        </row>
      </sheetData>
    </sheetDataSet>
  </externalBook>
</externalLink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DF9F-1107-4B65-B30D-8E0B9797DE67}">
  <dimension ref="A1:N8"/>
  <sheetViews>
    <sheetView tabSelected="1" zoomScale="109" workbookViewId="0">
      <selection activeCell="H30" sqref="H30"/>
    </sheetView>
  </sheetViews>
  <sheetFormatPr baseColWidth="10" defaultColWidth="8.83203125" defaultRowHeight="15" x14ac:dyDescent="0.2"/>
  <cols>
    <col min="2" max="5" width="10.33203125" customWidth="1"/>
    <col min="6" max="6" width="15.5" bestFit="1" customWidth="1"/>
    <col min="7" max="8" width="10.33203125" customWidth="1"/>
    <col min="13" max="13" width="16.5" bestFit="1" customWidth="1"/>
  </cols>
  <sheetData>
    <row r="1" spans="1:14" ht="18.75" customHeight="1" x14ac:dyDescent="0.2">
      <c r="A1" s="1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1" t="s">
        <v>7</v>
      </c>
      <c r="H1" s="1" t="s">
        <v>4</v>
      </c>
    </row>
    <row r="2" spans="1:14" ht="18.75" customHeight="1" x14ac:dyDescent="0.2">
      <c r="A2" s="3">
        <v>1</v>
      </c>
      <c r="B2" s="5">
        <f>273.15+20</f>
        <v>293.14999999999998</v>
      </c>
      <c r="C2" s="5">
        <v>25000</v>
      </c>
      <c r="D2" s="5">
        <v>26900</v>
      </c>
      <c r="E2" s="5">
        <v>25000</v>
      </c>
      <c r="F2" s="4">
        <f>AVERAGE(C2:E2)</f>
        <v>25633.333333333332</v>
      </c>
      <c r="G2" s="2">
        <f>1/B2</f>
        <v>3.4112229234180458E-3</v>
      </c>
      <c r="H2" s="2">
        <f>LN(F2)</f>
        <v>10.151648866825626</v>
      </c>
      <c r="J2" t="s">
        <v>8</v>
      </c>
      <c r="M2" s="6" t="s">
        <v>9</v>
      </c>
    </row>
    <row r="3" spans="1:14" ht="18" x14ac:dyDescent="0.25">
      <c r="A3" s="3">
        <v>2</v>
      </c>
      <c r="B3" s="5">
        <f>273.15+23.4</f>
        <v>296.54999999999995</v>
      </c>
      <c r="C3" s="5">
        <v>29000</v>
      </c>
      <c r="D3" s="5">
        <v>28700</v>
      </c>
      <c r="E3" s="5">
        <v>28900</v>
      </c>
      <c r="F3" s="4">
        <f t="shared" ref="F3:F6" si="0">AVERAGE(C3:E3)</f>
        <v>28866.666666666668</v>
      </c>
      <c r="G3" s="2">
        <f t="shared" ref="G3:G6" si="1">1/B3</f>
        <v>3.3721126285617947E-3</v>
      </c>
      <c r="H3" s="2">
        <f t="shared" ref="H3:H6" si="2">LN(F3)</f>
        <v>10.270442805882418</v>
      </c>
      <c r="I3" t="s">
        <v>12</v>
      </c>
      <c r="J3" s="2" cm="1">
        <f t="array" ref="J3:K7">LINEST(H2:H6,G2:G6,1,1)</f>
        <v>-3619.6726077549852</v>
      </c>
      <c r="K3" s="2">
        <v>22.501621952606747</v>
      </c>
      <c r="L3" t="s">
        <v>14</v>
      </c>
      <c r="M3" s="7" t="s">
        <v>10</v>
      </c>
      <c r="N3" s="2">
        <f>-J3*8.314</f>
        <v>30093.958060874946</v>
      </c>
    </row>
    <row r="4" spans="1:14" ht="18" x14ac:dyDescent="0.25">
      <c r="A4" s="3">
        <v>3</v>
      </c>
      <c r="B4" s="5">
        <f>273.15+26.4</f>
        <v>299.54999999999995</v>
      </c>
      <c r="C4" s="5">
        <v>35000</v>
      </c>
      <c r="D4" s="5">
        <v>35300</v>
      </c>
      <c r="E4" s="5">
        <v>34000</v>
      </c>
      <c r="F4" s="4">
        <f t="shared" si="0"/>
        <v>34766.666666666664</v>
      </c>
      <c r="G4" s="2">
        <f t="shared" si="1"/>
        <v>3.3383408446002343E-3</v>
      </c>
      <c r="H4" s="2">
        <f t="shared" si="2"/>
        <v>10.456414352320754</v>
      </c>
      <c r="I4" t="s">
        <v>13</v>
      </c>
      <c r="J4" s="2">
        <v>273.29795287609227</v>
      </c>
      <c r="K4" s="2">
        <v>0.91301397383609628</v>
      </c>
      <c r="L4" t="s">
        <v>15</v>
      </c>
      <c r="M4" s="7" t="s">
        <v>11</v>
      </c>
      <c r="N4" s="2">
        <f>ABS(-8.314)*N7</f>
        <v>7231.1518859338148</v>
      </c>
    </row>
    <row r="5" spans="1:14" ht="18.75" customHeight="1" x14ac:dyDescent="0.2">
      <c r="A5" s="3">
        <v>4</v>
      </c>
      <c r="B5" s="5">
        <f>273.15+29.2</f>
        <v>302.34999999999997</v>
      </c>
      <c r="C5" s="5">
        <v>37500</v>
      </c>
      <c r="D5" s="5">
        <v>38300</v>
      </c>
      <c r="E5" s="5">
        <v>37500</v>
      </c>
      <c r="F5" s="4">
        <f t="shared" si="0"/>
        <v>37766.666666666664</v>
      </c>
      <c r="G5" s="2">
        <f t="shared" si="1"/>
        <v>3.3074251695055404E-3</v>
      </c>
      <c r="H5" s="2">
        <f t="shared" si="2"/>
        <v>10.539182158347987</v>
      </c>
      <c r="J5" s="2">
        <v>0.98318523593732754</v>
      </c>
      <c r="K5" s="2">
        <v>2.954236108832943E-2</v>
      </c>
      <c r="M5" s="10"/>
      <c r="N5" s="10"/>
    </row>
    <row r="6" spans="1:14" ht="18.75" customHeight="1" x14ac:dyDescent="0.2">
      <c r="A6" s="3">
        <v>5</v>
      </c>
      <c r="B6" s="5">
        <f>273.15+32.4</f>
        <v>305.54999999999995</v>
      </c>
      <c r="C6" s="5">
        <v>41700</v>
      </c>
      <c r="D6" s="5">
        <v>41700</v>
      </c>
      <c r="E6" s="5">
        <v>41300</v>
      </c>
      <c r="F6" s="4">
        <f t="shared" si="0"/>
        <v>41566.666666666664</v>
      </c>
      <c r="G6" s="2">
        <f t="shared" si="1"/>
        <v>3.2727867779414176E-3</v>
      </c>
      <c r="H6" s="2">
        <f t="shared" si="2"/>
        <v>10.635053843000017</v>
      </c>
      <c r="J6" s="2">
        <v>175.41463542505389</v>
      </c>
      <c r="K6" s="2">
        <v>3</v>
      </c>
      <c r="M6" s="11" t="s">
        <v>16</v>
      </c>
      <c r="N6" s="11" t="s">
        <v>17</v>
      </c>
    </row>
    <row r="7" spans="1:14" ht="18.75" customHeight="1" x14ac:dyDescent="0.2">
      <c r="A7" s="9"/>
      <c r="F7" s="8"/>
      <c r="J7" s="2">
        <v>0.15309331579058177</v>
      </c>
      <c r="K7" s="2">
        <v>2.6182532960197227E-3</v>
      </c>
      <c r="M7" s="12">
        <f>K4*TINV(0.05,3)</f>
        <v>2.9056179477070816</v>
      </c>
      <c r="N7" s="13">
        <f>J4*TINV(0.05,3)</f>
        <v>869.75606037212106</v>
      </c>
    </row>
    <row r="8" spans="1:14" ht="18.75" customHeight="1" x14ac:dyDescent="0.2">
      <c r="A8" s="9"/>
      <c r="F8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Filip Hlubík</cp:lastModifiedBy>
  <dcterms:created xsi:type="dcterms:W3CDTF">2022-08-08T06:58:25Z</dcterms:created>
  <dcterms:modified xsi:type="dcterms:W3CDTF">2023-10-16T19:25:03Z</dcterms:modified>
</cp:coreProperties>
</file>