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Quan_tri_du_an_CNTT\Thuc_hanh\Group\"/>
    </mc:Choice>
  </mc:AlternateContent>
  <xr:revisionPtr revIDLastSave="0" documentId="13_ncr:1_{CAA7DA6E-FA0E-4FF0-AD6D-2F0AE432EAEA}" xr6:coauthVersionLast="47" xr6:coauthVersionMax="47" xr10:uidLastSave="{00000000-0000-0000-0000-000000000000}"/>
  <bookViews>
    <workbookView xWindow="-98" yWindow="-98" windowWidth="23236" windowHeight="13875" activeTab="3" xr2:uid="{00000000-000D-0000-FFFF-FFFF00000000}"/>
  </bookViews>
  <sheets>
    <sheet name="WSM" sheetId="1" r:id="rId1"/>
    <sheet name="NPV" sheetId="2" r:id="rId2"/>
    <sheet name="ROI" sheetId="3" r:id="rId3"/>
    <sheet name="Payba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4" l="1"/>
  <c r="K11" i="4"/>
  <c r="J11" i="4"/>
  <c r="I11" i="4"/>
  <c r="H11" i="4"/>
  <c r="B6" i="4"/>
  <c r="B5" i="4"/>
  <c r="E2" i="4"/>
  <c r="H13" i="4" s="1"/>
  <c r="D2" i="4"/>
  <c r="H12" i="4" s="1"/>
  <c r="B2" i="4"/>
  <c r="F9" i="3"/>
  <c r="F10" i="3" s="1"/>
  <c r="F12" i="3" s="1"/>
  <c r="E9" i="3"/>
  <c r="E10" i="3" s="1"/>
  <c r="E12" i="3" s="1"/>
  <c r="D9" i="3"/>
  <c r="C9" i="3"/>
  <c r="C10" i="3" s="1"/>
  <c r="B9" i="3"/>
  <c r="B10" i="3" s="1"/>
  <c r="F8" i="3"/>
  <c r="C6" i="4" s="1"/>
  <c r="E8" i="3"/>
  <c r="C5" i="4" s="1"/>
  <c r="D8" i="3"/>
  <c r="C4" i="4" s="1"/>
  <c r="C8" i="3"/>
  <c r="C3" i="4" s="1"/>
  <c r="F5" i="3"/>
  <c r="E5" i="3"/>
  <c r="E6" i="3" s="1"/>
  <c r="D5" i="3"/>
  <c r="D6" i="3" s="1"/>
  <c r="C5" i="3"/>
  <c r="B5" i="3"/>
  <c r="B6" i="3" s="1"/>
  <c r="F4" i="3"/>
  <c r="F6" i="3" s="1"/>
  <c r="E4" i="3"/>
  <c r="D4" i="3"/>
  <c r="B4" i="4" s="1"/>
  <c r="C4" i="3"/>
  <c r="B3" i="4" s="1"/>
  <c r="F24" i="2"/>
  <c r="E24" i="2"/>
  <c r="D24" i="2"/>
  <c r="C24" i="2"/>
  <c r="B24" i="2"/>
  <c r="B25" i="2" s="1" a="1"/>
  <c r="B25" i="2" s="1"/>
  <c r="G23" i="2"/>
  <c r="G22" i="2"/>
  <c r="G24" i="2" s="1"/>
  <c r="A21" i="2"/>
  <c r="B19" i="2" a="1"/>
  <c r="B19" i="2" s="1"/>
  <c r="F18" i="2"/>
  <c r="E18" i="2"/>
  <c r="D18" i="2"/>
  <c r="C18" i="2"/>
  <c r="B18" i="2"/>
  <c r="G17" i="2"/>
  <c r="G16" i="2"/>
  <c r="G18" i="2" s="1"/>
  <c r="A15" i="2"/>
  <c r="G12" i="2"/>
  <c r="F12" i="2"/>
  <c r="E12" i="2"/>
  <c r="D12" i="2"/>
  <c r="B13" i="2" s="1" a="1"/>
  <c r="B13" i="2" s="1"/>
  <c r="C12" i="2"/>
  <c r="B12" i="2"/>
  <c r="G11" i="2"/>
  <c r="G10" i="2"/>
  <c r="A9" i="2"/>
  <c r="F6" i="2"/>
  <c r="E6" i="2"/>
  <c r="D6" i="2"/>
  <c r="C6" i="2"/>
  <c r="B6" i="2"/>
  <c r="B7" i="2" s="1" a="1"/>
  <c r="B7" i="2" s="1"/>
  <c r="G5" i="2"/>
  <c r="G4" i="2"/>
  <c r="G6" i="2" s="1"/>
  <c r="A3" i="2"/>
  <c r="O14" i="1"/>
  <c r="N14" i="1"/>
  <c r="M14" i="1"/>
  <c r="L14" i="1"/>
  <c r="K14" i="1"/>
  <c r="J14" i="1"/>
  <c r="F14" i="1"/>
  <c r="E14" i="1"/>
  <c r="D14" i="1"/>
  <c r="C14" i="1"/>
  <c r="O12" i="1"/>
  <c r="O15" i="1" s="1"/>
  <c r="N12" i="1"/>
  <c r="N15" i="1" s="1"/>
  <c r="M12" i="1"/>
  <c r="M15" i="1" s="1"/>
  <c r="L12" i="1"/>
  <c r="L15" i="1" s="1"/>
  <c r="K12" i="1"/>
  <c r="K15" i="1" s="1"/>
  <c r="J12" i="1"/>
  <c r="J15" i="1" s="1"/>
  <c r="I12" i="1"/>
  <c r="E12" i="1"/>
  <c r="E15" i="1" s="1"/>
  <c r="D12" i="1"/>
  <c r="D15" i="1" s="1"/>
  <c r="C12" i="1"/>
  <c r="C15" i="1" s="1"/>
  <c r="B12" i="1"/>
  <c r="B11" i="1"/>
  <c r="B10" i="1"/>
  <c r="F12" i="1" s="1"/>
  <c r="F15" i="1" s="1"/>
  <c r="B8" i="1"/>
  <c r="B7" i="1"/>
  <c r="B6" i="1"/>
  <c r="B5" i="1"/>
  <c r="D5" i="4" l="1"/>
  <c r="K12" i="4" s="1"/>
  <c r="B12" i="3"/>
  <c r="E5" i="4"/>
  <c r="K13" i="4" s="1"/>
  <c r="E4" i="4"/>
  <c r="J13" i="4" s="1"/>
  <c r="E3" i="4"/>
  <c r="I13" i="4" s="1"/>
  <c r="E6" i="4"/>
  <c r="C6" i="3"/>
  <c r="C12" i="3" s="1"/>
  <c r="D10" i="3"/>
  <c r="D12" i="3" s="1"/>
  <c r="D6" i="4"/>
  <c r="D3" i="4"/>
  <c r="I12" i="4" s="1"/>
  <c r="D4" i="4"/>
  <c r="J12" i="4" s="1"/>
  <c r="G6" i="3" l="1"/>
  <c r="F13" i="3"/>
  <c r="E13" i="3"/>
  <c r="D13" i="3"/>
  <c r="B13" i="3"/>
  <c r="C13" i="3"/>
  <c r="G10" i="3"/>
  <c r="G12" i="3" s="1"/>
  <c r="B15" i="3" s="1"/>
</calcChain>
</file>

<file path=xl/sharedStrings.xml><?xml version="1.0" encoding="utf-8"?>
<sst xmlns="http://schemas.openxmlformats.org/spreadsheetml/2006/main" count="93" uniqueCount="52">
  <si>
    <t>Ma trận trọng số</t>
  </si>
  <si>
    <t>Ma trận trọng số theo chức năng</t>
  </si>
  <si>
    <t>Tiêu chuẩn</t>
  </si>
  <si>
    <t>Trọng số</t>
  </si>
  <si>
    <t>Dự án quản lý mỹ phẩm</t>
  </si>
  <si>
    <t>Dự án hỗ trợ tư vấn thông tin du lịch</t>
  </si>
  <si>
    <t>Dự án quản lý bài viết</t>
  </si>
  <si>
    <t>Dự án quản lý cà phê</t>
  </si>
  <si>
    <t>Chức năng 1</t>
  </si>
  <si>
    <t>Chức năng 2</t>
  </si>
  <si>
    <t>Chức năng 3</t>
  </si>
  <si>
    <t>Chức năng 4</t>
  </si>
  <si>
    <t>Chức năng 5</t>
  </si>
  <si>
    <t>Chức năng 6</t>
  </si>
  <si>
    <t>Hổ trợ các mục tiêu kinh doanh chính</t>
  </si>
  <si>
    <t>UI: thân thiện, dễ sử dụng, dễ nhớ</t>
  </si>
  <si>
    <t>Có nhà tài trợ nội bộ mạnh mẽ</t>
  </si>
  <si>
    <t>Tốc độ truy cập nhanh, tốc độ xử lý nhanh</t>
  </si>
  <si>
    <t>Có khách hàng hỗ trợ mạnh mẽ</t>
  </si>
  <si>
    <t>Hỗ trợ: nhiều người dùng</t>
  </si>
  <si>
    <t>Dùng các công nghệ thực tiễn</t>
  </si>
  <si>
    <t>Nội dung: rõ ràng, đơn giản, dễ hiểu</t>
  </si>
  <si>
    <t>Thực hiện trong một năm hoặc ít hơn</t>
  </si>
  <si>
    <t>Màu sắc, hình ảnh: phong phú</t>
  </si>
  <si>
    <t>Có NPV dương</t>
  </si>
  <si>
    <t>Thông tin trả về, câu trả lời: chính xác</t>
  </si>
  <si>
    <t>Mức rủi ro cho phép</t>
  </si>
  <si>
    <t>Câu trả lời: phong phú, nhiều lựa chọn</t>
  </si>
  <si>
    <t>Trọng số của dự án</t>
  </si>
  <si>
    <t>Weight Project Score</t>
  </si>
  <si>
    <t>Tỉ lệ chiết khấu</t>
  </si>
  <si>
    <t>Năm 1</t>
  </si>
  <si>
    <t>Năm 2</t>
  </si>
  <si>
    <t>Năm 3</t>
  </si>
  <si>
    <t>Năm 4</t>
  </si>
  <si>
    <t>Năm 5</t>
  </si>
  <si>
    <t>Tổng cộng</t>
  </si>
  <si>
    <t>Lợi nhuận</t>
  </si>
  <si>
    <t>Chi phí</t>
  </si>
  <si>
    <t>Dòng tiền</t>
  </si>
  <si>
    <t>NPV</t>
  </si>
  <si>
    <t>Dòng tiền chiết khấu</t>
  </si>
  <si>
    <t>Chi phí giảm giá</t>
  </si>
  <si>
    <t>Lợi nhuận chiếu khấu</t>
  </si>
  <si>
    <t>Lợi nhuận chiết khấu - phí</t>
  </si>
  <si>
    <t>Lợi nhuận tích lũy - phí</t>
  </si>
  <si>
    <t>ROI</t>
  </si>
  <si>
    <t>Payback In Year 1</t>
  </si>
  <si>
    <t>Năm</t>
  </si>
  <si>
    <t>Chi phí tích lũy</t>
  </si>
  <si>
    <t>Lợi nhuận tích lũy</t>
  </si>
  <si>
    <t>Chi phí tích tũy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</si>
</sst>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(\$#,##0\)"/>
    <numFmt numFmtId="165" formatCode="[$$]#,##0"/>
  </numFmts>
  <fonts count="9" x14ac:knownFonts="1">
    <font>
      <sz val="10"/>
      <color rgb="FF000000"/>
      <name val="Arial"/>
      <scheme val="minor"/>
    </font>
    <font>
      <sz val="18"/>
      <color rgb="FF000000"/>
      <name val="Times New Roman"/>
    </font>
    <font>
      <sz val="10"/>
      <name val="Arial"/>
    </font>
    <font>
      <b/>
      <sz val="12"/>
      <color rgb="FF000000"/>
      <name val="Times New Roman"/>
    </font>
    <font>
      <sz val="10"/>
      <color rgb="FF000000"/>
      <name val="Arial"/>
    </font>
    <font>
      <b/>
      <sz val="12"/>
      <color theme="1"/>
      <name val="Times New Roman"/>
    </font>
    <font>
      <sz val="12"/>
      <color rgb="FF000000"/>
      <name val="Times New Roman"/>
    </font>
    <font>
      <sz val="12"/>
      <color theme="1"/>
      <name val="Times New Roman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8" xfId="0" applyFont="1" applyBorder="1"/>
    <xf numFmtId="10" fontId="6" fillId="0" borderId="8" xfId="0" applyNumberFormat="1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8" xfId="0" applyFont="1" applyBorder="1"/>
    <xf numFmtId="10" fontId="7" fillId="0" borderId="8" xfId="0" applyNumberFormat="1" applyFont="1" applyBorder="1"/>
    <xf numFmtId="0" fontId="3" fillId="0" borderId="8" xfId="0" applyFont="1" applyBorder="1"/>
    <xf numFmtId="10" fontId="3" fillId="0" borderId="8" xfId="0" applyNumberFormat="1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5" fillId="0" borderId="8" xfId="0" applyFont="1" applyBorder="1"/>
    <xf numFmtId="10" fontId="5" fillId="0" borderId="8" xfId="0" applyNumberFormat="1" applyFont="1" applyBorder="1"/>
    <xf numFmtId="0" fontId="4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9" fontId="7" fillId="0" borderId="8" xfId="0" applyNumberFormat="1" applyFont="1" applyBorder="1"/>
    <xf numFmtId="0" fontId="6" fillId="0" borderId="0" xfId="0" applyFont="1"/>
    <xf numFmtId="0" fontId="5" fillId="0" borderId="8" xfId="0" applyFont="1" applyBorder="1" applyAlignment="1">
      <alignment horizontal="center"/>
    </xf>
    <xf numFmtId="164" fontId="7" fillId="0" borderId="8" xfId="0" applyNumberFormat="1" applyFont="1" applyBorder="1"/>
    <xf numFmtId="164" fontId="5" fillId="0" borderId="8" xfId="0" applyNumberFormat="1" applyFont="1" applyBorder="1"/>
    <xf numFmtId="0" fontId="5" fillId="0" borderId="8" xfId="0" applyFont="1" applyBorder="1" applyAlignment="1">
      <alignment horizontal="right"/>
    </xf>
    <xf numFmtId="165" fontId="7" fillId="0" borderId="8" xfId="0" applyNumberFormat="1" applyFont="1" applyBorder="1"/>
    <xf numFmtId="2" fontId="7" fillId="0" borderId="8" xfId="0" applyNumberFormat="1" applyFont="1" applyBorder="1"/>
    <xf numFmtId="165" fontId="5" fillId="0" borderId="8" xfId="0" applyNumberFormat="1" applyFont="1" applyBorder="1"/>
    <xf numFmtId="0" fontId="6" fillId="0" borderId="0" xfId="0" applyFont="1" applyAlignment="1">
      <alignment textRotation="45"/>
    </xf>
    <xf numFmtId="0" fontId="5" fillId="2" borderId="8" xfId="0" applyFont="1" applyFill="1" applyBorder="1"/>
    <xf numFmtId="0" fontId="7" fillId="2" borderId="8" xfId="0" applyFont="1" applyFill="1" applyBorder="1"/>
    <xf numFmtId="0" fontId="8" fillId="0" borderId="8" xfId="0" applyFont="1" applyBorder="1"/>
    <xf numFmtId="164" fontId="8" fillId="0" borderId="8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8765356595797694E-2"/>
          <c:y val="8.6660476632621483E-2"/>
          <c:w val="0.83228533326538068"/>
          <c:h val="0.82447159286147731"/>
        </c:manualLayout>
      </c:layout>
      <c:barChart>
        <c:barDir val="bar"/>
        <c:grouping val="clustered"/>
        <c:varyColors val="1"/>
        <c:ser>
          <c:idx val="0"/>
          <c:order val="0"/>
          <c:tx>
            <c:v>Dự án quản lý cà phê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WSM!$F$15</c:f>
              <c:numCache>
                <c:formatCode>General</c:formatCode>
                <c:ptCount val="1"/>
                <c:pt idx="0">
                  <c:v>41.5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23F-4930-9918-7B1677E66BEA}"/>
            </c:ext>
          </c:extLst>
        </c:ser>
        <c:ser>
          <c:idx val="1"/>
          <c:order val="1"/>
          <c:tx>
            <c:v>Dự án quản lý bài viết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WSM!$E$15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23F-4930-9918-7B1677E66BEA}"/>
            </c:ext>
          </c:extLst>
        </c:ser>
        <c:ser>
          <c:idx val="2"/>
          <c:order val="2"/>
          <c:tx>
            <c:v>Dự án hỗ trợ tư vấn thông tin du lịch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WSM!$D$15</c:f>
              <c:numCache>
                <c:formatCode>General</c:formatCode>
                <c:ptCount val="1"/>
                <c:pt idx="0">
                  <c:v>78.5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23F-4930-9918-7B1677E66BEA}"/>
            </c:ext>
          </c:extLst>
        </c:ser>
        <c:ser>
          <c:idx val="3"/>
          <c:order val="3"/>
          <c:tx>
            <c:v>Dự án quản lý mỹ phẩm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WSM!$C$15</c:f>
              <c:numCache>
                <c:formatCode>General</c:formatCode>
                <c:ptCount val="1"/>
                <c:pt idx="0">
                  <c:v>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23F-4930-9918-7B1677E66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6367865"/>
        <c:axId val="1119746651"/>
      </c:barChart>
      <c:catAx>
        <c:axId val="18563678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9746651"/>
        <c:crosses val="autoZero"/>
        <c:auto val="1"/>
        <c:lblAlgn val="ctr"/>
        <c:lblOffset val="100"/>
        <c:noMultiLvlLbl val="1"/>
      </c:catAx>
      <c:valAx>
        <c:axId val="111974665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856367865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70748095619939766"/>
          <c:y val="9.0352707678324692E-2"/>
        </c:manualLayout>
      </c:layout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Times New Roman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Weighted Score by Project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v>Chức năng 6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WSM!$O$15</c:f>
              <c:numCache>
                <c:formatCode>General</c:formatCode>
                <c:ptCount val="1"/>
                <c:pt idx="0">
                  <c:v>67.5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59B-45F6-9887-53EB179653AA}"/>
            </c:ext>
          </c:extLst>
        </c:ser>
        <c:ser>
          <c:idx val="1"/>
          <c:order val="1"/>
          <c:tx>
            <c:v>Chức năng 5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WSM!$N$15</c:f>
              <c:numCache>
                <c:formatCode>General</c:formatCode>
                <c:ptCount val="1"/>
                <c:pt idx="0">
                  <c:v>62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59B-45F6-9887-53EB179653AA}"/>
            </c:ext>
          </c:extLst>
        </c:ser>
        <c:ser>
          <c:idx val="2"/>
          <c:order val="2"/>
          <c:tx>
            <c:v>Chức năng 4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WSM!$M$15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59B-45F6-9887-53EB179653AA}"/>
            </c:ext>
          </c:extLst>
        </c:ser>
        <c:ser>
          <c:idx val="3"/>
          <c:order val="3"/>
          <c:tx>
            <c:v>Chức năng 3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WSM!$L$15</c:f>
              <c:numCache>
                <c:formatCode>General</c:formatCode>
                <c:ptCount val="1"/>
                <c:pt idx="0">
                  <c:v>69.5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59B-45F6-9887-53EB179653AA}"/>
            </c:ext>
          </c:extLst>
        </c:ser>
        <c:ser>
          <c:idx val="4"/>
          <c:order val="4"/>
          <c:tx>
            <c:v>Chức năng 2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WSM!$K$15</c:f>
              <c:numCache>
                <c:formatCode>General</c:formatCode>
                <c:ptCount val="1"/>
                <c:pt idx="0">
                  <c:v>76.5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59B-45F6-9887-53EB179653AA}"/>
            </c:ext>
          </c:extLst>
        </c:ser>
        <c:ser>
          <c:idx val="5"/>
          <c:order val="5"/>
          <c:tx>
            <c:v>Chức năng 1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WSM!$J$15</c:f>
              <c:numCache>
                <c:formatCode>General</c:formatCode>
                <c:ptCount val="1"/>
                <c:pt idx="0">
                  <c:v>74.5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59B-45F6-9887-53EB17965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0100120"/>
        <c:axId val="1729145473"/>
      </c:barChart>
      <c:catAx>
        <c:axId val="5801001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9145473"/>
        <c:crosses val="autoZero"/>
        <c:auto val="1"/>
        <c:lblAlgn val="ctr"/>
        <c:lblOffset val="100"/>
        <c:noMultiLvlLbl val="1"/>
      </c:catAx>
      <c:valAx>
        <c:axId val="17291454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580100120"/>
        <c:crosses val="max"/>
        <c:crossBetween val="between"/>
      </c:valAx>
    </c:plotArea>
    <c:legend>
      <c:legendPos val="r"/>
      <c:overlay val="0"/>
      <c:txPr>
        <a:bodyPr/>
        <a:lstStyle/>
        <a:p>
          <a:pPr lvl="0">
            <a:defRPr sz="1200" b="0" i="0">
              <a:solidFill>
                <a:srgbClr val="1A1A1A"/>
              </a:solidFill>
              <a:latin typeface="Times New Roman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0" i="0">
                <a:solidFill>
                  <a:srgbClr val="757575"/>
                </a:solidFill>
                <a:latin typeface="Times New Roman"/>
              </a:defRPr>
            </a:pPr>
            <a:r>
              <a:rPr lang="en-US" sz="1100" b="0" i="0">
                <a:solidFill>
                  <a:srgbClr val="757575"/>
                </a:solidFill>
                <a:latin typeface="Times New Roman"/>
              </a:rPr>
              <a:t>Thời gian hoàn vốn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Chi phí tích tũy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Payback!$H$12:$K$12</c:f>
              <c:numCache>
                <c:formatCode>\$#,##0;\(\$#,##0\)</c:formatCode>
                <c:ptCount val="4"/>
                <c:pt idx="0">
                  <c:v>200000</c:v>
                </c:pt>
                <c:pt idx="1">
                  <c:v>400000</c:v>
                </c:pt>
                <c:pt idx="2">
                  <c:v>650000</c:v>
                </c:pt>
                <c:pt idx="3">
                  <c:v>850000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6C-44B6-B7D4-EB7CE988D70C}"/>
            </c:ext>
          </c:extLst>
        </c:ser>
        <c:ser>
          <c:idx val="1"/>
          <c:order val="1"/>
          <c:tx>
            <c:v>Lợi nhuận tích lũy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Payback!$H$11:$K$11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Payback!$H$13:$K$13</c:f>
              <c:numCache>
                <c:formatCode>\$#,##0;\(\$#,##0\)</c:formatCode>
                <c:ptCount val="4"/>
                <c:pt idx="0">
                  <c:v>0</c:v>
                </c:pt>
                <c:pt idx="1">
                  <c:v>450000</c:v>
                </c:pt>
                <c:pt idx="2">
                  <c:v>900000</c:v>
                </c:pt>
                <c:pt idx="3">
                  <c:v>1400000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6C-44B6-B7D4-EB7CE988D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751841"/>
        <c:axId val="256934562"/>
      </c:lineChart>
      <c:catAx>
        <c:axId val="13147518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100" b="0" i="0">
                    <a:solidFill>
                      <a:srgbClr val="000000"/>
                    </a:solidFill>
                    <a:latin typeface="Times New Roman"/>
                  </a:defRPr>
                </a:pPr>
                <a:r>
                  <a:rPr lang="en-US" sz="1100" b="0" i="0">
                    <a:solidFill>
                      <a:srgbClr val="000000"/>
                    </a:solidFill>
                    <a:latin typeface="Times New Roman"/>
                  </a:rPr>
                  <a:t>Năm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256934562"/>
        <c:crosses val="autoZero"/>
        <c:auto val="1"/>
        <c:lblAlgn val="ctr"/>
        <c:lblOffset val="100"/>
        <c:noMultiLvlLbl val="1"/>
      </c:catAx>
      <c:valAx>
        <c:axId val="2569345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\$#,##0;\(\$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 i="0">
                <a:solidFill>
                  <a:srgbClr val="000000"/>
                </a:solidFill>
                <a:latin typeface="Times New Roman"/>
              </a:defRPr>
            </a:pPr>
            <a:endParaRPr lang="en-US"/>
          </a:p>
        </c:txPr>
        <c:crossAx val="131475184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100" b="0" i="0">
              <a:solidFill>
                <a:srgbClr val="1A1A1A"/>
              </a:solidFill>
              <a:latin typeface="Times New Roman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1076325</xdr:colOff>
      <xdr:row>16</xdr:row>
      <xdr:rowOff>9525</xdr:rowOff>
    </xdr:from>
    <xdr:ext cx="8991600" cy="4305300"/>
    <xdr:graphicFrame macro="">
      <xdr:nvGraphicFramePr>
        <xdr:cNvPr id="2" name="Chart 1" title="Biểu đồ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1962150</xdr:colOff>
      <xdr:row>16</xdr:row>
      <xdr:rowOff>19050</xdr:rowOff>
    </xdr:from>
    <xdr:ext cx="5800725" cy="3533775"/>
    <xdr:graphicFrame macro="">
      <xdr:nvGraphicFramePr>
        <xdr:cNvPr id="3" name="Chart 2" title="Biểu đồ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400050</xdr:colOff>
      <xdr:row>13</xdr:row>
      <xdr:rowOff>9525</xdr:rowOff>
    </xdr:from>
    <xdr:ext cx="38100" cy="314325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695700" y="2609850"/>
          <a:ext cx="38100" cy="314325"/>
          <a:chOff x="5346000" y="3622838"/>
          <a:chExt cx="0" cy="3143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CxnSpPr/>
        </xdr:nvCxnSpPr>
        <xdr:spPr>
          <a:xfrm rot="10800000">
            <a:off x="5346000" y="3622838"/>
            <a:ext cx="0" cy="314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381000</xdr:colOff>
      <xdr:row>14</xdr:row>
      <xdr:rowOff>85725</xdr:rowOff>
    </xdr:from>
    <xdr:ext cx="17526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381000" y="2886075"/>
          <a:ext cx="1752600" cy="38100"/>
          <a:chOff x="4469700" y="3780000"/>
          <a:chExt cx="17526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CxnSpPr/>
        </xdr:nvCxnSpPr>
        <xdr:spPr>
          <a:xfrm>
            <a:off x="4469700" y="3780000"/>
            <a:ext cx="1752600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38100</xdr:colOff>
      <xdr:row>11</xdr:row>
      <xdr:rowOff>85725</xdr:rowOff>
    </xdr:from>
    <xdr:ext cx="2571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7162800" y="2286000"/>
          <a:ext cx="257175" cy="38100"/>
          <a:chOff x="5217413" y="3780000"/>
          <a:chExt cx="257175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 rot="10800000">
            <a:off x="5217413" y="3780000"/>
            <a:ext cx="25717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495300</xdr:colOff>
      <xdr:row>6</xdr:row>
      <xdr:rowOff>161925</xdr:rowOff>
    </xdr:from>
    <xdr:ext cx="5715000" cy="3533775"/>
    <xdr:graphicFrame macro="">
      <xdr:nvGraphicFramePr>
        <xdr:cNvPr id="3" name="Chart 3" title="Biểu đồ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233369</xdr:colOff>
      <xdr:row>15</xdr:row>
      <xdr:rowOff>95250</xdr:rowOff>
    </xdr:from>
    <xdr:ext cx="485775" cy="571500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7205669" y="3095625"/>
          <a:ext cx="485775" cy="571500"/>
          <a:chOff x="5107875" y="3499013"/>
          <a:chExt cx="476250" cy="561975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5107875" y="3499013"/>
            <a:ext cx="476250" cy="5619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738201</xdr:colOff>
      <xdr:row>13</xdr:row>
      <xdr:rowOff>71430</xdr:rowOff>
    </xdr:from>
    <xdr:ext cx="790575" cy="4476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6810389" y="2671755"/>
          <a:ext cx="79057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Thời gian</a:t>
          </a:r>
          <a:br>
            <a:rPr lang="en-US" sz="12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200" b="0">
              <a:solidFill>
                <a:schemeClr val="dk1"/>
              </a:solidFill>
              <a:latin typeface="Times New Roman"/>
              <a:ea typeface="Times New Roman"/>
              <a:cs typeface="Times New Roman"/>
              <a:sym typeface="Times New Roman"/>
            </a:rPr>
            <a:t>hoàn vốn</a:t>
          </a:r>
          <a:endParaRPr sz="1200" b="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9765625" defaultRowHeight="15" customHeight="1" x14ac:dyDescent="0.35"/>
  <cols>
    <col min="1" max="1" width="67.3984375" customWidth="1"/>
    <col min="2" max="2" width="12.59765625" customWidth="1"/>
    <col min="3" max="3" width="23.46484375" customWidth="1"/>
    <col min="4" max="4" width="23.59765625" customWidth="1"/>
    <col min="5" max="5" width="25.73046875" customWidth="1"/>
    <col min="6" max="6" width="24" customWidth="1"/>
    <col min="8" max="8" width="38.46484375" customWidth="1"/>
  </cols>
  <sheetData>
    <row r="1" spans="1:26" ht="15.75" customHeight="1" x14ac:dyDescent="0.35"/>
    <row r="2" spans="1:26" ht="15.75" customHeight="1" x14ac:dyDescent="0.35">
      <c r="A2" s="32" t="s">
        <v>0</v>
      </c>
      <c r="B2" s="33"/>
      <c r="C2" s="33"/>
      <c r="D2" s="33"/>
      <c r="E2" s="33"/>
      <c r="F2" s="34"/>
      <c r="H2" s="32" t="s">
        <v>1</v>
      </c>
      <c r="I2" s="33"/>
      <c r="J2" s="33"/>
      <c r="K2" s="33"/>
      <c r="L2" s="33"/>
      <c r="M2" s="33"/>
      <c r="N2" s="33"/>
      <c r="O2" s="34"/>
    </row>
    <row r="3" spans="1:26" ht="15.75" customHeight="1" x14ac:dyDescent="0.35">
      <c r="A3" s="35"/>
      <c r="B3" s="36"/>
      <c r="C3" s="36"/>
      <c r="D3" s="36"/>
      <c r="E3" s="36"/>
      <c r="F3" s="37"/>
      <c r="H3" s="35"/>
      <c r="I3" s="36"/>
      <c r="J3" s="36"/>
      <c r="K3" s="36"/>
      <c r="L3" s="36"/>
      <c r="M3" s="36"/>
      <c r="N3" s="36"/>
      <c r="O3" s="37"/>
    </row>
    <row r="4" spans="1:26" ht="31.5" customHeight="1" x14ac:dyDescent="0.3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/>
      <c r="H4" s="4" t="s">
        <v>2</v>
      </c>
      <c r="I4" s="4" t="s">
        <v>3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5">
      <c r="A5" s="5" t="s">
        <v>14</v>
      </c>
      <c r="B5" s="6">
        <f>25/100</f>
        <v>0.25</v>
      </c>
      <c r="C5" s="7">
        <v>90</v>
      </c>
      <c r="D5" s="7">
        <v>90</v>
      </c>
      <c r="E5" s="7">
        <v>50</v>
      </c>
      <c r="F5" s="5">
        <v>20</v>
      </c>
      <c r="H5" s="8" t="s">
        <v>15</v>
      </c>
      <c r="I5" s="9">
        <v>0.15</v>
      </c>
      <c r="J5" s="8">
        <v>50</v>
      </c>
      <c r="K5" s="8">
        <v>50</v>
      </c>
      <c r="L5" s="8">
        <v>50</v>
      </c>
      <c r="M5" s="8">
        <v>50</v>
      </c>
      <c r="N5" s="8">
        <v>50</v>
      </c>
      <c r="O5" s="8">
        <v>40</v>
      </c>
    </row>
    <row r="6" spans="1:26" ht="15.75" customHeight="1" x14ac:dyDescent="0.45">
      <c r="A6" s="5" t="s">
        <v>16</v>
      </c>
      <c r="B6" s="6">
        <f t="shared" ref="B6:B7" si="0">15/100</f>
        <v>0.15</v>
      </c>
      <c r="C6" s="7">
        <v>70</v>
      </c>
      <c r="D6" s="7">
        <v>90</v>
      </c>
      <c r="E6" s="5">
        <v>50</v>
      </c>
      <c r="F6" s="5">
        <v>20</v>
      </c>
      <c r="H6" s="8" t="s">
        <v>17</v>
      </c>
      <c r="I6" s="9">
        <v>0.25</v>
      </c>
      <c r="J6" s="8">
        <v>90</v>
      </c>
      <c r="K6" s="8">
        <v>90</v>
      </c>
      <c r="L6" s="8">
        <v>90</v>
      </c>
      <c r="M6" s="8">
        <v>70</v>
      </c>
      <c r="N6" s="8">
        <v>80</v>
      </c>
      <c r="O6" s="8">
        <v>90</v>
      </c>
    </row>
    <row r="7" spans="1:26" ht="15.75" customHeight="1" x14ac:dyDescent="0.45">
      <c r="A7" s="5" t="s">
        <v>18</v>
      </c>
      <c r="B7" s="6">
        <f t="shared" si="0"/>
        <v>0.15</v>
      </c>
      <c r="C7" s="7">
        <v>50</v>
      </c>
      <c r="D7" s="7">
        <v>90</v>
      </c>
      <c r="E7" s="5">
        <v>50</v>
      </c>
      <c r="F7" s="5">
        <v>20</v>
      </c>
      <c r="H7" s="8" t="s">
        <v>19</v>
      </c>
      <c r="I7" s="9">
        <v>0.1</v>
      </c>
      <c r="J7" s="8">
        <v>70</v>
      </c>
      <c r="K7" s="8">
        <v>60</v>
      </c>
      <c r="L7" s="8">
        <v>60</v>
      </c>
      <c r="M7" s="8">
        <v>40</v>
      </c>
      <c r="N7" s="8">
        <v>40</v>
      </c>
      <c r="O7" s="8">
        <v>50</v>
      </c>
    </row>
    <row r="8" spans="1:26" ht="15.75" customHeight="1" x14ac:dyDescent="0.45">
      <c r="A8" s="5" t="s">
        <v>20</v>
      </c>
      <c r="B8" s="6">
        <f>10/100</f>
        <v>0.1</v>
      </c>
      <c r="C8" s="7">
        <v>25</v>
      </c>
      <c r="D8" s="7">
        <v>90</v>
      </c>
      <c r="E8" s="5">
        <v>50</v>
      </c>
      <c r="F8" s="5">
        <v>70</v>
      </c>
      <c r="H8" s="8" t="s">
        <v>21</v>
      </c>
      <c r="I8" s="9">
        <v>0.1</v>
      </c>
      <c r="J8" s="8">
        <v>80</v>
      </c>
      <c r="K8" s="8">
        <v>80</v>
      </c>
      <c r="L8" s="8">
        <v>60</v>
      </c>
      <c r="M8" s="8">
        <v>30</v>
      </c>
      <c r="N8" s="8">
        <v>60</v>
      </c>
      <c r="O8" s="8">
        <v>30</v>
      </c>
    </row>
    <row r="9" spans="1:26" ht="15.75" customHeight="1" x14ac:dyDescent="0.45">
      <c r="A9" s="5" t="s">
        <v>22</v>
      </c>
      <c r="B9" s="6">
        <v>0.05</v>
      </c>
      <c r="C9" s="7">
        <v>20</v>
      </c>
      <c r="D9" s="7">
        <v>20</v>
      </c>
      <c r="E9" s="5">
        <v>50</v>
      </c>
      <c r="F9" s="5">
        <v>90</v>
      </c>
      <c r="H9" s="8" t="s">
        <v>23</v>
      </c>
      <c r="I9" s="9">
        <v>0.05</v>
      </c>
      <c r="J9" s="8">
        <v>30</v>
      </c>
      <c r="K9" s="8">
        <v>50</v>
      </c>
      <c r="L9" s="8">
        <v>40</v>
      </c>
      <c r="M9" s="8">
        <v>20</v>
      </c>
      <c r="N9" s="8">
        <v>30</v>
      </c>
      <c r="O9" s="8">
        <v>30</v>
      </c>
    </row>
    <row r="10" spans="1:26" ht="15.75" customHeight="1" x14ac:dyDescent="0.45">
      <c r="A10" s="5" t="s">
        <v>24</v>
      </c>
      <c r="B10" s="6">
        <f>20/100</f>
        <v>0.2</v>
      </c>
      <c r="C10" s="7">
        <v>50</v>
      </c>
      <c r="D10" s="7">
        <v>70</v>
      </c>
      <c r="E10" s="5">
        <v>50</v>
      </c>
      <c r="F10" s="5">
        <v>50</v>
      </c>
      <c r="H10" s="8" t="s">
        <v>25</v>
      </c>
      <c r="I10" s="9">
        <v>0.2</v>
      </c>
      <c r="J10" s="8">
        <v>80</v>
      </c>
      <c r="K10" s="8">
        <v>90</v>
      </c>
      <c r="L10" s="8">
        <v>60</v>
      </c>
      <c r="M10" s="8">
        <v>90</v>
      </c>
      <c r="N10" s="8">
        <v>70</v>
      </c>
      <c r="O10" s="8">
        <v>80</v>
      </c>
    </row>
    <row r="11" spans="1:26" ht="15.75" customHeight="1" x14ac:dyDescent="0.45">
      <c r="A11" s="5" t="s">
        <v>26</v>
      </c>
      <c r="B11" s="6">
        <f>10/100</f>
        <v>0.1</v>
      </c>
      <c r="C11" s="7">
        <v>20</v>
      </c>
      <c r="D11" s="7">
        <v>50</v>
      </c>
      <c r="E11" s="5">
        <v>50</v>
      </c>
      <c r="F11" s="5">
        <v>90</v>
      </c>
      <c r="H11" s="8" t="s">
        <v>27</v>
      </c>
      <c r="I11" s="9">
        <v>0.15</v>
      </c>
      <c r="J11" s="8">
        <v>80</v>
      </c>
      <c r="K11" s="8">
        <v>80</v>
      </c>
      <c r="L11" s="8">
        <v>90</v>
      </c>
      <c r="M11" s="8">
        <v>80</v>
      </c>
      <c r="N11" s="8">
        <v>60</v>
      </c>
      <c r="O11" s="8">
        <v>90</v>
      </c>
    </row>
    <row r="12" spans="1:26" ht="15.75" customHeight="1" x14ac:dyDescent="0.4">
      <c r="A12" s="10" t="s">
        <v>28</v>
      </c>
      <c r="B12" s="11">
        <f>SUM(B5:B11)</f>
        <v>1.0000000000000002</v>
      </c>
      <c r="C12" s="12">
        <f t="shared" ref="C12:F12" si="1">SUMPRODUCT($B$5:$B$11,C5:C11)</f>
        <v>56</v>
      </c>
      <c r="D12" s="12">
        <f t="shared" si="1"/>
        <v>78.5</v>
      </c>
      <c r="E12" s="12">
        <f t="shared" si="1"/>
        <v>50</v>
      </c>
      <c r="F12" s="12">
        <f t="shared" si="1"/>
        <v>41.5</v>
      </c>
      <c r="H12" s="13" t="s">
        <v>29</v>
      </c>
      <c r="I12" s="14">
        <f>SUM(I5:I11)</f>
        <v>1</v>
      </c>
      <c r="J12" s="13">
        <f t="shared" ref="J12:O12" si="2">SUMPRODUCT($I$5:$I$11,J5:J11)</f>
        <v>74.5</v>
      </c>
      <c r="K12" s="13">
        <f t="shared" si="2"/>
        <v>76.5</v>
      </c>
      <c r="L12" s="13">
        <f t="shared" si="2"/>
        <v>69.5</v>
      </c>
      <c r="M12" s="13">
        <f t="shared" si="2"/>
        <v>63</v>
      </c>
      <c r="N12" s="13">
        <f t="shared" si="2"/>
        <v>62</v>
      </c>
      <c r="O12" s="13">
        <f t="shared" si="2"/>
        <v>67.5</v>
      </c>
    </row>
    <row r="13" spans="1:26" ht="15.75" customHeight="1" x14ac:dyDescent="0.35"/>
    <row r="14" spans="1:26" ht="30" customHeight="1" x14ac:dyDescent="0.35">
      <c r="A14" s="15"/>
      <c r="B14" s="15"/>
      <c r="C14" s="16" t="str">
        <f t="shared" ref="C14:F14" si="3">C4</f>
        <v>Dự án quản lý mỹ phẩm</v>
      </c>
      <c r="D14" s="16" t="str">
        <f t="shared" si="3"/>
        <v>Dự án hỗ trợ tư vấn thông tin du lịch</v>
      </c>
      <c r="E14" s="16" t="str">
        <f t="shared" si="3"/>
        <v>Dự án quản lý bài viết</v>
      </c>
      <c r="F14" s="16" t="str">
        <f t="shared" si="3"/>
        <v>Dự án quản lý cà phê</v>
      </c>
      <c r="G14" s="15"/>
      <c r="H14" s="15"/>
      <c r="I14" s="15"/>
      <c r="J14" s="17" t="str">
        <f t="shared" ref="J14:O14" si="4">J4</f>
        <v>Chức năng 1</v>
      </c>
      <c r="K14" s="17" t="str">
        <f t="shared" si="4"/>
        <v>Chức năng 2</v>
      </c>
      <c r="L14" s="17" t="str">
        <f t="shared" si="4"/>
        <v>Chức năng 3</v>
      </c>
      <c r="M14" s="17" t="str">
        <f t="shared" si="4"/>
        <v>Chức năng 4</v>
      </c>
      <c r="N14" s="17" t="str">
        <f t="shared" si="4"/>
        <v>Chức năng 5</v>
      </c>
      <c r="O14" s="17" t="str">
        <f t="shared" si="4"/>
        <v>Chức năng 6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.75" customHeight="1" x14ac:dyDescent="0.4">
      <c r="C15" s="12">
        <f t="shared" ref="C15:F15" si="5">C12</f>
        <v>56</v>
      </c>
      <c r="D15" s="12">
        <f t="shared" si="5"/>
        <v>78.5</v>
      </c>
      <c r="E15" s="12">
        <f t="shared" si="5"/>
        <v>50</v>
      </c>
      <c r="F15" s="12">
        <f t="shared" si="5"/>
        <v>41.5</v>
      </c>
      <c r="J15" s="13">
        <f t="shared" ref="J15:O15" si="6">J12</f>
        <v>74.5</v>
      </c>
      <c r="K15" s="13">
        <f t="shared" si="6"/>
        <v>76.5</v>
      </c>
      <c r="L15" s="13">
        <f t="shared" si="6"/>
        <v>69.5</v>
      </c>
      <c r="M15" s="13">
        <f t="shared" si="6"/>
        <v>63</v>
      </c>
      <c r="N15" s="13">
        <f t="shared" si="6"/>
        <v>62</v>
      </c>
      <c r="O15" s="13">
        <f t="shared" si="6"/>
        <v>67.5</v>
      </c>
    </row>
    <row r="16" spans="1:2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2">
    <mergeCell ref="A2:F3"/>
    <mergeCell ref="H2:O3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9765625" defaultRowHeight="15" customHeight="1" x14ac:dyDescent="0.35"/>
  <cols>
    <col min="1" max="1" width="25.73046875" customWidth="1"/>
    <col min="2" max="3" width="12.265625" customWidth="1"/>
    <col min="4" max="7" width="11.1328125" customWidth="1"/>
  </cols>
  <sheetData>
    <row r="1" spans="1:26" ht="15.75" customHeight="1" x14ac:dyDescent="0.45">
      <c r="A1" s="8" t="s">
        <v>30</v>
      </c>
      <c r="B1" s="18">
        <v>0.1</v>
      </c>
      <c r="C1" s="5"/>
      <c r="D1" s="5"/>
      <c r="E1" s="5"/>
      <c r="F1" s="5"/>
      <c r="G1" s="5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45">
      <c r="A2" s="5"/>
      <c r="B2" s="5"/>
      <c r="C2" s="5"/>
      <c r="D2" s="5"/>
      <c r="E2" s="5"/>
      <c r="F2" s="5"/>
      <c r="G2" s="5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 x14ac:dyDescent="0.45">
      <c r="A3" s="13" t="str">
        <f>WSM!C4</f>
        <v>Dự án quản lý mỹ phẩm</v>
      </c>
      <c r="B3" s="20" t="s">
        <v>31</v>
      </c>
      <c r="C3" s="20" t="s">
        <v>32</v>
      </c>
      <c r="D3" s="20" t="s">
        <v>33</v>
      </c>
      <c r="E3" s="20" t="s">
        <v>34</v>
      </c>
      <c r="F3" s="20" t="s">
        <v>35</v>
      </c>
      <c r="G3" s="20" t="s">
        <v>36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 x14ac:dyDescent="0.45">
      <c r="A4" s="8" t="s">
        <v>37</v>
      </c>
      <c r="B4" s="21">
        <v>0</v>
      </c>
      <c r="C4" s="21">
        <v>200000</v>
      </c>
      <c r="D4" s="21">
        <v>250000</v>
      </c>
      <c r="E4" s="21">
        <v>350000</v>
      </c>
      <c r="F4" s="21">
        <v>500000</v>
      </c>
      <c r="G4" s="21">
        <f t="shared" ref="G4:G5" si="0">SUM(B4:F4)</f>
        <v>1300000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 x14ac:dyDescent="0.45">
      <c r="A5" s="8" t="s">
        <v>38</v>
      </c>
      <c r="B5" s="21">
        <v>500000</v>
      </c>
      <c r="C5" s="21">
        <v>100000</v>
      </c>
      <c r="D5" s="21">
        <v>100000</v>
      </c>
      <c r="E5" s="21">
        <v>100000</v>
      </c>
      <c r="F5" s="21">
        <v>100000</v>
      </c>
      <c r="G5" s="21">
        <f t="shared" si="0"/>
        <v>900000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 x14ac:dyDescent="0.45">
      <c r="A6" s="8" t="s">
        <v>39</v>
      </c>
      <c r="B6" s="21">
        <f t="shared" ref="B6:G6" si="1">B4-B5</f>
        <v>-500000</v>
      </c>
      <c r="C6" s="21">
        <f t="shared" si="1"/>
        <v>100000</v>
      </c>
      <c r="D6" s="21">
        <f t="shared" si="1"/>
        <v>150000</v>
      </c>
      <c r="E6" s="21">
        <f t="shared" si="1"/>
        <v>250000</v>
      </c>
      <c r="F6" s="21">
        <f t="shared" si="1"/>
        <v>400000</v>
      </c>
      <c r="G6" s="21">
        <f t="shared" si="1"/>
        <v>400000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 x14ac:dyDescent="0.45">
      <c r="A7" s="13" t="s">
        <v>40</v>
      </c>
      <c r="B7" s="22">
        <f t="array" ref="B7">NPV($B$1,B6:F6)</f>
        <v>159918.28675388522</v>
      </c>
      <c r="C7" s="21"/>
      <c r="D7" s="21"/>
      <c r="E7" s="21"/>
      <c r="F7" s="21"/>
      <c r="G7" s="21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 x14ac:dyDescent="0.45">
      <c r="A8" s="5"/>
      <c r="B8" s="5"/>
      <c r="C8" s="5"/>
      <c r="D8" s="5"/>
      <c r="E8" s="5"/>
      <c r="F8" s="5"/>
      <c r="G8" s="5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 x14ac:dyDescent="0.45">
      <c r="A9" s="13" t="str">
        <f>WSM!D4</f>
        <v>Dự án hỗ trợ tư vấn thông tin du lịch</v>
      </c>
      <c r="B9" s="20" t="s">
        <v>31</v>
      </c>
      <c r="C9" s="20" t="s">
        <v>32</v>
      </c>
      <c r="D9" s="20" t="s">
        <v>33</v>
      </c>
      <c r="E9" s="20" t="s">
        <v>34</v>
      </c>
      <c r="F9" s="20" t="s">
        <v>35</v>
      </c>
      <c r="G9" s="20" t="s">
        <v>36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 x14ac:dyDescent="0.45">
      <c r="A10" s="8" t="s">
        <v>37</v>
      </c>
      <c r="B10" s="21">
        <v>100000</v>
      </c>
      <c r="C10" s="21">
        <v>450000</v>
      </c>
      <c r="D10" s="21">
        <v>450000</v>
      </c>
      <c r="E10" s="21">
        <v>500000</v>
      </c>
      <c r="F10" s="21">
        <v>800000</v>
      </c>
      <c r="G10" s="21">
        <f t="shared" ref="G10:G11" si="2">SUM(B10:F10)</f>
        <v>2300000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 x14ac:dyDescent="0.45">
      <c r="A11" s="8" t="s">
        <v>38</v>
      </c>
      <c r="B11" s="21">
        <v>100000</v>
      </c>
      <c r="C11" s="21">
        <v>200000</v>
      </c>
      <c r="D11" s="21">
        <v>250000</v>
      </c>
      <c r="E11" s="21">
        <v>200000</v>
      </c>
      <c r="F11" s="21">
        <v>250000</v>
      </c>
      <c r="G11" s="21">
        <f t="shared" si="2"/>
        <v>1000000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 x14ac:dyDescent="0.45">
      <c r="A12" s="8" t="s">
        <v>39</v>
      </c>
      <c r="B12" s="21">
        <f t="shared" ref="B12:G12" si="3">B10-B11</f>
        <v>0</v>
      </c>
      <c r="C12" s="21">
        <f t="shared" si="3"/>
        <v>250000</v>
      </c>
      <c r="D12" s="21">
        <f t="shared" si="3"/>
        <v>200000</v>
      </c>
      <c r="E12" s="21">
        <f t="shared" si="3"/>
        <v>300000</v>
      </c>
      <c r="F12" s="21">
        <f t="shared" si="3"/>
        <v>550000</v>
      </c>
      <c r="G12" s="21">
        <f t="shared" si="3"/>
        <v>1300000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 x14ac:dyDescent="0.45">
      <c r="A13" s="13" t="s">
        <v>40</v>
      </c>
      <c r="B13" s="22">
        <f t="array" ref="B13">NPV($B$1, B12:F12)</f>
        <v>903285.2947203056</v>
      </c>
      <c r="C13" s="5"/>
      <c r="D13" s="5"/>
      <c r="E13" s="5"/>
      <c r="F13" s="5"/>
      <c r="G13" s="13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4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45">
      <c r="A15" s="13" t="str">
        <f>WSM!E4</f>
        <v>Dự án quản lý bài viết</v>
      </c>
      <c r="B15" s="20" t="s">
        <v>31</v>
      </c>
      <c r="C15" s="20" t="s">
        <v>32</v>
      </c>
      <c r="D15" s="20" t="s">
        <v>33</v>
      </c>
      <c r="E15" s="20" t="s">
        <v>34</v>
      </c>
      <c r="F15" s="20" t="s">
        <v>35</v>
      </c>
      <c r="G15" s="20" t="s">
        <v>36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 x14ac:dyDescent="0.45">
      <c r="A16" s="8" t="s">
        <v>37</v>
      </c>
      <c r="B16" s="21">
        <v>0</v>
      </c>
      <c r="C16" s="21">
        <v>400000</v>
      </c>
      <c r="D16" s="21">
        <v>300000</v>
      </c>
      <c r="E16" s="21">
        <v>500000</v>
      </c>
      <c r="F16" s="21">
        <v>500000</v>
      </c>
      <c r="G16" s="21">
        <f t="shared" ref="G16:G17" si="4">SUM(B16:F16)</f>
        <v>1700000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 x14ac:dyDescent="0.45">
      <c r="A17" s="8" t="s">
        <v>38</v>
      </c>
      <c r="B17" s="21">
        <v>200000</v>
      </c>
      <c r="C17" s="21">
        <v>200000</v>
      </c>
      <c r="D17" s="21">
        <v>200000</v>
      </c>
      <c r="E17" s="21">
        <v>200000</v>
      </c>
      <c r="F17" s="21">
        <v>200000</v>
      </c>
      <c r="G17" s="21">
        <f t="shared" si="4"/>
        <v>1000000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 x14ac:dyDescent="0.45">
      <c r="A18" s="8" t="s">
        <v>39</v>
      </c>
      <c r="B18" s="21">
        <f t="shared" ref="B18:G18" si="5">B16-B17</f>
        <v>-200000</v>
      </c>
      <c r="C18" s="21">
        <f t="shared" si="5"/>
        <v>200000</v>
      </c>
      <c r="D18" s="21">
        <f t="shared" si="5"/>
        <v>100000</v>
      </c>
      <c r="E18" s="21">
        <f t="shared" si="5"/>
        <v>300000</v>
      </c>
      <c r="F18" s="21">
        <f t="shared" si="5"/>
        <v>300000</v>
      </c>
      <c r="G18" s="21">
        <f t="shared" si="5"/>
        <v>700000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45">
      <c r="A19" s="13" t="s">
        <v>40</v>
      </c>
      <c r="B19" s="22">
        <f t="array" ref="B19">NPV($B$1, B18:F18)</f>
        <v>449782.98799759056</v>
      </c>
      <c r="C19" s="5"/>
      <c r="D19" s="5"/>
      <c r="E19" s="5"/>
      <c r="F19" s="5"/>
      <c r="G19" s="13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4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45">
      <c r="A21" s="13" t="str">
        <f>WSM!F4</f>
        <v>Dự án quản lý cà phê</v>
      </c>
      <c r="B21" s="20" t="s">
        <v>31</v>
      </c>
      <c r="C21" s="20" t="s">
        <v>32</v>
      </c>
      <c r="D21" s="20" t="s">
        <v>33</v>
      </c>
      <c r="E21" s="20" t="s">
        <v>34</v>
      </c>
      <c r="F21" s="20" t="s">
        <v>35</v>
      </c>
      <c r="G21" s="20" t="s">
        <v>36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45">
      <c r="A22" s="8" t="s">
        <v>37</v>
      </c>
      <c r="B22" s="21">
        <v>0</v>
      </c>
      <c r="C22" s="21">
        <v>400000</v>
      </c>
      <c r="D22" s="21">
        <v>400000</v>
      </c>
      <c r="E22" s="21">
        <v>600000</v>
      </c>
      <c r="F22" s="21">
        <v>800000</v>
      </c>
      <c r="G22" s="21">
        <f t="shared" ref="G22:G23" si="6">SUM(B22:F22)</f>
        <v>2200000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45">
      <c r="A23" s="8" t="s">
        <v>38</v>
      </c>
      <c r="B23" s="21">
        <v>250000</v>
      </c>
      <c r="C23" s="21">
        <v>200000</v>
      </c>
      <c r="D23" s="21">
        <v>200000</v>
      </c>
      <c r="E23" s="21">
        <v>200000</v>
      </c>
      <c r="F23" s="21">
        <v>400000</v>
      </c>
      <c r="G23" s="21">
        <f t="shared" si="6"/>
        <v>1250000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45">
      <c r="A24" s="8" t="s">
        <v>39</v>
      </c>
      <c r="B24" s="21">
        <f t="shared" ref="B24:G24" si="7">B22-B23</f>
        <v>-250000</v>
      </c>
      <c r="C24" s="21">
        <f t="shared" si="7"/>
        <v>200000</v>
      </c>
      <c r="D24" s="21">
        <f t="shared" si="7"/>
        <v>200000</v>
      </c>
      <c r="E24" s="21">
        <f t="shared" si="7"/>
        <v>400000</v>
      </c>
      <c r="F24" s="21">
        <f t="shared" si="7"/>
        <v>400000</v>
      </c>
      <c r="G24" s="21">
        <f t="shared" si="7"/>
        <v>950000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45">
      <c r="A25" s="13" t="s">
        <v>40</v>
      </c>
      <c r="B25" s="22">
        <f t="array" ref="B25">NPV($B$1, B24:F24)</f>
        <v>609853.40047562553</v>
      </c>
      <c r="C25" s="5"/>
      <c r="D25" s="5"/>
      <c r="E25" s="5"/>
      <c r="F25" s="5"/>
      <c r="G25" s="13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4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4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4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4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4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4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4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4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4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4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4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4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4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4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4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4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4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4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4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4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4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4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4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4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4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4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4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4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4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4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4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4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4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4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4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4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4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4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4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4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4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4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4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4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4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4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4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4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4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4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4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4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4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4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4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4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4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4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4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4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4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4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4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4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4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4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4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4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4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4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4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4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4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4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4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4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4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4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4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4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4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4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4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4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4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4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4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4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4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4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4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4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4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4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4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4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4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4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4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4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4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4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4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4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4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4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4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4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4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4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4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4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4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4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4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4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4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4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4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4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4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4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4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4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4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4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4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4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4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4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4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4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4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4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4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4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4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4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4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4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4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4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4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4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4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4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4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4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4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4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4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4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4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4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4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4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4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4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4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4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4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4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4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4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4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4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4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4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4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4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4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4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4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4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4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4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4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4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4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4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4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4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4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4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4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4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4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4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4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4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4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4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 x14ac:dyDescent="0.4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 x14ac:dyDescent="0.4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4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 x14ac:dyDescent="0.4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 x14ac:dyDescent="0.4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 x14ac:dyDescent="0.4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 x14ac:dyDescent="0.4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 x14ac:dyDescent="0.4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4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 x14ac:dyDescent="0.4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 x14ac:dyDescent="0.4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 x14ac:dyDescent="0.4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 x14ac:dyDescent="0.4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 x14ac:dyDescent="0.4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 x14ac:dyDescent="0.4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 x14ac:dyDescent="0.4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 x14ac:dyDescent="0.4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 x14ac:dyDescent="0.4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 x14ac:dyDescent="0.4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 x14ac:dyDescent="0.4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 x14ac:dyDescent="0.4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 x14ac:dyDescent="0.4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 x14ac:dyDescent="0.4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 x14ac:dyDescent="0.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 x14ac:dyDescent="0.4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 x14ac:dyDescent="0.4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 x14ac:dyDescent="0.4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 x14ac:dyDescent="0.4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 x14ac:dyDescent="0.4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 x14ac:dyDescent="0.4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 x14ac:dyDescent="0.4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 x14ac:dyDescent="0.4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 x14ac:dyDescent="0.4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 x14ac:dyDescent="0.4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 x14ac:dyDescent="0.4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 x14ac:dyDescent="0.4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 x14ac:dyDescent="0.4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 x14ac:dyDescent="0.4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 x14ac:dyDescent="0.4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 x14ac:dyDescent="0.4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 x14ac:dyDescent="0.4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 x14ac:dyDescent="0.4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 x14ac:dyDescent="0.4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 x14ac:dyDescent="0.4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 x14ac:dyDescent="0.4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 x14ac:dyDescent="0.4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 x14ac:dyDescent="0.4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 x14ac:dyDescent="0.4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 x14ac:dyDescent="0.4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 x14ac:dyDescent="0.4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 x14ac:dyDescent="0.4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 x14ac:dyDescent="0.4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 x14ac:dyDescent="0.4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 x14ac:dyDescent="0.4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 x14ac:dyDescent="0.4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 x14ac:dyDescent="0.4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 x14ac:dyDescent="0.4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 x14ac:dyDescent="0.4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 x14ac:dyDescent="0.4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 x14ac:dyDescent="0.4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 x14ac:dyDescent="0.4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 x14ac:dyDescent="0.4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 x14ac:dyDescent="0.4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 x14ac:dyDescent="0.4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 x14ac:dyDescent="0.4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 x14ac:dyDescent="0.4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 x14ac:dyDescent="0.4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 x14ac:dyDescent="0.4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 x14ac:dyDescent="0.4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 x14ac:dyDescent="0.4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 x14ac:dyDescent="0.4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 x14ac:dyDescent="0.4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 x14ac:dyDescent="0.4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 x14ac:dyDescent="0.4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 x14ac:dyDescent="0.4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 x14ac:dyDescent="0.4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 x14ac:dyDescent="0.4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 x14ac:dyDescent="0.4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 x14ac:dyDescent="0.4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 x14ac:dyDescent="0.4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 x14ac:dyDescent="0.4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 x14ac:dyDescent="0.4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 x14ac:dyDescent="0.4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 x14ac:dyDescent="0.4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 x14ac:dyDescent="0.4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 x14ac:dyDescent="0.4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 x14ac:dyDescent="0.4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 x14ac:dyDescent="0.4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 x14ac:dyDescent="0.4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 x14ac:dyDescent="0.4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 x14ac:dyDescent="0.4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 x14ac:dyDescent="0.4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 x14ac:dyDescent="0.4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 x14ac:dyDescent="0.4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 x14ac:dyDescent="0.4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 x14ac:dyDescent="0.4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 x14ac:dyDescent="0.4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 x14ac:dyDescent="0.4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 x14ac:dyDescent="0.4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 x14ac:dyDescent="0.4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 x14ac:dyDescent="0.4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 x14ac:dyDescent="0.4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 x14ac:dyDescent="0.4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 x14ac:dyDescent="0.4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 x14ac:dyDescent="0.4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 x14ac:dyDescent="0.4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 x14ac:dyDescent="0.4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 x14ac:dyDescent="0.4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 x14ac:dyDescent="0.4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 x14ac:dyDescent="0.4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 x14ac:dyDescent="0.4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 x14ac:dyDescent="0.4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 x14ac:dyDescent="0.4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 x14ac:dyDescent="0.4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 x14ac:dyDescent="0.4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 x14ac:dyDescent="0.4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 x14ac:dyDescent="0.4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 x14ac:dyDescent="0.4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 x14ac:dyDescent="0.4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 x14ac:dyDescent="0.4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 x14ac:dyDescent="0.4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 x14ac:dyDescent="0.4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 x14ac:dyDescent="0.4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4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4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 x14ac:dyDescent="0.4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4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 x14ac:dyDescent="0.4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4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4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4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4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4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4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4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4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4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4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4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4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4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4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4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4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4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4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4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4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4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4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4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4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4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4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4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4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4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4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4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4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4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4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4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4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4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4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4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4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4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4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4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4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4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4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4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4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4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4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4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4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4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4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4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4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4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4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4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4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4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4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4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4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4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4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4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4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4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4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4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4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4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4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4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4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4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4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4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4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4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4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4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4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4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4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4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4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4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4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4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4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4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4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 x14ac:dyDescent="0.4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 x14ac:dyDescent="0.4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 x14ac:dyDescent="0.4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 x14ac:dyDescent="0.4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 x14ac:dyDescent="0.4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 x14ac:dyDescent="0.4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 x14ac:dyDescent="0.4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 x14ac:dyDescent="0.4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 x14ac:dyDescent="0.4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 x14ac:dyDescent="0.4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 x14ac:dyDescent="0.4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 x14ac:dyDescent="0.4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 x14ac:dyDescent="0.4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 x14ac:dyDescent="0.4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 x14ac:dyDescent="0.4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 x14ac:dyDescent="0.4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 x14ac:dyDescent="0.4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 x14ac:dyDescent="0.4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 x14ac:dyDescent="0.4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 x14ac:dyDescent="0.4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 x14ac:dyDescent="0.4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 x14ac:dyDescent="0.4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 x14ac:dyDescent="0.4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 x14ac:dyDescent="0.4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 x14ac:dyDescent="0.4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 x14ac:dyDescent="0.4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 x14ac:dyDescent="0.4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 x14ac:dyDescent="0.4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 x14ac:dyDescent="0.4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 x14ac:dyDescent="0.4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 x14ac:dyDescent="0.4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 x14ac:dyDescent="0.4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 x14ac:dyDescent="0.4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 x14ac:dyDescent="0.4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 x14ac:dyDescent="0.4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 x14ac:dyDescent="0.4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 x14ac:dyDescent="0.4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 x14ac:dyDescent="0.4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 x14ac:dyDescent="0.4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 x14ac:dyDescent="0.4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 x14ac:dyDescent="0.4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 x14ac:dyDescent="0.4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 x14ac:dyDescent="0.4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 x14ac:dyDescent="0.4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 x14ac:dyDescent="0.4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 x14ac:dyDescent="0.4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 x14ac:dyDescent="0.4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 x14ac:dyDescent="0.4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 x14ac:dyDescent="0.4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 x14ac:dyDescent="0.4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 x14ac:dyDescent="0.4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 x14ac:dyDescent="0.4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 x14ac:dyDescent="0.4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 x14ac:dyDescent="0.4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 x14ac:dyDescent="0.4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 x14ac:dyDescent="0.4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 x14ac:dyDescent="0.4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 x14ac:dyDescent="0.4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 x14ac:dyDescent="0.4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 x14ac:dyDescent="0.4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 x14ac:dyDescent="0.4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 x14ac:dyDescent="0.4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 x14ac:dyDescent="0.4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 x14ac:dyDescent="0.4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 x14ac:dyDescent="0.4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 x14ac:dyDescent="0.4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 x14ac:dyDescent="0.4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 x14ac:dyDescent="0.4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 x14ac:dyDescent="0.4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 x14ac:dyDescent="0.4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 x14ac:dyDescent="0.4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 x14ac:dyDescent="0.4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 x14ac:dyDescent="0.4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 x14ac:dyDescent="0.4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 x14ac:dyDescent="0.4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 x14ac:dyDescent="0.4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 x14ac:dyDescent="0.4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 x14ac:dyDescent="0.4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 x14ac:dyDescent="0.4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 x14ac:dyDescent="0.4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 x14ac:dyDescent="0.4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 x14ac:dyDescent="0.4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 x14ac:dyDescent="0.4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 x14ac:dyDescent="0.4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 x14ac:dyDescent="0.4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 x14ac:dyDescent="0.4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 x14ac:dyDescent="0.4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 x14ac:dyDescent="0.4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 x14ac:dyDescent="0.4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 x14ac:dyDescent="0.4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 x14ac:dyDescent="0.4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 x14ac:dyDescent="0.4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 x14ac:dyDescent="0.4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 x14ac:dyDescent="0.4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 x14ac:dyDescent="0.4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 x14ac:dyDescent="0.4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 x14ac:dyDescent="0.4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 x14ac:dyDescent="0.4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 x14ac:dyDescent="0.4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 x14ac:dyDescent="0.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 x14ac:dyDescent="0.4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 x14ac:dyDescent="0.4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 x14ac:dyDescent="0.4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 x14ac:dyDescent="0.4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 x14ac:dyDescent="0.4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 x14ac:dyDescent="0.4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 x14ac:dyDescent="0.4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 x14ac:dyDescent="0.4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 x14ac:dyDescent="0.4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 x14ac:dyDescent="0.4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 x14ac:dyDescent="0.4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 x14ac:dyDescent="0.4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 x14ac:dyDescent="0.4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 x14ac:dyDescent="0.4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 x14ac:dyDescent="0.4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 x14ac:dyDescent="0.4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 x14ac:dyDescent="0.4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 x14ac:dyDescent="0.4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 x14ac:dyDescent="0.4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 x14ac:dyDescent="0.4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 x14ac:dyDescent="0.4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 x14ac:dyDescent="0.4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 x14ac:dyDescent="0.4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 x14ac:dyDescent="0.4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 x14ac:dyDescent="0.4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 x14ac:dyDescent="0.4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 x14ac:dyDescent="0.4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 x14ac:dyDescent="0.4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 x14ac:dyDescent="0.4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 x14ac:dyDescent="0.4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 x14ac:dyDescent="0.4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 x14ac:dyDescent="0.4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 x14ac:dyDescent="0.4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 x14ac:dyDescent="0.4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 x14ac:dyDescent="0.4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 x14ac:dyDescent="0.4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 x14ac:dyDescent="0.4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 x14ac:dyDescent="0.4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 x14ac:dyDescent="0.4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 x14ac:dyDescent="0.4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 x14ac:dyDescent="0.4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 x14ac:dyDescent="0.4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 x14ac:dyDescent="0.4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 x14ac:dyDescent="0.4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 x14ac:dyDescent="0.4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 x14ac:dyDescent="0.4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 x14ac:dyDescent="0.4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 x14ac:dyDescent="0.4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 x14ac:dyDescent="0.4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 x14ac:dyDescent="0.4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 x14ac:dyDescent="0.4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 x14ac:dyDescent="0.4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 x14ac:dyDescent="0.4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 x14ac:dyDescent="0.4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 x14ac:dyDescent="0.4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 x14ac:dyDescent="0.4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 x14ac:dyDescent="0.4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 x14ac:dyDescent="0.4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 x14ac:dyDescent="0.4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 x14ac:dyDescent="0.4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 x14ac:dyDescent="0.4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 x14ac:dyDescent="0.4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 x14ac:dyDescent="0.4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 x14ac:dyDescent="0.4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 x14ac:dyDescent="0.4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 x14ac:dyDescent="0.4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 x14ac:dyDescent="0.4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 x14ac:dyDescent="0.4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 x14ac:dyDescent="0.4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 x14ac:dyDescent="0.4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 x14ac:dyDescent="0.4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 x14ac:dyDescent="0.4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 x14ac:dyDescent="0.4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 x14ac:dyDescent="0.4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 x14ac:dyDescent="0.4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 x14ac:dyDescent="0.4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 x14ac:dyDescent="0.4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 x14ac:dyDescent="0.4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 x14ac:dyDescent="0.4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 x14ac:dyDescent="0.4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 x14ac:dyDescent="0.4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 x14ac:dyDescent="0.4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 x14ac:dyDescent="0.4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 x14ac:dyDescent="0.4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 x14ac:dyDescent="0.4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 x14ac:dyDescent="0.4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 x14ac:dyDescent="0.4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 x14ac:dyDescent="0.4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 x14ac:dyDescent="0.4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 x14ac:dyDescent="0.4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 x14ac:dyDescent="0.4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 x14ac:dyDescent="0.4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 x14ac:dyDescent="0.4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 x14ac:dyDescent="0.4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 x14ac:dyDescent="0.4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 x14ac:dyDescent="0.4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 x14ac:dyDescent="0.4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 x14ac:dyDescent="0.4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 x14ac:dyDescent="0.4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 x14ac:dyDescent="0.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 x14ac:dyDescent="0.4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 x14ac:dyDescent="0.4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 x14ac:dyDescent="0.4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 x14ac:dyDescent="0.4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 x14ac:dyDescent="0.4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 x14ac:dyDescent="0.4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 x14ac:dyDescent="0.4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 x14ac:dyDescent="0.4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 x14ac:dyDescent="0.4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 x14ac:dyDescent="0.4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 x14ac:dyDescent="0.4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 x14ac:dyDescent="0.4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 x14ac:dyDescent="0.4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 x14ac:dyDescent="0.4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 x14ac:dyDescent="0.4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 x14ac:dyDescent="0.4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 x14ac:dyDescent="0.4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 x14ac:dyDescent="0.4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 x14ac:dyDescent="0.4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 x14ac:dyDescent="0.4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 x14ac:dyDescent="0.4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 x14ac:dyDescent="0.4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 x14ac:dyDescent="0.4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 x14ac:dyDescent="0.4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 x14ac:dyDescent="0.4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 x14ac:dyDescent="0.4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 x14ac:dyDescent="0.4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 x14ac:dyDescent="0.4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 x14ac:dyDescent="0.4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 x14ac:dyDescent="0.4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 x14ac:dyDescent="0.4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 x14ac:dyDescent="0.4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 x14ac:dyDescent="0.4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 x14ac:dyDescent="0.4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 x14ac:dyDescent="0.4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 x14ac:dyDescent="0.4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 x14ac:dyDescent="0.4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 x14ac:dyDescent="0.4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 x14ac:dyDescent="0.4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 x14ac:dyDescent="0.4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 x14ac:dyDescent="0.4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 x14ac:dyDescent="0.4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 x14ac:dyDescent="0.4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 x14ac:dyDescent="0.4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 x14ac:dyDescent="0.4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 x14ac:dyDescent="0.4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 x14ac:dyDescent="0.4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 x14ac:dyDescent="0.4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 x14ac:dyDescent="0.4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 x14ac:dyDescent="0.4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 x14ac:dyDescent="0.4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 x14ac:dyDescent="0.4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 x14ac:dyDescent="0.4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 x14ac:dyDescent="0.4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 x14ac:dyDescent="0.4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 x14ac:dyDescent="0.4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 x14ac:dyDescent="0.4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 x14ac:dyDescent="0.4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 x14ac:dyDescent="0.4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 x14ac:dyDescent="0.4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 x14ac:dyDescent="0.4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 x14ac:dyDescent="0.4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 x14ac:dyDescent="0.4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 x14ac:dyDescent="0.4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 x14ac:dyDescent="0.4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 x14ac:dyDescent="0.4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 x14ac:dyDescent="0.4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 x14ac:dyDescent="0.4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 x14ac:dyDescent="0.4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 x14ac:dyDescent="0.4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 x14ac:dyDescent="0.4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 x14ac:dyDescent="0.4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 x14ac:dyDescent="0.4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 x14ac:dyDescent="0.4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 x14ac:dyDescent="0.4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 x14ac:dyDescent="0.4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 x14ac:dyDescent="0.4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 x14ac:dyDescent="0.4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 x14ac:dyDescent="0.4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 x14ac:dyDescent="0.4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 x14ac:dyDescent="0.4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 x14ac:dyDescent="0.4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 x14ac:dyDescent="0.4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 x14ac:dyDescent="0.4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 x14ac:dyDescent="0.4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 x14ac:dyDescent="0.4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 x14ac:dyDescent="0.4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 x14ac:dyDescent="0.4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 x14ac:dyDescent="0.4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 x14ac:dyDescent="0.4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 x14ac:dyDescent="0.4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 x14ac:dyDescent="0.4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 x14ac:dyDescent="0.4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 x14ac:dyDescent="0.4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 x14ac:dyDescent="0.4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 x14ac:dyDescent="0.4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 x14ac:dyDescent="0.4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 x14ac:dyDescent="0.4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 x14ac:dyDescent="0.4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 x14ac:dyDescent="0.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 x14ac:dyDescent="0.4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 x14ac:dyDescent="0.4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 x14ac:dyDescent="0.4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 x14ac:dyDescent="0.4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 x14ac:dyDescent="0.4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 x14ac:dyDescent="0.4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 x14ac:dyDescent="0.4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 x14ac:dyDescent="0.4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 x14ac:dyDescent="0.4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 x14ac:dyDescent="0.4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 x14ac:dyDescent="0.4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 x14ac:dyDescent="0.4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 x14ac:dyDescent="0.4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 x14ac:dyDescent="0.4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 x14ac:dyDescent="0.4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 x14ac:dyDescent="0.4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 x14ac:dyDescent="0.4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 x14ac:dyDescent="0.4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 x14ac:dyDescent="0.4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 x14ac:dyDescent="0.4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 x14ac:dyDescent="0.4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 x14ac:dyDescent="0.4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 x14ac:dyDescent="0.4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 x14ac:dyDescent="0.4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 x14ac:dyDescent="0.4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 x14ac:dyDescent="0.4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 x14ac:dyDescent="0.4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 x14ac:dyDescent="0.4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 x14ac:dyDescent="0.4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 x14ac:dyDescent="0.4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 x14ac:dyDescent="0.4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 x14ac:dyDescent="0.4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 x14ac:dyDescent="0.4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 x14ac:dyDescent="0.4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 x14ac:dyDescent="0.4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 x14ac:dyDescent="0.4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 x14ac:dyDescent="0.4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 x14ac:dyDescent="0.4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 x14ac:dyDescent="0.4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 x14ac:dyDescent="0.4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 x14ac:dyDescent="0.4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 x14ac:dyDescent="0.4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 x14ac:dyDescent="0.4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 x14ac:dyDescent="0.4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 x14ac:dyDescent="0.4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 x14ac:dyDescent="0.4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 x14ac:dyDescent="0.4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 x14ac:dyDescent="0.4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 x14ac:dyDescent="0.4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 x14ac:dyDescent="0.4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 x14ac:dyDescent="0.4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 x14ac:dyDescent="0.4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 x14ac:dyDescent="0.4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 x14ac:dyDescent="0.4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 x14ac:dyDescent="0.4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 x14ac:dyDescent="0.4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 x14ac:dyDescent="0.4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 x14ac:dyDescent="0.4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 x14ac:dyDescent="0.4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 x14ac:dyDescent="0.4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 x14ac:dyDescent="0.4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 x14ac:dyDescent="0.4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 x14ac:dyDescent="0.4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 x14ac:dyDescent="0.4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 x14ac:dyDescent="0.4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 x14ac:dyDescent="0.4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 x14ac:dyDescent="0.4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 x14ac:dyDescent="0.4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 x14ac:dyDescent="0.4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 x14ac:dyDescent="0.4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 x14ac:dyDescent="0.4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 x14ac:dyDescent="0.4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 x14ac:dyDescent="0.4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 x14ac:dyDescent="0.4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 x14ac:dyDescent="0.4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 x14ac:dyDescent="0.4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 x14ac:dyDescent="0.4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 x14ac:dyDescent="0.4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 x14ac:dyDescent="0.4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 x14ac:dyDescent="0.4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 x14ac:dyDescent="0.4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 x14ac:dyDescent="0.4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 x14ac:dyDescent="0.4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 x14ac:dyDescent="0.4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 x14ac:dyDescent="0.4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 x14ac:dyDescent="0.4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 x14ac:dyDescent="0.4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 x14ac:dyDescent="0.4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 x14ac:dyDescent="0.4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 x14ac:dyDescent="0.4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 x14ac:dyDescent="0.4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 x14ac:dyDescent="0.4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 x14ac:dyDescent="0.4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 x14ac:dyDescent="0.4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 x14ac:dyDescent="0.4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 x14ac:dyDescent="0.4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 x14ac:dyDescent="0.4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 x14ac:dyDescent="0.4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 x14ac:dyDescent="0.4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 x14ac:dyDescent="0.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 x14ac:dyDescent="0.4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 x14ac:dyDescent="0.4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 x14ac:dyDescent="0.4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 x14ac:dyDescent="0.4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 x14ac:dyDescent="0.4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 x14ac:dyDescent="0.4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 x14ac:dyDescent="0.4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 x14ac:dyDescent="0.4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 x14ac:dyDescent="0.4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 x14ac:dyDescent="0.4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 x14ac:dyDescent="0.4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 x14ac:dyDescent="0.4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 x14ac:dyDescent="0.4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 x14ac:dyDescent="0.4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 x14ac:dyDescent="0.4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 x14ac:dyDescent="0.4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 x14ac:dyDescent="0.4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 x14ac:dyDescent="0.4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 x14ac:dyDescent="0.4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 x14ac:dyDescent="0.4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 x14ac:dyDescent="0.4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 x14ac:dyDescent="0.4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 x14ac:dyDescent="0.4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 x14ac:dyDescent="0.4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 x14ac:dyDescent="0.4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 x14ac:dyDescent="0.4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 x14ac:dyDescent="0.4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 x14ac:dyDescent="0.4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 x14ac:dyDescent="0.4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 x14ac:dyDescent="0.4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 x14ac:dyDescent="0.4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 x14ac:dyDescent="0.4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 x14ac:dyDescent="0.4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 x14ac:dyDescent="0.4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 x14ac:dyDescent="0.4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 x14ac:dyDescent="0.4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 x14ac:dyDescent="0.4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 x14ac:dyDescent="0.4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 x14ac:dyDescent="0.4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 x14ac:dyDescent="0.4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 x14ac:dyDescent="0.4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 x14ac:dyDescent="0.4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 x14ac:dyDescent="0.4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 x14ac:dyDescent="0.4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 x14ac:dyDescent="0.4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 x14ac:dyDescent="0.4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 x14ac:dyDescent="0.4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 x14ac:dyDescent="0.4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 x14ac:dyDescent="0.4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 x14ac:dyDescent="0.4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 x14ac:dyDescent="0.4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 x14ac:dyDescent="0.4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 x14ac:dyDescent="0.4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 x14ac:dyDescent="0.4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 x14ac:dyDescent="0.4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 x14ac:dyDescent="0.4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 x14ac:dyDescent="0.4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 x14ac:dyDescent="0.4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 x14ac:dyDescent="0.4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 x14ac:dyDescent="0.4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 x14ac:dyDescent="0.4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 x14ac:dyDescent="0.4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 x14ac:dyDescent="0.4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 x14ac:dyDescent="0.4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 x14ac:dyDescent="0.4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 x14ac:dyDescent="0.4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 x14ac:dyDescent="0.4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 x14ac:dyDescent="0.4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 x14ac:dyDescent="0.4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 x14ac:dyDescent="0.4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 x14ac:dyDescent="0.4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 x14ac:dyDescent="0.4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 x14ac:dyDescent="0.4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 x14ac:dyDescent="0.4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 x14ac:dyDescent="0.4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 x14ac:dyDescent="0.4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 x14ac:dyDescent="0.4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 x14ac:dyDescent="0.4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 x14ac:dyDescent="0.4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 x14ac:dyDescent="0.4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 x14ac:dyDescent="0.4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 x14ac:dyDescent="0.4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 x14ac:dyDescent="0.4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 x14ac:dyDescent="0.4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 x14ac:dyDescent="0.4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 x14ac:dyDescent="0.4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 x14ac:dyDescent="0.4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 x14ac:dyDescent="0.4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 x14ac:dyDescent="0.4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 x14ac:dyDescent="0.4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 x14ac:dyDescent="0.4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 x14ac:dyDescent="0.4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 x14ac:dyDescent="0.4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 x14ac:dyDescent="0.4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 x14ac:dyDescent="0.4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 x14ac:dyDescent="0.4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 x14ac:dyDescent="0.4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 x14ac:dyDescent="0.4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 x14ac:dyDescent="0.4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 x14ac:dyDescent="0.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 x14ac:dyDescent="0.4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 x14ac:dyDescent="0.4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 x14ac:dyDescent="0.4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 x14ac:dyDescent="0.4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 x14ac:dyDescent="0.4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 x14ac:dyDescent="0.4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 x14ac:dyDescent="0.4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 x14ac:dyDescent="0.4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 x14ac:dyDescent="0.4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 x14ac:dyDescent="0.4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 x14ac:dyDescent="0.4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 x14ac:dyDescent="0.4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 x14ac:dyDescent="0.4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 x14ac:dyDescent="0.4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 x14ac:dyDescent="0.4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 x14ac:dyDescent="0.4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 x14ac:dyDescent="0.4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 x14ac:dyDescent="0.4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 x14ac:dyDescent="0.4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 x14ac:dyDescent="0.4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 x14ac:dyDescent="0.4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 x14ac:dyDescent="0.4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 x14ac:dyDescent="0.4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 x14ac:dyDescent="0.4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 x14ac:dyDescent="0.4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 x14ac:dyDescent="0.4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 x14ac:dyDescent="0.4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 x14ac:dyDescent="0.4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 x14ac:dyDescent="0.4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 x14ac:dyDescent="0.4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 x14ac:dyDescent="0.4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 x14ac:dyDescent="0.4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 x14ac:dyDescent="0.4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 x14ac:dyDescent="0.4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 x14ac:dyDescent="0.4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 x14ac:dyDescent="0.4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 x14ac:dyDescent="0.4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 x14ac:dyDescent="0.4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 x14ac:dyDescent="0.4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 x14ac:dyDescent="0.4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 x14ac:dyDescent="0.4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 x14ac:dyDescent="0.4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 x14ac:dyDescent="0.4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 x14ac:dyDescent="0.4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 x14ac:dyDescent="0.4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 x14ac:dyDescent="0.4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 x14ac:dyDescent="0.4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 x14ac:dyDescent="0.4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 x14ac:dyDescent="0.4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 x14ac:dyDescent="0.4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 x14ac:dyDescent="0.4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 x14ac:dyDescent="0.4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 x14ac:dyDescent="0.4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 x14ac:dyDescent="0.4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 x14ac:dyDescent="0.4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9765625" defaultRowHeight="15" customHeight="1" x14ac:dyDescent="0.35"/>
  <cols>
    <col min="1" max="1" width="35.265625" customWidth="1"/>
    <col min="2" max="2" width="10.86328125" customWidth="1"/>
    <col min="3" max="3" width="10.1328125" customWidth="1"/>
    <col min="4" max="4" width="9.86328125" customWidth="1"/>
    <col min="5" max="6" width="10.59765625" customWidth="1"/>
    <col min="7" max="7" width="12.3984375" customWidth="1"/>
    <col min="8" max="8" width="11.46484375" customWidth="1"/>
  </cols>
  <sheetData>
    <row r="1" spans="1:26" ht="15.75" customHeight="1" x14ac:dyDescent="0.45">
      <c r="A1" s="13" t="s">
        <v>30</v>
      </c>
      <c r="B1" s="14">
        <v>0.1</v>
      </c>
      <c r="C1" s="5"/>
      <c r="D1" s="5"/>
      <c r="E1" s="5"/>
      <c r="F1" s="5"/>
      <c r="G1" s="5"/>
      <c r="H1" s="5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45">
      <c r="A2" s="8"/>
      <c r="B2" s="5"/>
      <c r="C2" s="5"/>
      <c r="D2" s="5"/>
      <c r="E2" s="5"/>
      <c r="F2" s="5"/>
      <c r="G2" s="5"/>
      <c r="H2" s="5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.75" customHeight="1" x14ac:dyDescent="0.45">
      <c r="A3" s="5"/>
      <c r="B3" s="13">
        <v>0</v>
      </c>
      <c r="C3" s="13">
        <v>1</v>
      </c>
      <c r="D3" s="13">
        <v>2</v>
      </c>
      <c r="E3" s="13">
        <v>3</v>
      </c>
      <c r="F3" s="13">
        <v>4</v>
      </c>
      <c r="G3" s="23" t="s">
        <v>36</v>
      </c>
      <c r="H3" s="5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.75" customHeight="1" x14ac:dyDescent="0.45">
      <c r="A4" s="8" t="s">
        <v>38</v>
      </c>
      <c r="B4" s="21">
        <v>200000</v>
      </c>
      <c r="C4" s="21">
        <f>NPV!C11</f>
        <v>200000</v>
      </c>
      <c r="D4" s="21">
        <f>NPV!D11</f>
        <v>250000</v>
      </c>
      <c r="E4" s="21">
        <f>NPV!E11</f>
        <v>200000</v>
      </c>
      <c r="F4" s="21">
        <f>NPV!F11</f>
        <v>250000</v>
      </c>
      <c r="G4" s="24"/>
      <c r="H4" s="5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 x14ac:dyDescent="0.45">
      <c r="A5" s="8" t="s">
        <v>41</v>
      </c>
      <c r="B5" s="25">
        <f>1/(1+$B1)^B3</f>
        <v>1</v>
      </c>
      <c r="C5" s="25">
        <f t="shared" ref="C5:F5" si="0">ROUND(1/(1+$B1)^C3,2)</f>
        <v>0.91</v>
      </c>
      <c r="D5" s="25">
        <f t="shared" si="0"/>
        <v>0.83</v>
      </c>
      <c r="E5" s="25">
        <f t="shared" si="0"/>
        <v>0.75</v>
      </c>
      <c r="F5" s="25">
        <f t="shared" si="0"/>
        <v>0.68</v>
      </c>
      <c r="G5" s="25"/>
      <c r="H5" s="5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.75" customHeight="1" x14ac:dyDescent="0.45">
      <c r="A6" s="13" t="s">
        <v>42</v>
      </c>
      <c r="B6" s="26">
        <f t="shared" ref="B6:F6" si="1">B4*B5</f>
        <v>200000</v>
      </c>
      <c r="C6" s="26">
        <f t="shared" si="1"/>
        <v>182000</v>
      </c>
      <c r="D6" s="26">
        <f t="shared" si="1"/>
        <v>207500</v>
      </c>
      <c r="E6" s="26">
        <f t="shared" si="1"/>
        <v>150000</v>
      </c>
      <c r="F6" s="26">
        <f t="shared" si="1"/>
        <v>170000</v>
      </c>
      <c r="G6" s="26">
        <f>SUM(B6:F6)</f>
        <v>909500</v>
      </c>
      <c r="H6" s="5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5.75" customHeight="1" x14ac:dyDescent="0.45">
      <c r="A7" s="5"/>
      <c r="B7" s="5"/>
      <c r="C7" s="5"/>
      <c r="D7" s="5"/>
      <c r="E7" s="5"/>
      <c r="F7" s="5"/>
      <c r="G7" s="5"/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.75" customHeight="1" x14ac:dyDescent="0.45">
      <c r="A8" s="8" t="s">
        <v>37</v>
      </c>
      <c r="B8" s="21">
        <v>0</v>
      </c>
      <c r="C8" s="21">
        <f>NPV!C10</f>
        <v>450000</v>
      </c>
      <c r="D8" s="21">
        <f>NPV!D10</f>
        <v>450000</v>
      </c>
      <c r="E8" s="21">
        <f>NPV!E10</f>
        <v>500000</v>
      </c>
      <c r="F8" s="21">
        <f>NPV!F10</f>
        <v>800000</v>
      </c>
      <c r="G8" s="24"/>
      <c r="H8" s="5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customHeight="1" x14ac:dyDescent="0.45">
      <c r="A9" s="8" t="s">
        <v>41</v>
      </c>
      <c r="B9" s="25">
        <f>1/(1+$B1)^B3</f>
        <v>1</v>
      </c>
      <c r="C9" s="25">
        <f t="shared" ref="C9:F9" si="2">ROUND(1/(1+$B1)^C3,2)</f>
        <v>0.91</v>
      </c>
      <c r="D9" s="25">
        <f t="shared" si="2"/>
        <v>0.83</v>
      </c>
      <c r="E9" s="25">
        <f t="shared" si="2"/>
        <v>0.75</v>
      </c>
      <c r="F9" s="25">
        <f t="shared" si="2"/>
        <v>0.68</v>
      </c>
      <c r="G9" s="5"/>
      <c r="H9" s="5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customHeight="1" x14ac:dyDescent="0.45">
      <c r="A10" s="13" t="s">
        <v>43</v>
      </c>
      <c r="B10" s="26">
        <f t="shared" ref="B10:F10" si="3">B8*B9</f>
        <v>0</v>
      </c>
      <c r="C10" s="26">
        <f t="shared" si="3"/>
        <v>409500</v>
      </c>
      <c r="D10" s="26">
        <f t="shared" si="3"/>
        <v>373500</v>
      </c>
      <c r="E10" s="26">
        <f t="shared" si="3"/>
        <v>375000</v>
      </c>
      <c r="F10" s="26">
        <f t="shared" si="3"/>
        <v>544000</v>
      </c>
      <c r="G10" s="26">
        <f>SUM(B10:F10)</f>
        <v>1702000</v>
      </c>
      <c r="H10" s="5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5.75" customHeight="1" x14ac:dyDescent="0.45">
      <c r="A11" s="5"/>
      <c r="B11" s="5"/>
      <c r="C11" s="5"/>
      <c r="D11" s="5"/>
      <c r="E11" s="5"/>
      <c r="F11" s="5"/>
      <c r="G11" s="5"/>
      <c r="H11" s="5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 x14ac:dyDescent="0.45">
      <c r="A12" s="8" t="s">
        <v>44</v>
      </c>
      <c r="B12" s="24">
        <f t="shared" ref="B12:G12" si="4">B10-B6</f>
        <v>-200000</v>
      </c>
      <c r="C12" s="24">
        <f t="shared" si="4"/>
        <v>227500</v>
      </c>
      <c r="D12" s="24">
        <f t="shared" si="4"/>
        <v>166000</v>
      </c>
      <c r="E12" s="24">
        <f t="shared" si="4"/>
        <v>225000</v>
      </c>
      <c r="F12" s="24">
        <f t="shared" si="4"/>
        <v>374000</v>
      </c>
      <c r="G12" s="26">
        <f t="shared" si="4"/>
        <v>792500</v>
      </c>
      <c r="H12" s="12" t="s">
        <v>40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.75" customHeight="1" x14ac:dyDescent="0.45">
      <c r="A13" s="8" t="s">
        <v>45</v>
      </c>
      <c r="B13" s="21">
        <f t="shared" ref="B13:F13" si="5">SUM($B12:B12)</f>
        <v>-200000</v>
      </c>
      <c r="C13" s="21">
        <f t="shared" si="5"/>
        <v>27500</v>
      </c>
      <c r="D13" s="21">
        <f t="shared" si="5"/>
        <v>193500</v>
      </c>
      <c r="E13" s="21">
        <f t="shared" si="5"/>
        <v>418500</v>
      </c>
      <c r="F13" s="21">
        <f t="shared" si="5"/>
        <v>792500</v>
      </c>
      <c r="G13" s="5"/>
      <c r="H13" s="5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.75" customHeight="1" x14ac:dyDescent="0.45">
      <c r="A14" s="5"/>
      <c r="B14" s="5"/>
      <c r="C14" s="5"/>
      <c r="D14" s="5"/>
      <c r="E14" s="5"/>
      <c r="F14" s="5"/>
      <c r="G14" s="5"/>
      <c r="H14" s="5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.75" customHeight="1" x14ac:dyDescent="0.45">
      <c r="A15" s="13" t="s">
        <v>46</v>
      </c>
      <c r="B15" s="14">
        <f>ROUND(G12/G6,2)</f>
        <v>0.87</v>
      </c>
      <c r="C15" s="5"/>
      <c r="D15" s="5"/>
      <c r="E15" s="5"/>
      <c r="F15" s="5"/>
      <c r="G15" s="5"/>
      <c r="H15" s="5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5.75" customHeight="1" x14ac:dyDescent="0.45">
      <c r="A16" s="5"/>
      <c r="B16" s="38" t="s">
        <v>47</v>
      </c>
      <c r="C16" s="39"/>
      <c r="D16" s="40"/>
      <c r="E16" s="5"/>
      <c r="F16" s="5"/>
      <c r="G16" s="5"/>
      <c r="H16" s="5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5.75" customHeight="1" x14ac:dyDescent="0.4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.75" customHeight="1" x14ac:dyDescent="0.45">
      <c r="A18" s="19"/>
      <c r="B18" s="19"/>
      <c r="C18" s="27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.75" customHeight="1" x14ac:dyDescent="0.4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.75" customHeight="1" x14ac:dyDescent="0.4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 x14ac:dyDescent="0.4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 x14ac:dyDescent="0.4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 x14ac:dyDescent="0.4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 x14ac:dyDescent="0.4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 x14ac:dyDescent="0.4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 x14ac:dyDescent="0.4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 x14ac:dyDescent="0.4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 x14ac:dyDescent="0.4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 x14ac:dyDescent="0.4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 x14ac:dyDescent="0.4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 x14ac:dyDescent="0.4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 x14ac:dyDescent="0.4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4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 x14ac:dyDescent="0.4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 x14ac:dyDescent="0.4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 x14ac:dyDescent="0.4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 x14ac:dyDescent="0.4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 x14ac:dyDescent="0.4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 x14ac:dyDescent="0.4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 x14ac:dyDescent="0.4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 x14ac:dyDescent="0.4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 x14ac:dyDescent="0.4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 x14ac:dyDescent="0.4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 x14ac:dyDescent="0.4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 x14ac:dyDescent="0.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 x14ac:dyDescent="0.4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 x14ac:dyDescent="0.4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 x14ac:dyDescent="0.4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 x14ac:dyDescent="0.4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 x14ac:dyDescent="0.4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 x14ac:dyDescent="0.4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 x14ac:dyDescent="0.4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 x14ac:dyDescent="0.4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 x14ac:dyDescent="0.4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 x14ac:dyDescent="0.4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 x14ac:dyDescent="0.4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 x14ac:dyDescent="0.4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 x14ac:dyDescent="0.4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 x14ac:dyDescent="0.4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 x14ac:dyDescent="0.4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 x14ac:dyDescent="0.4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 x14ac:dyDescent="0.4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 x14ac:dyDescent="0.4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 x14ac:dyDescent="0.4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 x14ac:dyDescent="0.4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 x14ac:dyDescent="0.4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 x14ac:dyDescent="0.4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 x14ac:dyDescent="0.4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 x14ac:dyDescent="0.4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 x14ac:dyDescent="0.4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 x14ac:dyDescent="0.4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 x14ac:dyDescent="0.4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 x14ac:dyDescent="0.4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 x14ac:dyDescent="0.4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 x14ac:dyDescent="0.4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 x14ac:dyDescent="0.4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 x14ac:dyDescent="0.4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 x14ac:dyDescent="0.4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 x14ac:dyDescent="0.4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 x14ac:dyDescent="0.4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 x14ac:dyDescent="0.4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 x14ac:dyDescent="0.4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 x14ac:dyDescent="0.4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 x14ac:dyDescent="0.4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 x14ac:dyDescent="0.4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 x14ac:dyDescent="0.4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 x14ac:dyDescent="0.4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 x14ac:dyDescent="0.4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 x14ac:dyDescent="0.4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 x14ac:dyDescent="0.4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 x14ac:dyDescent="0.4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 x14ac:dyDescent="0.4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 x14ac:dyDescent="0.4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 x14ac:dyDescent="0.4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 x14ac:dyDescent="0.4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 x14ac:dyDescent="0.4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 x14ac:dyDescent="0.4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 x14ac:dyDescent="0.4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 x14ac:dyDescent="0.4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 x14ac:dyDescent="0.4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 x14ac:dyDescent="0.4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 x14ac:dyDescent="0.4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 x14ac:dyDescent="0.4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 x14ac:dyDescent="0.4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 x14ac:dyDescent="0.4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 x14ac:dyDescent="0.4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 x14ac:dyDescent="0.4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 x14ac:dyDescent="0.4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 x14ac:dyDescent="0.4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 x14ac:dyDescent="0.4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 x14ac:dyDescent="0.4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 x14ac:dyDescent="0.4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 x14ac:dyDescent="0.4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 x14ac:dyDescent="0.4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 x14ac:dyDescent="0.4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 x14ac:dyDescent="0.4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 x14ac:dyDescent="0.4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 x14ac:dyDescent="0.4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 x14ac:dyDescent="0.4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 x14ac:dyDescent="0.4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 x14ac:dyDescent="0.4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 x14ac:dyDescent="0.4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 x14ac:dyDescent="0.4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 x14ac:dyDescent="0.4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 x14ac:dyDescent="0.4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 x14ac:dyDescent="0.4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 x14ac:dyDescent="0.4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 x14ac:dyDescent="0.4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 x14ac:dyDescent="0.4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 x14ac:dyDescent="0.4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 x14ac:dyDescent="0.4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 x14ac:dyDescent="0.4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 x14ac:dyDescent="0.4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 x14ac:dyDescent="0.4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 x14ac:dyDescent="0.4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 x14ac:dyDescent="0.4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 x14ac:dyDescent="0.4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 x14ac:dyDescent="0.4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 x14ac:dyDescent="0.4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 x14ac:dyDescent="0.4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 x14ac:dyDescent="0.4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 x14ac:dyDescent="0.4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 x14ac:dyDescent="0.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 x14ac:dyDescent="0.4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 x14ac:dyDescent="0.4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 x14ac:dyDescent="0.4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 x14ac:dyDescent="0.4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 x14ac:dyDescent="0.4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 x14ac:dyDescent="0.4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 x14ac:dyDescent="0.4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 x14ac:dyDescent="0.4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 x14ac:dyDescent="0.4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 x14ac:dyDescent="0.4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 x14ac:dyDescent="0.4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 x14ac:dyDescent="0.4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 x14ac:dyDescent="0.4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 x14ac:dyDescent="0.4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 x14ac:dyDescent="0.4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 x14ac:dyDescent="0.4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 x14ac:dyDescent="0.4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 x14ac:dyDescent="0.4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 x14ac:dyDescent="0.4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 x14ac:dyDescent="0.4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 x14ac:dyDescent="0.4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 x14ac:dyDescent="0.4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 x14ac:dyDescent="0.4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 x14ac:dyDescent="0.4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 x14ac:dyDescent="0.4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 x14ac:dyDescent="0.4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 x14ac:dyDescent="0.4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 x14ac:dyDescent="0.4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 x14ac:dyDescent="0.4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 x14ac:dyDescent="0.4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 x14ac:dyDescent="0.4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 x14ac:dyDescent="0.4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 x14ac:dyDescent="0.4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 x14ac:dyDescent="0.4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 x14ac:dyDescent="0.4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 x14ac:dyDescent="0.4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 x14ac:dyDescent="0.4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 x14ac:dyDescent="0.4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 x14ac:dyDescent="0.4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 x14ac:dyDescent="0.4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 x14ac:dyDescent="0.4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 x14ac:dyDescent="0.4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 x14ac:dyDescent="0.4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 x14ac:dyDescent="0.4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 x14ac:dyDescent="0.4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 x14ac:dyDescent="0.4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 x14ac:dyDescent="0.4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 x14ac:dyDescent="0.4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 x14ac:dyDescent="0.4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 x14ac:dyDescent="0.4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 x14ac:dyDescent="0.4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 x14ac:dyDescent="0.4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 x14ac:dyDescent="0.4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 x14ac:dyDescent="0.4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 x14ac:dyDescent="0.4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 x14ac:dyDescent="0.4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 x14ac:dyDescent="0.4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 x14ac:dyDescent="0.4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 x14ac:dyDescent="0.4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 x14ac:dyDescent="0.4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 x14ac:dyDescent="0.4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 x14ac:dyDescent="0.4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 x14ac:dyDescent="0.4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 x14ac:dyDescent="0.4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 x14ac:dyDescent="0.4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 x14ac:dyDescent="0.4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 x14ac:dyDescent="0.4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 x14ac:dyDescent="0.4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 x14ac:dyDescent="0.4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 x14ac:dyDescent="0.4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 x14ac:dyDescent="0.4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 x14ac:dyDescent="0.4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 x14ac:dyDescent="0.4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 x14ac:dyDescent="0.4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 x14ac:dyDescent="0.4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 x14ac:dyDescent="0.4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 x14ac:dyDescent="0.4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 x14ac:dyDescent="0.4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 x14ac:dyDescent="0.4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 x14ac:dyDescent="0.4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 x14ac:dyDescent="0.4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 x14ac:dyDescent="0.4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 x14ac:dyDescent="0.4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 x14ac:dyDescent="0.4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 x14ac:dyDescent="0.4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 x14ac:dyDescent="0.4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 x14ac:dyDescent="0.4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 x14ac:dyDescent="0.4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 x14ac:dyDescent="0.4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 x14ac:dyDescent="0.4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 x14ac:dyDescent="0.4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 x14ac:dyDescent="0.4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 x14ac:dyDescent="0.4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 x14ac:dyDescent="0.4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 x14ac:dyDescent="0.4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 x14ac:dyDescent="0.4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 x14ac:dyDescent="0.4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 x14ac:dyDescent="0.4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 x14ac:dyDescent="0.4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 x14ac:dyDescent="0.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 x14ac:dyDescent="0.4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 x14ac:dyDescent="0.4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 x14ac:dyDescent="0.4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 x14ac:dyDescent="0.4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 x14ac:dyDescent="0.4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 x14ac:dyDescent="0.4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 x14ac:dyDescent="0.4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 x14ac:dyDescent="0.4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 x14ac:dyDescent="0.4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 x14ac:dyDescent="0.4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 x14ac:dyDescent="0.4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 x14ac:dyDescent="0.4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 x14ac:dyDescent="0.4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 x14ac:dyDescent="0.4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 x14ac:dyDescent="0.4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 x14ac:dyDescent="0.4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 x14ac:dyDescent="0.4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 x14ac:dyDescent="0.4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 x14ac:dyDescent="0.4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 x14ac:dyDescent="0.4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 x14ac:dyDescent="0.4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 x14ac:dyDescent="0.4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 x14ac:dyDescent="0.4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 x14ac:dyDescent="0.4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 x14ac:dyDescent="0.4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 x14ac:dyDescent="0.4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 x14ac:dyDescent="0.4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 x14ac:dyDescent="0.4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 x14ac:dyDescent="0.4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 x14ac:dyDescent="0.4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 x14ac:dyDescent="0.4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 x14ac:dyDescent="0.4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 x14ac:dyDescent="0.4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 x14ac:dyDescent="0.4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 x14ac:dyDescent="0.4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 x14ac:dyDescent="0.4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 x14ac:dyDescent="0.4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 x14ac:dyDescent="0.4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 x14ac:dyDescent="0.4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 x14ac:dyDescent="0.4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 x14ac:dyDescent="0.4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 x14ac:dyDescent="0.4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 x14ac:dyDescent="0.4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 x14ac:dyDescent="0.4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 x14ac:dyDescent="0.4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 x14ac:dyDescent="0.4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 x14ac:dyDescent="0.4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 x14ac:dyDescent="0.4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 x14ac:dyDescent="0.4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 x14ac:dyDescent="0.4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 x14ac:dyDescent="0.4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 x14ac:dyDescent="0.4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 x14ac:dyDescent="0.4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 x14ac:dyDescent="0.4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 x14ac:dyDescent="0.4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 x14ac:dyDescent="0.4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 x14ac:dyDescent="0.4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 x14ac:dyDescent="0.4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 x14ac:dyDescent="0.4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 x14ac:dyDescent="0.4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 x14ac:dyDescent="0.4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 x14ac:dyDescent="0.4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 x14ac:dyDescent="0.4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 x14ac:dyDescent="0.4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 x14ac:dyDescent="0.4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 x14ac:dyDescent="0.4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 x14ac:dyDescent="0.4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 x14ac:dyDescent="0.4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 x14ac:dyDescent="0.4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 x14ac:dyDescent="0.4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 x14ac:dyDescent="0.4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 x14ac:dyDescent="0.4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 x14ac:dyDescent="0.4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 x14ac:dyDescent="0.4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 x14ac:dyDescent="0.4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 x14ac:dyDescent="0.4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 x14ac:dyDescent="0.4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 x14ac:dyDescent="0.4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 x14ac:dyDescent="0.4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 x14ac:dyDescent="0.4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 x14ac:dyDescent="0.4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 x14ac:dyDescent="0.4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 x14ac:dyDescent="0.4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 x14ac:dyDescent="0.4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 x14ac:dyDescent="0.4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 x14ac:dyDescent="0.4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 x14ac:dyDescent="0.4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 x14ac:dyDescent="0.4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 x14ac:dyDescent="0.4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 x14ac:dyDescent="0.4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 x14ac:dyDescent="0.4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 x14ac:dyDescent="0.4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 x14ac:dyDescent="0.4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 x14ac:dyDescent="0.4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 x14ac:dyDescent="0.4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 x14ac:dyDescent="0.4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 x14ac:dyDescent="0.4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 x14ac:dyDescent="0.4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 x14ac:dyDescent="0.4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 x14ac:dyDescent="0.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 x14ac:dyDescent="0.4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 x14ac:dyDescent="0.4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 x14ac:dyDescent="0.4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 x14ac:dyDescent="0.4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 x14ac:dyDescent="0.4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 x14ac:dyDescent="0.4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 x14ac:dyDescent="0.4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 x14ac:dyDescent="0.4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 x14ac:dyDescent="0.4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 x14ac:dyDescent="0.4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 x14ac:dyDescent="0.4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 x14ac:dyDescent="0.4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 x14ac:dyDescent="0.4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 x14ac:dyDescent="0.4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 x14ac:dyDescent="0.4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 x14ac:dyDescent="0.4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 x14ac:dyDescent="0.4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 x14ac:dyDescent="0.4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 x14ac:dyDescent="0.4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 x14ac:dyDescent="0.4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 x14ac:dyDescent="0.4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 x14ac:dyDescent="0.4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 x14ac:dyDescent="0.4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 x14ac:dyDescent="0.4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 x14ac:dyDescent="0.4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 x14ac:dyDescent="0.4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 x14ac:dyDescent="0.4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 x14ac:dyDescent="0.4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 x14ac:dyDescent="0.4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 x14ac:dyDescent="0.4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 x14ac:dyDescent="0.4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 x14ac:dyDescent="0.4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 x14ac:dyDescent="0.4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 x14ac:dyDescent="0.4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 x14ac:dyDescent="0.4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 x14ac:dyDescent="0.4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 x14ac:dyDescent="0.4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 x14ac:dyDescent="0.4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 x14ac:dyDescent="0.4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 x14ac:dyDescent="0.4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 x14ac:dyDescent="0.4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 x14ac:dyDescent="0.4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 x14ac:dyDescent="0.4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 x14ac:dyDescent="0.4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 x14ac:dyDescent="0.4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 x14ac:dyDescent="0.4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 x14ac:dyDescent="0.4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 x14ac:dyDescent="0.4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 x14ac:dyDescent="0.4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 x14ac:dyDescent="0.4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 x14ac:dyDescent="0.4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 x14ac:dyDescent="0.4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 x14ac:dyDescent="0.4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 x14ac:dyDescent="0.4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 x14ac:dyDescent="0.4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 x14ac:dyDescent="0.4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 x14ac:dyDescent="0.4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 x14ac:dyDescent="0.4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 x14ac:dyDescent="0.4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 x14ac:dyDescent="0.4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 x14ac:dyDescent="0.4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 x14ac:dyDescent="0.4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 x14ac:dyDescent="0.4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 x14ac:dyDescent="0.4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 x14ac:dyDescent="0.4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 x14ac:dyDescent="0.4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 x14ac:dyDescent="0.4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 x14ac:dyDescent="0.4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 x14ac:dyDescent="0.4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 x14ac:dyDescent="0.4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 x14ac:dyDescent="0.4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 x14ac:dyDescent="0.4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 x14ac:dyDescent="0.4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 x14ac:dyDescent="0.4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 x14ac:dyDescent="0.4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 x14ac:dyDescent="0.4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 x14ac:dyDescent="0.4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 x14ac:dyDescent="0.4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 x14ac:dyDescent="0.4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 x14ac:dyDescent="0.4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 x14ac:dyDescent="0.4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 x14ac:dyDescent="0.4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 x14ac:dyDescent="0.4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 x14ac:dyDescent="0.4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 x14ac:dyDescent="0.4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 x14ac:dyDescent="0.4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 x14ac:dyDescent="0.4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 x14ac:dyDescent="0.4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 x14ac:dyDescent="0.4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 x14ac:dyDescent="0.4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 x14ac:dyDescent="0.4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 x14ac:dyDescent="0.4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 x14ac:dyDescent="0.4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 x14ac:dyDescent="0.4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 x14ac:dyDescent="0.4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 x14ac:dyDescent="0.4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 x14ac:dyDescent="0.4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 x14ac:dyDescent="0.4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 x14ac:dyDescent="0.4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 x14ac:dyDescent="0.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 x14ac:dyDescent="0.4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 x14ac:dyDescent="0.4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 x14ac:dyDescent="0.4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 x14ac:dyDescent="0.4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 x14ac:dyDescent="0.4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 x14ac:dyDescent="0.4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 x14ac:dyDescent="0.4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 x14ac:dyDescent="0.4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 x14ac:dyDescent="0.4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 x14ac:dyDescent="0.4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 x14ac:dyDescent="0.4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 x14ac:dyDescent="0.4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 x14ac:dyDescent="0.4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 x14ac:dyDescent="0.4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 x14ac:dyDescent="0.4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 x14ac:dyDescent="0.4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 x14ac:dyDescent="0.4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 x14ac:dyDescent="0.4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 x14ac:dyDescent="0.4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 x14ac:dyDescent="0.4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 x14ac:dyDescent="0.4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 x14ac:dyDescent="0.4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 x14ac:dyDescent="0.4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 x14ac:dyDescent="0.4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 x14ac:dyDescent="0.4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 x14ac:dyDescent="0.4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 x14ac:dyDescent="0.4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 x14ac:dyDescent="0.4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 x14ac:dyDescent="0.4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 x14ac:dyDescent="0.4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 x14ac:dyDescent="0.4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 x14ac:dyDescent="0.4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 x14ac:dyDescent="0.4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 x14ac:dyDescent="0.4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 x14ac:dyDescent="0.4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 x14ac:dyDescent="0.4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 x14ac:dyDescent="0.4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 x14ac:dyDescent="0.4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 x14ac:dyDescent="0.4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 x14ac:dyDescent="0.4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 x14ac:dyDescent="0.4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 x14ac:dyDescent="0.4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 x14ac:dyDescent="0.4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 x14ac:dyDescent="0.4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 x14ac:dyDescent="0.4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 x14ac:dyDescent="0.4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 x14ac:dyDescent="0.4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 x14ac:dyDescent="0.4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 x14ac:dyDescent="0.4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 x14ac:dyDescent="0.4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 x14ac:dyDescent="0.4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 x14ac:dyDescent="0.4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 x14ac:dyDescent="0.4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 x14ac:dyDescent="0.4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 x14ac:dyDescent="0.4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 x14ac:dyDescent="0.4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 x14ac:dyDescent="0.4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 x14ac:dyDescent="0.4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 x14ac:dyDescent="0.4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 x14ac:dyDescent="0.4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 x14ac:dyDescent="0.4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 x14ac:dyDescent="0.4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 x14ac:dyDescent="0.4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 x14ac:dyDescent="0.4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 x14ac:dyDescent="0.4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 x14ac:dyDescent="0.4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 x14ac:dyDescent="0.4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 x14ac:dyDescent="0.4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 x14ac:dyDescent="0.4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 x14ac:dyDescent="0.4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 x14ac:dyDescent="0.4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 x14ac:dyDescent="0.4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 x14ac:dyDescent="0.4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 x14ac:dyDescent="0.4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 x14ac:dyDescent="0.4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 x14ac:dyDescent="0.4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 x14ac:dyDescent="0.4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 x14ac:dyDescent="0.4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 x14ac:dyDescent="0.4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 x14ac:dyDescent="0.4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 x14ac:dyDescent="0.4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 x14ac:dyDescent="0.4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 x14ac:dyDescent="0.4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 x14ac:dyDescent="0.4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 x14ac:dyDescent="0.4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 x14ac:dyDescent="0.4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 x14ac:dyDescent="0.4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 x14ac:dyDescent="0.4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 x14ac:dyDescent="0.4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 x14ac:dyDescent="0.4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 x14ac:dyDescent="0.4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 x14ac:dyDescent="0.4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 x14ac:dyDescent="0.4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 x14ac:dyDescent="0.4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 x14ac:dyDescent="0.4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 x14ac:dyDescent="0.4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 x14ac:dyDescent="0.4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 x14ac:dyDescent="0.4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 x14ac:dyDescent="0.4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 x14ac:dyDescent="0.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 x14ac:dyDescent="0.4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 x14ac:dyDescent="0.4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 x14ac:dyDescent="0.4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 x14ac:dyDescent="0.4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 x14ac:dyDescent="0.4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 x14ac:dyDescent="0.4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 x14ac:dyDescent="0.4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 x14ac:dyDescent="0.4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 x14ac:dyDescent="0.4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 x14ac:dyDescent="0.4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 x14ac:dyDescent="0.4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 x14ac:dyDescent="0.4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 x14ac:dyDescent="0.4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 x14ac:dyDescent="0.4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 x14ac:dyDescent="0.4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 x14ac:dyDescent="0.4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 x14ac:dyDescent="0.4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 x14ac:dyDescent="0.4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 x14ac:dyDescent="0.4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 x14ac:dyDescent="0.4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 x14ac:dyDescent="0.4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 x14ac:dyDescent="0.4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 x14ac:dyDescent="0.4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 x14ac:dyDescent="0.4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 x14ac:dyDescent="0.4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 x14ac:dyDescent="0.4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 x14ac:dyDescent="0.4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 x14ac:dyDescent="0.4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 x14ac:dyDescent="0.4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 x14ac:dyDescent="0.4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 x14ac:dyDescent="0.4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 x14ac:dyDescent="0.4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 x14ac:dyDescent="0.4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 x14ac:dyDescent="0.4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 x14ac:dyDescent="0.4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 x14ac:dyDescent="0.4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 x14ac:dyDescent="0.4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 x14ac:dyDescent="0.4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 x14ac:dyDescent="0.4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 x14ac:dyDescent="0.4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 x14ac:dyDescent="0.4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 x14ac:dyDescent="0.4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 x14ac:dyDescent="0.4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 x14ac:dyDescent="0.4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 x14ac:dyDescent="0.4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 x14ac:dyDescent="0.4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 x14ac:dyDescent="0.4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 x14ac:dyDescent="0.4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 x14ac:dyDescent="0.4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 x14ac:dyDescent="0.4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 x14ac:dyDescent="0.4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 x14ac:dyDescent="0.4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 x14ac:dyDescent="0.4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 x14ac:dyDescent="0.4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 x14ac:dyDescent="0.4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 x14ac:dyDescent="0.4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 x14ac:dyDescent="0.4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 x14ac:dyDescent="0.4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 x14ac:dyDescent="0.4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 x14ac:dyDescent="0.4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 x14ac:dyDescent="0.4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 x14ac:dyDescent="0.4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 x14ac:dyDescent="0.4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 x14ac:dyDescent="0.4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 x14ac:dyDescent="0.4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 x14ac:dyDescent="0.4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 x14ac:dyDescent="0.4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 x14ac:dyDescent="0.4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 x14ac:dyDescent="0.4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 x14ac:dyDescent="0.4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 x14ac:dyDescent="0.4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 x14ac:dyDescent="0.4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 x14ac:dyDescent="0.4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 x14ac:dyDescent="0.4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 x14ac:dyDescent="0.4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 x14ac:dyDescent="0.4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 x14ac:dyDescent="0.4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 x14ac:dyDescent="0.4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 x14ac:dyDescent="0.4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 x14ac:dyDescent="0.4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 x14ac:dyDescent="0.4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 x14ac:dyDescent="0.4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 x14ac:dyDescent="0.4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 x14ac:dyDescent="0.4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 x14ac:dyDescent="0.4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 x14ac:dyDescent="0.4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 x14ac:dyDescent="0.4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 x14ac:dyDescent="0.4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 x14ac:dyDescent="0.4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 x14ac:dyDescent="0.4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 x14ac:dyDescent="0.4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 x14ac:dyDescent="0.4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 x14ac:dyDescent="0.4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 x14ac:dyDescent="0.4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 x14ac:dyDescent="0.4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 x14ac:dyDescent="0.4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 x14ac:dyDescent="0.4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 x14ac:dyDescent="0.4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 x14ac:dyDescent="0.4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 x14ac:dyDescent="0.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 x14ac:dyDescent="0.4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 x14ac:dyDescent="0.4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 x14ac:dyDescent="0.4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 x14ac:dyDescent="0.4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 x14ac:dyDescent="0.4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 x14ac:dyDescent="0.4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 x14ac:dyDescent="0.4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 x14ac:dyDescent="0.4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 x14ac:dyDescent="0.4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 x14ac:dyDescent="0.4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 x14ac:dyDescent="0.4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 x14ac:dyDescent="0.4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 x14ac:dyDescent="0.4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 x14ac:dyDescent="0.4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 x14ac:dyDescent="0.4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 x14ac:dyDescent="0.4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 x14ac:dyDescent="0.4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 x14ac:dyDescent="0.4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 x14ac:dyDescent="0.4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 x14ac:dyDescent="0.4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 x14ac:dyDescent="0.4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 x14ac:dyDescent="0.4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 x14ac:dyDescent="0.4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 x14ac:dyDescent="0.4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 x14ac:dyDescent="0.4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 x14ac:dyDescent="0.4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 x14ac:dyDescent="0.4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 x14ac:dyDescent="0.4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 x14ac:dyDescent="0.4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 x14ac:dyDescent="0.4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 x14ac:dyDescent="0.4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 x14ac:dyDescent="0.4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 x14ac:dyDescent="0.4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 x14ac:dyDescent="0.4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 x14ac:dyDescent="0.4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 x14ac:dyDescent="0.4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 x14ac:dyDescent="0.4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 x14ac:dyDescent="0.4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 x14ac:dyDescent="0.4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 x14ac:dyDescent="0.4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 x14ac:dyDescent="0.4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 x14ac:dyDescent="0.4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 x14ac:dyDescent="0.4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 x14ac:dyDescent="0.4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 x14ac:dyDescent="0.4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 x14ac:dyDescent="0.4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 x14ac:dyDescent="0.4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 x14ac:dyDescent="0.4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 x14ac:dyDescent="0.4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 x14ac:dyDescent="0.4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 x14ac:dyDescent="0.4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 x14ac:dyDescent="0.4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 x14ac:dyDescent="0.4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 x14ac:dyDescent="0.4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 x14ac:dyDescent="0.4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 x14ac:dyDescent="0.4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 x14ac:dyDescent="0.4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 x14ac:dyDescent="0.4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 x14ac:dyDescent="0.4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 x14ac:dyDescent="0.4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 x14ac:dyDescent="0.4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 x14ac:dyDescent="0.4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 x14ac:dyDescent="0.4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 x14ac:dyDescent="0.4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 x14ac:dyDescent="0.4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 x14ac:dyDescent="0.4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 x14ac:dyDescent="0.4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 x14ac:dyDescent="0.4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 x14ac:dyDescent="0.4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 x14ac:dyDescent="0.4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 x14ac:dyDescent="0.4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 x14ac:dyDescent="0.4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 x14ac:dyDescent="0.4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 x14ac:dyDescent="0.4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 x14ac:dyDescent="0.4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 x14ac:dyDescent="0.4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 x14ac:dyDescent="0.4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 x14ac:dyDescent="0.4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 x14ac:dyDescent="0.4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 x14ac:dyDescent="0.4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 x14ac:dyDescent="0.4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 x14ac:dyDescent="0.4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 x14ac:dyDescent="0.4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 x14ac:dyDescent="0.4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 x14ac:dyDescent="0.4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 x14ac:dyDescent="0.4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 x14ac:dyDescent="0.4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 x14ac:dyDescent="0.4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 x14ac:dyDescent="0.4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 x14ac:dyDescent="0.4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 x14ac:dyDescent="0.4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 x14ac:dyDescent="0.4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 x14ac:dyDescent="0.4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 x14ac:dyDescent="0.4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 x14ac:dyDescent="0.4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 x14ac:dyDescent="0.4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 x14ac:dyDescent="0.4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 x14ac:dyDescent="0.4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 x14ac:dyDescent="0.4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 x14ac:dyDescent="0.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 x14ac:dyDescent="0.4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 x14ac:dyDescent="0.4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 x14ac:dyDescent="0.4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 x14ac:dyDescent="0.4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 x14ac:dyDescent="0.4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 x14ac:dyDescent="0.4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 x14ac:dyDescent="0.4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 x14ac:dyDescent="0.4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 x14ac:dyDescent="0.4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 x14ac:dyDescent="0.4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 x14ac:dyDescent="0.4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 x14ac:dyDescent="0.4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 x14ac:dyDescent="0.4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 x14ac:dyDescent="0.4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 x14ac:dyDescent="0.4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 x14ac:dyDescent="0.4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 x14ac:dyDescent="0.4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 x14ac:dyDescent="0.4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 x14ac:dyDescent="0.4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 x14ac:dyDescent="0.4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 x14ac:dyDescent="0.4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 x14ac:dyDescent="0.4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 x14ac:dyDescent="0.4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 x14ac:dyDescent="0.4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 x14ac:dyDescent="0.4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 x14ac:dyDescent="0.4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 x14ac:dyDescent="0.4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 x14ac:dyDescent="0.4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 x14ac:dyDescent="0.4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 x14ac:dyDescent="0.4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 x14ac:dyDescent="0.4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 x14ac:dyDescent="0.4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 x14ac:dyDescent="0.4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 x14ac:dyDescent="0.4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 x14ac:dyDescent="0.4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 x14ac:dyDescent="0.4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 x14ac:dyDescent="0.4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 x14ac:dyDescent="0.4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 x14ac:dyDescent="0.4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 x14ac:dyDescent="0.4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 x14ac:dyDescent="0.4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 x14ac:dyDescent="0.4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 x14ac:dyDescent="0.4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 x14ac:dyDescent="0.4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 x14ac:dyDescent="0.4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 x14ac:dyDescent="0.4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 x14ac:dyDescent="0.4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 x14ac:dyDescent="0.4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 x14ac:dyDescent="0.4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 x14ac:dyDescent="0.4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 x14ac:dyDescent="0.4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 x14ac:dyDescent="0.4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 x14ac:dyDescent="0.4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 x14ac:dyDescent="0.4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 x14ac:dyDescent="0.4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 x14ac:dyDescent="0.4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 x14ac:dyDescent="0.4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 x14ac:dyDescent="0.4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 x14ac:dyDescent="0.4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 x14ac:dyDescent="0.4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 x14ac:dyDescent="0.4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 x14ac:dyDescent="0.4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 x14ac:dyDescent="0.4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 x14ac:dyDescent="0.4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 x14ac:dyDescent="0.4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 x14ac:dyDescent="0.4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 x14ac:dyDescent="0.4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 x14ac:dyDescent="0.4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 x14ac:dyDescent="0.4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 x14ac:dyDescent="0.4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 x14ac:dyDescent="0.4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 x14ac:dyDescent="0.4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 x14ac:dyDescent="0.4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 x14ac:dyDescent="0.4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 x14ac:dyDescent="0.4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 x14ac:dyDescent="0.4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 x14ac:dyDescent="0.4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 x14ac:dyDescent="0.4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 x14ac:dyDescent="0.4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 x14ac:dyDescent="0.4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 x14ac:dyDescent="0.4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 x14ac:dyDescent="0.4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 x14ac:dyDescent="0.4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 x14ac:dyDescent="0.4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 x14ac:dyDescent="0.4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 x14ac:dyDescent="0.4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 x14ac:dyDescent="0.4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 x14ac:dyDescent="0.4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 x14ac:dyDescent="0.4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 x14ac:dyDescent="0.4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 x14ac:dyDescent="0.4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 x14ac:dyDescent="0.4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 x14ac:dyDescent="0.4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 x14ac:dyDescent="0.4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 x14ac:dyDescent="0.4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 x14ac:dyDescent="0.4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 x14ac:dyDescent="0.4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 x14ac:dyDescent="0.4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 x14ac:dyDescent="0.4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 x14ac:dyDescent="0.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 x14ac:dyDescent="0.4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 x14ac:dyDescent="0.4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 x14ac:dyDescent="0.4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 x14ac:dyDescent="0.4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 x14ac:dyDescent="0.4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 x14ac:dyDescent="0.4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 x14ac:dyDescent="0.4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 x14ac:dyDescent="0.4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 x14ac:dyDescent="0.4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 x14ac:dyDescent="0.4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 x14ac:dyDescent="0.4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 x14ac:dyDescent="0.4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 x14ac:dyDescent="0.4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 x14ac:dyDescent="0.4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 x14ac:dyDescent="0.4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 x14ac:dyDescent="0.4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 x14ac:dyDescent="0.4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 x14ac:dyDescent="0.4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 x14ac:dyDescent="0.4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 x14ac:dyDescent="0.4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 x14ac:dyDescent="0.4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 x14ac:dyDescent="0.4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 x14ac:dyDescent="0.4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 x14ac:dyDescent="0.4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 x14ac:dyDescent="0.4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 x14ac:dyDescent="0.4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 x14ac:dyDescent="0.4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 x14ac:dyDescent="0.4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 x14ac:dyDescent="0.4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 x14ac:dyDescent="0.4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 x14ac:dyDescent="0.4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 x14ac:dyDescent="0.4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 x14ac:dyDescent="0.4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 x14ac:dyDescent="0.4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 x14ac:dyDescent="0.4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 x14ac:dyDescent="0.4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 x14ac:dyDescent="0.4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 x14ac:dyDescent="0.4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 x14ac:dyDescent="0.4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 x14ac:dyDescent="0.4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 x14ac:dyDescent="0.4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 x14ac:dyDescent="0.4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 x14ac:dyDescent="0.4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 x14ac:dyDescent="0.4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 x14ac:dyDescent="0.4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 x14ac:dyDescent="0.4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 x14ac:dyDescent="0.4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 x14ac:dyDescent="0.4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 x14ac:dyDescent="0.4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 x14ac:dyDescent="0.4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 x14ac:dyDescent="0.4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 x14ac:dyDescent="0.4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 x14ac:dyDescent="0.4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 x14ac:dyDescent="0.4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 x14ac:dyDescent="0.4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 x14ac:dyDescent="0.4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 x14ac:dyDescent="0.4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 x14ac:dyDescent="0.4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 x14ac:dyDescent="0.4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 x14ac:dyDescent="0.4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 x14ac:dyDescent="0.4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 x14ac:dyDescent="0.4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 x14ac:dyDescent="0.4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 x14ac:dyDescent="0.4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 x14ac:dyDescent="0.4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 x14ac:dyDescent="0.4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 x14ac:dyDescent="0.4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 x14ac:dyDescent="0.4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 x14ac:dyDescent="0.4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 x14ac:dyDescent="0.4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 x14ac:dyDescent="0.4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 x14ac:dyDescent="0.4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 x14ac:dyDescent="0.4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 x14ac:dyDescent="0.4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 x14ac:dyDescent="0.4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 x14ac:dyDescent="0.4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 x14ac:dyDescent="0.4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 x14ac:dyDescent="0.4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 x14ac:dyDescent="0.4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 x14ac:dyDescent="0.4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 x14ac:dyDescent="0.4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 x14ac:dyDescent="0.4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 x14ac:dyDescent="0.4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 x14ac:dyDescent="0.4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 x14ac:dyDescent="0.4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 x14ac:dyDescent="0.4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 x14ac:dyDescent="0.4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 x14ac:dyDescent="0.4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 x14ac:dyDescent="0.4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 x14ac:dyDescent="0.4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 x14ac:dyDescent="0.4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 x14ac:dyDescent="0.4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 x14ac:dyDescent="0.4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 x14ac:dyDescent="0.4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 x14ac:dyDescent="0.4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 x14ac:dyDescent="0.4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 x14ac:dyDescent="0.4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 x14ac:dyDescent="0.4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 x14ac:dyDescent="0.4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 x14ac:dyDescent="0.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 x14ac:dyDescent="0.4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 x14ac:dyDescent="0.4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 x14ac:dyDescent="0.4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 x14ac:dyDescent="0.4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 x14ac:dyDescent="0.4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 x14ac:dyDescent="0.4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 x14ac:dyDescent="0.4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 x14ac:dyDescent="0.4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 x14ac:dyDescent="0.4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 x14ac:dyDescent="0.4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 x14ac:dyDescent="0.4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 x14ac:dyDescent="0.4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 x14ac:dyDescent="0.4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 x14ac:dyDescent="0.4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 x14ac:dyDescent="0.4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 x14ac:dyDescent="0.4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 x14ac:dyDescent="0.4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 x14ac:dyDescent="0.4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 x14ac:dyDescent="0.4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 x14ac:dyDescent="0.4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 x14ac:dyDescent="0.4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 x14ac:dyDescent="0.4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 x14ac:dyDescent="0.4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 x14ac:dyDescent="0.4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 x14ac:dyDescent="0.4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 x14ac:dyDescent="0.4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 x14ac:dyDescent="0.4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 x14ac:dyDescent="0.4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 x14ac:dyDescent="0.4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 x14ac:dyDescent="0.4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 x14ac:dyDescent="0.4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 x14ac:dyDescent="0.4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 x14ac:dyDescent="0.4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 x14ac:dyDescent="0.4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 x14ac:dyDescent="0.4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 x14ac:dyDescent="0.4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 x14ac:dyDescent="0.4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 x14ac:dyDescent="0.4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 x14ac:dyDescent="0.4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 x14ac:dyDescent="0.4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 x14ac:dyDescent="0.4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 x14ac:dyDescent="0.4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 x14ac:dyDescent="0.4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 x14ac:dyDescent="0.4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 x14ac:dyDescent="0.4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 x14ac:dyDescent="0.4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 x14ac:dyDescent="0.4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 x14ac:dyDescent="0.4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 x14ac:dyDescent="0.4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 x14ac:dyDescent="0.4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 x14ac:dyDescent="0.4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 x14ac:dyDescent="0.4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 x14ac:dyDescent="0.4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 x14ac:dyDescent="0.4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 x14ac:dyDescent="0.4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1">
    <mergeCell ref="B16:D1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000"/>
  <sheetViews>
    <sheetView tabSelected="1" workbookViewId="0">
      <selection activeCell="K6" sqref="K6"/>
    </sheetView>
  </sheetViews>
  <sheetFormatPr defaultColWidth="12.59765625" defaultRowHeight="15" customHeight="1" x14ac:dyDescent="0.35"/>
  <cols>
    <col min="1" max="1" width="12.46484375" customWidth="1"/>
    <col min="2" max="3" width="12.59765625" customWidth="1"/>
    <col min="4" max="4" width="15.265625" customWidth="1"/>
    <col min="5" max="5" width="19.46484375" customWidth="1"/>
    <col min="6" max="6" width="12.59765625" customWidth="1"/>
  </cols>
  <sheetData>
    <row r="1" spans="1:11" ht="15.75" customHeight="1" x14ac:dyDescent="0.4">
      <c r="A1" s="28" t="s">
        <v>48</v>
      </c>
      <c r="B1" s="28" t="s">
        <v>38</v>
      </c>
      <c r="C1" s="28" t="s">
        <v>37</v>
      </c>
      <c r="D1" s="28" t="s">
        <v>49</v>
      </c>
      <c r="E1" s="28" t="s">
        <v>50</v>
      </c>
    </row>
    <row r="2" spans="1:11" ht="15.75" customHeight="1" x14ac:dyDescent="0.45">
      <c r="A2" s="29">
        <v>0</v>
      </c>
      <c r="B2" s="21">
        <f>ROI!B4</f>
        <v>200000</v>
      </c>
      <c r="C2" s="21">
        <v>0</v>
      </c>
      <c r="D2" s="21">
        <f t="shared" ref="D2:D6" si="0">SUM($B$2:B2)</f>
        <v>200000</v>
      </c>
      <c r="E2" s="21">
        <f t="shared" ref="E2:E6" si="1">SUM($C$2:C2)</f>
        <v>0</v>
      </c>
    </row>
    <row r="3" spans="1:11" ht="15.75" customHeight="1" x14ac:dyDescent="0.45">
      <c r="A3" s="29">
        <v>1</v>
      </c>
      <c r="B3" s="21">
        <f>ROI!C4</f>
        <v>200000</v>
      </c>
      <c r="C3" s="21">
        <f>ROI!C8</f>
        <v>450000</v>
      </c>
      <c r="D3" s="21">
        <f t="shared" si="0"/>
        <v>400000</v>
      </c>
      <c r="E3" s="21">
        <f t="shared" si="1"/>
        <v>450000</v>
      </c>
    </row>
    <row r="4" spans="1:11" ht="15.75" customHeight="1" x14ac:dyDescent="0.45">
      <c r="A4" s="29">
        <v>2</v>
      </c>
      <c r="B4" s="21">
        <f>ROI!D4</f>
        <v>250000</v>
      </c>
      <c r="C4" s="21">
        <f>ROI!D8</f>
        <v>450000</v>
      </c>
      <c r="D4" s="21">
        <f t="shared" si="0"/>
        <v>650000</v>
      </c>
      <c r="E4" s="21">
        <f t="shared" si="1"/>
        <v>900000</v>
      </c>
    </row>
    <row r="5" spans="1:11" ht="15.75" customHeight="1" x14ac:dyDescent="0.45">
      <c r="A5" s="29">
        <v>3</v>
      </c>
      <c r="B5" s="21">
        <f>ROI!E4</f>
        <v>200000</v>
      </c>
      <c r="C5" s="21">
        <f>ROI!E8</f>
        <v>500000</v>
      </c>
      <c r="D5" s="21">
        <f t="shared" si="0"/>
        <v>850000</v>
      </c>
      <c r="E5" s="21">
        <f t="shared" si="1"/>
        <v>1400000</v>
      </c>
    </row>
    <row r="6" spans="1:11" ht="15.75" customHeight="1" x14ac:dyDescent="0.45">
      <c r="A6" s="29">
        <v>4</v>
      </c>
      <c r="B6" s="21">
        <f>ROI!F4</f>
        <v>250000</v>
      </c>
      <c r="C6" s="21">
        <f>ROI!F8</f>
        <v>800000</v>
      </c>
      <c r="D6" s="21">
        <f t="shared" si="0"/>
        <v>1100000</v>
      </c>
      <c r="E6" s="21">
        <f t="shared" si="1"/>
        <v>2200000</v>
      </c>
    </row>
    <row r="7" spans="1:11" ht="15.75" customHeight="1" x14ac:dyDescent="0.35"/>
    <row r="8" spans="1:11" ht="15.75" customHeight="1" x14ac:dyDescent="0.35"/>
    <row r="9" spans="1:11" ht="15.75" customHeight="1" x14ac:dyDescent="0.35"/>
    <row r="10" spans="1:11" ht="15.75" customHeight="1" x14ac:dyDescent="0.35"/>
    <row r="11" spans="1:11" ht="15.75" customHeight="1" x14ac:dyDescent="0.4">
      <c r="G11" s="30" t="s">
        <v>48</v>
      </c>
      <c r="H11" s="30">
        <f>A2</f>
        <v>0</v>
      </c>
      <c r="I11" s="30">
        <f>A3</f>
        <v>1</v>
      </c>
      <c r="J11" s="30">
        <f>A4</f>
        <v>2</v>
      </c>
      <c r="K11" s="30">
        <f>A5</f>
        <v>3</v>
      </c>
    </row>
    <row r="12" spans="1:11" ht="15.75" customHeight="1" x14ac:dyDescent="0.4">
      <c r="G12" s="30" t="s">
        <v>51</v>
      </c>
      <c r="H12" s="31">
        <f>D2</f>
        <v>200000</v>
      </c>
      <c r="I12" s="31">
        <f>D3</f>
        <v>400000</v>
      </c>
      <c r="J12" s="31">
        <f>D4</f>
        <v>650000</v>
      </c>
      <c r="K12" s="31">
        <f>D5</f>
        <v>850000</v>
      </c>
    </row>
    <row r="13" spans="1:11" ht="15.75" customHeight="1" x14ac:dyDescent="0.4">
      <c r="G13" s="30" t="str">
        <f>E1</f>
        <v>Lợi nhuận tích lũy</v>
      </c>
      <c r="H13" s="31">
        <f>E2</f>
        <v>0</v>
      </c>
      <c r="I13" s="31">
        <f>E3</f>
        <v>450000</v>
      </c>
      <c r="J13" s="31">
        <f>E4</f>
        <v>900000</v>
      </c>
      <c r="K13" s="31">
        <f>E5</f>
        <v>1400000</v>
      </c>
    </row>
    <row r="14" spans="1:11" ht="15.75" customHeight="1" x14ac:dyDescent="0.35"/>
    <row r="15" spans="1:11" ht="15.75" customHeight="1" x14ac:dyDescent="0.35"/>
    <row r="16" spans="1:11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WSM</vt:lpstr>
      <vt:lpstr>NPV</vt:lpstr>
      <vt:lpstr>ROI</vt:lpstr>
      <vt:lpstr>Payback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</cp:lastModifiedBy>
  <dcterms:modified xsi:type="dcterms:W3CDTF">2023-10-19T07:45:20Z</dcterms:modified>
</cp:coreProperties>
</file>