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SM" sheetId="1" r:id="rId4"/>
    <sheet state="visible" name="NPV" sheetId="2" r:id="rId5"/>
    <sheet state="visible" name="ROI" sheetId="3" r:id="rId6"/>
    <sheet state="visible" name="Payback" sheetId="4" r:id="rId7"/>
  </sheets>
  <definedNames/>
  <calcPr/>
</workbook>
</file>

<file path=xl/sharedStrings.xml><?xml version="1.0" encoding="utf-8"?>
<sst xmlns="http://schemas.openxmlformats.org/spreadsheetml/2006/main" count="72" uniqueCount="50">
  <si>
    <t>Tiêu chuẩn</t>
  </si>
  <si>
    <t>Trọng số</t>
  </si>
  <si>
    <t>Dự án 1</t>
  </si>
  <si>
    <t>Dự án 2</t>
  </si>
  <si>
    <t>Dự án 3</t>
  </si>
  <si>
    <t>Dự án 4</t>
  </si>
  <si>
    <t>Chức năng 1</t>
  </si>
  <si>
    <t>Chức năng 2</t>
  </si>
  <si>
    <t>Chức năng 3</t>
  </si>
  <si>
    <t>Chức năng 4</t>
  </si>
  <si>
    <t>Chức năng 5</t>
  </si>
  <si>
    <t>Chức năng 6</t>
  </si>
  <si>
    <t>Hổ trợ các mục tiêu kinh doanh chính</t>
  </si>
  <si>
    <t>UI: thân thiện, dễ sử dụng, dễ nhớ</t>
  </si>
  <si>
    <t>Có nhà tài trợ nội bộ mạnh mẽ</t>
  </si>
  <si>
    <t>Tốc độ truy cập nhanh, tốc độ sử lý nhanh</t>
  </si>
  <si>
    <t>Có hổ trợ khách hàng mạnh mẽ</t>
  </si>
  <si>
    <t>Hổ trợ: nhiều người dùng, đa ngôn ngữ</t>
  </si>
  <si>
    <t>Sử dụng mức độ của công nghệ một cách thực tế</t>
  </si>
  <si>
    <t>Nội dung: đa dạng, phong phú, thu hút</t>
  </si>
  <si>
    <t>Có thể triển khai trong một năm hoặc ít hơn</t>
  </si>
  <si>
    <t>Chức năng ghi nhật ký</t>
  </si>
  <si>
    <t>Cung cấp vị trí NPV</t>
  </si>
  <si>
    <t>Màu sắc, hình ảnh, âm thanh: phong phú</t>
  </si>
  <si>
    <t>Có rủi ro thấp trong phạm vi cuộc họp, thời gian và các mục tiêu chi phí</t>
  </si>
  <si>
    <t>Chức năng linh hoạt và sáng tạo</t>
  </si>
  <si>
    <t>Weighted Project Scores</t>
  </si>
  <si>
    <t>Weight Project Score</t>
  </si>
  <si>
    <t>Tỉ lệ chiết khấu</t>
  </si>
  <si>
    <t>Năm 1</t>
  </si>
  <si>
    <t>Năm 2</t>
  </si>
  <si>
    <t>Năm 3</t>
  </si>
  <si>
    <t>Năm 4</t>
  </si>
  <si>
    <t>Năm 5</t>
  </si>
  <si>
    <t>Tổng cộng</t>
  </si>
  <si>
    <t>Lợi nhuận</t>
  </si>
  <si>
    <t>Chi phí</t>
  </si>
  <si>
    <t>Dòng tiền</t>
  </si>
  <si>
    <t>NPV</t>
  </si>
  <si>
    <t>Giả định dự án hoàn thành trong năm 0</t>
  </si>
  <si>
    <t>Dòng tiền chiết khấu</t>
  </si>
  <si>
    <t>Chi phí giảm giá</t>
  </si>
  <si>
    <t>Lợi nhuận chiếu khấu</t>
  </si>
  <si>
    <t>Lợi nhuận chiết khấu -  phí</t>
  </si>
  <si>
    <t>Lợi nhuận tích lũy - phí</t>
  </si>
  <si>
    <t>ROI</t>
  </si>
  <si>
    <t>Năm</t>
  </si>
  <si>
    <t>Chi phí tích lũy</t>
  </si>
  <si>
    <t>Lợi nhuận tích lũy</t>
  </si>
  <si>
    <t>Chi phí tích tũy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</si>
</sst>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$#,##0;($#,##0)"/>
    <numFmt numFmtId="165" formatCode="[$$]#,##0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3" numFmtId="10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/>
    </xf>
    <xf borderId="1" fillId="0" fontId="4" numFmtId="10" xfId="0" applyAlignment="1" applyBorder="1" applyFont="1" applyNumberFormat="1">
      <alignment readingOrder="0"/>
    </xf>
    <xf borderId="1" fillId="0" fontId="1" numFmtId="10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2" numFmtId="10" xfId="0" applyBorder="1" applyFont="1" applyNumberFormat="1"/>
    <xf borderId="1" fillId="0" fontId="2" numFmtId="0" xfId="0" applyBorder="1" applyFont="1"/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0" fontId="2" numFmtId="164" xfId="0" applyFont="1" applyNumberFormat="1"/>
    <xf borderId="0" fillId="0" fontId="4" numFmtId="164" xfId="0" applyAlignment="1" applyFont="1" applyNumberFormat="1">
      <alignment readingOrder="0"/>
    </xf>
    <xf borderId="0" fillId="0" fontId="2" numFmtId="164" xfId="0" applyFont="1" applyNumberFormat="1"/>
    <xf borderId="0" fillId="0" fontId="4" numFmtId="164" xfId="0" applyFont="1" applyNumberFormat="1"/>
    <xf borderId="0" fillId="0" fontId="2" numFmtId="0" xfId="0" applyFont="1"/>
    <xf borderId="0" fillId="0" fontId="4" numFmtId="10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65" xfId="0" applyFont="1" applyNumberFormat="1"/>
    <xf borderId="0" fillId="0" fontId="4" numFmtId="2" xfId="0" applyFont="1" applyNumberFormat="1"/>
    <xf borderId="0" fillId="0" fontId="2" numFmtId="10" xfId="0" applyFont="1" applyNumberFormat="1"/>
    <xf borderId="1" fillId="2" fontId="2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WSM!$F$11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WSM!$F$12</c:f>
              <c:numCache/>
            </c:numRef>
          </c:val>
        </c:ser>
        <c:ser>
          <c:idx val="1"/>
          <c:order val="1"/>
          <c:tx>
            <c:strRef>
              <c:f>WSM!$E$11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WSM!$E$12</c:f>
              <c:numCache/>
            </c:numRef>
          </c:val>
        </c:ser>
        <c:ser>
          <c:idx val="2"/>
          <c:order val="2"/>
          <c:tx>
            <c:strRef>
              <c:f>WSM!$D$11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WSM!$D$12</c:f>
              <c:numCache/>
            </c:numRef>
          </c:val>
        </c:ser>
        <c:ser>
          <c:idx val="3"/>
          <c:order val="3"/>
          <c:tx>
            <c:strRef>
              <c:f>WSM!$C$11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WSM!$C$12</c:f>
              <c:numCache/>
            </c:numRef>
          </c:val>
        </c:ser>
        <c:axId val="1676943519"/>
        <c:axId val="1302608804"/>
      </c:barChart>
      <c:catAx>
        <c:axId val="167694351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2608804"/>
      </c:catAx>
      <c:valAx>
        <c:axId val="13026088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694351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WSM!$O$11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WSM!$O$12</c:f>
              <c:numCache/>
            </c:numRef>
          </c:val>
        </c:ser>
        <c:ser>
          <c:idx val="1"/>
          <c:order val="1"/>
          <c:tx>
            <c:strRef>
              <c:f>WSM!$N$11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WSM!$N$12</c:f>
              <c:numCache/>
            </c:numRef>
          </c:val>
        </c:ser>
        <c:ser>
          <c:idx val="2"/>
          <c:order val="2"/>
          <c:tx>
            <c:strRef>
              <c:f>WSM!$M$11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WSM!$M$12</c:f>
              <c:numCache/>
            </c:numRef>
          </c:val>
        </c:ser>
        <c:ser>
          <c:idx val="3"/>
          <c:order val="3"/>
          <c:tx>
            <c:strRef>
              <c:f>WSM!$L$11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WSM!$L$12</c:f>
              <c:numCache/>
            </c:numRef>
          </c:val>
        </c:ser>
        <c:ser>
          <c:idx val="4"/>
          <c:order val="4"/>
          <c:tx>
            <c:strRef>
              <c:f>WSM!$K$11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val>
            <c:numRef>
              <c:f>WSM!$K$12</c:f>
              <c:numCache/>
            </c:numRef>
          </c:val>
        </c:ser>
        <c:ser>
          <c:idx val="5"/>
          <c:order val="5"/>
          <c:tx>
            <c:strRef>
              <c:f>WSM!$J$11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val>
            <c:numRef>
              <c:f>WSM!$J$12</c:f>
              <c:numCache/>
            </c:numRef>
          </c:val>
        </c:ser>
        <c:axId val="965728485"/>
        <c:axId val="718551576"/>
      </c:barChart>
      <c:catAx>
        <c:axId val="96572848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8551576"/>
      </c:catAx>
      <c:valAx>
        <c:axId val="7185515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572848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Thời gian hoàn vốn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Payback!$A$9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Payback!$B$8:$E$8</c:f>
            </c:strRef>
          </c:cat>
          <c:val>
            <c:numRef>
              <c:f>Payback!$B$9:$E$9</c:f>
              <c:numCache/>
            </c:numRef>
          </c:val>
          <c:smooth val="0"/>
        </c:ser>
        <c:ser>
          <c:idx val="1"/>
          <c:order val="1"/>
          <c:tx>
            <c:strRef>
              <c:f>Payback!$A$10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Payback!$B$8:$E$8</c:f>
            </c:strRef>
          </c:cat>
          <c:val>
            <c:numRef>
              <c:f>Payback!$B$10:$E$10</c:f>
              <c:numCache/>
            </c:numRef>
          </c:val>
          <c:smooth val="0"/>
        </c:ser>
        <c:axId val="1501841805"/>
        <c:axId val="101807860"/>
      </c:lineChart>
      <c:catAx>
        <c:axId val="15018418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Năm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07860"/>
      </c:catAx>
      <c:valAx>
        <c:axId val="1018078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18418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9</xdr:row>
      <xdr:rowOff>95250</xdr:rowOff>
    </xdr:from>
    <xdr:ext cx="8829675" cy="3533775"/>
    <xdr:graphicFrame>
      <xdr:nvGraphicFramePr>
        <xdr:cNvPr id="1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952500</xdr:colOff>
      <xdr:row>9</xdr:row>
      <xdr:rowOff>161925</xdr:rowOff>
    </xdr:from>
    <xdr:ext cx="5800725" cy="3533775"/>
    <xdr:graphicFrame>
      <xdr:nvGraphicFramePr>
        <xdr:cNvPr id="2" name="Chart 2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171450</xdr:rowOff>
    </xdr:from>
    <xdr:ext cx="5715000" cy="3533775"/>
    <xdr:graphicFrame>
      <xdr:nvGraphicFramePr>
        <xdr:cNvPr id="3" name="Chart 3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8" max="8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0</v>
      </c>
      <c r="I1" s="2" t="s">
        <v>1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>
      <c r="A2" s="3" t="s">
        <v>12</v>
      </c>
      <c r="B2" s="4">
        <f>25/100</f>
        <v>0.25</v>
      </c>
      <c r="C2" s="5">
        <v>90.0</v>
      </c>
      <c r="D2" s="5">
        <v>90.0</v>
      </c>
      <c r="E2" s="5">
        <v>50.0</v>
      </c>
      <c r="F2" s="3">
        <v>20.0</v>
      </c>
      <c r="H2" s="6" t="s">
        <v>13</v>
      </c>
      <c r="I2" s="7">
        <f>25/100</f>
        <v>0.25</v>
      </c>
      <c r="J2" s="6">
        <v>90.0</v>
      </c>
      <c r="K2" s="6">
        <v>90.0</v>
      </c>
      <c r="L2" s="6">
        <v>50.0</v>
      </c>
      <c r="M2" s="6">
        <v>70.0</v>
      </c>
      <c r="N2" s="6">
        <v>80.0</v>
      </c>
      <c r="O2" s="6">
        <v>80.0</v>
      </c>
    </row>
    <row r="3">
      <c r="A3" s="3" t="s">
        <v>14</v>
      </c>
      <c r="B3" s="4">
        <f t="shared" ref="B3:B4" si="1">15/100</f>
        <v>0.15</v>
      </c>
      <c r="C3" s="5">
        <v>70.0</v>
      </c>
      <c r="D3" s="5">
        <v>90.0</v>
      </c>
      <c r="E3" s="3">
        <v>50.0</v>
      </c>
      <c r="F3" s="3">
        <v>20.0</v>
      </c>
      <c r="H3" s="6" t="s">
        <v>15</v>
      </c>
      <c r="I3" s="7">
        <f>15/100</f>
        <v>0.15</v>
      </c>
      <c r="J3" s="6">
        <v>70.0</v>
      </c>
      <c r="K3" s="6">
        <v>90.0</v>
      </c>
      <c r="L3" s="6">
        <v>70.0</v>
      </c>
      <c r="M3" s="6">
        <v>60.0</v>
      </c>
      <c r="N3" s="6">
        <v>50.0</v>
      </c>
      <c r="O3" s="6">
        <v>70.0</v>
      </c>
    </row>
    <row r="4">
      <c r="A4" s="3" t="s">
        <v>16</v>
      </c>
      <c r="B4" s="4">
        <f t="shared" si="1"/>
        <v>0.15</v>
      </c>
      <c r="C4" s="5">
        <v>50.0</v>
      </c>
      <c r="D4" s="5">
        <v>90.0</v>
      </c>
      <c r="E4" s="3">
        <v>50.0</v>
      </c>
      <c r="F4" s="3">
        <v>20.0</v>
      </c>
      <c r="H4" s="6" t="s">
        <v>17</v>
      </c>
      <c r="I4" s="7">
        <f>10/100</f>
        <v>0.1</v>
      </c>
      <c r="J4" s="6">
        <v>80.0</v>
      </c>
      <c r="K4" s="6">
        <v>90.0</v>
      </c>
      <c r="L4" s="6">
        <v>80.0</v>
      </c>
      <c r="M4" s="6">
        <v>30.0</v>
      </c>
      <c r="N4" s="6">
        <v>90.0</v>
      </c>
      <c r="O4" s="6">
        <v>70.0</v>
      </c>
    </row>
    <row r="5">
      <c r="A5" s="3" t="s">
        <v>18</v>
      </c>
      <c r="B5" s="4">
        <f>10/100</f>
        <v>0.1</v>
      </c>
      <c r="C5" s="5">
        <v>25.0</v>
      </c>
      <c r="D5" s="5">
        <v>90.0</v>
      </c>
      <c r="E5" s="3">
        <v>50.0</v>
      </c>
      <c r="F5" s="3">
        <v>70.0</v>
      </c>
      <c r="H5" s="6" t="s">
        <v>19</v>
      </c>
      <c r="I5" s="7">
        <f>15/100</f>
        <v>0.15</v>
      </c>
      <c r="J5" s="6">
        <v>40.0</v>
      </c>
      <c r="K5" s="6">
        <v>90.0</v>
      </c>
      <c r="L5" s="6">
        <v>60.0</v>
      </c>
      <c r="M5" s="6">
        <v>20.0</v>
      </c>
      <c r="N5" s="6">
        <v>90.0</v>
      </c>
      <c r="O5" s="6">
        <v>20.0</v>
      </c>
    </row>
    <row r="6">
      <c r="A6" s="3" t="s">
        <v>20</v>
      </c>
      <c r="B6" s="4">
        <v>0.05</v>
      </c>
      <c r="C6" s="5">
        <v>20.0</v>
      </c>
      <c r="D6" s="5">
        <v>20.0</v>
      </c>
      <c r="E6" s="3">
        <v>50.0</v>
      </c>
      <c r="F6" s="3">
        <v>90.0</v>
      </c>
      <c r="H6" s="6" t="s">
        <v>21</v>
      </c>
      <c r="I6" s="7">
        <f>5/100</f>
        <v>0.05</v>
      </c>
      <c r="J6" s="6">
        <v>60.0</v>
      </c>
      <c r="K6" s="6">
        <v>50.0</v>
      </c>
      <c r="L6" s="6">
        <v>70.0</v>
      </c>
      <c r="M6" s="6">
        <v>90.0</v>
      </c>
      <c r="N6" s="6">
        <v>40.0</v>
      </c>
      <c r="O6" s="6">
        <v>50.0</v>
      </c>
    </row>
    <row r="7">
      <c r="A7" s="3" t="s">
        <v>22</v>
      </c>
      <c r="B7" s="4">
        <f>20/100</f>
        <v>0.2</v>
      </c>
      <c r="C7" s="5">
        <v>50.0</v>
      </c>
      <c r="D7" s="5">
        <v>70.0</v>
      </c>
      <c r="E7" s="3">
        <v>50.0</v>
      </c>
      <c r="F7" s="3">
        <v>50.0</v>
      </c>
      <c r="H7" s="6" t="s">
        <v>23</v>
      </c>
      <c r="I7" s="7">
        <f>20/100</f>
        <v>0.2</v>
      </c>
      <c r="J7" s="6">
        <v>25.0</v>
      </c>
      <c r="K7" s="6">
        <v>80.0</v>
      </c>
      <c r="L7" s="6">
        <v>60.0</v>
      </c>
      <c r="M7" s="6">
        <v>40.0</v>
      </c>
      <c r="N7" s="6">
        <v>70.0</v>
      </c>
      <c r="O7" s="6">
        <v>20.0</v>
      </c>
    </row>
    <row r="8">
      <c r="A8" s="3" t="s">
        <v>24</v>
      </c>
      <c r="B8" s="4">
        <f>10/100</f>
        <v>0.1</v>
      </c>
      <c r="C8" s="5">
        <v>20.0</v>
      </c>
      <c r="D8" s="5">
        <v>50.0</v>
      </c>
      <c r="E8" s="3">
        <v>50.0</v>
      </c>
      <c r="F8" s="3">
        <v>90.0</v>
      </c>
      <c r="H8" s="6" t="s">
        <v>25</v>
      </c>
      <c r="I8" s="7">
        <f>10/100</f>
        <v>0.1</v>
      </c>
      <c r="J8" s="6">
        <v>20.0</v>
      </c>
      <c r="K8" s="6">
        <v>50.0</v>
      </c>
      <c r="L8" s="6">
        <v>70.0</v>
      </c>
      <c r="M8" s="6">
        <v>30.0</v>
      </c>
      <c r="N8" s="6">
        <v>50.0</v>
      </c>
      <c r="O8" s="6">
        <v>40.0</v>
      </c>
    </row>
    <row r="9">
      <c r="A9" s="1" t="s">
        <v>26</v>
      </c>
      <c r="B9" s="8">
        <f>sum(B2:B8)</f>
        <v>1</v>
      </c>
      <c r="C9" s="9">
        <f t="shared" ref="C9:F9" si="2">SUMproduct($B$2:$B$8,C2:C8)</f>
        <v>56</v>
      </c>
      <c r="D9" s="9">
        <f t="shared" si="2"/>
        <v>78.5</v>
      </c>
      <c r="E9" s="9">
        <f t="shared" si="2"/>
        <v>50</v>
      </c>
      <c r="F9" s="9">
        <f t="shared" si="2"/>
        <v>41.5</v>
      </c>
      <c r="H9" s="2" t="s">
        <v>27</v>
      </c>
      <c r="I9" s="10">
        <f>sum(I2:I8)</f>
        <v>1</v>
      </c>
      <c r="J9" s="11">
        <f t="shared" ref="J9:O9" si="3">sumproduct($I$2:$I$8,J2:J8)</f>
        <v>57</v>
      </c>
      <c r="K9" s="11">
        <f t="shared" si="3"/>
        <v>82</v>
      </c>
      <c r="L9" s="11">
        <f t="shared" si="3"/>
        <v>62.5</v>
      </c>
      <c r="M9" s="11">
        <f t="shared" si="3"/>
        <v>48</v>
      </c>
      <c r="N9" s="11">
        <f t="shared" si="3"/>
        <v>71</v>
      </c>
      <c r="O9" s="11">
        <f t="shared" si="3"/>
        <v>51</v>
      </c>
    </row>
    <row r="11">
      <c r="C11" s="1" t="str">
        <f t="shared" ref="C11:F11" si="4">C1</f>
        <v>Dự án 1</v>
      </c>
      <c r="D11" s="1" t="str">
        <f t="shared" si="4"/>
        <v>Dự án 2</v>
      </c>
      <c r="E11" s="1" t="str">
        <f t="shared" si="4"/>
        <v>Dự án 3</v>
      </c>
      <c r="F11" s="1" t="str">
        <f t="shared" si="4"/>
        <v>Dự án 4</v>
      </c>
      <c r="J11" s="11" t="str">
        <f t="shared" ref="J11:O11" si="5">J1</f>
        <v>Chức năng 1</v>
      </c>
      <c r="K11" s="11" t="str">
        <f t="shared" si="5"/>
        <v>Chức năng 2</v>
      </c>
      <c r="L11" s="11" t="str">
        <f t="shared" si="5"/>
        <v>Chức năng 3</v>
      </c>
      <c r="M11" s="11" t="str">
        <f t="shared" si="5"/>
        <v>Chức năng 4</v>
      </c>
      <c r="N11" s="11" t="str">
        <f t="shared" si="5"/>
        <v>Chức năng 5</v>
      </c>
      <c r="O11" s="11" t="str">
        <f t="shared" si="5"/>
        <v>Chức năng 6</v>
      </c>
    </row>
    <row r="12">
      <c r="C12" s="9">
        <f t="shared" ref="C12:F12" si="6">C9</f>
        <v>56</v>
      </c>
      <c r="D12" s="9">
        <f t="shared" si="6"/>
        <v>78.5</v>
      </c>
      <c r="E12" s="9">
        <f t="shared" si="6"/>
        <v>50</v>
      </c>
      <c r="F12" s="9">
        <f t="shared" si="6"/>
        <v>41.5</v>
      </c>
      <c r="J12" s="11">
        <f t="shared" ref="J12:O12" si="7">J9</f>
        <v>57</v>
      </c>
      <c r="K12" s="11">
        <f t="shared" si="7"/>
        <v>82</v>
      </c>
      <c r="L12" s="11">
        <f t="shared" si="7"/>
        <v>62.5</v>
      </c>
      <c r="M12" s="11">
        <f t="shared" si="7"/>
        <v>48</v>
      </c>
      <c r="N12" s="11">
        <f t="shared" si="7"/>
        <v>71</v>
      </c>
      <c r="O12" s="11">
        <f t="shared" si="7"/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6" width="6.13"/>
    <col customWidth="1" min="7" max="7" width="8.88"/>
  </cols>
  <sheetData>
    <row r="1">
      <c r="A1" s="12" t="s">
        <v>28</v>
      </c>
      <c r="B1" s="13">
        <v>0.1</v>
      </c>
    </row>
    <row r="3">
      <c r="A3" s="14" t="s">
        <v>2</v>
      </c>
      <c r="B3" s="14" t="s">
        <v>29</v>
      </c>
      <c r="C3" s="14" t="s">
        <v>30</v>
      </c>
      <c r="D3" s="14" t="s">
        <v>31</v>
      </c>
      <c r="E3" s="14" t="s">
        <v>32</v>
      </c>
      <c r="F3" s="14" t="s">
        <v>33</v>
      </c>
      <c r="G3" s="14" t="s">
        <v>34</v>
      </c>
    </row>
    <row r="4">
      <c r="A4" s="12" t="s">
        <v>35</v>
      </c>
      <c r="B4" s="15">
        <v>0.0</v>
      </c>
      <c r="C4" s="15">
        <v>2000.0</v>
      </c>
      <c r="D4" s="15">
        <v>3000.0</v>
      </c>
      <c r="E4" s="15">
        <v>4000.0</v>
      </c>
      <c r="F4" s="15">
        <v>5000.0</v>
      </c>
      <c r="G4" s="16">
        <f t="shared" ref="G4:G5" si="1">SUM(B4:F4)</f>
        <v>14000</v>
      </c>
    </row>
    <row r="5">
      <c r="A5" s="12" t="s">
        <v>36</v>
      </c>
      <c r="B5" s="15">
        <v>5000.0</v>
      </c>
      <c r="C5" s="15">
        <v>1000.0</v>
      </c>
      <c r="D5" s="15">
        <v>1000.0</v>
      </c>
      <c r="E5" s="15">
        <v>1000.0</v>
      </c>
      <c r="F5" s="15">
        <v>1000.0</v>
      </c>
      <c r="G5" s="16">
        <f t="shared" si="1"/>
        <v>9000</v>
      </c>
    </row>
    <row r="6">
      <c r="A6" s="12" t="s">
        <v>37</v>
      </c>
      <c r="B6" s="16">
        <f t="shared" ref="B6:G6" si="2">B4-B5</f>
        <v>-5000</v>
      </c>
      <c r="C6" s="16">
        <f t="shared" si="2"/>
        <v>1000</v>
      </c>
      <c r="D6" s="16">
        <f t="shared" si="2"/>
        <v>2000</v>
      </c>
      <c r="E6" s="16">
        <f t="shared" si="2"/>
        <v>3000</v>
      </c>
      <c r="F6" s="16">
        <f t="shared" si="2"/>
        <v>4000</v>
      </c>
      <c r="G6" s="16">
        <f t="shared" si="2"/>
        <v>5000</v>
      </c>
    </row>
    <row r="7">
      <c r="A7" s="14" t="s">
        <v>38</v>
      </c>
      <c r="B7" s="17">
        <f t="array" ref="B7">NPV($B$1,B6:F6)</f>
        <v>2316.346996</v>
      </c>
      <c r="C7" s="16"/>
      <c r="D7" s="16"/>
      <c r="E7" s="16"/>
      <c r="F7" s="16"/>
      <c r="G7" s="16"/>
    </row>
    <row r="9">
      <c r="A9" s="14" t="s">
        <v>3</v>
      </c>
      <c r="B9" s="14" t="s">
        <v>29</v>
      </c>
      <c r="C9" s="14" t="s">
        <v>30</v>
      </c>
      <c r="D9" s="14" t="s">
        <v>31</v>
      </c>
      <c r="E9" s="14" t="s">
        <v>32</v>
      </c>
      <c r="F9" s="14" t="s">
        <v>33</v>
      </c>
      <c r="G9" s="14" t="s">
        <v>34</v>
      </c>
    </row>
    <row r="10">
      <c r="A10" s="12" t="s">
        <v>35</v>
      </c>
      <c r="B10" s="18">
        <v>1000.0</v>
      </c>
      <c r="C10" s="18">
        <v>2000.0</v>
      </c>
      <c r="D10" s="18">
        <v>4000.0</v>
      </c>
      <c r="E10" s="18">
        <v>4000.0</v>
      </c>
      <c r="F10" s="18">
        <v>4000.0</v>
      </c>
      <c r="G10" s="19">
        <f t="shared" ref="G10:G11" si="3">SUM(B10:F10)</f>
        <v>15000</v>
      </c>
    </row>
    <row r="11">
      <c r="A11" s="12" t="s">
        <v>36</v>
      </c>
      <c r="B11" s="18">
        <v>2000.0</v>
      </c>
      <c r="C11" s="18">
        <v>2000.0</v>
      </c>
      <c r="D11" s="18">
        <v>2000.0</v>
      </c>
      <c r="E11" s="18">
        <v>2000.0</v>
      </c>
      <c r="F11" s="18">
        <v>2000.0</v>
      </c>
      <c r="G11" s="19">
        <f t="shared" si="3"/>
        <v>10000</v>
      </c>
    </row>
    <row r="12">
      <c r="A12" s="12" t="s">
        <v>37</v>
      </c>
      <c r="B12" s="20">
        <f t="shared" ref="B12:G12" si="4">B10-B11</f>
        <v>-1000</v>
      </c>
      <c r="C12" s="20">
        <f t="shared" si="4"/>
        <v>0</v>
      </c>
      <c r="D12" s="20">
        <f t="shared" si="4"/>
        <v>2000</v>
      </c>
      <c r="E12" s="20">
        <f t="shared" si="4"/>
        <v>2000</v>
      </c>
      <c r="F12" s="20">
        <f t="shared" si="4"/>
        <v>2000</v>
      </c>
      <c r="G12" s="19">
        <f t="shared" si="4"/>
        <v>5000</v>
      </c>
    </row>
    <row r="13">
      <c r="A13" s="14" t="s">
        <v>38</v>
      </c>
      <c r="B13" s="19">
        <f t="array" ref="B13">NPV($B$1, B12:F12)</f>
        <v>3201.40825</v>
      </c>
      <c r="G13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12" t="s">
        <v>28</v>
      </c>
      <c r="B1" s="22">
        <f>8/100</f>
        <v>0.08</v>
      </c>
    </row>
    <row r="2">
      <c r="A2" s="12" t="s">
        <v>39</v>
      </c>
    </row>
    <row r="3">
      <c r="B3" s="12">
        <v>0.0</v>
      </c>
      <c r="C3" s="12">
        <v>1.0</v>
      </c>
      <c r="D3" s="12">
        <v>2.0</v>
      </c>
      <c r="E3" s="12">
        <v>3.0</v>
      </c>
      <c r="F3" s="12" t="s">
        <v>34</v>
      </c>
    </row>
    <row r="4">
      <c r="A4" s="12" t="s">
        <v>36</v>
      </c>
      <c r="B4" s="23">
        <v>140000.0</v>
      </c>
      <c r="C4" s="23">
        <v>40000.0</v>
      </c>
      <c r="D4" s="23">
        <v>40000.0</v>
      </c>
      <c r="E4" s="23">
        <v>40000.0</v>
      </c>
      <c r="F4" s="24"/>
    </row>
    <row r="5">
      <c r="A5" s="12" t="s">
        <v>40</v>
      </c>
      <c r="B5" s="25">
        <f t="shared" ref="B5:E5" si="1">1/(1+$B1)^B3</f>
        <v>1</v>
      </c>
      <c r="C5" s="25">
        <f t="shared" si="1"/>
        <v>0.9259259259</v>
      </c>
      <c r="D5" s="25">
        <f t="shared" si="1"/>
        <v>0.8573388203</v>
      </c>
      <c r="E5" s="25">
        <f t="shared" si="1"/>
        <v>0.793832241</v>
      </c>
      <c r="F5" s="25"/>
    </row>
    <row r="6">
      <c r="A6" s="12" t="s">
        <v>41</v>
      </c>
      <c r="B6" s="24">
        <f t="shared" ref="B6:E6" si="2">B4*B5</f>
        <v>140000</v>
      </c>
      <c r="C6" s="24">
        <f t="shared" si="2"/>
        <v>37037.03704</v>
      </c>
      <c r="D6" s="24">
        <f t="shared" si="2"/>
        <v>34293.55281</v>
      </c>
      <c r="E6" s="24">
        <f t="shared" si="2"/>
        <v>31753.28964</v>
      </c>
      <c r="F6" s="24">
        <f>SUM(B6:E6)</f>
        <v>243083.8795</v>
      </c>
    </row>
    <row r="8">
      <c r="A8" s="12" t="s">
        <v>35</v>
      </c>
      <c r="B8" s="23">
        <v>0.0</v>
      </c>
      <c r="C8" s="23">
        <v>200000.0</v>
      </c>
      <c r="D8" s="23">
        <v>200000.0</v>
      </c>
      <c r="E8" s="23">
        <v>200000.0</v>
      </c>
      <c r="F8" s="24"/>
    </row>
    <row r="9">
      <c r="A9" s="12" t="s">
        <v>40</v>
      </c>
      <c r="B9" s="25">
        <f t="shared" ref="B9:E9" si="3">1/(1+$B1)^B3</f>
        <v>1</v>
      </c>
      <c r="C9" s="25">
        <f t="shared" si="3"/>
        <v>0.9259259259</v>
      </c>
      <c r="D9" s="25">
        <f t="shared" si="3"/>
        <v>0.8573388203</v>
      </c>
      <c r="E9" s="25">
        <f t="shared" si="3"/>
        <v>0.793832241</v>
      </c>
    </row>
    <row r="10">
      <c r="A10" s="12" t="s">
        <v>42</v>
      </c>
      <c r="B10" s="24">
        <f t="shared" ref="B10:E10" si="4">B8*B9</f>
        <v>0</v>
      </c>
      <c r="C10" s="24">
        <f t="shared" si="4"/>
        <v>185185.1852</v>
      </c>
      <c r="D10" s="24">
        <f t="shared" si="4"/>
        <v>171467.7641</v>
      </c>
      <c r="E10" s="24">
        <f t="shared" si="4"/>
        <v>158766.4482</v>
      </c>
      <c r="F10" s="24">
        <f>SUM(B10:E10)</f>
        <v>515419.3974</v>
      </c>
    </row>
    <row r="12">
      <c r="A12" s="12" t="s">
        <v>43</v>
      </c>
      <c r="B12" s="24">
        <f t="shared" ref="B12:F12" si="5">B10-B6</f>
        <v>-140000</v>
      </c>
      <c r="C12" s="24">
        <f t="shared" si="5"/>
        <v>148148.1481</v>
      </c>
      <c r="D12" s="24">
        <f t="shared" si="5"/>
        <v>137174.2112</v>
      </c>
      <c r="E12" s="24">
        <f t="shared" si="5"/>
        <v>127013.1586</v>
      </c>
      <c r="F12" s="24">
        <f t="shared" si="5"/>
        <v>272335.518</v>
      </c>
    </row>
    <row r="13">
      <c r="A13" s="12" t="s">
        <v>44</v>
      </c>
      <c r="B13" s="18">
        <f t="shared" ref="B13:E13" si="6">sum($B12:B12)</f>
        <v>-140000</v>
      </c>
      <c r="C13" s="23">
        <f t="shared" si="6"/>
        <v>8148.148148</v>
      </c>
      <c r="D13" s="23">
        <f t="shared" si="6"/>
        <v>145322.3594</v>
      </c>
      <c r="E13" s="23">
        <f t="shared" si="6"/>
        <v>272335.518</v>
      </c>
    </row>
    <row r="15">
      <c r="A15" s="14" t="s">
        <v>45</v>
      </c>
      <c r="B15" s="26">
        <f>F12/F6</f>
        <v>1.120335575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5" max="5" width="19.5"/>
  </cols>
  <sheetData>
    <row r="1">
      <c r="A1" s="27" t="s">
        <v>46</v>
      </c>
      <c r="B1" s="27" t="s">
        <v>36</v>
      </c>
      <c r="C1" s="27" t="s">
        <v>35</v>
      </c>
      <c r="D1" s="27" t="s">
        <v>47</v>
      </c>
      <c r="E1" s="27" t="s">
        <v>48</v>
      </c>
    </row>
    <row r="2">
      <c r="A2" s="28">
        <v>0.0</v>
      </c>
      <c r="B2" s="6">
        <v>140000.0</v>
      </c>
      <c r="C2" s="6">
        <v>0.0</v>
      </c>
      <c r="D2" s="29">
        <f t="shared" ref="D2:E2" si="1">sum(B$2:B2)</f>
        <v>140000</v>
      </c>
      <c r="E2" s="29">
        <f t="shared" si="1"/>
        <v>0</v>
      </c>
    </row>
    <row r="3">
      <c r="A3" s="28">
        <v>1.0</v>
      </c>
      <c r="B3" s="6">
        <v>37200.0</v>
      </c>
      <c r="C3" s="6">
        <v>186000.0</v>
      </c>
      <c r="D3" s="29">
        <f t="shared" ref="D3:E3" si="2">sum(B$2:B3)</f>
        <v>177200</v>
      </c>
      <c r="E3" s="29">
        <f t="shared" si="2"/>
        <v>186000</v>
      </c>
    </row>
    <row r="4">
      <c r="A4" s="28">
        <v>2.0</v>
      </c>
      <c r="B4" s="6">
        <v>34400.0</v>
      </c>
      <c r="C4" s="6">
        <v>172000.0</v>
      </c>
      <c r="D4" s="29">
        <f t="shared" ref="D4:E4" si="3">sum(B$2:B4)</f>
        <v>211600</v>
      </c>
      <c r="E4" s="29">
        <f t="shared" si="3"/>
        <v>358000</v>
      </c>
    </row>
    <row r="5">
      <c r="A5" s="28">
        <v>3.0</v>
      </c>
      <c r="B5" s="6">
        <v>31600.0</v>
      </c>
      <c r="C5" s="6">
        <v>158000.0</v>
      </c>
      <c r="D5" s="29">
        <f t="shared" ref="D5:E5" si="4">sum(B$2:B5)</f>
        <v>243200</v>
      </c>
      <c r="E5" s="29">
        <f t="shared" si="4"/>
        <v>516000</v>
      </c>
    </row>
    <row r="8">
      <c r="A8" s="2" t="s">
        <v>46</v>
      </c>
      <c r="B8" s="11">
        <f>A2</f>
        <v>0</v>
      </c>
      <c r="C8" s="11">
        <f>A3</f>
        <v>1</v>
      </c>
      <c r="D8" s="11">
        <f>A4</f>
        <v>2</v>
      </c>
      <c r="E8" s="11">
        <f>A5</f>
        <v>3</v>
      </c>
    </row>
    <row r="9">
      <c r="A9" s="2" t="s">
        <v>49</v>
      </c>
      <c r="B9" s="11">
        <f>D2</f>
        <v>140000</v>
      </c>
      <c r="C9" s="11">
        <f>D3</f>
        <v>177200</v>
      </c>
      <c r="D9" s="11">
        <f>D4</f>
        <v>211600</v>
      </c>
      <c r="E9" s="11">
        <f>D5</f>
        <v>243200</v>
      </c>
    </row>
    <row r="10">
      <c r="A10" s="11" t="str">
        <f>E1</f>
        <v>Lợi nhuận tích lũy</v>
      </c>
      <c r="B10" s="11">
        <f>E2</f>
        <v>0</v>
      </c>
      <c r="C10" s="11">
        <f>E3</f>
        <v>186000</v>
      </c>
      <c r="D10" s="11">
        <f>E4</f>
        <v>358000</v>
      </c>
      <c r="E10" s="11">
        <f>E5</f>
        <v>516000</v>
      </c>
    </row>
  </sheetData>
  <drawing r:id="rId1"/>
</worksheet>
</file>