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Quan_tri_du_an_CNTT\Thuc_hanh\2012353_QuanTriDACNTT\"/>
    </mc:Choice>
  </mc:AlternateContent>
  <xr:revisionPtr revIDLastSave="0" documentId="13_ncr:1_{CFC08BB3-424B-4E80-9ADC-476D8DA2CF6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WSM" sheetId="1" r:id="rId1"/>
    <sheet name="NPV" sheetId="2" r:id="rId2"/>
    <sheet name="ROI" sheetId="3" r:id="rId3"/>
    <sheet name="Paybac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I13" i="4" s="1"/>
  <c r="E4" i="4"/>
  <c r="J13" i="4" s="1"/>
  <c r="E5" i="4"/>
  <c r="K13" i="4" s="1"/>
  <c r="E6" i="4"/>
  <c r="E2" i="4"/>
  <c r="H13" i="4"/>
  <c r="D3" i="4"/>
  <c r="D4" i="4"/>
  <c r="J12" i="4" s="1"/>
  <c r="D5" i="4"/>
  <c r="D6" i="4"/>
  <c r="D2" i="4"/>
  <c r="H12" i="4"/>
  <c r="I12" i="4"/>
  <c r="K12" i="4"/>
  <c r="D9" i="3"/>
  <c r="E9" i="3"/>
  <c r="E10" i="3" s="1"/>
  <c r="F9" i="3"/>
  <c r="F10" i="3" s="1"/>
  <c r="C9" i="3"/>
  <c r="D5" i="3"/>
  <c r="D6" i="3" s="1"/>
  <c r="E5" i="3"/>
  <c r="F5" i="3"/>
  <c r="F6" i="3" s="1"/>
  <c r="C5" i="3"/>
  <c r="C6" i="3" s="1"/>
  <c r="C10" i="3"/>
  <c r="D10" i="3"/>
  <c r="E6" i="3"/>
  <c r="C24" i="2"/>
  <c r="F24" i="2"/>
  <c r="E24" i="2"/>
  <c r="D24" i="2"/>
  <c r="B24" i="2"/>
  <c r="B25" i="2" s="1" a="1"/>
  <c r="G23" i="2"/>
  <c r="G22" i="2"/>
  <c r="F18" i="2"/>
  <c r="B19" i="2" a="1"/>
  <c r="E18" i="2"/>
  <c r="D18" i="2"/>
  <c r="C18" i="2"/>
  <c r="B18" i="2"/>
  <c r="G17" i="2"/>
  <c r="G16" i="2"/>
  <c r="G13" i="4"/>
  <c r="K11" i="4"/>
  <c r="J11" i="4"/>
  <c r="I11" i="4"/>
  <c r="H11" i="4"/>
  <c r="B5" i="3"/>
  <c r="B6" i="3" s="1"/>
  <c r="F12" i="2"/>
  <c r="E12" i="2"/>
  <c r="D12" i="2"/>
  <c r="B13" i="2" s="1" a="1"/>
  <c r="C12" i="2"/>
  <c r="B12" i="2"/>
  <c r="G11" i="2"/>
  <c r="G10" i="2"/>
  <c r="F6" i="2"/>
  <c r="B7" i="2" s="1" a="1"/>
  <c r="E6" i="2"/>
  <c r="D6" i="2"/>
  <c r="C6" i="2"/>
  <c r="B6" i="2"/>
  <c r="G5" i="2"/>
  <c r="G4" i="2"/>
  <c r="O14" i="1"/>
  <c r="N14" i="1"/>
  <c r="M14" i="1"/>
  <c r="L14" i="1"/>
  <c r="K14" i="1"/>
  <c r="J14" i="1"/>
  <c r="F14" i="1"/>
  <c r="E14" i="1"/>
  <c r="D14" i="1"/>
  <c r="C14" i="1"/>
  <c r="B11" i="1"/>
  <c r="B10" i="1"/>
  <c r="B8" i="1"/>
  <c r="B7" i="1"/>
  <c r="B12" i="1" s="1"/>
  <c r="B6" i="1"/>
  <c r="B5" i="1"/>
  <c r="D12" i="1" s="1"/>
  <c r="D15" i="1" s="1"/>
  <c r="F12" i="3" l="1"/>
  <c r="E12" i="3"/>
  <c r="D12" i="3"/>
  <c r="C12" i="3"/>
  <c r="G6" i="3"/>
  <c r="G12" i="2"/>
  <c r="B13" i="2"/>
  <c r="G6" i="2"/>
  <c r="B7" i="2"/>
  <c r="B25" i="2"/>
  <c r="G24" i="2"/>
  <c r="B19" i="2"/>
  <c r="G18" i="2"/>
  <c r="F12" i="1"/>
  <c r="F15" i="1" s="1"/>
  <c r="I12" i="1"/>
  <c r="O12" i="1"/>
  <c r="O15" i="1" s="1"/>
  <c r="C12" i="1"/>
  <c r="C15" i="1" s="1"/>
  <c r="B9" i="3"/>
  <c r="B10" i="3" s="1"/>
  <c r="J12" i="1"/>
  <c r="J15" i="1" s="1"/>
  <c r="K12" i="1"/>
  <c r="K15" i="1" s="1"/>
  <c r="L12" i="1"/>
  <c r="L15" i="1" s="1"/>
  <c r="M12" i="1"/>
  <c r="M15" i="1" s="1"/>
  <c r="N12" i="1"/>
  <c r="N15" i="1" s="1"/>
  <c r="E12" i="1"/>
  <c r="E15" i="1" s="1"/>
  <c r="C13" i="3" l="1"/>
  <c r="B12" i="3"/>
  <c r="D13" i="3" s="1"/>
  <c r="G10" i="3"/>
  <c r="E13" i="3" l="1"/>
  <c r="F13" i="3"/>
  <c r="B13" i="3"/>
  <c r="G12" i="3"/>
  <c r="B15" i="3" s="1"/>
</calcChain>
</file>

<file path=xl/sharedStrings.xml><?xml version="1.0" encoding="utf-8"?>
<sst xmlns="http://schemas.openxmlformats.org/spreadsheetml/2006/main" count="97" uniqueCount="56">
  <si>
    <t>Tiêu chuẩn</t>
  </si>
  <si>
    <t>Trọng số</t>
  </si>
  <si>
    <t>Chức năng 1</t>
  </si>
  <si>
    <t>Chức năng 2</t>
  </si>
  <si>
    <t>Chức năng 3</t>
  </si>
  <si>
    <t>Chức năng 4</t>
  </si>
  <si>
    <t>Chức năng 5</t>
  </si>
  <si>
    <t>Chức năng 6</t>
  </si>
  <si>
    <t>Hổ trợ các mục tiêu kinh doanh chính</t>
  </si>
  <si>
    <t>UI: thân thiện, dễ sử dụng, dễ nhớ</t>
  </si>
  <si>
    <t>Có nhà tài trợ nội bộ mạnh mẽ</t>
  </si>
  <si>
    <t>Màu sắc, hình ảnh, âm thanh: phong phú</t>
  </si>
  <si>
    <t>Chức năng linh hoạt và sáng tạo</t>
  </si>
  <si>
    <t>Weight Project Score</t>
  </si>
  <si>
    <t>Tỉ lệ chiết khấu</t>
  </si>
  <si>
    <t>Năm 1</t>
  </si>
  <si>
    <t>Năm 2</t>
  </si>
  <si>
    <t>Năm 3</t>
  </si>
  <si>
    <t>Năm 4</t>
  </si>
  <si>
    <t>Năm 5</t>
  </si>
  <si>
    <t>Tổng cộng</t>
  </si>
  <si>
    <t>Lợi nhuận</t>
  </si>
  <si>
    <t>Chi phí</t>
  </si>
  <si>
    <t>Dòng tiền</t>
  </si>
  <si>
    <t>NPV</t>
  </si>
  <si>
    <t>Dòng tiền chiết khấu</t>
  </si>
  <si>
    <t>Chi phí giảm giá</t>
  </si>
  <si>
    <t>Lợi nhuận chiếu khấu</t>
  </si>
  <si>
    <t>Lợi nhuận tích lũy - phí</t>
  </si>
  <si>
    <t>ROI</t>
  </si>
  <si>
    <t>Năm</t>
  </si>
  <si>
    <t>Chi phí tích lũy</t>
  </si>
  <si>
    <t>Lợi nhuận tích lũy</t>
  </si>
  <si>
    <t>Chi phí tích tũy</t>
  </si>
  <si>
    <t>Lợi nhuận chiết khấu - phí</t>
  </si>
  <si>
    <t>Payback In Year 1</t>
  </si>
  <si>
    <t>Ma trận trọng số</t>
  </si>
  <si>
    <t>Tốc độ truy cập nhanh, tốc độ xử lý nhanh</t>
  </si>
  <si>
    <t>Ma trận trọng số theo chức năng</t>
  </si>
  <si>
    <t>Nội dung: rõ ràng, đơn giản, dễ hiểu</t>
  </si>
  <si>
    <t>Chức năng đặt bàn, giao hàng dễ sử dụng</t>
  </si>
  <si>
    <t>Hỗ trợ: nhiều người dùng, đa ngôn ngữ</t>
  </si>
  <si>
    <t>Có khách hàng hỗ trợ mạnh mẽ</t>
  </si>
  <si>
    <t>Dùng các công nghệ thực tiễn</t>
  </si>
  <si>
    <t>Thực hiện trong một năm hoặc ít hơn</t>
  </si>
  <si>
    <t>Có NPV dương</t>
  </si>
  <si>
    <t>Mức rủi ro cho phép</t>
  </si>
  <si>
    <t>Trọng số của dự án</t>
  </si>
  <si>
    <t>Dự án 1</t>
  </si>
  <si>
    <t>Dự án 4</t>
  </si>
  <si>
    <t>Dự án 3</t>
  </si>
  <si>
    <t>Dự án 2</t>
  </si>
  <si>
    <t>Dự án quản lý mỹ phẩm</t>
  </si>
  <si>
    <t>Dự án quản lý bài viết</t>
  </si>
  <si>
    <t>Dự án quản lý cà phê</t>
  </si>
  <si>
    <t>Dự án hỗ trợ tư vấn thông tin du lịch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</si>
</sst>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;\(\$#,##0\)"/>
    <numFmt numFmtId="165" formatCode="[$$]#,##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10" fontId="5" fillId="0" borderId="1" xfId="0" applyNumberFormat="1" applyFont="1" applyBorder="1"/>
    <xf numFmtId="10" fontId="4" fillId="0" borderId="1" xfId="0" applyNumberFormat="1" applyFont="1" applyBorder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164" fontId="5" fillId="0" borderId="2" xfId="0" applyNumberFormat="1" applyFont="1" applyBorder="1"/>
    <xf numFmtId="164" fontId="4" fillId="0" borderId="2" xfId="0" applyNumberFormat="1" applyFont="1" applyBorder="1"/>
    <xf numFmtId="0" fontId="3" fillId="0" borderId="2" xfId="0" applyFont="1" applyBorder="1"/>
    <xf numFmtId="9" fontId="5" fillId="0" borderId="2" xfId="0" applyNumberFormat="1" applyFont="1" applyBorder="1"/>
    <xf numFmtId="0" fontId="4" fillId="2" borderId="1" xfId="0" applyFont="1" applyFill="1" applyBorder="1"/>
    <xf numFmtId="0" fontId="5" fillId="2" borderId="1" xfId="0" applyFont="1" applyFill="1" applyBorder="1"/>
    <xf numFmtId="165" fontId="5" fillId="0" borderId="2" xfId="0" applyNumberFormat="1" applyFont="1" applyBorder="1"/>
    <xf numFmtId="2" fontId="5" fillId="0" borderId="2" xfId="0" applyNumberFormat="1" applyFont="1" applyBorder="1"/>
    <xf numFmtId="10" fontId="4" fillId="0" borderId="2" xfId="0" applyNumberFormat="1" applyFont="1" applyBorder="1"/>
    <xf numFmtId="0" fontId="4" fillId="0" borderId="2" xfId="0" applyFont="1" applyBorder="1" applyAlignment="1">
      <alignment horizontal="right"/>
    </xf>
    <xf numFmtId="165" fontId="4" fillId="0" borderId="2" xfId="0" applyNumberFormat="1" applyFont="1" applyBorder="1"/>
    <xf numFmtId="0" fontId="2" fillId="0" borderId="2" xfId="0" applyFont="1" applyBorder="1" applyAlignment="1">
      <alignment horizontal="right"/>
    </xf>
    <xf numFmtId="0" fontId="3" fillId="0" borderId="0" xfId="0" applyFont="1" applyAlignment="1">
      <alignment textRotation="45"/>
    </xf>
    <xf numFmtId="0" fontId="4" fillId="0" borderId="2" xfId="0" applyFont="1" applyBorder="1" applyAlignment="1">
      <alignment horizontal="center"/>
    </xf>
    <xf numFmtId="164" fontId="5" fillId="0" borderId="13" xfId="0" applyNumberFormat="1" applyFont="1" applyBorder="1"/>
    <xf numFmtId="0" fontId="5" fillId="2" borderId="14" xfId="0" applyFont="1" applyFill="1" applyBorder="1"/>
    <xf numFmtId="164" fontId="5" fillId="0" borderId="0" xfId="0" applyNumberFormat="1" applyFont="1"/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5.8765356595797694E-2"/>
          <c:y val="8.6660476632621483E-2"/>
          <c:w val="0.83228533326538068"/>
          <c:h val="0.82447159286147731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WSM!$F$14</c:f>
              <c:strCache>
                <c:ptCount val="1"/>
                <c:pt idx="0">
                  <c:v>Dự án quản lý cà phê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WSM!$F$15</c:f>
              <c:numCache>
                <c:formatCode>General</c:formatCode>
                <c:ptCount val="1"/>
                <c:pt idx="0">
                  <c:v>41.5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A5C-4F7D-BE6B-0EECAC82E891}"/>
            </c:ext>
          </c:extLst>
        </c:ser>
        <c:ser>
          <c:idx val="1"/>
          <c:order val="1"/>
          <c:tx>
            <c:strRef>
              <c:f>WSM!$E$14</c:f>
              <c:strCache>
                <c:ptCount val="1"/>
                <c:pt idx="0">
                  <c:v>Dự án quản lý bài viết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WSM!$E$15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A5C-4F7D-BE6B-0EECAC82E891}"/>
            </c:ext>
          </c:extLst>
        </c:ser>
        <c:ser>
          <c:idx val="2"/>
          <c:order val="2"/>
          <c:tx>
            <c:strRef>
              <c:f>WSM!$D$14</c:f>
              <c:strCache>
                <c:ptCount val="1"/>
                <c:pt idx="0">
                  <c:v>Dự án hỗ trợ tư vấn thông tin du lịch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WSM!$D$15</c:f>
              <c:numCache>
                <c:formatCode>General</c:formatCode>
                <c:ptCount val="1"/>
                <c:pt idx="0">
                  <c:v>78.5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7A5C-4F7D-BE6B-0EECAC82E891}"/>
            </c:ext>
          </c:extLst>
        </c:ser>
        <c:ser>
          <c:idx val="3"/>
          <c:order val="3"/>
          <c:tx>
            <c:strRef>
              <c:f>WSM!$C$14</c:f>
              <c:strCache>
                <c:ptCount val="1"/>
                <c:pt idx="0">
                  <c:v>Dự án quản lý mỹ phẩm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WSM!$C$15</c:f>
              <c:numCache>
                <c:formatCode>General</c:formatCode>
                <c:ptCount val="1"/>
                <c:pt idx="0">
                  <c:v>56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7A5C-4F7D-BE6B-0EECAC82E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2904161"/>
        <c:axId val="2054821829"/>
      </c:barChart>
      <c:catAx>
        <c:axId val="1972904161"/>
        <c:scaling>
          <c:orientation val="maxMin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54821829"/>
        <c:crosses val="autoZero"/>
        <c:auto val="1"/>
        <c:lblAlgn val="ctr"/>
        <c:lblOffset val="100"/>
        <c:noMultiLvlLbl val="1"/>
      </c:catAx>
      <c:valAx>
        <c:axId val="20548218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100" b="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72904161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70748095619939766"/>
          <c:y val="9.0352707678324692E-2"/>
          <c:w val="0.24759357403463245"/>
          <c:h val="0.2126985893547759"/>
        </c:manualLayout>
      </c:layout>
      <c:overlay val="0"/>
      <c:txPr>
        <a:bodyPr/>
        <a:lstStyle/>
        <a:p>
          <a:pPr lvl="0">
            <a:defRPr sz="1100" b="0">
              <a:solidFill>
                <a:srgbClr val="1A1A1A"/>
              </a:solidFill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sz="1600">
                <a:latin typeface="Times New Roman" panose="02020603050405020304" pitchFamily="18" charset="0"/>
                <a:cs typeface="Times New Roman" panose="02020603050405020304" pitchFamily="18" charset="0"/>
              </a:rPr>
              <a:t>Weighted</a:t>
            </a:r>
            <a:r>
              <a:rPr lang="en-US" sz="16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Score by Project</a:t>
            </a:r>
            <a:endParaRPr lang="en-US" sz="16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WSM!$O$14</c:f>
              <c:strCache>
                <c:ptCount val="1"/>
                <c:pt idx="0">
                  <c:v>Chức năng 6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WSM!$O$15</c:f>
              <c:numCache>
                <c:formatCode>General</c:formatCode>
                <c:ptCount val="1"/>
                <c:pt idx="0">
                  <c:v>59.5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254-4E20-9265-DA6F07E9969A}"/>
            </c:ext>
          </c:extLst>
        </c:ser>
        <c:ser>
          <c:idx val="1"/>
          <c:order val="1"/>
          <c:tx>
            <c:strRef>
              <c:f>WSM!$N$14</c:f>
              <c:strCache>
                <c:ptCount val="1"/>
                <c:pt idx="0">
                  <c:v>Chức năng 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WSM!$N$15</c:f>
              <c:numCache>
                <c:formatCode>General</c:formatCode>
                <c:ptCount val="1"/>
                <c:pt idx="0">
                  <c:v>65.5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254-4E20-9265-DA6F07E9969A}"/>
            </c:ext>
          </c:extLst>
        </c:ser>
        <c:ser>
          <c:idx val="2"/>
          <c:order val="2"/>
          <c:tx>
            <c:strRef>
              <c:f>WSM!$M$14</c:f>
              <c:strCache>
                <c:ptCount val="1"/>
                <c:pt idx="0">
                  <c:v>Chức năng 4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WSM!$M$15</c:f>
              <c:numCache>
                <c:formatCode>General</c:formatCode>
                <c:ptCount val="1"/>
                <c:pt idx="0">
                  <c:v>57.5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0254-4E20-9265-DA6F07E9969A}"/>
            </c:ext>
          </c:extLst>
        </c:ser>
        <c:ser>
          <c:idx val="3"/>
          <c:order val="3"/>
          <c:tx>
            <c:strRef>
              <c:f>WSM!$L$14</c:f>
              <c:strCache>
                <c:ptCount val="1"/>
                <c:pt idx="0">
                  <c:v>Chức năng 3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WSM!$L$15</c:f>
              <c:numCache>
                <c:formatCode>General</c:formatCode>
                <c:ptCount val="1"/>
                <c:pt idx="0">
                  <c:v>63.5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0254-4E20-9265-DA6F07E9969A}"/>
            </c:ext>
          </c:extLst>
        </c:ser>
        <c:ser>
          <c:idx val="4"/>
          <c:order val="4"/>
          <c:tx>
            <c:strRef>
              <c:f>WSM!$K$14</c:f>
              <c:strCache>
                <c:ptCount val="1"/>
                <c:pt idx="0">
                  <c:v>Chức năng 2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WSM!$K$15</c:f>
              <c:numCache>
                <c:formatCode>General</c:formatCode>
                <c:ptCount val="1"/>
                <c:pt idx="0">
                  <c:v>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0254-4E20-9265-DA6F07E9969A}"/>
            </c:ext>
          </c:extLst>
        </c:ser>
        <c:ser>
          <c:idx val="5"/>
          <c:order val="5"/>
          <c:tx>
            <c:strRef>
              <c:f>WSM!$J$14</c:f>
              <c:strCache>
                <c:ptCount val="1"/>
                <c:pt idx="0">
                  <c:v>Chức năng 1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WSM!$J$15</c:f>
              <c:numCache>
                <c:formatCode>General</c:formatCode>
                <c:ptCount val="1"/>
                <c:pt idx="0">
                  <c:v>64.5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0254-4E20-9265-DA6F07E99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512235"/>
        <c:axId val="2036620970"/>
      </c:barChart>
      <c:catAx>
        <c:axId val="549512235"/>
        <c:scaling>
          <c:orientation val="maxMin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36620970"/>
        <c:crosses val="autoZero"/>
        <c:auto val="1"/>
        <c:lblAlgn val="ctr"/>
        <c:lblOffset val="100"/>
        <c:noMultiLvlLbl val="1"/>
      </c:catAx>
      <c:valAx>
        <c:axId val="20366209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200" b="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549512235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sz="1200" b="0">
              <a:solidFill>
                <a:srgbClr val="1A1A1A"/>
              </a:solidFill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100" b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100" b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Thời gian hoàn vốn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Payback!$G$12</c:f>
              <c:strCache>
                <c:ptCount val="1"/>
                <c:pt idx="0">
                  <c:v>Chi phí tích tũy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Payback!$H$11:$K$11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Payback!$H$12:$K$12</c:f>
              <c:numCache>
                <c:formatCode>General</c:formatCode>
                <c:ptCount val="4"/>
                <c:pt idx="0">
                  <c:v>250000</c:v>
                </c:pt>
                <c:pt idx="1">
                  <c:v>450000</c:v>
                </c:pt>
                <c:pt idx="2">
                  <c:v>700000</c:v>
                </c:pt>
                <c:pt idx="3">
                  <c:v>900000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89-4BEF-9952-84BA3B3FB3E4}"/>
            </c:ext>
          </c:extLst>
        </c:ser>
        <c:ser>
          <c:idx val="1"/>
          <c:order val="1"/>
          <c:tx>
            <c:strRef>
              <c:f>Payback!$G$13</c:f>
              <c:strCache>
                <c:ptCount val="1"/>
                <c:pt idx="0">
                  <c:v>Lợi nhuận tích lũy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Payback!$H$11:$K$11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Payback!$H$13:$K$13</c:f>
              <c:numCache>
                <c:formatCode>General</c:formatCode>
                <c:ptCount val="4"/>
                <c:pt idx="0">
                  <c:v>0</c:v>
                </c:pt>
                <c:pt idx="1">
                  <c:v>500000</c:v>
                </c:pt>
                <c:pt idx="2">
                  <c:v>950000</c:v>
                </c:pt>
                <c:pt idx="3">
                  <c:v>1450000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89-4BEF-9952-84BA3B3FB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4326565"/>
        <c:axId val="482910252"/>
      </c:lineChart>
      <c:catAx>
        <c:axId val="18243265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1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1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Năm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100" b="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482910252"/>
        <c:crosses val="autoZero"/>
        <c:auto val="1"/>
        <c:lblAlgn val="ctr"/>
        <c:lblOffset val="100"/>
        <c:noMultiLvlLbl val="1"/>
      </c:catAx>
      <c:valAx>
        <c:axId val="4829102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100" b="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82432656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100" b="0">
              <a:solidFill>
                <a:srgbClr val="1A1A1A"/>
              </a:solidFill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1077277</xdr:colOff>
      <xdr:row>16</xdr:row>
      <xdr:rowOff>16193</xdr:rowOff>
    </xdr:from>
    <xdr:ext cx="9000173" cy="4312920"/>
    <xdr:graphicFrame macro="">
      <xdr:nvGraphicFramePr>
        <xdr:cNvPr id="2" name="Chart 1" title="Biểu đồ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1967865</xdr:colOff>
      <xdr:row>16</xdr:row>
      <xdr:rowOff>27622</xdr:rowOff>
    </xdr:from>
    <xdr:ext cx="5800725" cy="3533775"/>
    <xdr:graphicFrame macro="">
      <xdr:nvGraphicFramePr>
        <xdr:cNvPr id="3" name="Chart 2" title="Biểu đồ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13</xdr:row>
      <xdr:rowOff>45720</xdr:rowOff>
    </xdr:from>
    <xdr:to>
      <xdr:col>2</xdr:col>
      <xdr:colOff>495300</xdr:colOff>
      <xdr:row>14</xdr:row>
      <xdr:rowOff>160020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E9FE56B-9A53-D37E-4CAD-A43F728100DD}"/>
            </a:ext>
          </a:extLst>
        </xdr:cNvPr>
        <xdr:cNvCxnSpPr/>
      </xdr:nvCxnSpPr>
      <xdr:spPr>
        <a:xfrm flipV="1">
          <a:off x="3893820" y="2621280"/>
          <a:ext cx="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388620</xdr:colOff>
      <xdr:row>14</xdr:row>
      <xdr:rowOff>106680</xdr:rowOff>
    </xdr:from>
    <xdr:to>
      <xdr:col>0</xdr:col>
      <xdr:colOff>2148840</xdr:colOff>
      <xdr:row>14</xdr:row>
      <xdr:rowOff>106680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4811CA5-FBA0-56E5-1F78-C319B2AA6BA8}"/>
            </a:ext>
          </a:extLst>
        </xdr:cNvPr>
        <xdr:cNvCxnSpPr/>
      </xdr:nvCxnSpPr>
      <xdr:spPr>
        <a:xfrm>
          <a:off x="388620" y="2880360"/>
          <a:ext cx="17602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</xdr:colOff>
      <xdr:row>11</xdr:row>
      <xdr:rowOff>106680</xdr:rowOff>
    </xdr:from>
    <xdr:to>
      <xdr:col>7</xdr:col>
      <xdr:colOff>304800</xdr:colOff>
      <xdr:row>11</xdr:row>
      <xdr:rowOff>106680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7342A69-2941-0FE2-D563-0611F79AD181}"/>
            </a:ext>
          </a:extLst>
        </xdr:cNvPr>
        <xdr:cNvCxnSpPr/>
      </xdr:nvCxnSpPr>
      <xdr:spPr>
        <a:xfrm flipH="1">
          <a:off x="6156960" y="2286000"/>
          <a:ext cx="2590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502920</xdr:colOff>
      <xdr:row>6</xdr:row>
      <xdr:rowOff>163830</xdr:rowOff>
    </xdr:from>
    <xdr:ext cx="5715000" cy="3533775"/>
    <xdr:graphicFrame macro="">
      <xdr:nvGraphicFramePr>
        <xdr:cNvPr id="3" name="Chart 3" title="Biểu đồ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7</xdr:col>
      <xdr:colOff>236220</xdr:colOff>
      <xdr:row>15</xdr:row>
      <xdr:rowOff>152400</xdr:rowOff>
    </xdr:from>
    <xdr:to>
      <xdr:col>7</xdr:col>
      <xdr:colOff>716280</xdr:colOff>
      <xdr:row>18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19B37BF-CBE0-C6C1-9CBF-606DDD9932F5}"/>
            </a:ext>
          </a:extLst>
        </xdr:cNvPr>
        <xdr:cNvCxnSpPr/>
      </xdr:nvCxnSpPr>
      <xdr:spPr>
        <a:xfrm>
          <a:off x="6941820" y="3032760"/>
          <a:ext cx="48006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714932</xdr:colOff>
      <xdr:row>13</xdr:row>
      <xdr:rowOff>99060</xdr:rowOff>
    </xdr:from>
    <xdr:ext cx="783163" cy="44627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AB011A5-ABCE-9ED9-B940-84353A54E107}"/>
            </a:ext>
          </a:extLst>
        </xdr:cNvPr>
        <xdr:cNvSpPr txBox="1"/>
      </xdr:nvSpPr>
      <xdr:spPr>
        <a:xfrm>
          <a:off x="6551852" y="2583180"/>
          <a:ext cx="783163" cy="4462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200" b="0">
              <a:latin typeface="Times New Roman" panose="02020603050405020304" pitchFamily="18" charset="0"/>
              <a:cs typeface="Times New Roman" panose="02020603050405020304" pitchFamily="18" charset="0"/>
            </a:rPr>
            <a:t>Thời</a:t>
          </a:r>
          <a:r>
            <a:rPr lang="en-US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gian</a:t>
          </a:r>
          <a:br>
            <a:rPr lang="en-US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US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hoàn vốn</a:t>
          </a:r>
          <a:endParaRPr lang="en-US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O15"/>
  <sheetViews>
    <sheetView tabSelected="1" topLeftCell="E1" workbookViewId="0">
      <selection activeCell="H15" sqref="H15"/>
    </sheetView>
  </sheetViews>
  <sheetFormatPr defaultColWidth="12.6640625" defaultRowHeight="15.75" customHeight="1" x14ac:dyDescent="0.35"/>
  <cols>
    <col min="1" max="1" width="67.33203125" customWidth="1"/>
    <col min="3" max="3" width="23.53125" bestFit="1" customWidth="1"/>
    <col min="4" max="4" width="23.6640625" customWidth="1"/>
    <col min="5" max="5" width="25.796875" bestFit="1" customWidth="1"/>
    <col min="6" max="6" width="24" bestFit="1" customWidth="1"/>
    <col min="8" max="8" width="38.46484375" customWidth="1"/>
  </cols>
  <sheetData>
    <row r="2" spans="1:15" ht="15.75" customHeight="1" x14ac:dyDescent="0.35">
      <c r="A2" s="34" t="s">
        <v>36</v>
      </c>
      <c r="B2" s="35"/>
      <c r="C2" s="35"/>
      <c r="D2" s="35"/>
      <c r="E2" s="35"/>
      <c r="F2" s="36"/>
      <c r="H2" s="32" t="s">
        <v>38</v>
      </c>
      <c r="I2" s="33"/>
      <c r="J2" s="33"/>
      <c r="K2" s="33"/>
      <c r="L2" s="33"/>
      <c r="M2" s="33"/>
      <c r="N2" s="33"/>
      <c r="O2" s="33"/>
    </row>
    <row r="3" spans="1:15" ht="15.75" customHeight="1" x14ac:dyDescent="0.35">
      <c r="A3" s="37"/>
      <c r="B3" s="38"/>
      <c r="C3" s="38"/>
      <c r="D3" s="38"/>
      <c r="E3" s="38"/>
      <c r="F3" s="39"/>
      <c r="H3" s="33"/>
      <c r="I3" s="33"/>
      <c r="J3" s="33"/>
      <c r="K3" s="33"/>
      <c r="L3" s="33"/>
      <c r="M3" s="33"/>
      <c r="N3" s="33"/>
      <c r="O3" s="33"/>
    </row>
    <row r="4" spans="1:15" s="45" customFormat="1" ht="31.5" customHeight="1" x14ac:dyDescent="0.35">
      <c r="A4" s="43" t="s">
        <v>0</v>
      </c>
      <c r="B4" s="44" t="s">
        <v>1</v>
      </c>
      <c r="C4" s="44" t="s">
        <v>52</v>
      </c>
      <c r="D4" s="44" t="s">
        <v>55</v>
      </c>
      <c r="E4" s="44" t="s">
        <v>53</v>
      </c>
      <c r="F4" s="44" t="s">
        <v>54</v>
      </c>
      <c r="H4" s="46" t="s">
        <v>0</v>
      </c>
      <c r="I4" s="46" t="s">
        <v>1</v>
      </c>
      <c r="J4" s="46" t="s">
        <v>2</v>
      </c>
      <c r="K4" s="46" t="s">
        <v>3</v>
      </c>
      <c r="L4" s="46" t="s">
        <v>4</v>
      </c>
      <c r="M4" s="46" t="s">
        <v>5</v>
      </c>
      <c r="N4" s="46" t="s">
        <v>6</v>
      </c>
      <c r="O4" s="46" t="s">
        <v>7</v>
      </c>
    </row>
    <row r="5" spans="1:15" ht="15.75" customHeight="1" x14ac:dyDescent="0.45">
      <c r="A5" s="3" t="s">
        <v>8</v>
      </c>
      <c r="B5" s="4">
        <f>25/100</f>
        <v>0.25</v>
      </c>
      <c r="C5" s="5">
        <v>90</v>
      </c>
      <c r="D5" s="5">
        <v>90</v>
      </c>
      <c r="E5" s="5">
        <v>50</v>
      </c>
      <c r="F5" s="3">
        <v>20</v>
      </c>
      <c r="H5" s="9" t="s">
        <v>9</v>
      </c>
      <c r="I5" s="10">
        <v>0.3</v>
      </c>
      <c r="J5" s="9">
        <v>90</v>
      </c>
      <c r="K5" s="9">
        <v>90</v>
      </c>
      <c r="L5" s="9">
        <v>50</v>
      </c>
      <c r="M5" s="9">
        <v>70</v>
      </c>
      <c r="N5" s="9">
        <v>80</v>
      </c>
      <c r="O5" s="9">
        <v>80</v>
      </c>
    </row>
    <row r="6" spans="1:15" ht="15.75" customHeight="1" x14ac:dyDescent="0.45">
      <c r="A6" s="3" t="s">
        <v>10</v>
      </c>
      <c r="B6" s="4">
        <f>15/100</f>
        <v>0.15</v>
      </c>
      <c r="C6" s="5">
        <v>70</v>
      </c>
      <c r="D6" s="5">
        <v>90</v>
      </c>
      <c r="E6" s="3">
        <v>50</v>
      </c>
      <c r="F6" s="3">
        <v>20</v>
      </c>
      <c r="H6" s="9" t="s">
        <v>37</v>
      </c>
      <c r="I6" s="10">
        <v>0.2</v>
      </c>
      <c r="J6" s="9">
        <v>70</v>
      </c>
      <c r="K6" s="9">
        <v>90</v>
      </c>
      <c r="L6" s="9">
        <v>70</v>
      </c>
      <c r="M6" s="9">
        <v>60</v>
      </c>
      <c r="N6" s="9">
        <v>50</v>
      </c>
      <c r="O6" s="9">
        <v>70</v>
      </c>
    </row>
    <row r="7" spans="1:15" ht="15.75" customHeight="1" x14ac:dyDescent="0.45">
      <c r="A7" s="3" t="s">
        <v>42</v>
      </c>
      <c r="B7" s="4">
        <f>15/100</f>
        <v>0.15</v>
      </c>
      <c r="C7" s="5">
        <v>50</v>
      </c>
      <c r="D7" s="5">
        <v>90</v>
      </c>
      <c r="E7" s="3">
        <v>50</v>
      </c>
      <c r="F7" s="3">
        <v>20</v>
      </c>
      <c r="H7" s="9" t="s">
        <v>41</v>
      </c>
      <c r="I7" s="10">
        <v>0.1</v>
      </c>
      <c r="J7" s="9">
        <v>80</v>
      </c>
      <c r="K7" s="9">
        <v>90</v>
      </c>
      <c r="L7" s="9">
        <v>80</v>
      </c>
      <c r="M7" s="9">
        <v>30</v>
      </c>
      <c r="N7" s="9">
        <v>90</v>
      </c>
      <c r="O7" s="9">
        <v>70</v>
      </c>
    </row>
    <row r="8" spans="1:15" ht="15.75" customHeight="1" x14ac:dyDescent="0.45">
      <c r="A8" s="3" t="s">
        <v>43</v>
      </c>
      <c r="B8" s="4">
        <f>10/100</f>
        <v>0.1</v>
      </c>
      <c r="C8" s="5">
        <v>25</v>
      </c>
      <c r="D8" s="5">
        <v>90</v>
      </c>
      <c r="E8" s="3">
        <v>50</v>
      </c>
      <c r="F8" s="3">
        <v>70</v>
      </c>
      <c r="H8" s="9" t="s">
        <v>39</v>
      </c>
      <c r="I8" s="10">
        <v>0.05</v>
      </c>
      <c r="J8" s="9">
        <v>40</v>
      </c>
      <c r="K8" s="9">
        <v>90</v>
      </c>
      <c r="L8" s="9">
        <v>60</v>
      </c>
      <c r="M8" s="9">
        <v>20</v>
      </c>
      <c r="N8" s="9">
        <v>90</v>
      </c>
      <c r="O8" s="9">
        <v>20</v>
      </c>
    </row>
    <row r="9" spans="1:15" ht="15.75" customHeight="1" x14ac:dyDescent="0.45">
      <c r="A9" s="3" t="s">
        <v>44</v>
      </c>
      <c r="B9" s="4">
        <v>0.05</v>
      </c>
      <c r="C9" s="5">
        <v>20</v>
      </c>
      <c r="D9" s="5">
        <v>20</v>
      </c>
      <c r="E9" s="3">
        <v>50</v>
      </c>
      <c r="F9" s="3">
        <v>90</v>
      </c>
      <c r="H9" s="9" t="s">
        <v>11</v>
      </c>
      <c r="I9" s="10">
        <v>0.1</v>
      </c>
      <c r="J9" s="9">
        <v>25</v>
      </c>
      <c r="K9" s="9">
        <v>80</v>
      </c>
      <c r="L9" s="9">
        <v>60</v>
      </c>
      <c r="M9" s="9">
        <v>40</v>
      </c>
      <c r="N9" s="9">
        <v>70</v>
      </c>
      <c r="O9" s="9">
        <v>20</v>
      </c>
    </row>
    <row r="10" spans="1:15" ht="15.75" customHeight="1" x14ac:dyDescent="0.45">
      <c r="A10" s="3" t="s">
        <v>45</v>
      </c>
      <c r="B10" s="4">
        <f>20/100</f>
        <v>0.2</v>
      </c>
      <c r="C10" s="5">
        <v>50</v>
      </c>
      <c r="D10" s="5">
        <v>70</v>
      </c>
      <c r="E10" s="3">
        <v>50</v>
      </c>
      <c r="F10" s="3">
        <v>50</v>
      </c>
      <c r="H10" s="9" t="s">
        <v>40</v>
      </c>
      <c r="I10" s="10">
        <v>0.15</v>
      </c>
      <c r="J10" s="9">
        <v>60</v>
      </c>
      <c r="K10" s="9">
        <v>50</v>
      </c>
      <c r="L10" s="9">
        <v>70</v>
      </c>
      <c r="M10" s="9">
        <v>90</v>
      </c>
      <c r="N10" s="9">
        <v>40</v>
      </c>
      <c r="O10" s="9">
        <v>50</v>
      </c>
    </row>
    <row r="11" spans="1:15" ht="15.75" customHeight="1" x14ac:dyDescent="0.45">
      <c r="A11" s="3" t="s">
        <v>46</v>
      </c>
      <c r="B11" s="4">
        <f>10/100</f>
        <v>0.1</v>
      </c>
      <c r="C11" s="5">
        <v>20</v>
      </c>
      <c r="D11" s="5">
        <v>50</v>
      </c>
      <c r="E11" s="3">
        <v>50</v>
      </c>
      <c r="F11" s="3">
        <v>90</v>
      </c>
      <c r="H11" s="9" t="s">
        <v>12</v>
      </c>
      <c r="I11" s="10">
        <v>0.1</v>
      </c>
      <c r="J11" s="9">
        <v>20</v>
      </c>
      <c r="K11" s="9">
        <v>50</v>
      </c>
      <c r="L11" s="9">
        <v>70</v>
      </c>
      <c r="M11" s="9">
        <v>30</v>
      </c>
      <c r="N11" s="9">
        <v>50</v>
      </c>
      <c r="O11" s="9">
        <v>40</v>
      </c>
    </row>
    <row r="12" spans="1:15" ht="15.75" customHeight="1" x14ac:dyDescent="0.4">
      <c r="A12" s="2" t="s">
        <v>47</v>
      </c>
      <c r="B12" s="6">
        <f>SUM(B5:B11)</f>
        <v>1.0000000000000002</v>
      </c>
      <c r="C12" s="7">
        <f>SUMPRODUCT($B$5:$B$11,C5:C11)</f>
        <v>56</v>
      </c>
      <c r="D12" s="7">
        <f>SUMPRODUCT($B$5:$B$11,D5:D11)</f>
        <v>78.5</v>
      </c>
      <c r="E12" s="7">
        <f>SUMPRODUCT($B$5:$B$11,E5:E11)</f>
        <v>50</v>
      </c>
      <c r="F12" s="7">
        <f>SUMPRODUCT($B$5:$B$11,F5:F11)</f>
        <v>41.5</v>
      </c>
      <c r="H12" s="8" t="s">
        <v>13</v>
      </c>
      <c r="I12" s="11">
        <f>SUM(I5:I11)</f>
        <v>1</v>
      </c>
      <c r="J12" s="8">
        <f t="shared" ref="J12:O12" si="0">SUMPRODUCT($I$5:$I$11,J5:J11)</f>
        <v>64.5</v>
      </c>
      <c r="K12" s="8">
        <f t="shared" si="0"/>
        <v>79</v>
      </c>
      <c r="L12" s="8">
        <f t="shared" si="0"/>
        <v>63.5</v>
      </c>
      <c r="M12" s="8">
        <f t="shared" si="0"/>
        <v>57.5</v>
      </c>
      <c r="N12" s="8">
        <f t="shared" si="0"/>
        <v>65.5</v>
      </c>
      <c r="O12" s="8">
        <f t="shared" si="0"/>
        <v>59.5</v>
      </c>
    </row>
    <row r="14" spans="1:15" s="47" customFormat="1" ht="30.4" customHeight="1" x14ac:dyDescent="0.35">
      <c r="C14" s="48" t="str">
        <f>C4</f>
        <v>Dự án quản lý mỹ phẩm</v>
      </c>
      <c r="D14" s="48" t="str">
        <f>D4</f>
        <v>Dự án hỗ trợ tư vấn thông tin du lịch</v>
      </c>
      <c r="E14" s="48" t="str">
        <f>E4</f>
        <v>Dự án quản lý bài viết</v>
      </c>
      <c r="F14" s="48" t="str">
        <f>F4</f>
        <v>Dự án quản lý cà phê</v>
      </c>
      <c r="J14" s="49" t="str">
        <f t="shared" ref="J14:O14" si="1">J4</f>
        <v>Chức năng 1</v>
      </c>
      <c r="K14" s="49" t="str">
        <f t="shared" si="1"/>
        <v>Chức năng 2</v>
      </c>
      <c r="L14" s="49" t="str">
        <f t="shared" si="1"/>
        <v>Chức năng 3</v>
      </c>
      <c r="M14" s="49" t="str">
        <f t="shared" si="1"/>
        <v>Chức năng 4</v>
      </c>
      <c r="N14" s="49" t="str">
        <f t="shared" si="1"/>
        <v>Chức năng 5</v>
      </c>
      <c r="O14" s="49" t="str">
        <f t="shared" si="1"/>
        <v>Chức năng 6</v>
      </c>
    </row>
    <row r="15" spans="1:15" ht="15.75" customHeight="1" x14ac:dyDescent="0.4">
      <c r="C15" s="7">
        <f>C12</f>
        <v>56</v>
      </c>
      <c r="D15" s="7">
        <f>D12</f>
        <v>78.5</v>
      </c>
      <c r="E15" s="7">
        <f>E12</f>
        <v>50</v>
      </c>
      <c r="F15" s="7">
        <f>F12</f>
        <v>41.5</v>
      </c>
      <c r="J15" s="8">
        <f t="shared" ref="J15:O15" si="2">J12</f>
        <v>64.5</v>
      </c>
      <c r="K15" s="8">
        <f t="shared" si="2"/>
        <v>79</v>
      </c>
      <c r="L15" s="8">
        <f t="shared" si="2"/>
        <v>63.5</v>
      </c>
      <c r="M15" s="8">
        <f t="shared" si="2"/>
        <v>57.5</v>
      </c>
      <c r="N15" s="8">
        <f t="shared" si="2"/>
        <v>65.5</v>
      </c>
      <c r="O15" s="8">
        <f t="shared" si="2"/>
        <v>59.5</v>
      </c>
    </row>
  </sheetData>
  <mergeCells count="2">
    <mergeCell ref="H2:O3"/>
    <mergeCell ref="A2:F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5"/>
  <sheetViews>
    <sheetView workbookViewId="0">
      <selection activeCell="I21" sqref="I21"/>
    </sheetView>
  </sheetViews>
  <sheetFormatPr defaultColWidth="12.6640625" defaultRowHeight="15.75" customHeight="1" x14ac:dyDescent="0.45"/>
  <cols>
    <col min="1" max="1" width="25.796875" style="12" bestFit="1" customWidth="1"/>
    <col min="2" max="3" width="12.19921875" style="12" customWidth="1"/>
    <col min="4" max="7" width="11.1328125" style="12" customWidth="1"/>
    <col min="8" max="16384" width="12.6640625" style="12"/>
  </cols>
  <sheetData>
    <row r="1" spans="1:7" ht="15.75" customHeight="1" x14ac:dyDescent="0.45">
      <c r="A1" s="14" t="s">
        <v>14</v>
      </c>
      <c r="B1" s="18">
        <v>0.1</v>
      </c>
      <c r="C1" s="17"/>
      <c r="D1" s="17"/>
      <c r="E1" s="17"/>
      <c r="F1" s="17"/>
      <c r="G1" s="17"/>
    </row>
    <row r="2" spans="1:7" ht="15.75" customHeight="1" x14ac:dyDescent="0.45">
      <c r="A2" s="17"/>
      <c r="B2" s="17"/>
      <c r="C2" s="17"/>
      <c r="D2" s="17"/>
      <c r="E2" s="17"/>
      <c r="F2" s="17"/>
      <c r="G2" s="17"/>
    </row>
    <row r="3" spans="1:7" ht="15.75" customHeight="1" x14ac:dyDescent="0.45">
      <c r="A3" s="13" t="s">
        <v>48</v>
      </c>
      <c r="B3" s="28" t="s">
        <v>15</v>
      </c>
      <c r="C3" s="28" t="s">
        <v>16</v>
      </c>
      <c r="D3" s="28" t="s">
        <v>17</v>
      </c>
      <c r="E3" s="28" t="s">
        <v>18</v>
      </c>
      <c r="F3" s="28" t="s">
        <v>19</v>
      </c>
      <c r="G3" s="28" t="s">
        <v>20</v>
      </c>
    </row>
    <row r="4" spans="1:7" ht="15.75" customHeight="1" x14ac:dyDescent="0.45">
      <c r="A4" s="14" t="s">
        <v>21</v>
      </c>
      <c r="B4" s="15">
        <v>0</v>
      </c>
      <c r="C4" s="15">
        <v>200000</v>
      </c>
      <c r="D4" s="15">
        <v>300000</v>
      </c>
      <c r="E4" s="15">
        <v>400000</v>
      </c>
      <c r="F4" s="15">
        <v>500000</v>
      </c>
      <c r="G4" s="15">
        <f>SUM(B4:F4)</f>
        <v>1400000</v>
      </c>
    </row>
    <row r="5" spans="1:7" ht="15.75" customHeight="1" x14ac:dyDescent="0.45">
      <c r="A5" s="14" t="s">
        <v>22</v>
      </c>
      <c r="B5" s="15">
        <v>500000</v>
      </c>
      <c r="C5" s="15">
        <v>100000</v>
      </c>
      <c r="D5" s="15">
        <v>100000</v>
      </c>
      <c r="E5" s="15">
        <v>100000</v>
      </c>
      <c r="F5" s="15">
        <v>100000</v>
      </c>
      <c r="G5" s="15">
        <f>SUM(B5:F5)</f>
        <v>900000</v>
      </c>
    </row>
    <row r="6" spans="1:7" ht="15.75" customHeight="1" x14ac:dyDescent="0.45">
      <c r="A6" s="14" t="s">
        <v>23</v>
      </c>
      <c r="B6" s="15">
        <f t="shared" ref="B6:G6" si="0">B4-B5</f>
        <v>-500000</v>
      </c>
      <c r="C6" s="15">
        <f t="shared" si="0"/>
        <v>100000</v>
      </c>
      <c r="D6" s="15">
        <f t="shared" si="0"/>
        <v>200000</v>
      </c>
      <c r="E6" s="15">
        <f t="shared" si="0"/>
        <v>300000</v>
      </c>
      <c r="F6" s="15">
        <f t="shared" si="0"/>
        <v>400000</v>
      </c>
      <c r="G6" s="15">
        <f t="shared" si="0"/>
        <v>500000</v>
      </c>
    </row>
    <row r="7" spans="1:7" ht="15.75" customHeight="1" x14ac:dyDescent="0.45">
      <c r="A7" s="13" t="s">
        <v>24</v>
      </c>
      <c r="B7" s="16">
        <f t="array" ref="B7">NPV($B$1,B6:F6)</f>
        <v>231634.69956721758</v>
      </c>
      <c r="C7" s="15"/>
      <c r="D7" s="15"/>
      <c r="E7" s="15"/>
      <c r="F7" s="15"/>
      <c r="G7" s="15"/>
    </row>
    <row r="8" spans="1:7" ht="15.75" customHeight="1" x14ac:dyDescent="0.45">
      <c r="A8" s="17"/>
      <c r="B8" s="17"/>
      <c r="C8" s="17"/>
      <c r="D8" s="17"/>
      <c r="E8" s="17"/>
      <c r="F8" s="17"/>
      <c r="G8" s="17"/>
    </row>
    <row r="9" spans="1:7" ht="15.75" customHeight="1" x14ac:dyDescent="0.45">
      <c r="A9" s="13" t="s">
        <v>51</v>
      </c>
      <c r="B9" s="28" t="s">
        <v>15</v>
      </c>
      <c r="C9" s="28" t="s">
        <v>16</v>
      </c>
      <c r="D9" s="28" t="s">
        <v>17</v>
      </c>
      <c r="E9" s="28" t="s">
        <v>18</v>
      </c>
      <c r="F9" s="28" t="s">
        <v>19</v>
      </c>
      <c r="G9" s="28" t="s">
        <v>20</v>
      </c>
    </row>
    <row r="10" spans="1:7" ht="15.75" customHeight="1" x14ac:dyDescent="0.45">
      <c r="A10" s="14" t="s">
        <v>21</v>
      </c>
      <c r="B10" s="15">
        <v>100000</v>
      </c>
      <c r="C10" s="15">
        <v>500000</v>
      </c>
      <c r="D10" s="15">
        <v>450000</v>
      </c>
      <c r="E10" s="15">
        <v>500000</v>
      </c>
      <c r="F10" s="15">
        <v>700000</v>
      </c>
      <c r="G10" s="16">
        <f>SUM(B10:F10)</f>
        <v>2250000</v>
      </c>
    </row>
    <row r="11" spans="1:7" ht="15.75" customHeight="1" x14ac:dyDescent="0.45">
      <c r="A11" s="14" t="s">
        <v>22</v>
      </c>
      <c r="B11" s="15">
        <v>100000</v>
      </c>
      <c r="C11" s="15">
        <v>200000</v>
      </c>
      <c r="D11" s="15">
        <v>250000</v>
      </c>
      <c r="E11" s="15">
        <v>200000</v>
      </c>
      <c r="F11" s="15">
        <v>250000</v>
      </c>
      <c r="G11" s="16">
        <f>SUM(B11:F11)</f>
        <v>1000000</v>
      </c>
    </row>
    <row r="12" spans="1:7" ht="15.75" customHeight="1" x14ac:dyDescent="0.45">
      <c r="A12" s="14" t="s">
        <v>23</v>
      </c>
      <c r="B12" s="15">
        <f t="shared" ref="B12:G12" si="1">B10-B11</f>
        <v>0</v>
      </c>
      <c r="C12" s="15">
        <f t="shared" si="1"/>
        <v>300000</v>
      </c>
      <c r="D12" s="15">
        <f t="shared" si="1"/>
        <v>200000</v>
      </c>
      <c r="E12" s="15">
        <f t="shared" si="1"/>
        <v>300000</v>
      </c>
      <c r="F12" s="15">
        <f t="shared" si="1"/>
        <v>450000</v>
      </c>
      <c r="G12" s="16">
        <f t="shared" si="1"/>
        <v>1250000</v>
      </c>
    </row>
    <row r="13" spans="1:7" ht="15.75" customHeight="1" x14ac:dyDescent="0.45">
      <c r="A13" s="13" t="s">
        <v>24</v>
      </c>
      <c r="B13" s="16">
        <f t="array" ref="B13">NPV($B$1, B12:F12)</f>
        <v>882515.47646397701</v>
      </c>
      <c r="C13" s="17"/>
      <c r="D13" s="17"/>
      <c r="E13" s="17"/>
      <c r="F13" s="17"/>
      <c r="G13" s="13"/>
    </row>
    <row r="15" spans="1:7" ht="15.75" customHeight="1" x14ac:dyDescent="0.45">
      <c r="A15" s="13" t="s">
        <v>50</v>
      </c>
      <c r="B15" s="28" t="s">
        <v>15</v>
      </c>
      <c r="C15" s="28" t="s">
        <v>16</v>
      </c>
      <c r="D15" s="28" t="s">
        <v>17</v>
      </c>
      <c r="E15" s="28" t="s">
        <v>18</v>
      </c>
      <c r="F15" s="28" t="s">
        <v>19</v>
      </c>
      <c r="G15" s="28" t="s">
        <v>20</v>
      </c>
    </row>
    <row r="16" spans="1:7" ht="15.75" customHeight="1" x14ac:dyDescent="0.45">
      <c r="A16" s="14" t="s">
        <v>21</v>
      </c>
      <c r="B16" s="15">
        <v>0</v>
      </c>
      <c r="C16" s="15">
        <v>400000</v>
      </c>
      <c r="D16" s="15">
        <v>400000</v>
      </c>
      <c r="E16" s="15">
        <v>400000</v>
      </c>
      <c r="F16" s="15">
        <v>400000</v>
      </c>
      <c r="G16" s="16">
        <f>SUM(B16:F16)</f>
        <v>1600000</v>
      </c>
    </row>
    <row r="17" spans="1:7" ht="15.75" customHeight="1" x14ac:dyDescent="0.45">
      <c r="A17" s="14" t="s">
        <v>22</v>
      </c>
      <c r="B17" s="15">
        <v>300000</v>
      </c>
      <c r="C17" s="15">
        <v>200000</v>
      </c>
      <c r="D17" s="15">
        <v>200000</v>
      </c>
      <c r="E17" s="15">
        <v>200000</v>
      </c>
      <c r="F17" s="15">
        <v>200000</v>
      </c>
      <c r="G17" s="16">
        <f>SUM(B17:F17)</f>
        <v>1100000</v>
      </c>
    </row>
    <row r="18" spans="1:7" ht="15.75" customHeight="1" x14ac:dyDescent="0.45">
      <c r="A18" s="14" t="s">
        <v>23</v>
      </c>
      <c r="B18" s="15">
        <f t="shared" ref="B18:G18" si="2">B16-B17</f>
        <v>-300000</v>
      </c>
      <c r="C18" s="15">
        <f t="shared" si="2"/>
        <v>200000</v>
      </c>
      <c r="D18" s="15">
        <f t="shared" si="2"/>
        <v>200000</v>
      </c>
      <c r="E18" s="15">
        <f t="shared" si="2"/>
        <v>200000</v>
      </c>
      <c r="F18" s="15">
        <f t="shared" si="2"/>
        <v>200000</v>
      </c>
      <c r="G18" s="16">
        <f t="shared" si="2"/>
        <v>500000</v>
      </c>
    </row>
    <row r="19" spans="1:7" ht="15.75" customHeight="1" x14ac:dyDescent="0.45">
      <c r="A19" s="13" t="s">
        <v>24</v>
      </c>
      <c r="B19" s="16">
        <f t="array" ref="B19">NPV($B$1, B18:F18)</f>
        <v>303611.8993362349</v>
      </c>
      <c r="C19" s="17"/>
      <c r="D19" s="17"/>
      <c r="E19" s="17"/>
      <c r="F19" s="17"/>
      <c r="G19" s="13"/>
    </row>
    <row r="21" spans="1:7" ht="15.75" customHeight="1" x14ac:dyDescent="0.45">
      <c r="A21" s="13" t="s">
        <v>49</v>
      </c>
      <c r="B21" s="28" t="s">
        <v>15</v>
      </c>
      <c r="C21" s="28" t="s">
        <v>16</v>
      </c>
      <c r="D21" s="28" t="s">
        <v>17</v>
      </c>
      <c r="E21" s="28" t="s">
        <v>18</v>
      </c>
      <c r="F21" s="28" t="s">
        <v>19</v>
      </c>
      <c r="G21" s="28" t="s">
        <v>20</v>
      </c>
    </row>
    <row r="22" spans="1:7" ht="15.75" customHeight="1" x14ac:dyDescent="0.45">
      <c r="A22" s="14" t="s">
        <v>21</v>
      </c>
      <c r="B22" s="15">
        <v>0</v>
      </c>
      <c r="C22" s="15">
        <v>500000</v>
      </c>
      <c r="D22" s="15">
        <v>500000</v>
      </c>
      <c r="E22" s="15">
        <v>500000</v>
      </c>
      <c r="F22" s="15">
        <v>500000</v>
      </c>
      <c r="G22" s="16">
        <f>SUM(B22:F22)</f>
        <v>2000000</v>
      </c>
    </row>
    <row r="23" spans="1:7" ht="15.75" customHeight="1" x14ac:dyDescent="0.45">
      <c r="A23" s="14" t="s">
        <v>22</v>
      </c>
      <c r="B23" s="15">
        <v>300000</v>
      </c>
      <c r="C23" s="15">
        <v>300000</v>
      </c>
      <c r="D23" s="15">
        <v>300000</v>
      </c>
      <c r="E23" s="15">
        <v>300000</v>
      </c>
      <c r="F23" s="15">
        <v>300000</v>
      </c>
      <c r="G23" s="16">
        <f>SUM(B23:F23)</f>
        <v>1500000</v>
      </c>
    </row>
    <row r="24" spans="1:7" ht="15.75" customHeight="1" x14ac:dyDescent="0.45">
      <c r="A24" s="14" t="s">
        <v>23</v>
      </c>
      <c r="B24" s="15">
        <f t="shared" ref="B24:G24" si="3">B22-B23</f>
        <v>-300000</v>
      </c>
      <c r="C24" s="15">
        <f t="shared" si="3"/>
        <v>200000</v>
      </c>
      <c r="D24" s="15">
        <f t="shared" si="3"/>
        <v>200000</v>
      </c>
      <c r="E24" s="15">
        <f t="shared" si="3"/>
        <v>200000</v>
      </c>
      <c r="F24" s="15">
        <f t="shared" si="3"/>
        <v>200000</v>
      </c>
      <c r="G24" s="16">
        <f t="shared" si="3"/>
        <v>500000</v>
      </c>
    </row>
    <row r="25" spans="1:7" ht="15.75" customHeight="1" x14ac:dyDescent="0.45">
      <c r="A25" s="13" t="s">
        <v>24</v>
      </c>
      <c r="B25" s="16">
        <f t="array" ref="B25">NPV($B$1, B24:F24)</f>
        <v>303611.8993362349</v>
      </c>
      <c r="C25" s="17"/>
      <c r="D25" s="17"/>
      <c r="E25" s="17"/>
      <c r="F25" s="17"/>
      <c r="G2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8"/>
  <sheetViews>
    <sheetView workbookViewId="0">
      <selection activeCell="C10" sqref="C10"/>
    </sheetView>
  </sheetViews>
  <sheetFormatPr defaultColWidth="12.6640625" defaultRowHeight="15.75" customHeight="1" x14ac:dyDescent="0.45"/>
  <cols>
    <col min="1" max="1" width="35.19921875" style="12" bestFit="1" customWidth="1"/>
    <col min="2" max="2" width="10.86328125" style="12" bestFit="1" customWidth="1"/>
    <col min="3" max="3" width="10.1328125" style="12" customWidth="1"/>
    <col min="4" max="4" width="9.86328125" style="12" customWidth="1"/>
    <col min="5" max="6" width="10.6640625" style="12" customWidth="1"/>
    <col min="7" max="7" width="12.33203125" style="12" customWidth="1"/>
    <col min="8" max="8" width="11.53125" style="12" customWidth="1"/>
    <col min="9" max="16384" width="12.6640625" style="12"/>
  </cols>
  <sheetData>
    <row r="1" spans="1:8" ht="15.75" customHeight="1" x14ac:dyDescent="0.45">
      <c r="A1" s="13" t="s">
        <v>14</v>
      </c>
      <c r="B1" s="23">
        <v>0.1</v>
      </c>
      <c r="C1" s="17"/>
      <c r="D1" s="17"/>
      <c r="E1" s="17"/>
      <c r="F1" s="17"/>
      <c r="G1" s="17"/>
      <c r="H1" s="17"/>
    </row>
    <row r="2" spans="1:8" ht="15.75" customHeight="1" x14ac:dyDescent="0.45">
      <c r="A2" s="14"/>
      <c r="B2" s="17"/>
      <c r="C2" s="17"/>
      <c r="D2" s="17"/>
      <c r="E2" s="17"/>
      <c r="F2" s="17"/>
      <c r="G2" s="17"/>
      <c r="H2" s="17"/>
    </row>
    <row r="3" spans="1:8" ht="15.75" customHeight="1" x14ac:dyDescent="0.45">
      <c r="A3" s="17"/>
      <c r="B3" s="13">
        <v>0</v>
      </c>
      <c r="C3" s="13">
        <v>1</v>
      </c>
      <c r="D3" s="13">
        <v>2</v>
      </c>
      <c r="E3" s="13">
        <v>3</v>
      </c>
      <c r="F3" s="13">
        <v>4</v>
      </c>
      <c r="G3" s="24" t="s">
        <v>20</v>
      </c>
      <c r="H3" s="17"/>
    </row>
    <row r="4" spans="1:8" ht="15.75" customHeight="1" x14ac:dyDescent="0.45">
      <c r="A4" s="14" t="s">
        <v>22</v>
      </c>
      <c r="B4" s="15">
        <v>250000</v>
      </c>
      <c r="C4" s="15">
        <v>200000</v>
      </c>
      <c r="D4" s="15">
        <v>250000</v>
      </c>
      <c r="E4" s="15">
        <v>200000</v>
      </c>
      <c r="F4" s="15">
        <v>250000</v>
      </c>
      <c r="G4" s="21"/>
      <c r="H4" s="17"/>
    </row>
    <row r="5" spans="1:8" ht="15.75" customHeight="1" x14ac:dyDescent="0.45">
      <c r="A5" s="14" t="s">
        <v>25</v>
      </c>
      <c r="B5" s="22">
        <f>1/(1+$B1)^B3</f>
        <v>1</v>
      </c>
      <c r="C5" s="22">
        <f>ROUND(1/(1+$B1)^C3,2)</f>
        <v>0.91</v>
      </c>
      <c r="D5" s="22">
        <f t="shared" ref="D5:F5" si="0">ROUND(1/(1+$B1)^D3,2)</f>
        <v>0.83</v>
      </c>
      <c r="E5" s="22">
        <f t="shared" si="0"/>
        <v>0.75</v>
      </c>
      <c r="F5" s="22">
        <f t="shared" si="0"/>
        <v>0.68</v>
      </c>
      <c r="G5" s="22"/>
      <c r="H5" s="17"/>
    </row>
    <row r="6" spans="1:8" ht="15.75" customHeight="1" x14ac:dyDescent="0.45">
      <c r="A6" s="13" t="s">
        <v>26</v>
      </c>
      <c r="B6" s="25">
        <f>B4*B5</f>
        <v>250000</v>
      </c>
      <c r="C6" s="25">
        <f t="shared" ref="C6:F6" si="1">C4*C5</f>
        <v>182000</v>
      </c>
      <c r="D6" s="25">
        <f t="shared" si="1"/>
        <v>207500</v>
      </c>
      <c r="E6" s="25">
        <f t="shared" si="1"/>
        <v>150000</v>
      </c>
      <c r="F6" s="25">
        <f t="shared" si="1"/>
        <v>170000</v>
      </c>
      <c r="G6" s="25">
        <f>SUM(B6:F6)</f>
        <v>959500</v>
      </c>
      <c r="H6" s="17"/>
    </row>
    <row r="7" spans="1:8" ht="15.75" customHeight="1" x14ac:dyDescent="0.45">
      <c r="A7" s="17"/>
      <c r="B7" s="17"/>
      <c r="C7" s="17"/>
      <c r="D7" s="17"/>
      <c r="E7" s="17"/>
      <c r="F7" s="17"/>
      <c r="G7" s="17"/>
      <c r="H7" s="17"/>
    </row>
    <row r="8" spans="1:8" ht="15.75" customHeight="1" x14ac:dyDescent="0.45">
      <c r="A8" s="14" t="s">
        <v>21</v>
      </c>
      <c r="B8" s="15">
        <v>0</v>
      </c>
      <c r="C8" s="15">
        <v>500000</v>
      </c>
      <c r="D8" s="15">
        <v>450000</v>
      </c>
      <c r="E8" s="15">
        <v>500000</v>
      </c>
      <c r="F8" s="15">
        <v>700000</v>
      </c>
      <c r="G8" s="21"/>
      <c r="H8" s="17"/>
    </row>
    <row r="9" spans="1:8" ht="15.75" customHeight="1" x14ac:dyDescent="0.45">
      <c r="A9" s="14" t="s">
        <v>25</v>
      </c>
      <c r="B9" s="22">
        <f>1/(1+$B1)^B3</f>
        <v>1</v>
      </c>
      <c r="C9" s="22">
        <f>ROUND(1/(1+$B1)^C3,2)</f>
        <v>0.91</v>
      </c>
      <c r="D9" s="22">
        <f t="shared" ref="D9:F9" si="2">ROUND(1/(1+$B1)^D3,2)</f>
        <v>0.83</v>
      </c>
      <c r="E9" s="22">
        <f t="shared" si="2"/>
        <v>0.75</v>
      </c>
      <c r="F9" s="22">
        <f t="shared" si="2"/>
        <v>0.68</v>
      </c>
      <c r="G9" s="17"/>
      <c r="H9" s="17"/>
    </row>
    <row r="10" spans="1:8" ht="15.75" customHeight="1" x14ac:dyDescent="0.45">
      <c r="A10" s="13" t="s">
        <v>27</v>
      </c>
      <c r="B10" s="25">
        <f>B8*B9</f>
        <v>0</v>
      </c>
      <c r="C10" s="25">
        <f t="shared" ref="C10:F10" si="3">C8*C9</f>
        <v>455000</v>
      </c>
      <c r="D10" s="25">
        <f t="shared" si="3"/>
        <v>373500</v>
      </c>
      <c r="E10" s="25">
        <f t="shared" si="3"/>
        <v>375000</v>
      </c>
      <c r="F10" s="25">
        <f t="shared" si="3"/>
        <v>476000.00000000006</v>
      </c>
      <c r="G10" s="25">
        <f>SUM(B10:F10)</f>
        <v>1679500</v>
      </c>
      <c r="H10" s="17"/>
    </row>
    <row r="11" spans="1:8" ht="15.75" customHeight="1" x14ac:dyDescent="0.45">
      <c r="A11" s="17"/>
      <c r="B11" s="17"/>
      <c r="C11" s="17"/>
      <c r="D11" s="17"/>
      <c r="E11" s="17"/>
      <c r="F11" s="17"/>
      <c r="G11" s="17"/>
      <c r="H11" s="17"/>
    </row>
    <row r="12" spans="1:8" ht="15.75" customHeight="1" x14ac:dyDescent="0.45">
      <c r="A12" s="14" t="s">
        <v>34</v>
      </c>
      <c r="B12" s="21">
        <f>B10-B6</f>
        <v>-250000</v>
      </c>
      <c r="C12" s="21">
        <f t="shared" ref="C12:F12" si="4">C10-C6</f>
        <v>273000</v>
      </c>
      <c r="D12" s="21">
        <f t="shared" si="4"/>
        <v>166000</v>
      </c>
      <c r="E12" s="21">
        <f t="shared" si="4"/>
        <v>225000</v>
      </c>
      <c r="F12" s="21">
        <f t="shared" si="4"/>
        <v>306000.00000000006</v>
      </c>
      <c r="G12" s="25">
        <f>G10-G6</f>
        <v>720000</v>
      </c>
      <c r="H12" s="26" t="s">
        <v>24</v>
      </c>
    </row>
    <row r="13" spans="1:8" ht="15.75" customHeight="1" x14ac:dyDescent="0.45">
      <c r="A13" s="14" t="s">
        <v>28</v>
      </c>
      <c r="B13" s="15">
        <f>SUM($B12:B12)</f>
        <v>-250000</v>
      </c>
      <c r="C13" s="15">
        <f>SUM($B12:C12)</f>
        <v>23000</v>
      </c>
      <c r="D13" s="15">
        <f>SUM($B12:D12)</f>
        <v>189000</v>
      </c>
      <c r="E13" s="15">
        <f>SUM($B12:E12)</f>
        <v>414000</v>
      </c>
      <c r="F13" s="15">
        <f>SUM($B12:F12)</f>
        <v>720000</v>
      </c>
      <c r="G13" s="17"/>
      <c r="H13" s="17"/>
    </row>
    <row r="14" spans="1:8" ht="15.75" customHeight="1" x14ac:dyDescent="0.45">
      <c r="A14" s="17"/>
      <c r="B14" s="17"/>
      <c r="C14" s="17"/>
      <c r="D14" s="17"/>
      <c r="E14" s="17"/>
      <c r="F14" s="17"/>
      <c r="G14" s="17"/>
      <c r="H14" s="17"/>
    </row>
    <row r="15" spans="1:8" ht="15.75" customHeight="1" x14ac:dyDescent="0.45">
      <c r="A15" s="13" t="s">
        <v>29</v>
      </c>
      <c r="B15" s="23">
        <f>ROUND(G12/G6,2)</f>
        <v>0.75</v>
      </c>
      <c r="C15" s="17"/>
      <c r="D15" s="17"/>
      <c r="E15" s="17"/>
      <c r="F15" s="17"/>
      <c r="G15" s="17"/>
      <c r="H15" s="17"/>
    </row>
    <row r="16" spans="1:8" ht="15.75" customHeight="1" x14ac:dyDescent="0.45">
      <c r="A16" s="17"/>
      <c r="B16" s="40" t="s">
        <v>35</v>
      </c>
      <c r="C16" s="41"/>
      <c r="D16" s="42"/>
      <c r="E16" s="17"/>
      <c r="F16" s="17"/>
      <c r="G16" s="17"/>
      <c r="H16" s="17"/>
    </row>
    <row r="18" spans="3:3" ht="15.75" customHeight="1" x14ac:dyDescent="0.45">
      <c r="C18" s="27"/>
    </row>
  </sheetData>
  <mergeCells count="1">
    <mergeCell ref="B16:D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3"/>
  <sheetViews>
    <sheetView workbookViewId="0">
      <selection activeCell="E18" sqref="E18"/>
    </sheetView>
  </sheetViews>
  <sheetFormatPr defaultColWidth="12.6640625" defaultRowHeight="15.75" customHeight="1" x14ac:dyDescent="0.35"/>
  <cols>
    <col min="1" max="1" width="12.46484375" customWidth="1"/>
    <col min="4" max="4" width="15.19921875" bestFit="1" customWidth="1"/>
    <col min="5" max="5" width="19.46484375" customWidth="1"/>
  </cols>
  <sheetData>
    <row r="1" spans="1:11" ht="15.75" customHeight="1" x14ac:dyDescent="0.4">
      <c r="A1" s="19" t="s">
        <v>30</v>
      </c>
      <c r="B1" s="19" t="s">
        <v>22</v>
      </c>
      <c r="C1" s="19" t="s">
        <v>21</v>
      </c>
      <c r="D1" s="19" t="s">
        <v>31</v>
      </c>
      <c r="E1" s="19" t="s">
        <v>32</v>
      </c>
    </row>
    <row r="2" spans="1:11" ht="15.75" customHeight="1" x14ac:dyDescent="0.45">
      <c r="A2" s="20">
        <v>0</v>
      </c>
      <c r="B2" s="15">
        <v>250000</v>
      </c>
      <c r="C2" s="15">
        <v>0</v>
      </c>
      <c r="D2" s="15">
        <f>SUM($B$2:B2)</f>
        <v>250000</v>
      </c>
      <c r="E2" s="15">
        <f>SUM($C$2:C2)</f>
        <v>0</v>
      </c>
    </row>
    <row r="3" spans="1:11" ht="15.75" customHeight="1" x14ac:dyDescent="0.45">
      <c r="A3" s="20">
        <v>1</v>
      </c>
      <c r="B3" s="15">
        <v>200000</v>
      </c>
      <c r="C3" s="15">
        <v>500000</v>
      </c>
      <c r="D3" s="15">
        <f>SUM($B$2:B3)</f>
        <v>450000</v>
      </c>
      <c r="E3" s="15">
        <f>SUM($C$2:C3)</f>
        <v>500000</v>
      </c>
    </row>
    <row r="4" spans="1:11" ht="15.75" customHeight="1" x14ac:dyDescent="0.45">
      <c r="A4" s="20">
        <v>2</v>
      </c>
      <c r="B4" s="15">
        <v>250000</v>
      </c>
      <c r="C4" s="15">
        <v>450000</v>
      </c>
      <c r="D4" s="15">
        <f>SUM($B$2:B4)</f>
        <v>700000</v>
      </c>
      <c r="E4" s="15">
        <f>SUM($C$2:C4)</f>
        <v>950000</v>
      </c>
    </row>
    <row r="5" spans="1:11" ht="15.75" customHeight="1" x14ac:dyDescent="0.45">
      <c r="A5" s="20">
        <v>3</v>
      </c>
      <c r="B5" s="15">
        <v>200000</v>
      </c>
      <c r="C5" s="15">
        <v>500000</v>
      </c>
      <c r="D5" s="15">
        <f>SUM($B$2:B5)</f>
        <v>900000</v>
      </c>
      <c r="E5" s="15">
        <f>SUM($C$2:C5)</f>
        <v>1450000</v>
      </c>
    </row>
    <row r="6" spans="1:11" ht="15.75" customHeight="1" x14ac:dyDescent="0.45">
      <c r="A6" s="30">
        <v>4</v>
      </c>
      <c r="B6" s="29">
        <v>250000</v>
      </c>
      <c r="C6" s="31">
        <v>700000</v>
      </c>
      <c r="D6" s="15">
        <f>SUM($B$2:B6)</f>
        <v>1150000</v>
      </c>
      <c r="E6" s="15">
        <f>SUM($C$2:C6)</f>
        <v>2150000</v>
      </c>
    </row>
    <row r="8" spans="1:11" ht="12.75" x14ac:dyDescent="0.35"/>
    <row r="9" spans="1:11" ht="12.75" x14ac:dyDescent="0.35"/>
    <row r="10" spans="1:11" ht="12.75" x14ac:dyDescent="0.35"/>
    <row r="11" spans="1:11" ht="15.75" customHeight="1" x14ac:dyDescent="0.4">
      <c r="G11" s="1" t="s">
        <v>30</v>
      </c>
      <c r="H11" s="1">
        <f>A2</f>
        <v>0</v>
      </c>
      <c r="I11" s="1">
        <f>A3</f>
        <v>1</v>
      </c>
      <c r="J11" s="1">
        <f>A4</f>
        <v>2</v>
      </c>
      <c r="K11" s="1">
        <f>A5</f>
        <v>3</v>
      </c>
    </row>
    <row r="12" spans="1:11" ht="15.75" customHeight="1" x14ac:dyDescent="0.4">
      <c r="G12" s="1" t="s">
        <v>33</v>
      </c>
      <c r="H12" s="1">
        <f>D2</f>
        <v>250000</v>
      </c>
      <c r="I12" s="1">
        <f>D3</f>
        <v>450000</v>
      </c>
      <c r="J12" s="1">
        <f>D4</f>
        <v>700000</v>
      </c>
      <c r="K12" s="1">
        <f>D5</f>
        <v>900000</v>
      </c>
    </row>
    <row r="13" spans="1:11" ht="15.75" customHeight="1" x14ac:dyDescent="0.4">
      <c r="G13" s="1" t="str">
        <f>E1</f>
        <v>Lợi nhuận tích lũy</v>
      </c>
      <c r="H13" s="1">
        <f>E2</f>
        <v>0</v>
      </c>
      <c r="I13" s="1">
        <f>E3</f>
        <v>500000</v>
      </c>
      <c r="J13" s="1">
        <f>E4</f>
        <v>950000</v>
      </c>
      <c r="K13" s="1">
        <f>E5</f>
        <v>1450000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WSM</vt:lpstr>
      <vt:lpstr>NPV</vt:lpstr>
      <vt:lpstr>ROI</vt:lpstr>
      <vt:lpstr>Payback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GoMinn</dc:creator>
  <cp:lastModifiedBy>Summer</cp:lastModifiedBy>
  <dcterms:created xsi:type="dcterms:W3CDTF">2022-09-30T00:13:59Z</dcterms:created>
  <dcterms:modified xsi:type="dcterms:W3CDTF">2023-08-17T08:19:30Z</dcterms:modified>
</cp:coreProperties>
</file>