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apstone project\Capstone_Project_3S\Develop\Users\QuyenNV\UnitTest\"/>
    </mc:Choice>
  </mc:AlternateContent>
  <bookViews>
    <workbookView xWindow="405" yWindow="555" windowWidth="23280" windowHeight="15060" tabRatio="713" firstSheet="2" activeTab="2"/>
  </bookViews>
  <sheets>
    <sheet name="ガイドライン" sheetId="13" r:id="rId1"/>
    <sheet name="Cover" sheetId="4" r:id="rId2"/>
    <sheet name="TestCaseList" sheetId="5" r:id="rId3"/>
    <sheet name="TestReport" sheetId="6" r:id="rId4"/>
    <sheet name="Function1" sheetId="21" r:id="rId5"/>
    <sheet name="Function2" sheetId="22" r:id="rId6"/>
    <sheet name="Function3" sheetId="24" r:id="rId7"/>
    <sheet name="Function4" sheetId="25" r:id="rId8"/>
    <sheet name="Function5" sheetId="26" r:id="rId9"/>
    <sheet name="Function6" sheetId="27" r:id="rId10"/>
    <sheet name="Template" sheetId="15" r:id="rId11"/>
  </sheets>
  <definedNames>
    <definedName name="ACTION" localSheetId="10">#REF!</definedName>
    <definedName name="ACTION">#REF!</definedName>
    <definedName name="_xlnm.Print_Area" localSheetId="10">Template!$A$1:$T$53</definedName>
    <definedName name="_xlnm.Print_Area" localSheetId="2">TestCaseList!$A$1:$H$39</definedName>
    <definedName name="_xlnm.Print_Area" localSheetId="3">TestReport!$A$1:$I$41</definedName>
    <definedName name="_xlnm.Print_Area" localSheetId="0">ガイドライン!$A$1:$A$48</definedName>
    <definedName name="Z_2C0D9096_8D85_462A_A9B5_0B488ADB4269_.wvu.Cols" localSheetId="10" hidden="1">Template!$E:$E</definedName>
    <definedName name="Z_2C0D9096_8D85_462A_A9B5_0B488ADB4269_.wvu.PrintArea" localSheetId="3" hidden="1">TestReport!$A:$I</definedName>
    <definedName name="Z_6F1DCD5D_5DAC_4817_BF40_2B66F6F593E6_.wvu.Cols" localSheetId="10" hidden="1">Template!$E:$E</definedName>
    <definedName name="Z_6F1DCD5D_5DAC_4817_BF40_2B66F6F593E6_.wvu.PrintArea" localSheetId="3" hidden="1">TestReport!$A:$I</definedName>
    <definedName name="Z_BE54E0AD_3725_4423_92D7_4F1C045BE1BC_.wvu.Cols" localSheetId="10" hidden="1">Template!$E:$E</definedName>
    <definedName name="Z_BE54E0AD_3725_4423_92D7_4F1C045BE1BC_.wvu.PrintArea" localSheetId="3" hidden="1">TestReport!$A:$I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24" l="1"/>
  <c r="L2" i="22"/>
  <c r="O7" i="22"/>
  <c r="L4" i="22"/>
  <c r="L7" i="22"/>
  <c r="M7" i="22"/>
  <c r="N7" i="22"/>
  <c r="C2" i="27"/>
  <c r="C2" i="26"/>
  <c r="L2" i="27"/>
  <c r="L2" i="26"/>
  <c r="L2" i="25"/>
  <c r="C2" i="25"/>
  <c r="O7" i="27"/>
  <c r="N7" i="27"/>
  <c r="M7" i="27"/>
  <c r="L7" i="27"/>
  <c r="C7" i="27"/>
  <c r="F7" i="27"/>
  <c r="L4" i="27"/>
  <c r="O7" i="26"/>
  <c r="N7" i="26"/>
  <c r="M7" i="26"/>
  <c r="L7" i="26"/>
  <c r="C7" i="26"/>
  <c r="F7" i="26"/>
  <c r="L4" i="26"/>
  <c r="O7" i="25"/>
  <c r="N7" i="25"/>
  <c r="M7" i="25"/>
  <c r="L7" i="25"/>
  <c r="C7" i="25"/>
  <c r="F7" i="25"/>
  <c r="L4" i="25"/>
  <c r="L2" i="24"/>
  <c r="C2" i="24"/>
  <c r="O7" i="24"/>
  <c r="N7" i="24"/>
  <c r="M7" i="24"/>
  <c r="L7" i="24"/>
  <c r="C7" i="24"/>
  <c r="F7" i="24"/>
  <c r="L4" i="24"/>
  <c r="C2" i="22"/>
  <c r="A7" i="22"/>
  <c r="C7" i="22"/>
  <c r="F7" i="22"/>
  <c r="N7" i="21"/>
  <c r="I12" i="6"/>
  <c r="M7" i="21"/>
  <c r="H12" i="6"/>
  <c r="L7" i="21"/>
  <c r="G12" i="6"/>
  <c r="K7" i="21"/>
  <c r="F12" i="6"/>
  <c r="A7" i="21"/>
  <c r="C7" i="21"/>
  <c r="F7" i="21"/>
  <c r="E12" i="6"/>
  <c r="D12" i="6"/>
  <c r="C12" i="6"/>
  <c r="K2" i="21"/>
  <c r="K4" i="21"/>
  <c r="C2" i="21"/>
  <c r="K13" i="6"/>
  <c r="L13" i="6"/>
  <c r="M13" i="6"/>
  <c r="N13" i="6"/>
  <c r="O7" i="15"/>
  <c r="N7" i="15"/>
  <c r="M7" i="15"/>
  <c r="L7" i="15"/>
  <c r="C7" i="15"/>
  <c r="F7" i="15"/>
  <c r="L4" i="15"/>
  <c r="L2" i="15"/>
  <c r="H17" i="6"/>
  <c r="G17" i="6"/>
  <c r="F17" i="6"/>
  <c r="C17" i="6"/>
  <c r="E5" i="5"/>
  <c r="E17" i="6"/>
  <c r="D17" i="6"/>
  <c r="I17" i="6"/>
  <c r="D22" i="6"/>
  <c r="D23" i="6"/>
  <c r="D20" i="6"/>
  <c r="D19" i="6"/>
  <c r="D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<sst xmlns="http://schemas.openxmlformats.org/spreadsheetml/2006/main" count="655" uniqueCount="190">
  <si>
    <t>&lt;Date when this test report is created&gt;</t>
  </si>
  <si>
    <t>*A,D,M</t>
  </si>
  <si>
    <t>No</t>
  </si>
  <si>
    <t>Function2</t>
  </si>
  <si>
    <t>&lt;List modules included in this release&gt; ex: Release 1 includes 2 modules: Module1 and Module2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</si>
  <si>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</si>
  <si>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</si>
  <si>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</si>
  <si>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</si>
  <si>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</si>
  <si>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</si>
  <si>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</si>
  <si>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</si>
  <si>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</si>
  <si>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</si>
  <si>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</si>
  <si>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</si>
  <si>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</si>
  <si>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</si>
  <si>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</si>
  <si>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</si>
  <si>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</si>
  <si>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</si>
  <si>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</si>
  <si>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</si>
  <si>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</si>
  <si>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</si>
  <si>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</si>
  <si>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</si>
  <si>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</si>
  <si>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</si>
  <si>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</si>
  <si>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</si>
  <si>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</si>
  <si>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</si>
  <si>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</si>
  <si>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</si>
  <si>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</si>
  <si>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</si>
  <si>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</si>
  <si>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</si>
  <si>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</si>
  <si>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</si>
  <si>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</si>
  <si>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</si>
  <si>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</si>
  <si>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</si>
  <si>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</si>
  <si>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</si>
  <si>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</si>
  <si>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</si>
  <si>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</si>
  <si>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</si>
  <si>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</si>
  <si>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</si>
  <si>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</si>
  <si>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</si>
  <si>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</si>
  <si>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</si>
  <si>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</si>
  <si>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</si>
  <si>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</si>
  <si>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</si>
  <si>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</si>
  <si>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</si>
  <si>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</si>
  <si>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</si>
  <si>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</si>
  <si>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</si>
  <si>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</si>
  <si>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</si>
  <si>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</si>
  <si>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</si>
  <si>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</si>
  <si>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</si>
  <si>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</si>
  <si>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</si>
  <si>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</si>
  <si>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</si>
  <si>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</si>
  <si>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</si>
  <si>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</si>
  <si>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</si>
  <si>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</si>
  <si>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</si>
  <si>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</si>
  <si>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</si>
  <si>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</si>
  <si>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</si>
  <si>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</si>
  <si>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</si>
  <si>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</si>
  <si>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</si>
  <si>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</si>
  <si>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</si>
  <si>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</si>
  <si>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</si>
  <si>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</si>
  <si>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</si>
  <si>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</si>
  <si>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</si>
  <si>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</si>
  <si>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</si>
  <si>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</si>
  <si>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</si>
  <si>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</si>
  <si>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</si>
  <si>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</si>
  <si>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Class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</si>
  <si>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</si>
  <si>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</si>
  <si>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</si>
  <si>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</si>
  <si>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</si>
  <si>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</si>
  <si>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</si>
  <si>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</si>
  <si>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</si>
  <si>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</si>
  <si>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</si>
  <si>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</si>
  <si>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</si>
  <si>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</si>
  <si>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</si>
  <si>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</si>
  <si>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Anki Pan application</t>
    <phoneticPr fontId="0" type="noConversion"/>
  </si>
  <si>
    <t>AKP</t>
    <phoneticPr fontId="0" type="noConversion"/>
  </si>
  <si>
    <t>AKP_UT_TestCase_ver1.0</t>
    <phoneticPr fontId="0" type="noConversion"/>
  </si>
  <si>
    <t>Bui Hong Nhung</t>
    <phoneticPr fontId="0" type="noConversion"/>
  </si>
  <si>
    <t>Vu Hong Thai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</si>
  <si>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</si>
  <si>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</si>
  <si>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</si>
  <si>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AKPImageProcessor</t>
    <phoneticPr fontId="0" type="noConversion"/>
  </si>
  <si>
    <t>Create UT test case for functions of AKPImageProcessor ver1.0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</si>
  <si>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</si>
  <si>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</si>
  <si>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</si>
  <si>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</si>
  <si>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</si>
  <si>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</si>
  <si>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</si>
  <si>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</si>
  <si>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</si>
  <si>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</si>
  <si>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Condition</t>
    <phoneticPr fontId="34" type="noConversion"/>
  </si>
  <si>
    <t>Confirm</t>
    <phoneticPr fontId="34" type="noConversion"/>
  </si>
  <si>
    <t>Result</t>
    <phoneticPr fontId="34" type="noConversion"/>
  </si>
  <si>
    <t>Function</t>
    <phoneticPr fontId="0" type="noConversion"/>
  </si>
  <si>
    <t>Nguyen Van Quyen</t>
  </si>
  <si>
    <t>WebStorm</t>
  </si>
  <si>
    <t>Karry Well Application</t>
  </si>
  <si>
    <t>Get List Task Of Shipper</t>
  </si>
  <si>
    <t>null</t>
  </si>
  <si>
    <t>group{'Pickup': [{"OD122222", 1, 1, false, 2, "Huyện Gia Lâm - Hà Nội", "Huyện Đông Anh - Hà Nội", "2015-11-08T17:00:00.000Z"}, {}],
 'Ship': [{}, {}], 'Express': [{}, {}], 'Return': [{}, {}]}</t>
  </si>
  <si>
    <t>Karry Wel Application</t>
  </si>
  <si>
    <t>SP001</t>
  </si>
  <si>
    <t>SP002</t>
  </si>
  <si>
    <t>SP003</t>
  </si>
  <si>
    <t>=TestCaseList!E13</t>
  </si>
  <si>
    <t>SP004</t>
  </si>
  <si>
    <t>Function4</t>
  </si>
  <si>
    <t>createIssueDisconnect(shipperID)</t>
  </si>
  <si>
    <t>createIssuePending(shipperID, newIssue, orders, categoryIssue)</t>
  </si>
  <si>
    <t>SP005</t>
  </si>
  <si>
    <t>Function5</t>
  </si>
  <si>
    <t>cancelOrder(ownerStoreUser, storeID, orderID)</t>
  </si>
  <si>
    <t>SP006</t>
  </si>
  <si>
    <t>Function6</t>
  </si>
  <si>
    <t>Get Tasks were issued pending of Shipper</t>
  </si>
  <si>
    <t>Change shipper cannot continue to shipper continue their task</t>
  </si>
  <si>
    <t>Create new issue pending  of shipper</t>
  </si>
  <si>
    <t>create new issue when shipper disconnected</t>
  </si>
  <si>
    <t>Store request cancel Order</t>
  </si>
  <si>
    <t>getTasks(req, res, next)</t>
  </si>
  <si>
    <t>req</t>
  </si>
  <si>
    <t>req.user</t>
  </si>
  <si>
    <t>req.user.username</t>
  </si>
  <si>
    <t>"SP000001"</t>
  </si>
  <si>
    <t>"SP000002"</t>
  </si>
  <si>
    <t>"AD000001"</t>
  </si>
  <si>
    <t>res</t>
  </si>
  <si>
    <t>res.status</t>
  </si>
  <si>
    <t>UnauthorizedError</t>
  </si>
  <si>
    <t>req.data</t>
  </si>
  <si>
    <t>"ST000001"</t>
  </si>
  <si>
    <t>getTaskBeIssuePending(req, res, next)</t>
  </si>
  <si>
    <t>changeIsPending(req, res, next)</t>
  </si>
  <si>
    <t>req.body.issueId</t>
  </si>
  <si>
    <t>^$#@@$@!(*_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</si>
</sst>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6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  <fill>
      <patternFill patternType="solid">
        <fgColor theme="2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299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49" fontId="42" fillId="24" borderId="15" xfId="34" applyNumberFormat="1" applyFont="1" applyFill="1" applyBorder="1"/>
    <xf numFmtId="49" fontId="31" fillId="24" borderId="15" xfId="34" applyNumberFormat="1" applyFont="1" applyFill="1" applyBorder="1"/>
    <xf numFmtId="0" fontId="43" fillId="27" borderId="0" xfId="0" applyFont="1" applyFill="1" applyAlignment="1">
      <alignment horizontal="center"/>
    </xf>
    <xf numFmtId="0" fontId="44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45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1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46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48" fillId="27" borderId="0" xfId="0" applyFont="1" applyFill="1">
      <alignment vertical="center"/>
    </xf>
    <xf numFmtId="0" fontId="46" fillId="27" borderId="0" xfId="0" quotePrefix="1" applyFont="1" applyFill="1" applyAlignment="1">
      <alignment horizontal="justify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4" xfId="39" applyFont="1" applyFill="1" applyBorder="1" applyAlignment="1">
      <alignment wrapText="1" readingOrder="1"/>
    </xf>
    <xf numFmtId="0" fontId="38" fillId="30" borderId="45" xfId="39" applyFont="1" applyFill="1" applyBorder="1" applyAlignment="1">
      <alignment wrapText="1" readingOrder="1"/>
    </xf>
    <xf numFmtId="0" fontId="38" fillId="30" borderId="48" xfId="39" applyFont="1" applyFill="1" applyBorder="1" applyAlignment="1">
      <alignment horizontal="left" wrapText="1" readingOrder="1"/>
    </xf>
    <xf numFmtId="0" fontId="35" fillId="30" borderId="46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6" fillId="29" borderId="34" xfId="41" applyFont="1" applyFill="1" applyBorder="1" applyAlignment="1">
      <alignment horizontal="left" vertical="top" readingOrder="1"/>
    </xf>
    <xf numFmtId="0" fontId="35" fillId="29" borderId="35" xfId="41" applyFont="1" applyFill="1" applyBorder="1" applyAlignment="1">
      <alignment horizontal="center" vertical="top" readingOrder="1"/>
    </xf>
    <xf numFmtId="0" fontId="35" fillId="29" borderId="36" xfId="41" applyFont="1" applyFill="1" applyBorder="1" applyAlignment="1">
      <alignment horizontal="right" vertical="top" readingOrder="1"/>
    </xf>
    <xf numFmtId="0" fontId="35" fillId="29" borderId="37" xfId="41" applyFont="1" applyFill="1" applyBorder="1" applyAlignment="1">
      <alignment horizontal="right" readingOrder="1"/>
    </xf>
    <xf numFmtId="0" fontId="36" fillId="29" borderId="39" xfId="41" applyFont="1" applyFill="1" applyBorder="1" applyAlignment="1"/>
    <xf numFmtId="0" fontId="36" fillId="29" borderId="40" xfId="41" applyFont="1" applyFill="1" applyBorder="1" applyAlignment="1"/>
    <xf numFmtId="0" fontId="35" fillId="29" borderId="41" xfId="41" applyFont="1" applyFill="1" applyBorder="1" applyAlignment="1">
      <alignment horizontal="right" readingOrder="1"/>
    </xf>
    <xf numFmtId="0" fontId="35" fillId="29" borderId="42" xfId="41" applyFont="1" applyFill="1" applyBorder="1" applyAlignment="1">
      <alignment horizontal="left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6" fillId="29" borderId="29" xfId="41" applyFont="1" applyFill="1" applyBorder="1" applyAlignment="1"/>
    <xf numFmtId="0" fontId="35" fillId="29" borderId="33" xfId="41" applyFont="1" applyFill="1" applyBorder="1"/>
    <xf numFmtId="0" fontId="36" fillId="29" borderId="49" xfId="41" applyFont="1" applyFill="1" applyBorder="1" applyAlignment="1"/>
    <xf numFmtId="0" fontId="35" fillId="29" borderId="32" xfId="41" applyFont="1" applyFill="1" applyBorder="1" applyAlignment="1"/>
    <xf numFmtId="0" fontId="35" fillId="29" borderId="50" xfId="41" applyFont="1" applyFill="1" applyBorder="1" applyAlignment="1">
      <alignment horizontal="right" readingOrder="1"/>
    </xf>
    <xf numFmtId="0" fontId="35" fillId="29" borderId="51" xfId="41" applyFont="1" applyFill="1" applyBorder="1" applyAlignment="1">
      <alignment horizontal="left" readingOrder="1"/>
    </xf>
    <xf numFmtId="0" fontId="37" fillId="29" borderId="33" xfId="41" applyFont="1" applyFill="1" applyBorder="1" applyAlignment="1">
      <alignment horizontal="left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165" fontId="35" fillId="29" borderId="53" xfId="41" applyNumberFormat="1" applyFont="1" applyFill="1" applyBorder="1" applyAlignment="1">
      <alignment vertical="top" textRotation="255" readingOrder="1"/>
    </xf>
    <xf numFmtId="0" fontId="35" fillId="29" borderId="38" xfId="41" applyFont="1" applyFill="1" applyBorder="1"/>
    <xf numFmtId="0" fontId="35" fillId="29" borderId="38" xfId="41" applyFont="1" applyFill="1" applyBorder="1" applyAlignment="1">
      <alignment textRotation="255" readingOrder="1"/>
    </xf>
    <xf numFmtId="0" fontId="35" fillId="29" borderId="55" xfId="41" applyFont="1" applyFill="1" applyBorder="1" applyAlignment="1">
      <alignment textRotation="255" readingOrder="1"/>
    </xf>
    <xf numFmtId="0" fontId="50" fillId="31" borderId="59" xfId="41" applyFont="1" applyFill="1" applyBorder="1" applyAlignment="1">
      <alignment vertical="center" readingOrder="1"/>
    </xf>
    <xf numFmtId="0" fontId="50" fillId="31" borderId="54" xfId="41" applyFont="1" applyFill="1" applyBorder="1" applyAlignment="1">
      <alignment vertical="center" readingOrder="1"/>
    </xf>
    <xf numFmtId="0" fontId="50" fillId="31" borderId="59" xfId="41" applyFont="1" applyFill="1" applyBorder="1" applyAlignment="1">
      <alignment vertical="top" readingOrder="1"/>
    </xf>
    <xf numFmtId="0" fontId="50" fillId="31" borderId="54" xfId="41" applyFont="1" applyFill="1" applyBorder="1" applyAlignment="1">
      <alignment vertical="top" readingOrder="1"/>
    </xf>
    <xf numFmtId="0" fontId="50" fillId="31" borderId="60" xfId="41" applyFont="1" applyFill="1" applyBorder="1" applyAlignment="1">
      <alignment vertical="top" readingOrder="1"/>
    </xf>
    <xf numFmtId="0" fontId="36" fillId="29" borderId="39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center" vertical="top" readingOrder="1"/>
    </xf>
    <xf numFmtId="0" fontId="35" fillId="29" borderId="41" xfId="41" applyFont="1" applyFill="1" applyBorder="1" applyAlignment="1">
      <alignment horizontal="right" vertical="top" readingOrder="1"/>
    </xf>
    <xf numFmtId="0" fontId="48" fillId="29" borderId="42" xfId="41" applyFont="1" applyFill="1" applyBorder="1" applyAlignment="1">
      <alignment horizontal="center" readingOrder="1"/>
    </xf>
    <xf numFmtId="0" fontId="48" fillId="29" borderId="56" xfId="41" applyFont="1" applyFill="1" applyBorder="1" applyAlignment="1">
      <alignment horizontal="center" readingOrder="1"/>
    </xf>
    <xf numFmtId="0" fontId="48" fillId="29" borderId="33" xfId="41" applyFont="1" applyFill="1" applyBorder="1" applyAlignment="1">
      <alignment horizontal="center" readingOrder="1"/>
    </xf>
    <xf numFmtId="0" fontId="48" fillId="29" borderId="53" xfId="41" applyFont="1" applyFill="1" applyBorder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48" fillId="29" borderId="38" xfId="41" applyFont="1" applyFill="1" applyBorder="1" applyAlignment="1">
      <alignment horizontal="center" readingOrder="1"/>
    </xf>
    <xf numFmtId="0" fontId="48" fillId="29" borderId="55" xfId="41" applyFont="1" applyFill="1" applyBorder="1" applyAlignment="1">
      <alignment horizontal="center" readingOrder="1"/>
    </xf>
    <xf numFmtId="0" fontId="47" fillId="29" borderId="30" xfId="41" applyFont="1" applyFill="1" applyBorder="1" applyAlignment="1"/>
    <xf numFmtId="0" fontId="48" fillId="29" borderId="51" xfId="41" applyFont="1" applyFill="1" applyBorder="1" applyAlignment="1">
      <alignment horizontal="center" readingOrder="1"/>
    </xf>
    <xf numFmtId="0" fontId="48" fillId="29" borderId="57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center" readingOrder="1"/>
    </xf>
    <xf numFmtId="0" fontId="35" fillId="29" borderId="5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35" fillId="29" borderId="53" xfId="41" applyFont="1" applyFill="1" applyBorder="1" applyAlignment="1">
      <alignment horizontal="center" readingOrder="1"/>
    </xf>
    <xf numFmtId="0" fontId="50" fillId="29" borderId="0" xfId="41" applyFont="1" applyFill="1" applyBorder="1" applyAlignment="1">
      <alignment vertical="top" readingOrder="1"/>
    </xf>
    <xf numFmtId="164" fontId="27" fillId="32" borderId="61" xfId="41" applyNumberFormat="1" applyFont="1" applyFill="1" applyBorder="1" applyAlignment="1">
      <alignment horizontal="center" vertical="center" readingOrder="1"/>
    </xf>
    <xf numFmtId="0" fontId="50" fillId="31" borderId="62" xfId="41" applyFont="1" applyFill="1" applyBorder="1" applyAlignment="1">
      <alignment horizontal="left" readingOrder="1"/>
    </xf>
    <xf numFmtId="0" fontId="51" fillId="31" borderId="62" xfId="41" applyFont="1" applyFill="1" applyBorder="1"/>
    <xf numFmtId="0" fontId="51" fillId="31" borderId="62" xfId="41" applyFont="1" applyFill="1" applyBorder="1" applyAlignment="1">
      <alignment horizontal="right" readingOrder="1"/>
    </xf>
    <xf numFmtId="0" fontId="50" fillId="31" borderId="62" xfId="41" applyFont="1" applyFill="1" applyBorder="1" applyAlignment="1">
      <alignment vertical="top" textRotation="180" readingOrder="1"/>
    </xf>
    <xf numFmtId="0" fontId="50" fillId="31" borderId="63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24" fillId="29" borderId="0" xfId="41" applyFont="1" applyFill="1" applyAlignment="1">
      <alignment vertical="center" readingOrder="1"/>
    </xf>
    <xf numFmtId="0" fontId="24" fillId="29" borderId="0" xfId="41" applyFont="1" applyFill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5" fillId="24" borderId="0" xfId="41" applyFont="1" applyFill="1" applyBorder="1" applyAlignment="1">
      <alignment horizontal="left" readingOrder="1"/>
    </xf>
    <xf numFmtId="2" fontId="56" fillId="24" borderId="0" xfId="41" applyNumberFormat="1" applyFont="1" applyFill="1" applyBorder="1" applyAlignment="1">
      <alignment horizontal="right" wrapText="1" readingOrder="1"/>
    </xf>
    <xf numFmtId="0" fontId="27" fillId="28" borderId="0" xfId="0" applyFont="1" applyFill="1">
      <alignment vertical="center" readingOrder="1"/>
    </xf>
    <xf numFmtId="0" fontId="57" fillId="0" borderId="11" xfId="0" applyFont="1" applyBorder="1" applyAlignment="1"/>
    <xf numFmtId="0" fontId="57" fillId="0" borderId="11" xfId="0" applyFont="1" applyBorder="1" applyAlignment="1">
      <alignment horizontal="left" indent="1"/>
    </xf>
    <xf numFmtId="49" fontId="57" fillId="0" borderId="15" xfId="0" applyNumberFormat="1" applyFont="1" applyBorder="1" applyAlignment="1">
      <alignment vertical="top"/>
    </xf>
    <xf numFmtId="0" fontId="57" fillId="0" borderId="15" xfId="0" applyFont="1" applyBorder="1" applyAlignment="1">
      <alignment vertical="top"/>
    </xf>
    <xf numFmtId="164" fontId="57" fillId="0" borderId="16" xfId="0" applyNumberFormat="1" applyFont="1" applyBorder="1" applyAlignment="1">
      <alignment vertical="top"/>
    </xf>
    <xf numFmtId="0" fontId="57" fillId="0" borderId="17" xfId="0" applyFont="1" applyBorder="1" applyAlignment="1">
      <alignment vertical="top"/>
    </xf>
    <xf numFmtId="164" fontId="57" fillId="0" borderId="18" xfId="0" applyNumberFormat="1" applyFont="1" applyBorder="1" applyAlignment="1">
      <alignment vertical="top"/>
    </xf>
    <xf numFmtId="49" fontId="57" fillId="0" borderId="19" xfId="0" applyNumberFormat="1" applyFont="1" applyBorder="1" applyAlignment="1">
      <alignment vertical="top"/>
    </xf>
    <xf numFmtId="0" fontId="57" fillId="0" borderId="19" xfId="0" applyFont="1" applyBorder="1" applyAlignment="1">
      <alignment vertical="top"/>
    </xf>
    <xf numFmtId="0" fontId="57" fillId="0" borderId="20" xfId="0" applyFont="1" applyBorder="1" applyAlignment="1">
      <alignment vertical="top"/>
    </xf>
    <xf numFmtId="0" fontId="57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4" fontId="24" fillId="0" borderId="16" xfId="0" applyNumberFormat="1" applyFont="1" applyBorder="1" applyAlignment="1">
      <alignment vertical="top" wrapText="1"/>
    </xf>
    <xf numFmtId="15" fontId="57" fillId="0" borderId="15" xfId="0" applyNumberFormat="1" applyFont="1" applyBorder="1" applyAlignment="1">
      <alignment vertical="top" wrapText="1" shrinkToFit="1"/>
    </xf>
    <xf numFmtId="0" fontId="24" fillId="24" borderId="15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readingOrder="1"/>
    </xf>
    <xf numFmtId="0" fontId="58" fillId="24" borderId="48" xfId="41" applyFont="1" applyFill="1" applyBorder="1" applyAlignment="1">
      <alignment horizontal="left" readingOrder="1"/>
    </xf>
    <xf numFmtId="0" fontId="58" fillId="24" borderId="11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49" fontId="13" fillId="24" borderId="15" xfId="34" applyNumberFormat="1" applyFill="1" applyBorder="1"/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11" fontId="35" fillId="29" borderId="31" xfId="41" applyNumberFormat="1" applyFont="1" applyFill="1" applyBorder="1" applyAlignment="1">
      <alignment horizontal="right" vertical="top" readingOrder="1"/>
    </xf>
    <xf numFmtId="0" fontId="24" fillId="24" borderId="15" xfId="41" applyNumberFormat="1" applyFont="1" applyFill="1" applyBorder="1" applyAlignment="1">
      <alignment horizontal="left" vertical="center" wrapText="1" readingOrder="1"/>
    </xf>
    <xf numFmtId="0" fontId="24" fillId="24" borderId="15" xfId="41" applyNumberFormat="1" applyFont="1" applyFill="1" applyBorder="1" applyAlignment="1">
      <alignment horizontal="left" vertical="center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29" xfId="41" applyFont="1" applyFill="1" applyBorder="1" applyAlignment="1">
      <alignment horizontal="center" wrapText="1"/>
    </xf>
    <xf numFmtId="0" fontId="35" fillId="29" borderId="0" xfId="41" applyFont="1" applyFill="1" applyBorder="1" applyAlignment="1">
      <alignment horizontal="right" readingOrder="1"/>
    </xf>
    <xf numFmtId="11" fontId="35" fillId="29" borderId="31" xfId="41" quotePrefix="1" applyNumberFormat="1" applyFont="1" applyFill="1" applyBorder="1" applyAlignment="1">
      <alignment horizontal="right" vertical="top" readingOrder="1"/>
    </xf>
    <xf numFmtId="0" fontId="35" fillId="33" borderId="30" xfId="41" applyFont="1" applyFill="1" applyBorder="1" applyAlignment="1">
      <alignment horizontal="left" vertical="top" readingOrder="1"/>
    </xf>
    <xf numFmtId="0" fontId="36" fillId="29" borderId="29" xfId="41" applyFont="1" applyFill="1" applyBorder="1" applyAlignment="1">
      <alignment horizontal="center" vertical="top" readingOrder="1"/>
    </xf>
    <xf numFmtId="0" fontId="36" fillId="29" borderId="39" xfId="41" applyFont="1" applyFill="1" applyBorder="1" applyAlignment="1">
      <alignment horizontal="center"/>
    </xf>
    <xf numFmtId="0" fontId="35" fillId="29" borderId="49" xfId="41" applyFont="1" applyFill="1" applyBorder="1" applyAlignment="1">
      <alignment horizontal="center" wrapText="1"/>
    </xf>
    <xf numFmtId="0" fontId="35" fillId="29" borderId="32" xfId="41" applyFont="1" applyFill="1" applyBorder="1" applyAlignment="1">
      <alignment horizontal="center" wrapText="1"/>
    </xf>
    <xf numFmtId="0" fontId="35" fillId="29" borderId="50" xfId="41" applyFont="1" applyFill="1" applyBorder="1" applyAlignment="1">
      <alignment horizontal="center" wrapText="1"/>
    </xf>
    <xf numFmtId="0" fontId="35" fillId="33" borderId="30" xfId="41" applyFont="1" applyFill="1" applyBorder="1" applyAlignment="1">
      <alignment horizontal="center" vertical="top" readingOrder="1"/>
    </xf>
    <xf numFmtId="0" fontId="23" fillId="0" borderId="43" xfId="0" applyFont="1" applyBorder="1" applyAlignment="1">
      <alignment horizontal="center" vertical="center"/>
    </xf>
    <xf numFmtId="0" fontId="57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7" fillId="0" borderId="43" xfId="0" applyFont="1" applyBorder="1" applyAlignment="1">
      <alignment horizontal="left" vertical="center"/>
    </xf>
    <xf numFmtId="1" fontId="55" fillId="24" borderId="43" xfId="41" applyNumberFormat="1" applyFont="1" applyFill="1" applyBorder="1" applyAlignment="1">
      <alignment vertical="center" wrapText="1" readingOrder="1"/>
    </xf>
    <xf numFmtId="1" fontId="55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8" fillId="24" borderId="48" xfId="41" applyFont="1" applyFill="1" applyBorder="1" applyAlignment="1">
      <alignment horizontal="left" vertical="top" wrapText="1" readingOrder="1"/>
    </xf>
    <xf numFmtId="0" fontId="58" fillId="24" borderId="11" xfId="41" applyFont="1" applyFill="1" applyBorder="1" applyAlignment="1">
      <alignment horizontal="left" vertical="top" wrapText="1" readingOrder="1"/>
    </xf>
    <xf numFmtId="1" fontId="55" fillId="24" borderId="10" xfId="41" applyNumberFormat="1" applyFont="1" applyFill="1" applyBorder="1" applyAlignment="1">
      <alignment horizontal="left" readingOrder="1"/>
    </xf>
    <xf numFmtId="1" fontId="55" fillId="24" borderId="48" xfId="41" applyNumberFormat="1" applyFont="1" applyFill="1" applyBorder="1" applyAlignment="1">
      <alignment horizontal="left" readingOrder="1"/>
    </xf>
    <xf numFmtId="1" fontId="55" fillId="24" borderId="11" xfId="41" applyNumberFormat="1" applyFont="1" applyFill="1" applyBorder="1" applyAlignment="1">
      <alignment horizontal="left" readingOrder="1"/>
    </xf>
    <xf numFmtId="0" fontId="35" fillId="30" borderId="81" xfId="41" applyFont="1" applyFill="1" applyBorder="1" applyAlignment="1">
      <alignment horizontal="center" vertical="center" readingOrder="1"/>
    </xf>
    <xf numFmtId="0" fontId="35" fillId="30" borderId="80" xfId="41" applyFont="1" applyFill="1" applyBorder="1" applyAlignment="1">
      <alignment horizontal="center" vertical="center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1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0" fontId="36" fillId="29" borderId="29" xfId="41" applyFont="1" applyFill="1" applyBorder="1" applyAlignment="1">
      <alignment horizontal="center"/>
    </xf>
    <xf numFmtId="0" fontId="36" fillId="29" borderId="30" xfId="41" applyFont="1" applyFill="1" applyBorder="1" applyAlignment="1">
      <alignment horizontal="center"/>
    </xf>
    <xf numFmtId="0" fontId="36" fillId="30" borderId="76" xfId="39" applyFont="1" applyFill="1" applyBorder="1" applyAlignment="1">
      <alignment horizontal="left" wrapText="1" readingOrder="1"/>
    </xf>
    <xf numFmtId="0" fontId="36" fillId="30" borderId="66" xfId="39" applyFont="1" applyFill="1" applyBorder="1" applyAlignment="1">
      <alignment horizontal="left" wrapText="1" readingOrder="1"/>
    </xf>
    <xf numFmtId="49" fontId="38" fillId="30" borderId="65" xfId="39" applyNumberFormat="1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0" fontId="36" fillId="30" borderId="71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8" fillId="30" borderId="70" xfId="39" applyFont="1" applyFill="1" applyBorder="1" applyAlignment="1">
      <alignment horizontal="left" wrapText="1" readingOrder="1"/>
    </xf>
    <xf numFmtId="0" fontId="36" fillId="24" borderId="43" xfId="40" applyFont="1" applyFill="1" applyBorder="1" applyAlignment="1">
      <alignment horizontal="left" wrapText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8" xfId="39" applyFont="1" applyFill="1" applyBorder="1" applyAlignment="1">
      <alignment horizontal="center" wrapText="1" readingOrder="1"/>
    </xf>
    <xf numFmtId="0" fontId="35" fillId="30" borderId="10" xfId="39" applyFont="1" applyFill="1" applyBorder="1" applyAlignment="1">
      <alignment horizontal="center" wrapText="1" readingOrder="1"/>
    </xf>
    <xf numFmtId="0" fontId="35" fillId="30" borderId="48" xfId="39" applyFont="1" applyFill="1" applyBorder="1" applyAlignment="1">
      <alignment horizontal="center" wrapText="1" readingOrder="1"/>
    </xf>
    <xf numFmtId="0" fontId="35" fillId="30" borderId="68" xfId="39" applyFont="1" applyFill="1" applyBorder="1" applyAlignment="1">
      <alignment horizontal="center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8" fillId="30" borderId="73" xfId="39" applyFont="1" applyFill="1" applyBorder="1" applyAlignment="1">
      <alignment horizontal="left" wrapText="1" readingOrder="1"/>
    </xf>
    <xf numFmtId="0" fontId="36" fillId="24" borderId="82" xfId="42" applyFont="1" applyFill="1" applyBorder="1" applyAlignment="1">
      <alignment horizontal="center" vertical="center"/>
    </xf>
    <xf numFmtId="0" fontId="36" fillId="24" borderId="43" xfId="42" applyFont="1" applyFill="1" applyBorder="1" applyAlignment="1">
      <alignment horizontal="center" vertical="center" wrapText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8" xfId="41" applyFont="1" applyFill="1" applyBorder="1" applyAlignment="1">
      <alignment horizontal="left" vertical="top" readingOrder="1"/>
    </xf>
    <xf numFmtId="0" fontId="35" fillId="29" borderId="29" xfId="41" applyFont="1" applyFill="1" applyBorder="1" applyAlignment="1">
      <alignment horizontal="center" wrapText="1"/>
    </xf>
    <xf numFmtId="0" fontId="35" fillId="29" borderId="30" xfId="41" applyFont="1" applyFill="1" applyBorder="1" applyAlignment="1">
      <alignment horizontal="center" wrapText="1"/>
    </xf>
    <xf numFmtId="0" fontId="35" fillId="29" borderId="31" xfId="41" applyFont="1" applyFill="1" applyBorder="1" applyAlignment="1">
      <alignment horizontal="center" wrapText="1"/>
    </xf>
    <xf numFmtId="0" fontId="35" fillId="30" borderId="46" xfId="41" applyFont="1" applyFill="1" applyBorder="1" applyAlignment="1">
      <alignment horizontal="center" vertical="center" readingOrder="1"/>
    </xf>
    <xf numFmtId="0" fontId="35" fillId="30" borderId="75" xfId="41" applyFont="1" applyFill="1" applyBorder="1" applyAlignment="1">
      <alignment horizontal="center" vertical="center" readingOrder="1"/>
    </xf>
    <xf numFmtId="0" fontId="36" fillId="24" borderId="10" xfId="42" applyFont="1" applyFill="1" applyBorder="1" applyAlignment="1">
      <alignment horizontal="center" vertical="center" wrapText="1"/>
    </xf>
    <xf numFmtId="0" fontId="36" fillId="24" borderId="48" xfId="42" applyFont="1" applyFill="1" applyBorder="1" applyAlignment="1">
      <alignment horizontal="center" vertical="center" wrapText="1"/>
    </xf>
    <xf numFmtId="0" fontId="36" fillId="24" borderId="68" xfId="42" applyFont="1" applyFill="1" applyBorder="1" applyAlignment="1">
      <alignment horizontal="center" vertical="center" wrapText="1"/>
    </xf>
    <xf numFmtId="0" fontId="36" fillId="24" borderId="11" xfId="42" applyFont="1" applyFill="1" applyBorder="1" applyAlignment="1">
      <alignment horizontal="center" vertical="center" wrapText="1"/>
    </xf>
    <xf numFmtId="0" fontId="38" fillId="30" borderId="83" xfId="39" applyFont="1" applyFill="1" applyBorder="1" applyAlignment="1">
      <alignment horizontal="left" wrapText="1" readingOrder="1"/>
    </xf>
    <xf numFmtId="0" fontId="38" fillId="30" borderId="84" xfId="39" applyFont="1" applyFill="1" applyBorder="1" applyAlignment="1">
      <alignment horizontal="left" wrapText="1" readingOrder="1"/>
    </xf>
    <xf numFmtId="0" fontId="35" fillId="30" borderId="85" xfId="39" applyNumberFormat="1" applyFont="1" applyFill="1" applyBorder="1" applyAlignment="1">
      <alignment horizontal="center" wrapText="1" readingOrder="1"/>
    </xf>
    <xf numFmtId="0" fontId="35" fillId="30" borderId="66" xfId="39" applyNumberFormat="1" applyFont="1" applyFill="1" applyBorder="1" applyAlignment="1">
      <alignment horizontal="center" wrapText="1" readingOrder="1"/>
    </xf>
    <xf numFmtId="0" fontId="35" fillId="30" borderId="67" xfId="39" applyNumberFormat="1" applyFont="1" applyFill="1" applyBorder="1" applyAlignment="1">
      <alignment horizontal="center" wrapText="1" readingOrder="1"/>
    </xf>
    <xf numFmtId="49" fontId="35" fillId="30" borderId="85" xfId="39" applyNumberFormat="1" applyFont="1" applyFill="1" applyBorder="1" applyAlignment="1">
      <alignment horizontal="center" wrapText="1" readingOrder="1"/>
    </xf>
    <xf numFmtId="49" fontId="35" fillId="30" borderId="66" xfId="39" applyNumberFormat="1" applyFont="1" applyFill="1" applyBorder="1" applyAlignment="1">
      <alignment horizontal="center" wrapText="1" readingOrder="1"/>
    </xf>
    <xf numFmtId="49" fontId="35" fillId="30" borderId="67" xfId="39" applyNumberFormat="1" applyFont="1" applyFill="1" applyBorder="1" applyAlignment="1">
      <alignment horizontal="center" wrapText="1" readingOrder="1"/>
    </xf>
    <xf numFmtId="0" fontId="38" fillId="30" borderId="66" xfId="39" applyNumberFormat="1" applyFont="1" applyFill="1" applyBorder="1" applyAlignment="1">
      <alignment horizontal="left" wrapText="1" readingOrder="1"/>
    </xf>
    <xf numFmtId="0" fontId="38" fillId="30" borderId="77" xfId="39" applyNumberFormat="1" applyFont="1" applyFill="1" applyBorder="1" applyAlignment="1">
      <alignment horizontal="left" wrapText="1" readingOrder="1"/>
    </xf>
    <xf numFmtId="0" fontId="36" fillId="29" borderId="29" xfId="41" applyFont="1" applyFill="1" applyBorder="1" applyAlignment="1">
      <alignment horizontal="center" vertical="top" readingOrder="1"/>
    </xf>
    <xf numFmtId="0" fontId="36" fillId="29" borderId="30" xfId="41" applyFont="1" applyFill="1" applyBorder="1" applyAlignment="1">
      <alignment horizontal="center" vertical="top" readingOrder="1"/>
    </xf>
    <xf numFmtId="0" fontId="38" fillId="30" borderId="65" xfId="39" applyNumberFormat="1" applyFont="1" applyFill="1" applyBorder="1" applyAlignment="1">
      <alignment horizontal="left" wrapText="1" readingOrder="1"/>
    </xf>
    <xf numFmtId="0" fontId="35" fillId="30" borderId="65" xfId="39" applyNumberFormat="1" applyFont="1" applyFill="1" applyBorder="1" applyAlignment="1">
      <alignment horizontal="center" wrapText="1" readingOrder="1"/>
    </xf>
    <xf numFmtId="0" fontId="35" fillId="30" borderId="64" xfId="39" applyFont="1" applyFill="1" applyBorder="1" applyAlignment="1">
      <alignment horizontal="center" wrapText="1" readingOrder="1"/>
    </xf>
    <xf numFmtId="0" fontId="36" fillId="24" borderId="72" xfId="42" applyFont="1" applyFill="1" applyBorder="1" applyAlignment="1">
      <alignment horizontal="center" vertical="center" wrapText="1"/>
    </xf>
    <xf numFmtId="0" fontId="35" fillId="29" borderId="0" xfId="41" applyFont="1" applyFill="1" applyBorder="1" applyAlignment="1">
      <alignment horizontal="right" readingOrder="1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900-40E9-B0A6-7AF515DCAA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0-40E9-B0A6-7AF515DCAA3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TestReport!$F$16:$H$16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B900-40E9-B0A6-7AF515DCAA3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00-40E9-B0A6-7AF515DCAA3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00-40E9-B0A6-7AF515DCAA3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900-40E9-B0A6-7AF515DCAA3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900-40E9-B0A6-7AF515DCAA3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7C5-41FF-9711-8D3631D3D375}"/>
              </c:ext>
            </c:extLst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C5-41FF-9711-8D3631D3D37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5-41FF-9711-8D3631D3D37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TestReport!$C$16:$E$16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77C5-41FF-9711-8D3631D3D37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C5-41FF-9711-8D3631D3D37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C5-41FF-9711-8D3631D3D37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7C5-41FF-9711-8D3631D3D37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7C5-41FF-9711-8D3631D3D37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26</xdr:row>
      <xdr:rowOff>101600</xdr:rowOff>
    </xdr:from>
    <xdr:to>
      <xdr:col>9</xdr:col>
      <xdr:colOff>162560</xdr:colOff>
      <xdr:row>41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26</xdr:row>
      <xdr:rowOff>100330</xdr:rowOff>
    </xdr:from>
    <xdr:to>
      <xdr:col>3</xdr:col>
      <xdr:colOff>299085</xdr:colOff>
      <xdr:row>41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2" workbookViewId="0"/>
  </sheetViews>
  <sheetFormatPr defaultColWidth="8.875" defaultRowHeight="14.25"/>
  <cols>
    <col min="1" max="1" width="119.375" style="63" customWidth="1"/>
    <col min="2" max="16384" width="8.875" style="63"/>
  </cols>
  <sheetData>
    <row r="1" spans="1:1" s="59" customFormat="1" ht="22.5">
      <c r="A1" s="58" t="s">
        <v>45</v>
      </c>
    </row>
    <row r="2" spans="1:1" s="59" customFormat="1" ht="22.5">
      <c r="A2" s="58"/>
    </row>
    <row r="3" spans="1:1" s="61" customFormat="1" ht="18">
      <c r="A3" s="60" t="s">
        <v>58</v>
      </c>
    </row>
    <row r="4" spans="1:1" ht="15" customHeight="1">
      <c r="A4" s="62" t="s">
        <v>44</v>
      </c>
    </row>
    <row r="5" spans="1:1" ht="15" customHeight="1">
      <c r="A5" s="62" t="s">
        <v>60</v>
      </c>
    </row>
    <row r="6" spans="1:1" ht="38.25">
      <c r="A6" s="64" t="s">
        <v>75</v>
      </c>
    </row>
    <row r="7" spans="1:1" ht="29.25" customHeight="1">
      <c r="A7" s="64" t="s">
        <v>78</v>
      </c>
    </row>
    <row r="8" spans="1:1" ht="30" customHeight="1">
      <c r="A8" s="65" t="s">
        <v>62</v>
      </c>
    </row>
    <row r="9" spans="1:1" s="67" customFormat="1" ht="16.5" customHeight="1">
      <c r="A9" s="66" t="s">
        <v>76</v>
      </c>
    </row>
    <row r="10" spans="1:1" ht="16.5" customHeight="1">
      <c r="A10" s="68"/>
    </row>
    <row r="11" spans="1:1" s="61" customFormat="1" ht="18">
      <c r="A11" s="60" t="s">
        <v>79</v>
      </c>
    </row>
    <row r="12" spans="1:1" s="70" customFormat="1" ht="15">
      <c r="A12" s="69" t="s">
        <v>80</v>
      </c>
    </row>
    <row r="13" spans="1:1" ht="25.5">
      <c r="A13" s="62" t="s">
        <v>63</v>
      </c>
    </row>
    <row r="14" spans="1:1">
      <c r="A14" s="62" t="s">
        <v>64</v>
      </c>
    </row>
    <row r="15" spans="1:1">
      <c r="A15" s="64" t="s">
        <v>65</v>
      </c>
    </row>
    <row r="16" spans="1:1">
      <c r="A16" s="68"/>
    </row>
    <row r="17" spans="1:4" s="70" customFormat="1" ht="15">
      <c r="A17" s="69" t="s">
        <v>46</v>
      </c>
    </row>
    <row r="18" spans="1:4">
      <c r="A18" s="62" t="s">
        <v>47</v>
      </c>
      <c r="B18" s="68"/>
    </row>
    <row r="19" spans="1:4">
      <c r="A19" s="69" t="s">
        <v>66</v>
      </c>
    </row>
    <row r="20" spans="1:4">
      <c r="A20" s="62" t="s">
        <v>48</v>
      </c>
      <c r="B20" s="68"/>
    </row>
    <row r="21" spans="1:4" ht="25.5">
      <c r="A21" s="64" t="s">
        <v>49</v>
      </c>
    </row>
    <row r="22" spans="1:4">
      <c r="A22" s="62" t="s">
        <v>50</v>
      </c>
      <c r="B22" s="71"/>
    </row>
    <row r="23" spans="1:4">
      <c r="A23" s="62" t="s">
        <v>81</v>
      </c>
      <c r="B23" s="68"/>
    </row>
    <row r="24" spans="1:4">
      <c r="A24" s="62" t="s">
        <v>82</v>
      </c>
      <c r="B24" s="68"/>
    </row>
    <row r="25" spans="1:4">
      <c r="A25" s="62" t="s">
        <v>83</v>
      </c>
      <c r="B25" s="68"/>
      <c r="C25" s="68" t="s">
        <v>31</v>
      </c>
      <c r="D25" s="68" t="s">
        <v>31</v>
      </c>
    </row>
    <row r="26" spans="1:4">
      <c r="A26" s="62" t="s">
        <v>32</v>
      </c>
    </row>
    <row r="27" spans="1:4">
      <c r="A27" s="62" t="s">
        <v>59</v>
      </c>
      <c r="B27" s="68"/>
    </row>
    <row r="28" spans="1:4">
      <c r="A28" s="62" t="s">
        <v>84</v>
      </c>
    </row>
    <row r="29" spans="1:4">
      <c r="A29" s="62" t="s">
        <v>85</v>
      </c>
    </row>
    <row r="30" spans="1:4">
      <c r="A30" s="62" t="s">
        <v>86</v>
      </c>
      <c r="B30" s="68"/>
      <c r="C30" s="68" t="s">
        <v>31</v>
      </c>
    </row>
    <row r="31" spans="1:4">
      <c r="A31" s="69" t="s">
        <v>67</v>
      </c>
    </row>
    <row r="32" spans="1:4" ht="30" customHeight="1">
      <c r="A32" s="64" t="s">
        <v>51</v>
      </c>
    </row>
    <row r="33" spans="1:2">
      <c r="A33" s="62" t="s">
        <v>33</v>
      </c>
    </row>
    <row r="34" spans="1:2">
      <c r="A34" s="62" t="s">
        <v>52</v>
      </c>
    </row>
    <row r="35" spans="1:2">
      <c r="A35" s="62" t="s">
        <v>53</v>
      </c>
      <c r="B35" s="68"/>
    </row>
    <row r="36" spans="1:2">
      <c r="A36" s="62" t="s">
        <v>54</v>
      </c>
      <c r="B36" s="68"/>
    </row>
    <row r="37" spans="1:2">
      <c r="A37" s="69" t="s">
        <v>68</v>
      </c>
    </row>
    <row r="38" spans="1:2">
      <c r="A38" s="62" t="s">
        <v>55</v>
      </c>
    </row>
    <row r="39" spans="1:2" ht="38.25">
      <c r="A39" s="65" t="s">
        <v>61</v>
      </c>
      <c r="B39" s="68"/>
    </row>
    <row r="40" spans="1:2">
      <c r="A40" s="65"/>
      <c r="B40" s="68"/>
    </row>
    <row r="41" spans="1:2" s="70" customFormat="1" ht="15">
      <c r="A41" s="69" t="s">
        <v>87</v>
      </c>
    </row>
    <row r="42" spans="1:2">
      <c r="A42" s="62" t="s">
        <v>69</v>
      </c>
    </row>
    <row r="43" spans="1:2">
      <c r="A43" s="62" t="s">
        <v>70</v>
      </c>
    </row>
    <row r="44" spans="1:2">
      <c r="A44" s="62" t="s">
        <v>71</v>
      </c>
    </row>
    <row r="45" spans="1:2">
      <c r="A45" s="62" t="s">
        <v>72</v>
      </c>
    </row>
    <row r="46" spans="1:2">
      <c r="A46" s="62" t="s">
        <v>73</v>
      </c>
    </row>
    <row r="47" spans="1:2">
      <c r="A47" s="62" t="s">
        <v>74</v>
      </c>
    </row>
    <row r="48" spans="1:2">
      <c r="A48" s="68" t="s">
        <v>34</v>
      </c>
    </row>
    <row r="49" spans="1:1">
      <c r="A49" s="68"/>
    </row>
  </sheetData>
  <phoneticPr fontId="40"/>
  <pageMargins left="0.75" right="0.75" top="0.7" bottom="0.65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45" zoomScaleNormal="145" workbookViewId="0">
      <selection activeCell="H12" sqref="H12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21" customHeight="1">
      <c r="A2" s="245" t="s">
        <v>135</v>
      </c>
      <c r="B2" s="246"/>
      <c r="C2" s="294" t="str">
        <f>TestCaseList!E16</f>
        <v>SP006</v>
      </c>
      <c r="D2" s="290"/>
      <c r="E2" s="291"/>
      <c r="F2" s="250" t="s">
        <v>106</v>
      </c>
      <c r="G2" s="250"/>
      <c r="H2" s="250"/>
      <c r="I2" s="250"/>
      <c r="J2" s="250"/>
      <c r="K2" s="250"/>
      <c r="L2" s="295" t="str">
        <f>TestCaseList!D16</f>
        <v>cancelOrder(ownerStoreUser, storeID, orderID)</v>
      </c>
      <c r="M2" s="285"/>
      <c r="N2" s="285"/>
      <c r="O2" s="285"/>
      <c r="P2" s="285"/>
      <c r="Q2" s="285"/>
      <c r="R2" s="285"/>
      <c r="S2" s="285"/>
      <c r="T2" s="286"/>
      <c r="V2" s="76"/>
    </row>
    <row r="3" spans="1:23" ht="13.5" customHeight="1">
      <c r="A3" s="251" t="s">
        <v>136</v>
      </c>
      <c r="B3" s="252"/>
      <c r="C3" s="253" t="s">
        <v>149</v>
      </c>
      <c r="D3" s="254"/>
      <c r="E3" s="255"/>
      <c r="F3" s="256" t="s">
        <v>140</v>
      </c>
      <c r="G3" s="256"/>
      <c r="H3" s="256"/>
      <c r="I3" s="256"/>
      <c r="J3" s="256"/>
      <c r="K3" s="256"/>
      <c r="L3" s="254"/>
      <c r="M3" s="254"/>
      <c r="N3" s="254"/>
      <c r="O3" s="77"/>
      <c r="P3" s="77"/>
      <c r="Q3" s="77"/>
      <c r="R3" s="77"/>
      <c r="S3" s="77"/>
      <c r="T3" s="78"/>
    </row>
    <row r="4" spans="1:23" ht="13.5" customHeight="1">
      <c r="A4" s="251" t="s">
        <v>137</v>
      </c>
      <c r="B4" s="252"/>
      <c r="C4" s="257">
        <v>9</v>
      </c>
      <c r="D4" s="258"/>
      <c r="E4" s="79"/>
      <c r="F4" s="256" t="s">
        <v>141</v>
      </c>
      <c r="G4" s="256"/>
      <c r="H4" s="256"/>
      <c r="I4" s="256"/>
      <c r="J4" s="256"/>
      <c r="K4" s="256"/>
      <c r="L4" s="296">
        <f xml:space="preserve"> IF(TestCaseList!E6&lt;&gt;"N/A",SUM(C4*TestCaseList!E6/1000,- O7),"N/A")</f>
        <v>-14.1</v>
      </c>
      <c r="M4" s="260"/>
      <c r="N4" s="260"/>
      <c r="O4" s="260"/>
      <c r="P4" s="260"/>
      <c r="Q4" s="260"/>
      <c r="R4" s="260"/>
      <c r="S4" s="260"/>
      <c r="T4" s="261"/>
      <c r="V4" s="76"/>
    </row>
    <row r="5" spans="1:23" ht="13.5" customHeight="1">
      <c r="A5" s="251" t="s">
        <v>138</v>
      </c>
      <c r="B5" s="252"/>
      <c r="C5" s="262" t="s">
        <v>173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142</v>
      </c>
      <c r="B6" s="264"/>
      <c r="C6" s="265" t="s">
        <v>143</v>
      </c>
      <c r="D6" s="265"/>
      <c r="E6" s="265"/>
      <c r="F6" s="265" t="s">
        <v>117</v>
      </c>
      <c r="G6" s="265"/>
      <c r="H6" s="265"/>
      <c r="I6" s="265"/>
      <c r="J6" s="265"/>
      <c r="K6" s="265"/>
      <c r="L6" s="279" t="s">
        <v>36</v>
      </c>
      <c r="M6" s="279"/>
      <c r="N6" s="279"/>
      <c r="O6" s="297" t="s">
        <v>144</v>
      </c>
      <c r="P6" s="297"/>
      <c r="Q6" s="297"/>
      <c r="R6" s="297"/>
      <c r="S6" s="297"/>
      <c r="T6" s="297"/>
      <c r="V6" s="76"/>
    </row>
    <row r="7" spans="1:23" ht="13.5" customHeight="1" thickBot="1">
      <c r="A7" s="231" t="s">
        <v>77</v>
      </c>
      <c r="B7" s="232"/>
      <c r="C7" s="266">
        <f>COUNTIF(F40:HQ40,"F")</f>
        <v>2</v>
      </c>
      <c r="D7" s="267"/>
      <c r="E7" s="232"/>
      <c r="F7" s="266" t="e">
        <f>SUM(O7,- A7,- C7)</f>
        <v>#VALUE!</v>
      </c>
      <c r="G7" s="267"/>
      <c r="H7" s="267"/>
      <c r="I7" s="267"/>
      <c r="J7" s="267"/>
      <c r="K7" s="268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76">
        <f>COUNTA(E9:HT9)</f>
        <v>15</v>
      </c>
      <c r="P7" s="267"/>
      <c r="Q7" s="267"/>
      <c r="R7" s="267"/>
      <c r="S7" s="267"/>
      <c r="T7" s="277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20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/>
      <c r="E15" s="205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/>
      <c r="E16" s="205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205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205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298"/>
      <c r="E19" s="298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205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20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205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20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20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205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205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20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205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205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204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69" t="s">
        <v>21</v>
      </c>
      <c r="C39" s="269"/>
      <c r="D39" s="269"/>
      <c r="E39" s="203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 t="s">
        <v>23</v>
      </c>
      <c r="L39" s="131" t="s">
        <v>24</v>
      </c>
      <c r="M39" s="131" t="s">
        <v>22</v>
      </c>
      <c r="N39" s="131" t="s">
        <v>22</v>
      </c>
      <c r="O39" s="131" t="s">
        <v>22</v>
      </c>
      <c r="P39" s="131" t="s">
        <v>22</v>
      </c>
      <c r="Q39" s="131" t="s">
        <v>22</v>
      </c>
      <c r="R39" s="131" t="s">
        <v>24</v>
      </c>
      <c r="S39" s="131" t="s">
        <v>22</v>
      </c>
      <c r="T39" s="132" t="s">
        <v>22</v>
      </c>
    </row>
    <row r="40" spans="1:20" ht="13.5" customHeight="1">
      <c r="A40" s="116"/>
      <c r="B40" s="270" t="s">
        <v>25</v>
      </c>
      <c r="C40" s="270"/>
      <c r="D40" s="270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 t="s">
        <v>27</v>
      </c>
      <c r="L40" s="133" t="s">
        <v>27</v>
      </c>
      <c r="M40" s="133" t="s">
        <v>26</v>
      </c>
      <c r="N40" s="133" t="s">
        <v>26</v>
      </c>
      <c r="O40" s="133" t="s">
        <v>26</v>
      </c>
      <c r="P40" s="133" t="s">
        <v>26</v>
      </c>
      <c r="Q40" s="133" t="s">
        <v>26</v>
      </c>
      <c r="R40" s="133"/>
      <c r="S40" s="133" t="s">
        <v>26</v>
      </c>
      <c r="T40" s="134" t="s">
        <v>26</v>
      </c>
    </row>
    <row r="41" spans="1:20" ht="13.5" customHeight="1">
      <c r="A41" s="116"/>
      <c r="B41" s="271" t="s">
        <v>28</v>
      </c>
      <c r="C41" s="271"/>
      <c r="D41" s="271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72" t="s">
        <v>29</v>
      </c>
      <c r="C42" s="272"/>
      <c r="D42" s="272"/>
      <c r="E42" s="110"/>
      <c r="F42" s="111"/>
      <c r="G42" s="111"/>
      <c r="H42" s="111"/>
      <c r="I42" s="111"/>
      <c r="J42" s="111"/>
      <c r="K42" s="111" t="s">
        <v>30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4" zoomScale="150" zoomScaleNormal="150" zoomScalePageLayoutView="150" workbookViewId="0">
      <selection activeCell="A7" sqref="A7:B7"/>
    </sheetView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45" t="s">
        <v>135</v>
      </c>
      <c r="B2" s="246"/>
      <c r="C2" s="247" t="s">
        <v>159</v>
      </c>
      <c r="D2" s="248"/>
      <c r="E2" s="249"/>
      <c r="F2" s="250" t="s">
        <v>106</v>
      </c>
      <c r="G2" s="250"/>
      <c r="H2" s="250"/>
      <c r="I2" s="250"/>
      <c r="J2" s="250"/>
      <c r="K2" s="250"/>
      <c r="L2" s="295" t="str">
        <f>TestCaseList!D15</f>
        <v>createIssueDisconnect(shipperID)</v>
      </c>
      <c r="M2" s="285"/>
      <c r="N2" s="285"/>
      <c r="O2" s="285"/>
      <c r="P2" s="285"/>
      <c r="Q2" s="285"/>
      <c r="R2" s="285"/>
      <c r="S2" s="285"/>
      <c r="T2" s="286"/>
      <c r="V2" s="76"/>
    </row>
    <row r="3" spans="1:23" ht="13.5" customHeight="1">
      <c r="A3" s="251" t="s">
        <v>136</v>
      </c>
      <c r="B3" s="252"/>
      <c r="C3" s="253" t="s">
        <v>139</v>
      </c>
      <c r="D3" s="254"/>
      <c r="E3" s="255"/>
      <c r="F3" s="256" t="s">
        <v>140</v>
      </c>
      <c r="G3" s="256"/>
      <c r="H3" s="256"/>
      <c r="I3" s="256"/>
      <c r="J3" s="256"/>
      <c r="K3" s="256"/>
      <c r="L3" s="254"/>
      <c r="M3" s="254"/>
      <c r="N3" s="254"/>
      <c r="O3" s="77"/>
      <c r="P3" s="77"/>
      <c r="Q3" s="77"/>
      <c r="R3" s="77"/>
      <c r="S3" s="77"/>
      <c r="T3" s="78"/>
    </row>
    <row r="4" spans="1:23" ht="13.5" customHeight="1">
      <c r="A4" s="251" t="s">
        <v>137</v>
      </c>
      <c r="B4" s="252"/>
      <c r="C4" s="257">
        <v>9</v>
      </c>
      <c r="D4" s="258"/>
      <c r="E4" s="79"/>
      <c r="F4" s="256" t="s">
        <v>141</v>
      </c>
      <c r="G4" s="256"/>
      <c r="H4" s="256"/>
      <c r="I4" s="256"/>
      <c r="J4" s="256"/>
      <c r="K4" s="256"/>
      <c r="L4" s="296">
        <f xml:space="preserve"> IF(TestCaseList!E6&lt;&gt;"N/A",SUM(C4*TestCaseList!E6/1000,- O7),"N/A")</f>
        <v>-14.1</v>
      </c>
      <c r="M4" s="260"/>
      <c r="N4" s="260"/>
      <c r="O4" s="260"/>
      <c r="P4" s="260"/>
      <c r="Q4" s="260"/>
      <c r="R4" s="260"/>
      <c r="S4" s="260"/>
      <c r="T4" s="261"/>
      <c r="V4" s="76"/>
    </row>
    <row r="5" spans="1:23" ht="13.5" customHeight="1">
      <c r="A5" s="251" t="s">
        <v>138</v>
      </c>
      <c r="B5" s="252"/>
      <c r="C5" s="262" t="s">
        <v>35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142</v>
      </c>
      <c r="B6" s="264"/>
      <c r="C6" s="265" t="s">
        <v>143</v>
      </c>
      <c r="D6" s="265"/>
      <c r="E6" s="265"/>
      <c r="F6" s="265" t="s">
        <v>117</v>
      </c>
      <c r="G6" s="265"/>
      <c r="H6" s="265"/>
      <c r="I6" s="265"/>
      <c r="J6" s="265"/>
      <c r="K6" s="265"/>
      <c r="L6" s="279" t="s">
        <v>36</v>
      </c>
      <c r="M6" s="279"/>
      <c r="N6" s="279"/>
      <c r="O6" s="297" t="s">
        <v>144</v>
      </c>
      <c r="P6" s="297"/>
      <c r="Q6" s="297"/>
      <c r="R6" s="297"/>
      <c r="S6" s="297"/>
      <c r="T6" s="297"/>
      <c r="V6" s="76"/>
    </row>
    <row r="7" spans="1:23" ht="13.5" customHeight="1" thickBot="1">
      <c r="A7" s="231" t="s">
        <v>77</v>
      </c>
      <c r="B7" s="232"/>
      <c r="C7" s="266">
        <f>COUNTIF(F40:HQ40,"F")</f>
        <v>2</v>
      </c>
      <c r="D7" s="267"/>
      <c r="E7" s="232"/>
      <c r="F7" s="266" t="e">
        <f>SUM(O7,- A7,- C7)</f>
        <v>#VALUE!</v>
      </c>
      <c r="G7" s="267"/>
      <c r="H7" s="267"/>
      <c r="I7" s="267"/>
      <c r="J7" s="267"/>
      <c r="K7" s="268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76">
        <f>COUNTA(E9:HT9)</f>
        <v>15</v>
      </c>
      <c r="P7" s="267"/>
      <c r="Q7" s="267"/>
      <c r="R7" s="267"/>
      <c r="S7" s="267"/>
      <c r="T7" s="277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59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/>
      <c r="E15" s="159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/>
      <c r="E16" s="159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159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159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298"/>
      <c r="E19" s="298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159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159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15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15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159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159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59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59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159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159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157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69" t="s">
        <v>21</v>
      </c>
      <c r="C39" s="269"/>
      <c r="D39" s="269"/>
      <c r="E39" s="158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 t="s">
        <v>23</v>
      </c>
      <c r="L39" s="131" t="s">
        <v>24</v>
      </c>
      <c r="M39" s="131" t="s">
        <v>22</v>
      </c>
      <c r="N39" s="131" t="s">
        <v>22</v>
      </c>
      <c r="O39" s="131" t="s">
        <v>22</v>
      </c>
      <c r="P39" s="131" t="s">
        <v>22</v>
      </c>
      <c r="Q39" s="131" t="s">
        <v>22</v>
      </c>
      <c r="R39" s="131" t="s">
        <v>24</v>
      </c>
      <c r="S39" s="131" t="s">
        <v>22</v>
      </c>
      <c r="T39" s="132" t="s">
        <v>22</v>
      </c>
    </row>
    <row r="40" spans="1:20" ht="13.5" customHeight="1">
      <c r="A40" s="116"/>
      <c r="B40" s="270" t="s">
        <v>25</v>
      </c>
      <c r="C40" s="270"/>
      <c r="D40" s="270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 t="s">
        <v>27</v>
      </c>
      <c r="L40" s="133" t="s">
        <v>27</v>
      </c>
      <c r="M40" s="133" t="s">
        <v>26</v>
      </c>
      <c r="N40" s="133" t="s">
        <v>26</v>
      </c>
      <c r="O40" s="133" t="s">
        <v>26</v>
      </c>
      <c r="P40" s="133" t="s">
        <v>26</v>
      </c>
      <c r="Q40" s="133" t="s">
        <v>26</v>
      </c>
      <c r="R40" s="133"/>
      <c r="S40" s="133" t="s">
        <v>26</v>
      </c>
      <c r="T40" s="134" t="s">
        <v>26</v>
      </c>
    </row>
    <row r="41" spans="1:20" ht="13.5" customHeight="1">
      <c r="A41" s="116"/>
      <c r="B41" s="271" t="s">
        <v>28</v>
      </c>
      <c r="C41" s="271"/>
      <c r="D41" s="271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72" t="s">
        <v>29</v>
      </c>
      <c r="C42" s="272"/>
      <c r="D42" s="272"/>
      <c r="E42" s="110"/>
      <c r="F42" s="111"/>
      <c r="G42" s="111"/>
      <c r="H42" s="111"/>
      <c r="I42" s="111"/>
      <c r="J42" s="111"/>
      <c r="K42" s="111" t="s">
        <v>30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F12" sqref="F12"/>
    </sheetView>
  </sheetViews>
  <sheetFormatPr defaultColWidth="8.875" defaultRowHeight="12.75"/>
  <cols>
    <col min="1" max="1" width="21.375" style="156" customWidth="1"/>
    <col min="2" max="2" width="10" style="146" customWidth="1"/>
    <col min="3" max="3" width="14.375" style="146" customWidth="1"/>
    <col min="4" max="4" width="8" style="146" customWidth="1"/>
    <col min="5" max="5" width="38" style="146" customWidth="1"/>
    <col min="6" max="6" width="48.125" style="146" customWidth="1"/>
    <col min="7" max="16384" width="8.875" style="146"/>
  </cols>
  <sheetData>
    <row r="2" spans="1:6" s="143" customFormat="1" ht="75.75" customHeight="1">
      <c r="A2" s="142"/>
      <c r="B2" s="216" t="s">
        <v>101</v>
      </c>
      <c r="C2" s="216"/>
      <c r="D2" s="216"/>
      <c r="E2" s="216"/>
      <c r="F2" s="216"/>
    </row>
    <row r="3" spans="1:6">
      <c r="A3" s="144"/>
      <c r="B3" s="145"/>
      <c r="E3" s="147"/>
    </row>
    <row r="4" spans="1:6" ht="14.25" customHeight="1">
      <c r="A4" s="160" t="s">
        <v>90</v>
      </c>
      <c r="B4" s="217" t="s">
        <v>125</v>
      </c>
      <c r="C4" s="217"/>
      <c r="D4" s="217"/>
      <c r="E4" s="160" t="s">
        <v>89</v>
      </c>
      <c r="F4" s="175" t="s">
        <v>128</v>
      </c>
    </row>
    <row r="5" spans="1:6" ht="14.25" customHeight="1">
      <c r="A5" s="160" t="s">
        <v>91</v>
      </c>
      <c r="B5" s="217" t="s">
        <v>126</v>
      </c>
      <c r="C5" s="217"/>
      <c r="D5" s="217"/>
      <c r="E5" s="160" t="s">
        <v>92</v>
      </c>
      <c r="F5" s="175" t="s">
        <v>129</v>
      </c>
    </row>
    <row r="6" spans="1:6" ht="15.75" customHeight="1">
      <c r="A6" s="218" t="s">
        <v>93</v>
      </c>
      <c r="B6" s="219" t="s">
        <v>127</v>
      </c>
      <c r="C6" s="219"/>
      <c r="D6" s="219"/>
      <c r="E6" s="160" t="s">
        <v>94</v>
      </c>
      <c r="F6" s="186">
        <v>42254</v>
      </c>
    </row>
    <row r="7" spans="1:6" ht="13.5" customHeight="1">
      <c r="A7" s="218"/>
      <c r="B7" s="219"/>
      <c r="C7" s="219"/>
      <c r="D7" s="219"/>
      <c r="E7" s="160" t="s">
        <v>95</v>
      </c>
      <c r="F7" s="176" t="s">
        <v>130</v>
      </c>
    </row>
    <row r="8" spans="1:6">
      <c r="A8" s="148"/>
      <c r="B8" s="149"/>
      <c r="C8" s="150"/>
      <c r="D8" s="150"/>
      <c r="E8" s="151"/>
      <c r="F8" s="152"/>
    </row>
    <row r="9" spans="1:6">
      <c r="A9" s="146"/>
      <c r="B9" s="153"/>
      <c r="C9" s="153"/>
      <c r="D9" s="153"/>
      <c r="E9" s="153"/>
    </row>
    <row r="10" spans="1:6">
      <c r="A10" s="161" t="s">
        <v>96</v>
      </c>
      <c r="B10" s="162"/>
      <c r="C10" s="162"/>
      <c r="D10" s="162"/>
      <c r="E10" s="162"/>
      <c r="F10" s="162"/>
    </row>
    <row r="11" spans="1:6" s="154" customFormat="1">
      <c r="A11" s="163" t="s">
        <v>97</v>
      </c>
      <c r="B11" s="164" t="s">
        <v>95</v>
      </c>
      <c r="C11" s="164" t="s">
        <v>98</v>
      </c>
      <c r="D11" s="164" t="s">
        <v>1</v>
      </c>
      <c r="E11" s="164" t="s">
        <v>99</v>
      </c>
      <c r="F11" s="165" t="s">
        <v>100</v>
      </c>
    </row>
    <row r="12" spans="1:6" s="155" customFormat="1" ht="26.25" customHeight="1">
      <c r="A12" s="187">
        <v>42254</v>
      </c>
      <c r="B12" s="177" t="s">
        <v>131</v>
      </c>
      <c r="C12" s="178" t="s">
        <v>133</v>
      </c>
      <c r="D12" s="178" t="s">
        <v>132</v>
      </c>
      <c r="E12" s="188" t="s">
        <v>134</v>
      </c>
      <c r="F12" s="185"/>
    </row>
    <row r="13" spans="1:6" s="155" customFormat="1" ht="21.75" customHeight="1">
      <c r="A13" s="179"/>
      <c r="B13" s="177"/>
      <c r="C13" s="178"/>
      <c r="D13" s="178"/>
      <c r="E13" s="178"/>
      <c r="F13" s="180"/>
    </row>
    <row r="14" spans="1:6" s="155" customFormat="1" ht="19.5" customHeight="1">
      <c r="A14" s="179"/>
      <c r="B14" s="177"/>
      <c r="C14" s="178"/>
      <c r="D14" s="178"/>
      <c r="E14" s="178"/>
      <c r="F14" s="180"/>
    </row>
    <row r="15" spans="1:6" s="155" customFormat="1" ht="21.75" customHeight="1">
      <c r="A15" s="179"/>
      <c r="B15" s="177"/>
      <c r="C15" s="178"/>
      <c r="D15" s="178"/>
      <c r="E15" s="178"/>
      <c r="F15" s="180"/>
    </row>
    <row r="16" spans="1:6" s="155" customFormat="1" ht="19.5" customHeight="1">
      <c r="A16" s="179"/>
      <c r="B16" s="177"/>
      <c r="C16" s="178"/>
      <c r="D16" s="178"/>
      <c r="E16" s="178"/>
      <c r="F16" s="180"/>
    </row>
    <row r="17" spans="1:6" s="155" customFormat="1" ht="21.75" customHeight="1">
      <c r="A17" s="179"/>
      <c r="B17" s="177"/>
      <c r="C17" s="178"/>
      <c r="D17" s="178"/>
      <c r="E17" s="178"/>
      <c r="F17" s="180"/>
    </row>
    <row r="18" spans="1:6" s="155" customFormat="1" ht="19.5" customHeight="1">
      <c r="A18" s="181"/>
      <c r="B18" s="182"/>
      <c r="C18" s="183"/>
      <c r="D18" s="183"/>
      <c r="E18" s="183"/>
      <c r="F18" s="184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workbookViewId="0">
      <selection activeCell="A5" sqref="A5:D5"/>
    </sheetView>
  </sheetViews>
  <sheetFormatPr defaultColWidth="8.875" defaultRowHeight="12.75"/>
  <cols>
    <col min="1" max="1" width="7.125" style="35" customWidth="1"/>
    <col min="2" max="2" width="14.625" style="35" customWidth="1"/>
    <col min="3" max="3" width="19" style="35" customWidth="1"/>
    <col min="4" max="4" width="48.75" style="3" customWidth="1"/>
    <col min="5" max="5" width="21" style="4" customWidth="1"/>
    <col min="6" max="6" width="12.37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66" t="s">
        <v>102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21" t="s">
        <v>103</v>
      </c>
      <c r="B4" s="221"/>
      <c r="C4" s="221"/>
      <c r="D4" s="221"/>
      <c r="E4" s="222" t="s">
        <v>151</v>
      </c>
      <c r="F4" s="223"/>
      <c r="G4" s="223"/>
      <c r="H4" s="224"/>
    </row>
    <row r="5" spans="1:8" ht="14.25" customHeight="1">
      <c r="A5" s="221" t="s">
        <v>88</v>
      </c>
      <c r="B5" s="221"/>
      <c r="C5" s="221"/>
      <c r="D5" s="221"/>
      <c r="E5" s="222" t="str">
        <f>Cover!B5</f>
        <v>AKP</v>
      </c>
      <c r="F5" s="223"/>
      <c r="G5" s="223"/>
      <c r="H5" s="224"/>
    </row>
    <row r="6" spans="1:8" ht="14.25" customHeight="1">
      <c r="A6" s="228" t="s">
        <v>104</v>
      </c>
      <c r="B6" s="229"/>
      <c r="C6" s="229"/>
      <c r="D6" s="230"/>
      <c r="E6" s="190">
        <v>100</v>
      </c>
      <c r="F6" s="191"/>
      <c r="G6" s="191"/>
      <c r="H6" s="192"/>
    </row>
    <row r="7" spans="1:8" s="8" customFormat="1" ht="12.75" customHeight="1">
      <c r="A7" s="220" t="s">
        <v>105</v>
      </c>
      <c r="B7" s="220"/>
      <c r="C7" s="220"/>
      <c r="D7" s="220"/>
      <c r="E7" s="225" t="s">
        <v>150</v>
      </c>
      <c r="F7" s="226"/>
      <c r="G7" s="226"/>
      <c r="H7" s="227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2</v>
      </c>
      <c r="B10" s="17" t="s">
        <v>107</v>
      </c>
      <c r="C10" s="18" t="s">
        <v>108</v>
      </c>
      <c r="D10" s="19" t="s">
        <v>148</v>
      </c>
      <c r="E10" s="20" t="s">
        <v>112</v>
      </c>
      <c r="F10" s="19" t="s">
        <v>109</v>
      </c>
      <c r="G10" s="21" t="s">
        <v>110</v>
      </c>
      <c r="H10" s="22" t="s">
        <v>111</v>
      </c>
    </row>
    <row r="11" spans="1:8">
      <c r="A11" s="54">
        <v>1</v>
      </c>
      <c r="B11" s="24"/>
      <c r="C11" s="24"/>
      <c r="D11" s="189" t="s">
        <v>174</v>
      </c>
      <c r="E11" s="26" t="s">
        <v>156</v>
      </c>
      <c r="F11" s="27" t="s">
        <v>57</v>
      </c>
      <c r="G11" s="27"/>
      <c r="H11" s="28"/>
    </row>
    <row r="12" spans="1:8">
      <c r="A12" s="54">
        <v>2</v>
      </c>
      <c r="B12" s="24"/>
      <c r="C12" s="24"/>
      <c r="D12" s="25" t="s">
        <v>186</v>
      </c>
      <c r="E12" s="26" t="s">
        <v>157</v>
      </c>
      <c r="F12" s="27" t="s">
        <v>3</v>
      </c>
      <c r="G12" s="27"/>
      <c r="H12" s="28"/>
    </row>
    <row r="13" spans="1:8">
      <c r="A13" s="54">
        <v>3</v>
      </c>
      <c r="B13" s="24"/>
      <c r="C13" s="24"/>
      <c r="D13" s="202" t="s">
        <v>187</v>
      </c>
      <c r="E13" s="201" t="s">
        <v>158</v>
      </c>
      <c r="F13" s="27" t="s">
        <v>43</v>
      </c>
      <c r="G13" s="27"/>
      <c r="H13" s="28"/>
    </row>
    <row r="14" spans="1:8">
      <c r="A14" s="54">
        <v>4</v>
      </c>
      <c r="B14" s="24"/>
      <c r="C14" s="24"/>
      <c r="D14" s="202" t="s">
        <v>163</v>
      </c>
      <c r="E14" s="26" t="s">
        <v>160</v>
      </c>
      <c r="F14" s="27" t="s">
        <v>161</v>
      </c>
      <c r="G14" s="27"/>
      <c r="H14" s="28"/>
    </row>
    <row r="15" spans="1:8">
      <c r="A15" s="54">
        <v>5</v>
      </c>
      <c r="B15" s="24"/>
      <c r="C15" s="24"/>
      <c r="D15" s="202" t="s">
        <v>162</v>
      </c>
      <c r="E15" s="201" t="s">
        <v>164</v>
      </c>
      <c r="F15" s="27" t="s">
        <v>165</v>
      </c>
      <c r="G15" s="27"/>
      <c r="H15" s="28"/>
    </row>
    <row r="16" spans="1:8">
      <c r="A16" s="54">
        <v>6</v>
      </c>
      <c r="B16" s="24"/>
      <c r="C16" s="24"/>
      <c r="D16" s="202" t="s">
        <v>166</v>
      </c>
      <c r="E16" s="201" t="s">
        <v>167</v>
      </c>
      <c r="F16" s="29" t="s">
        <v>168</v>
      </c>
      <c r="G16" s="29"/>
      <c r="H16" s="28"/>
    </row>
    <row r="17" spans="1:8">
      <c r="A17" s="54"/>
      <c r="B17" s="24"/>
      <c r="C17" s="24"/>
      <c r="D17" s="25"/>
      <c r="E17" s="26"/>
      <c r="F17" s="29"/>
      <c r="G17" s="29"/>
      <c r="H17" s="28"/>
    </row>
    <row r="18" spans="1:8">
      <c r="A18" s="54"/>
      <c r="B18" s="24"/>
      <c r="C18" s="24"/>
      <c r="D18" s="25"/>
      <c r="E18" s="26"/>
      <c r="F18" s="29"/>
      <c r="H18" s="28"/>
    </row>
    <row r="19" spans="1:8">
      <c r="A19" s="54"/>
      <c r="B19" s="24"/>
      <c r="C19" s="24"/>
      <c r="D19" s="25"/>
      <c r="E19" s="26"/>
      <c r="F19" s="29"/>
      <c r="G19" s="29"/>
      <c r="H19" s="28"/>
    </row>
    <row r="20" spans="1:8">
      <c r="A20" s="54"/>
      <c r="B20" s="24"/>
      <c r="C20" s="24"/>
      <c r="D20" s="25"/>
      <c r="E20" s="26"/>
      <c r="F20" s="29"/>
      <c r="G20" s="29"/>
      <c r="H20" s="28"/>
    </row>
    <row r="21" spans="1:8">
      <c r="A21" s="54"/>
      <c r="B21" s="24"/>
      <c r="C21" s="24"/>
      <c r="D21" s="25"/>
      <c r="E21" s="26"/>
      <c r="F21" s="29"/>
      <c r="H21" s="28"/>
    </row>
    <row r="22" spans="1:8">
      <c r="A22" s="54"/>
      <c r="B22" s="24"/>
      <c r="C22" s="24"/>
      <c r="D22" s="25"/>
      <c r="E22" s="26"/>
      <c r="F22" s="29"/>
      <c r="H22" s="28"/>
    </row>
    <row r="23" spans="1:8">
      <c r="A23" s="55"/>
      <c r="B23" s="30"/>
      <c r="C23" s="30"/>
      <c r="D23" s="31"/>
      <c r="E23" s="32"/>
      <c r="F23" s="33"/>
      <c r="G23" s="33"/>
      <c r="H23" s="34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/>
    <hyperlink ref="F12" location="Function2!A1" display="Function2"/>
    <hyperlink ref="F13" location="Function3!A1" display="Function3"/>
    <hyperlink ref="F14" location="Function4!A1" display="Funtion4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opLeftCell="A10" zoomScale="125" zoomScaleNormal="125" zoomScalePageLayoutView="125" workbookViewId="0">
      <selection activeCell="J9" sqref="J9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14" ht="25.5" customHeight="1">
      <c r="A2" s="234" t="s">
        <v>113</v>
      </c>
      <c r="B2" s="234"/>
      <c r="C2" s="234"/>
      <c r="D2" s="234"/>
      <c r="E2" s="234"/>
      <c r="F2" s="234"/>
      <c r="G2" s="234"/>
      <c r="H2" s="234"/>
      <c r="I2" s="234"/>
    </row>
    <row r="3" spans="1:14" ht="14.25" customHeight="1">
      <c r="A3" s="36"/>
      <c r="B3" s="37"/>
      <c r="C3" s="37"/>
      <c r="D3" s="37"/>
      <c r="E3" s="37"/>
      <c r="F3" s="37"/>
      <c r="G3" s="37"/>
      <c r="H3" s="37"/>
      <c r="I3" s="38"/>
    </row>
    <row r="4" spans="1:14" ht="13.5" customHeight="1">
      <c r="A4" s="167" t="s">
        <v>90</v>
      </c>
      <c r="B4" s="235" t="s">
        <v>155</v>
      </c>
      <c r="C4" s="235"/>
      <c r="D4" s="236" t="s">
        <v>89</v>
      </c>
      <c r="E4" s="236"/>
      <c r="F4" s="237"/>
      <c r="G4" s="238"/>
      <c r="H4" s="238"/>
      <c r="I4" s="239"/>
    </row>
    <row r="5" spans="1:14" ht="13.5" customHeight="1">
      <c r="A5" s="167" t="s">
        <v>91</v>
      </c>
      <c r="B5" s="235"/>
      <c r="C5" s="235"/>
      <c r="D5" s="236" t="s">
        <v>92</v>
      </c>
      <c r="E5" s="236"/>
      <c r="F5" s="237"/>
      <c r="G5" s="238"/>
      <c r="H5" s="238"/>
      <c r="I5" s="239"/>
    </row>
    <row r="6" spans="1:14" ht="12.75" customHeight="1">
      <c r="A6" s="168" t="s">
        <v>93</v>
      </c>
      <c r="B6" s="235"/>
      <c r="C6" s="235"/>
      <c r="D6" s="236" t="s">
        <v>94</v>
      </c>
      <c r="E6" s="236"/>
      <c r="F6" s="240" t="s">
        <v>0</v>
      </c>
      <c r="G6" s="241"/>
      <c r="H6" s="241"/>
      <c r="I6" s="242"/>
    </row>
    <row r="7" spans="1:14" ht="15.75" customHeight="1">
      <c r="A7" s="168" t="s">
        <v>114</v>
      </c>
      <c r="B7" s="233" t="s">
        <v>4</v>
      </c>
      <c r="C7" s="233"/>
      <c r="D7" s="233"/>
      <c r="E7" s="233"/>
      <c r="F7" s="233"/>
      <c r="G7" s="233"/>
      <c r="H7" s="233"/>
      <c r="I7" s="233"/>
    </row>
    <row r="8" spans="1:14" ht="14.25" customHeight="1">
      <c r="A8" s="39"/>
      <c r="B8" s="40"/>
      <c r="C8" s="37"/>
      <c r="D8" s="37"/>
      <c r="E8" s="37"/>
      <c r="F8" s="37"/>
      <c r="G8" s="37"/>
      <c r="H8" s="37"/>
      <c r="I8" s="38"/>
    </row>
    <row r="9" spans="1:14">
      <c r="A9" s="39"/>
      <c r="B9" s="40"/>
      <c r="C9" s="37"/>
      <c r="D9" s="37"/>
      <c r="E9" s="37"/>
      <c r="F9" s="37"/>
      <c r="G9" s="37"/>
      <c r="H9" s="37"/>
      <c r="I9" s="38"/>
    </row>
    <row r="10" spans="1:14">
      <c r="A10" s="41"/>
      <c r="B10" s="41"/>
      <c r="C10" s="41"/>
      <c r="D10" s="41"/>
      <c r="E10" s="41"/>
      <c r="F10" s="41"/>
      <c r="G10" s="41"/>
      <c r="H10" s="41"/>
      <c r="I10" s="41"/>
    </row>
    <row r="11" spans="1:14" ht="14.25" customHeight="1">
      <c r="A11" s="42" t="s">
        <v>2</v>
      </c>
      <c r="B11" s="43" t="s">
        <v>77</v>
      </c>
      <c r="C11" s="169" t="s">
        <v>115</v>
      </c>
      <c r="D11" s="170" t="s">
        <v>116</v>
      </c>
      <c r="E11" s="170" t="s">
        <v>117</v>
      </c>
      <c r="F11" s="44" t="s">
        <v>22</v>
      </c>
      <c r="G11" s="44" t="s">
        <v>24</v>
      </c>
      <c r="H11" s="44" t="s">
        <v>23</v>
      </c>
      <c r="I11" s="171" t="s">
        <v>118</v>
      </c>
    </row>
    <row r="12" spans="1:14">
      <c r="A12" s="45">
        <v>1</v>
      </c>
      <c r="B12" s="57" t="s">
        <v>57</v>
      </c>
      <c r="C12" s="46">
        <f>Function1!A7</f>
        <v>5</v>
      </c>
      <c r="D12" s="46">
        <f>Function1!C7</f>
        <v>0</v>
      </c>
      <c r="E12" s="46">
        <f>Function1!F7</f>
        <v>0</v>
      </c>
      <c r="F12" s="47">
        <f>Function1!K7</f>
        <v>2</v>
      </c>
      <c r="G12" s="46">
        <f>Function1!L7</f>
        <v>3</v>
      </c>
      <c r="H12" s="46">
        <f>Function1!M7</f>
        <v>0</v>
      </c>
      <c r="I12" s="46">
        <f>Function1!N7</f>
        <v>5</v>
      </c>
    </row>
    <row r="13" spans="1:14">
      <c r="A13" s="45"/>
      <c r="B13" s="57"/>
      <c r="C13" s="46"/>
      <c r="D13" s="46"/>
      <c r="E13" s="46"/>
      <c r="F13" s="47"/>
      <c r="G13" s="46"/>
      <c r="H13" s="46"/>
      <c r="I13" s="46"/>
      <c r="K13" s="1" t="e">
        <f>#REF!</f>
        <v>#REF!</v>
      </c>
      <c r="L13" s="1" t="e">
        <f>#REF!</f>
        <v>#REF!</v>
      </c>
      <c r="M13" s="1" t="e">
        <f>#REF!</f>
        <v>#REF!</v>
      </c>
      <c r="N13" s="1" t="e">
        <f>#REF!</f>
        <v>#REF!</v>
      </c>
    </row>
    <row r="14" spans="1:14" ht="15" thickBot="1">
      <c r="A14" s="45"/>
      <c r="B14" s="196"/>
      <c r="C14" s="231"/>
      <c r="D14" s="232"/>
      <c r="E14" s="46"/>
      <c r="F14" s="47"/>
      <c r="G14" s="46"/>
      <c r="H14" s="46"/>
      <c r="I14" s="46"/>
    </row>
    <row r="15" spans="1:14" ht="14.25">
      <c r="A15" s="45"/>
      <c r="B15" s="56"/>
      <c r="C15" s="46"/>
      <c r="D15" s="46"/>
      <c r="E15" s="46"/>
      <c r="F15" s="47"/>
      <c r="G15" s="46"/>
      <c r="H15" s="46"/>
      <c r="I15" s="46"/>
    </row>
    <row r="16" spans="1:14" ht="14.25">
      <c r="A16" s="45"/>
      <c r="B16" s="56"/>
      <c r="C16" s="46"/>
      <c r="D16" s="46"/>
      <c r="E16" s="46"/>
      <c r="F16" s="47"/>
      <c r="G16" s="46"/>
      <c r="H16" s="46"/>
      <c r="I16" s="46"/>
    </row>
    <row r="17" spans="1:9">
      <c r="A17" s="48"/>
      <c r="B17" s="174" t="s">
        <v>119</v>
      </c>
      <c r="C17" s="49">
        <f t="shared" ref="C17:I17" si="0">SUM(C10:C16)</f>
        <v>5</v>
      </c>
      <c r="D17" s="49">
        <f t="shared" si="0"/>
        <v>0</v>
      </c>
      <c r="E17" s="49">
        <f t="shared" si="0"/>
        <v>0</v>
      </c>
      <c r="F17" s="49">
        <f t="shared" si="0"/>
        <v>2</v>
      </c>
      <c r="G17" s="49">
        <f t="shared" si="0"/>
        <v>3</v>
      </c>
      <c r="H17" s="49">
        <f t="shared" si="0"/>
        <v>0</v>
      </c>
      <c r="I17" s="49">
        <f t="shared" si="0"/>
        <v>5</v>
      </c>
    </row>
    <row r="18" spans="1:9">
      <c r="A18" s="50"/>
      <c r="B18" s="41"/>
      <c r="C18" s="51"/>
      <c r="D18" s="52"/>
      <c r="E18" s="52"/>
      <c r="F18" s="52"/>
      <c r="G18" s="52"/>
      <c r="H18" s="52"/>
      <c r="I18" s="52"/>
    </row>
    <row r="19" spans="1:9" ht="15">
      <c r="A19" s="41"/>
      <c r="B19" s="172" t="s">
        <v>120</v>
      </c>
      <c r="C19" s="41"/>
      <c r="D19" s="173">
        <f>(C17+D17)*100/(I17)</f>
        <v>100</v>
      </c>
      <c r="E19" s="41" t="s">
        <v>5</v>
      </c>
      <c r="F19" s="41"/>
      <c r="G19" s="41"/>
      <c r="H19" s="41"/>
      <c r="I19" s="53"/>
    </row>
    <row r="20" spans="1:9" ht="15">
      <c r="A20" s="41"/>
      <c r="B20" s="172" t="s">
        <v>121</v>
      </c>
      <c r="C20" s="41"/>
      <c r="D20" s="173">
        <f>C17*100/(I17)</f>
        <v>100</v>
      </c>
      <c r="E20" s="41" t="s">
        <v>5</v>
      </c>
      <c r="F20" s="41"/>
      <c r="G20" s="41"/>
      <c r="H20" s="41"/>
      <c r="I20" s="53"/>
    </row>
    <row r="21" spans="1:9" ht="15">
      <c r="B21" s="172" t="s">
        <v>122</v>
      </c>
      <c r="C21" s="41"/>
      <c r="D21" s="173">
        <f>F17*100/I17</f>
        <v>40</v>
      </c>
      <c r="E21" s="41" t="s">
        <v>5</v>
      </c>
    </row>
    <row r="22" spans="1:9" ht="15">
      <c r="B22" s="172" t="s">
        <v>124</v>
      </c>
      <c r="D22" s="173">
        <f>G17*100/I17</f>
        <v>60</v>
      </c>
      <c r="E22" s="41" t="s">
        <v>5</v>
      </c>
    </row>
    <row r="23" spans="1:9" ht="15">
      <c r="B23" s="172" t="s">
        <v>123</v>
      </c>
      <c r="D23" s="173">
        <f>H17*100/I17</f>
        <v>0</v>
      </c>
      <c r="E23" s="41" t="s">
        <v>5</v>
      </c>
    </row>
  </sheetData>
  <mergeCells count="12">
    <mergeCell ref="C14:D14"/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"/>
  <sheetViews>
    <sheetView topLeftCell="A7" zoomScale="145" zoomScaleNormal="145" workbookViewId="0">
      <selection activeCell="A7" sqref="A7:B7"/>
    </sheetView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1.625" style="74" customWidth="1"/>
    <col min="4" max="4" width="19.25" style="75" customWidth="1"/>
    <col min="5" max="5" width="19.75" style="74" hidden="1" customWidth="1"/>
    <col min="6" max="6" width="2.875" style="74" bestFit="1" customWidth="1"/>
    <col min="7" max="8" width="2.875" style="74" customWidth="1"/>
    <col min="9" max="9" width="2.625" style="74" customWidth="1"/>
    <col min="10" max="18" width="2.875" style="74" customWidth="1"/>
    <col min="19" max="19" width="2.875" style="74" bestFit="1" customWidth="1"/>
    <col min="20" max="20" width="2.875" style="74" customWidth="1"/>
    <col min="21" max="16384" width="8.875" style="74"/>
  </cols>
  <sheetData>
    <row r="1" spans="1:22" ht="13.5" customHeight="1" thickBot="1">
      <c r="A1" s="72"/>
      <c r="B1" s="73"/>
    </row>
    <row r="2" spans="1:22" ht="13.5" customHeight="1">
      <c r="A2" s="245" t="s">
        <v>135</v>
      </c>
      <c r="B2" s="246"/>
      <c r="C2" s="247" t="str">
        <f>TestCaseList!E11</f>
        <v>SP001</v>
      </c>
      <c r="D2" s="248"/>
      <c r="E2" s="249"/>
      <c r="F2" s="250" t="s">
        <v>106</v>
      </c>
      <c r="G2" s="250"/>
      <c r="H2" s="250"/>
      <c r="I2" s="250"/>
      <c r="J2" s="250"/>
      <c r="K2" s="284" t="str">
        <f>TestCaseList!D11</f>
        <v>getTasks(req, res, next)</v>
      </c>
      <c r="L2" s="285"/>
      <c r="M2" s="285"/>
      <c r="N2" s="285"/>
      <c r="O2" s="285"/>
      <c r="P2" s="285"/>
      <c r="Q2" s="285"/>
      <c r="R2" s="285"/>
      <c r="S2" s="286"/>
      <c r="U2" s="76"/>
    </row>
    <row r="3" spans="1:22" ht="13.5" customHeight="1">
      <c r="A3" s="251" t="s">
        <v>136</v>
      </c>
      <c r="B3" s="252"/>
      <c r="C3" s="253" t="s">
        <v>149</v>
      </c>
      <c r="D3" s="254"/>
      <c r="E3" s="255"/>
      <c r="F3" s="256" t="s">
        <v>140</v>
      </c>
      <c r="G3" s="256"/>
      <c r="H3" s="256"/>
      <c r="I3" s="256"/>
      <c r="J3" s="256"/>
      <c r="K3" s="282"/>
      <c r="L3" s="283"/>
      <c r="M3" s="283"/>
      <c r="N3" s="77"/>
      <c r="O3" s="77"/>
      <c r="P3" s="77"/>
      <c r="Q3" s="77"/>
      <c r="R3" s="77"/>
      <c r="S3" s="78"/>
    </row>
    <row r="4" spans="1:22" ht="13.5" customHeight="1">
      <c r="A4" s="251" t="s">
        <v>137</v>
      </c>
      <c r="B4" s="252"/>
      <c r="C4" s="257">
        <v>42</v>
      </c>
      <c r="D4" s="258"/>
      <c r="E4" s="79"/>
      <c r="F4" s="256" t="s">
        <v>141</v>
      </c>
      <c r="G4" s="256"/>
      <c r="H4" s="256"/>
      <c r="I4" s="256"/>
      <c r="J4" s="256"/>
      <c r="K4" s="259">
        <f xml:space="preserve"> IF(TestCaseList!E6&lt;&gt;"N/A",SUM(C4*TestCaseList!E6/1000,- N7),"N/A")</f>
        <v>-0.79999999999999982</v>
      </c>
      <c r="L4" s="260"/>
      <c r="M4" s="260"/>
      <c r="N4" s="260"/>
      <c r="O4" s="260"/>
      <c r="P4" s="260"/>
      <c r="Q4" s="260"/>
      <c r="R4" s="260"/>
      <c r="S4" s="261"/>
      <c r="U4" s="76"/>
    </row>
    <row r="5" spans="1:22" ht="13.5" customHeight="1">
      <c r="A5" s="251" t="s">
        <v>138</v>
      </c>
      <c r="B5" s="252"/>
      <c r="C5" s="262" t="s">
        <v>152</v>
      </c>
      <c r="D5" s="262"/>
      <c r="E5" s="262"/>
      <c r="F5" s="263"/>
      <c r="G5" s="263"/>
      <c r="H5" s="263"/>
      <c r="I5" s="263"/>
      <c r="J5" s="263"/>
      <c r="K5" s="262"/>
      <c r="L5" s="262"/>
      <c r="M5" s="262"/>
      <c r="N5" s="262"/>
      <c r="O5" s="262"/>
      <c r="P5" s="262"/>
      <c r="Q5" s="262"/>
      <c r="R5" s="262"/>
      <c r="S5" s="262"/>
    </row>
    <row r="6" spans="1:22" ht="13.5" customHeight="1">
      <c r="A6" s="264" t="s">
        <v>142</v>
      </c>
      <c r="B6" s="264"/>
      <c r="C6" s="265" t="s">
        <v>143</v>
      </c>
      <c r="D6" s="265"/>
      <c r="E6" s="265"/>
      <c r="F6" s="265" t="s">
        <v>117</v>
      </c>
      <c r="G6" s="265"/>
      <c r="H6" s="265"/>
      <c r="I6" s="265"/>
      <c r="J6" s="265"/>
      <c r="K6" s="278" t="s">
        <v>36</v>
      </c>
      <c r="L6" s="279"/>
      <c r="M6" s="281"/>
      <c r="N6" s="278" t="s">
        <v>144</v>
      </c>
      <c r="O6" s="279"/>
      <c r="P6" s="279"/>
      <c r="Q6" s="279"/>
      <c r="R6" s="279"/>
      <c r="S6" s="280"/>
      <c r="U6" s="76"/>
    </row>
    <row r="7" spans="1:22" ht="13.5" customHeight="1" thickBot="1">
      <c r="A7" s="231">
        <f>COUNTIF(F39:HP39,"P")</f>
        <v>5</v>
      </c>
      <c r="B7" s="232"/>
      <c r="C7" s="266">
        <f>COUNTIF(F39:HP39,"F")</f>
        <v>0</v>
      </c>
      <c r="D7" s="267"/>
      <c r="E7" s="232"/>
      <c r="F7" s="266">
        <f>SUM(N7,- A7,- C7)</f>
        <v>0</v>
      </c>
      <c r="G7" s="267"/>
      <c r="H7" s="267"/>
      <c r="I7" s="267"/>
      <c r="J7" s="268"/>
      <c r="K7" s="80">
        <f>COUNTIF(E38:HP38,"N")</f>
        <v>2</v>
      </c>
      <c r="L7" s="80">
        <f>COUNTIF(E38:HP38,"A")</f>
        <v>3</v>
      </c>
      <c r="M7" s="80">
        <f>COUNTIF(E38:HP38,"B")</f>
        <v>0</v>
      </c>
      <c r="N7" s="276">
        <f>COUNTA(E9:HS9)</f>
        <v>5</v>
      </c>
      <c r="O7" s="267"/>
      <c r="P7" s="267"/>
      <c r="Q7" s="267"/>
      <c r="R7" s="267"/>
      <c r="S7" s="277"/>
      <c r="T7" s="81"/>
    </row>
    <row r="8" spans="1:22" ht="11.25" thickBot="1"/>
    <row r="9" spans="1:22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/>
      <c r="L9" s="140"/>
      <c r="M9" s="140"/>
      <c r="N9" s="140"/>
      <c r="O9" s="140"/>
      <c r="P9" s="140"/>
      <c r="Q9" s="140"/>
      <c r="R9" s="140"/>
      <c r="S9" s="141"/>
      <c r="T9" s="83"/>
      <c r="U9" s="84"/>
      <c r="V9" s="85"/>
    </row>
    <row r="10" spans="1:22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2"/>
    </row>
    <row r="11" spans="1:22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4"/>
      <c r="U11" s="76"/>
    </row>
    <row r="12" spans="1:22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4"/>
    </row>
    <row r="13" spans="1:22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4"/>
    </row>
    <row r="14" spans="1:22" ht="13.5" customHeight="1">
      <c r="A14" s="114"/>
      <c r="B14" s="86" t="s">
        <v>38</v>
      </c>
      <c r="C14" s="87"/>
      <c r="D14" s="88"/>
      <c r="E14" s="19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4"/>
    </row>
    <row r="15" spans="1:22" ht="13.5" customHeight="1">
      <c r="A15" s="114"/>
      <c r="B15" s="210" t="s">
        <v>175</v>
      </c>
      <c r="C15" s="87"/>
      <c r="D15" s="88"/>
      <c r="E15" s="195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4"/>
    </row>
    <row r="16" spans="1:22" ht="13.5" customHeight="1">
      <c r="A16" s="114"/>
      <c r="B16" s="86"/>
      <c r="C16" s="209" t="s">
        <v>176</v>
      </c>
      <c r="D16" s="88" t="s">
        <v>153</v>
      </c>
      <c r="E16" s="195"/>
      <c r="F16" s="123" t="s">
        <v>56</v>
      </c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4"/>
    </row>
    <row r="17" spans="1:20" ht="13.5" customHeight="1">
      <c r="A17" s="114"/>
      <c r="B17" s="86"/>
      <c r="C17" s="209" t="s">
        <v>177</v>
      </c>
      <c r="D17" s="208" t="s">
        <v>178</v>
      </c>
      <c r="E17" s="195"/>
      <c r="F17" s="123"/>
      <c r="G17" s="123" t="s">
        <v>56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4"/>
    </row>
    <row r="18" spans="1:20" ht="13.5" customHeight="1">
      <c r="A18" s="114"/>
      <c r="B18" s="86"/>
      <c r="C18" s="209" t="s">
        <v>177</v>
      </c>
      <c r="D18" s="200" t="s">
        <v>179</v>
      </c>
      <c r="E18" s="195"/>
      <c r="F18" s="123"/>
      <c r="G18" s="123"/>
      <c r="H18" s="123" t="s">
        <v>56</v>
      </c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4"/>
    </row>
    <row r="19" spans="1:20" ht="13.5" customHeight="1">
      <c r="A19" s="114"/>
      <c r="B19" s="86"/>
      <c r="C19" s="209" t="s">
        <v>177</v>
      </c>
      <c r="D19" s="88" t="s">
        <v>180</v>
      </c>
      <c r="E19" s="195"/>
      <c r="F19" s="123"/>
      <c r="G19" s="123"/>
      <c r="H19" s="123"/>
      <c r="I19" s="123" t="s">
        <v>56</v>
      </c>
      <c r="J19" s="123"/>
      <c r="K19" s="123"/>
      <c r="L19" s="123"/>
      <c r="M19" s="123"/>
      <c r="N19" s="123"/>
      <c r="O19" s="123"/>
      <c r="P19" s="123"/>
      <c r="Q19" s="123"/>
      <c r="R19" s="123"/>
      <c r="S19" s="124"/>
    </row>
    <row r="20" spans="1:20" ht="13.5" customHeight="1">
      <c r="A20" s="114"/>
      <c r="B20" s="86"/>
      <c r="C20" s="209" t="s">
        <v>177</v>
      </c>
      <c r="D20" s="88" t="s">
        <v>185</v>
      </c>
      <c r="E20" s="195"/>
      <c r="F20" s="123"/>
      <c r="G20" s="123"/>
      <c r="H20" s="123"/>
      <c r="I20" s="123"/>
      <c r="J20" s="123" t="s">
        <v>56</v>
      </c>
      <c r="K20" s="123"/>
      <c r="L20" s="123"/>
      <c r="M20" s="123"/>
      <c r="N20" s="123"/>
      <c r="O20" s="123"/>
      <c r="P20" s="123"/>
      <c r="Q20" s="123"/>
      <c r="R20" s="123"/>
      <c r="S20" s="124"/>
      <c r="T20" s="125"/>
    </row>
    <row r="21" spans="1:20" ht="13.5" customHeight="1">
      <c r="A21" s="114"/>
      <c r="B21" s="86"/>
      <c r="C21" s="87"/>
      <c r="D21" s="88"/>
      <c r="E21" s="19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4"/>
    </row>
    <row r="22" spans="1:20" ht="13.5" customHeight="1">
      <c r="A22" s="114"/>
      <c r="B22" s="86"/>
      <c r="C22" s="87"/>
      <c r="D22" s="88"/>
      <c r="E22" s="195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4"/>
    </row>
    <row r="23" spans="1:20" ht="13.5" customHeight="1">
      <c r="A23" s="114"/>
      <c r="B23" s="86"/>
      <c r="C23" s="87"/>
      <c r="D23" s="88"/>
      <c r="E23" s="19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4"/>
    </row>
    <row r="24" spans="1:20" ht="13.5" customHeight="1">
      <c r="A24" s="114"/>
      <c r="B24" s="86"/>
      <c r="C24" s="87"/>
      <c r="D24" s="88"/>
      <c r="E24" s="19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4"/>
    </row>
    <row r="25" spans="1:20" ht="13.5" customHeight="1" thickBot="1">
      <c r="A25" s="114"/>
      <c r="B25" s="91"/>
      <c r="C25" s="92"/>
      <c r="D25" s="93"/>
      <c r="E25" s="9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7"/>
    </row>
    <row r="26" spans="1:20" ht="13.5" customHeight="1" thickTop="1">
      <c r="A26" s="115" t="s">
        <v>146</v>
      </c>
      <c r="B26" s="95" t="s">
        <v>40</v>
      </c>
      <c r="C26" s="96"/>
      <c r="D26" s="97"/>
      <c r="E26" s="98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2"/>
    </row>
    <row r="27" spans="1:20" ht="13.5" customHeight="1">
      <c r="A27" s="116"/>
      <c r="B27" s="211" t="s">
        <v>181</v>
      </c>
      <c r="C27" s="96"/>
      <c r="D27" s="97"/>
      <c r="E27" s="98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2"/>
    </row>
    <row r="28" spans="1:20" ht="13.5" customHeight="1">
      <c r="A28" s="116"/>
      <c r="B28" s="95"/>
      <c r="C28" s="209" t="s">
        <v>182</v>
      </c>
      <c r="D28" s="97">
        <v>200</v>
      </c>
      <c r="E28" s="98"/>
      <c r="F28" s="121"/>
      <c r="G28" s="121" t="s">
        <v>56</v>
      </c>
      <c r="H28" s="121" t="s">
        <v>56</v>
      </c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2"/>
    </row>
    <row r="29" spans="1:20" ht="13.5" customHeight="1">
      <c r="A29" s="116"/>
      <c r="B29" s="243"/>
      <c r="C29" s="244"/>
      <c r="D29" s="97">
        <v>401</v>
      </c>
      <c r="E29" s="98"/>
      <c r="F29" s="121" t="s">
        <v>56</v>
      </c>
      <c r="G29" s="121"/>
      <c r="H29" s="121"/>
      <c r="I29" s="121" t="s">
        <v>56</v>
      </c>
      <c r="J29" s="121" t="s">
        <v>56</v>
      </c>
      <c r="K29" s="121"/>
      <c r="L29" s="121"/>
      <c r="M29" s="121"/>
      <c r="N29" s="121"/>
      <c r="O29" s="121"/>
      <c r="P29" s="121"/>
      <c r="Q29" s="121"/>
      <c r="R29" s="121"/>
      <c r="S29" s="122"/>
    </row>
    <row r="30" spans="1:20" ht="13.5" customHeight="1">
      <c r="A30" s="116"/>
      <c r="B30" s="95"/>
      <c r="C30" s="96"/>
      <c r="D30" s="97"/>
      <c r="E30" s="98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2"/>
    </row>
    <row r="31" spans="1:20" ht="13.5" customHeight="1">
      <c r="A31" s="116"/>
      <c r="B31" s="95"/>
      <c r="C31" s="209" t="s">
        <v>184</v>
      </c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2"/>
    </row>
    <row r="32" spans="1:20" ht="41.25" customHeight="1">
      <c r="A32" s="116"/>
      <c r="B32" s="273" t="s">
        <v>154</v>
      </c>
      <c r="C32" s="274"/>
      <c r="D32" s="275"/>
      <c r="E32" s="102"/>
      <c r="F32" s="123"/>
      <c r="G32" s="123" t="s">
        <v>56</v>
      </c>
      <c r="H32" s="123" t="s">
        <v>56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4"/>
    </row>
    <row r="33" spans="1:19" ht="13.5" customHeight="1">
      <c r="A33" s="116"/>
      <c r="B33" s="101" t="s">
        <v>41</v>
      </c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4"/>
    </row>
    <row r="34" spans="1:19" ht="13.5" customHeight="1">
      <c r="A34" s="116"/>
      <c r="B34" s="101"/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4"/>
    </row>
    <row r="35" spans="1:19" ht="13.5" customHeight="1">
      <c r="A35" s="116"/>
      <c r="B35" s="101" t="s">
        <v>42</v>
      </c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4"/>
    </row>
    <row r="36" spans="1:19" ht="13.5" customHeight="1">
      <c r="A36" s="116"/>
      <c r="B36" s="101"/>
      <c r="C36" s="128"/>
      <c r="D36" s="100" t="s">
        <v>183</v>
      </c>
      <c r="E36" s="102"/>
      <c r="F36" s="123" t="s">
        <v>56</v>
      </c>
      <c r="G36" s="123"/>
      <c r="H36" s="123"/>
      <c r="I36" s="123" t="s">
        <v>56</v>
      </c>
      <c r="J36" s="123" t="s">
        <v>56</v>
      </c>
      <c r="K36" s="123"/>
      <c r="L36" s="123"/>
      <c r="M36" s="123"/>
      <c r="N36" s="123"/>
      <c r="O36" s="123"/>
      <c r="P36" s="123"/>
      <c r="Q36" s="123"/>
      <c r="R36" s="123"/>
      <c r="S36" s="124"/>
    </row>
    <row r="37" spans="1:19" ht="13.5" customHeight="1" thickBot="1">
      <c r="A37" s="116"/>
      <c r="B37" s="103"/>
      <c r="C37" s="104"/>
      <c r="D37" s="105"/>
      <c r="E37" s="106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30"/>
    </row>
    <row r="38" spans="1:19" ht="13.5" customHeight="1" thickTop="1">
      <c r="A38" s="115" t="s">
        <v>147</v>
      </c>
      <c r="B38" s="269" t="s">
        <v>21</v>
      </c>
      <c r="C38" s="269"/>
      <c r="D38" s="269"/>
      <c r="E38" s="194"/>
      <c r="F38" s="131" t="s">
        <v>24</v>
      </c>
      <c r="G38" s="131" t="s">
        <v>22</v>
      </c>
      <c r="H38" s="131" t="s">
        <v>22</v>
      </c>
      <c r="I38" s="131" t="s">
        <v>24</v>
      </c>
      <c r="J38" s="131" t="s">
        <v>24</v>
      </c>
      <c r="K38" s="131"/>
      <c r="L38" s="131"/>
      <c r="M38" s="131"/>
      <c r="N38" s="131"/>
      <c r="O38" s="131"/>
      <c r="P38" s="131"/>
      <c r="Q38" s="131"/>
      <c r="R38" s="131"/>
      <c r="S38" s="132"/>
    </row>
    <row r="39" spans="1:19" ht="13.5" customHeight="1">
      <c r="A39" s="116"/>
      <c r="B39" s="270" t="s">
        <v>25</v>
      </c>
      <c r="C39" s="270"/>
      <c r="D39" s="270"/>
      <c r="E39" s="107"/>
      <c r="F39" s="133" t="s">
        <v>26</v>
      </c>
      <c r="G39" s="133" t="s">
        <v>26</v>
      </c>
      <c r="H39" s="133" t="s">
        <v>26</v>
      </c>
      <c r="I39" s="133" t="s">
        <v>26</v>
      </c>
      <c r="J39" s="133" t="s">
        <v>26</v>
      </c>
      <c r="K39" s="133"/>
      <c r="L39" s="133"/>
      <c r="M39" s="133"/>
      <c r="N39" s="133"/>
      <c r="O39" s="133"/>
      <c r="P39" s="133"/>
      <c r="Q39" s="133"/>
      <c r="R39" s="133"/>
      <c r="S39" s="134"/>
    </row>
    <row r="40" spans="1:19" ht="13.5" customHeight="1">
      <c r="A40" s="116"/>
      <c r="B40" s="271" t="s">
        <v>28</v>
      </c>
      <c r="C40" s="271"/>
      <c r="D40" s="271"/>
      <c r="E40" s="102"/>
      <c r="F40" s="108">
        <v>39139</v>
      </c>
      <c r="G40" s="108">
        <v>39139</v>
      </c>
      <c r="H40" s="108">
        <v>39139</v>
      </c>
      <c r="I40" s="108">
        <v>39139</v>
      </c>
      <c r="J40" s="108">
        <v>39139</v>
      </c>
      <c r="K40" s="108"/>
      <c r="L40" s="108"/>
      <c r="M40" s="108"/>
      <c r="N40" s="108"/>
      <c r="O40" s="108"/>
      <c r="P40" s="108"/>
      <c r="Q40" s="108"/>
      <c r="R40" s="108"/>
      <c r="S40" s="109"/>
    </row>
    <row r="41" spans="1:19" ht="11.25" thickBot="1">
      <c r="A41" s="117"/>
      <c r="B41" s="272" t="s">
        <v>29</v>
      </c>
      <c r="C41" s="272"/>
      <c r="D41" s="272"/>
      <c r="E41" s="110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2"/>
    </row>
    <row r="42" spans="1:19" ht="11.25" thickTop="1">
      <c r="A42" s="135"/>
    </row>
  </sheetData>
  <mergeCells count="29">
    <mergeCell ref="N7:S7"/>
    <mergeCell ref="N6:S6"/>
    <mergeCell ref="K6:M6"/>
    <mergeCell ref="K3:M3"/>
    <mergeCell ref="K2:S2"/>
    <mergeCell ref="B38:D38"/>
    <mergeCell ref="B39:D39"/>
    <mergeCell ref="B40:D40"/>
    <mergeCell ref="B41:D41"/>
    <mergeCell ref="B32:D32"/>
    <mergeCell ref="K4:S4"/>
    <mergeCell ref="A5:B5"/>
    <mergeCell ref="C5:S5"/>
    <mergeCell ref="A6:B6"/>
    <mergeCell ref="C6:E6"/>
    <mergeCell ref="F6:J6"/>
    <mergeCell ref="B29:C29"/>
    <mergeCell ref="A2:B2"/>
    <mergeCell ref="C2:E2"/>
    <mergeCell ref="F2:J2"/>
    <mergeCell ref="A3:B3"/>
    <mergeCell ref="C3:E3"/>
    <mergeCell ref="F3:J3"/>
    <mergeCell ref="A4:B4"/>
    <mergeCell ref="C4:D4"/>
    <mergeCell ref="F4:J4"/>
    <mergeCell ref="A7:B7"/>
    <mergeCell ref="C7:E7"/>
    <mergeCell ref="F7:J7"/>
  </mergeCells>
  <dataValidations count="3">
    <dataValidation type="list" allowBlank="1" showInputMessage="1" showErrorMessage="1" sqref="F38:S38">
      <formula1>"N,A,B, "</formula1>
    </dataValidation>
    <dataValidation type="list" allowBlank="1" showInputMessage="1" showErrorMessage="1" sqref="F39:S39">
      <formula1>"P,F, "</formula1>
    </dataValidation>
    <dataValidation type="list" allowBlank="1" showInputMessage="1" showErrorMessage="1" sqref="F10:S37">
      <formula1>"O, 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5"/>
  <sheetViews>
    <sheetView topLeftCell="A16" zoomScale="130" zoomScaleNormal="130" workbookViewId="0">
      <selection activeCell="C18" sqref="C18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2.5" style="74" customWidth="1"/>
    <col min="4" max="4" width="15.62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45" t="s">
        <v>135</v>
      </c>
      <c r="B2" s="246"/>
      <c r="C2" s="247" t="str">
        <f>TestCaseList!E12</f>
        <v>SP002</v>
      </c>
      <c r="D2" s="290"/>
      <c r="E2" s="291"/>
      <c r="F2" s="250" t="s">
        <v>106</v>
      </c>
      <c r="G2" s="250"/>
      <c r="H2" s="250"/>
      <c r="I2" s="250"/>
      <c r="J2" s="250"/>
      <c r="K2" s="250"/>
      <c r="L2" s="287" t="str">
        <f>TestCaseList!D12</f>
        <v>getTaskBeIssuePending(req, res, next)</v>
      </c>
      <c r="M2" s="288"/>
      <c r="N2" s="288"/>
      <c r="O2" s="288"/>
      <c r="P2" s="288"/>
      <c r="Q2" s="288"/>
      <c r="R2" s="288"/>
      <c r="S2" s="288"/>
      <c r="T2" s="289"/>
      <c r="V2" s="76"/>
    </row>
    <row r="3" spans="1:23" ht="13.5" customHeight="1">
      <c r="A3" s="251" t="s">
        <v>136</v>
      </c>
      <c r="B3" s="252"/>
      <c r="C3" s="253" t="s">
        <v>149</v>
      </c>
      <c r="D3" s="254"/>
      <c r="E3" s="255"/>
      <c r="F3" s="256" t="s">
        <v>140</v>
      </c>
      <c r="G3" s="256"/>
      <c r="H3" s="256"/>
      <c r="I3" s="256"/>
      <c r="J3" s="256"/>
      <c r="K3" s="256"/>
      <c r="L3" s="282"/>
      <c r="M3" s="283"/>
      <c r="N3" s="283"/>
      <c r="O3" s="77"/>
      <c r="P3" s="77"/>
      <c r="Q3" s="77"/>
      <c r="R3" s="77"/>
      <c r="S3" s="77"/>
      <c r="T3" s="78"/>
    </row>
    <row r="4" spans="1:23" ht="13.5" customHeight="1">
      <c r="A4" s="251" t="s">
        <v>137</v>
      </c>
      <c r="B4" s="252"/>
      <c r="C4" s="257">
        <v>42</v>
      </c>
      <c r="D4" s="258"/>
      <c r="E4" s="79"/>
      <c r="F4" s="256" t="s">
        <v>141</v>
      </c>
      <c r="G4" s="256"/>
      <c r="H4" s="256"/>
      <c r="I4" s="256"/>
      <c r="J4" s="256"/>
      <c r="K4" s="256"/>
      <c r="L4" s="259">
        <f xml:space="preserve"> IF(TestCaseList!E6&lt;&gt;"N/A",SUM(C4*TestCaseList!E6/1000,- O7),"N/A")</f>
        <v>-0.79999999999999982</v>
      </c>
      <c r="M4" s="260"/>
      <c r="N4" s="260"/>
      <c r="O4" s="260"/>
      <c r="P4" s="260"/>
      <c r="Q4" s="260"/>
      <c r="R4" s="260"/>
      <c r="S4" s="260"/>
      <c r="T4" s="261"/>
      <c r="V4" s="76"/>
    </row>
    <row r="5" spans="1:23" ht="13.5" customHeight="1">
      <c r="A5" s="251" t="s">
        <v>138</v>
      </c>
      <c r="B5" s="252"/>
      <c r="C5" s="262" t="s">
        <v>169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142</v>
      </c>
      <c r="B6" s="264"/>
      <c r="C6" s="265" t="s">
        <v>143</v>
      </c>
      <c r="D6" s="265"/>
      <c r="E6" s="265"/>
      <c r="F6" s="265" t="s">
        <v>117</v>
      </c>
      <c r="G6" s="265"/>
      <c r="H6" s="265"/>
      <c r="I6" s="265"/>
      <c r="J6" s="265"/>
      <c r="K6" s="265"/>
      <c r="L6" s="278" t="s">
        <v>36</v>
      </c>
      <c r="M6" s="279"/>
      <c r="N6" s="281"/>
      <c r="O6" s="278" t="s">
        <v>144</v>
      </c>
      <c r="P6" s="279"/>
      <c r="Q6" s="279"/>
      <c r="R6" s="279"/>
      <c r="S6" s="279"/>
      <c r="T6" s="280"/>
      <c r="V6" s="76"/>
    </row>
    <row r="7" spans="1:23" ht="13.5" customHeight="1" thickBot="1">
      <c r="A7" s="231">
        <f>COUNTIF(F32:HQ32,"P")</f>
        <v>5</v>
      </c>
      <c r="B7" s="232"/>
      <c r="C7" s="266">
        <f>COUNTIF(F32:HQ32,"F")</f>
        <v>0</v>
      </c>
      <c r="D7" s="267"/>
      <c r="E7" s="232"/>
      <c r="F7" s="266">
        <f>SUM(O7,- A7,- C7)</f>
        <v>0</v>
      </c>
      <c r="G7" s="267"/>
      <c r="H7" s="267"/>
      <c r="I7" s="267"/>
      <c r="J7" s="267"/>
      <c r="K7" s="268"/>
      <c r="L7" s="80">
        <f>COUNTIF(E31:HQ31,"N")</f>
        <v>2</v>
      </c>
      <c r="M7" s="80">
        <f>COUNTIF(E31:HQ31,"A")</f>
        <v>3</v>
      </c>
      <c r="N7" s="80">
        <f>COUNTIF(E31:HQ31,"B")</f>
        <v>0</v>
      </c>
      <c r="O7" s="276">
        <f>COUNTA(E9:HT9)</f>
        <v>5</v>
      </c>
      <c r="P7" s="267"/>
      <c r="Q7" s="267"/>
      <c r="R7" s="267"/>
      <c r="S7" s="267"/>
      <c r="T7" s="277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/>
      <c r="L9" s="140"/>
      <c r="M9" s="140"/>
      <c r="N9" s="140"/>
      <c r="O9" s="140"/>
      <c r="P9" s="140"/>
      <c r="Q9" s="140"/>
      <c r="R9" s="140"/>
      <c r="S9" s="140"/>
      <c r="T9" s="141"/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9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210" t="s">
        <v>175</v>
      </c>
      <c r="C15" s="87"/>
      <c r="D15" s="88"/>
      <c r="E15" s="195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209" t="s">
        <v>176</v>
      </c>
      <c r="D16" s="88" t="s">
        <v>153</v>
      </c>
      <c r="E16" s="195"/>
      <c r="F16" s="123" t="s">
        <v>56</v>
      </c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209" t="s">
        <v>177</v>
      </c>
      <c r="D17" s="208" t="s">
        <v>178</v>
      </c>
      <c r="E17" s="195"/>
      <c r="F17" s="123"/>
      <c r="G17" s="123" t="s">
        <v>56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/>
      <c r="C18" s="209" t="s">
        <v>177</v>
      </c>
      <c r="D18" s="200" t="s">
        <v>179</v>
      </c>
      <c r="E18" s="195"/>
      <c r="F18" s="123"/>
      <c r="G18" s="123"/>
      <c r="H18" s="123" t="s">
        <v>56</v>
      </c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</row>
    <row r="19" spans="1:21" ht="13.5" customHeight="1">
      <c r="A19" s="114"/>
      <c r="B19" s="86"/>
      <c r="C19" s="209" t="s">
        <v>177</v>
      </c>
      <c r="D19" s="88" t="s">
        <v>180</v>
      </c>
      <c r="E19" s="195"/>
      <c r="F19" s="123"/>
      <c r="G19" s="123"/>
      <c r="H19" s="123"/>
      <c r="I19" s="123" t="s">
        <v>56</v>
      </c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209" t="s">
        <v>177</v>
      </c>
      <c r="D20" s="88" t="s">
        <v>185</v>
      </c>
      <c r="E20" s="195"/>
      <c r="F20" s="123"/>
      <c r="G20" s="123"/>
      <c r="H20" s="123"/>
      <c r="I20" s="123"/>
      <c r="J20" s="123" t="s">
        <v>56</v>
      </c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 thickBot="1">
      <c r="A21" s="114"/>
      <c r="B21" s="91"/>
      <c r="C21" s="92"/>
      <c r="D21" s="93"/>
      <c r="E21" s="94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7"/>
    </row>
    <row r="22" spans="1:21" ht="13.5" customHeight="1" thickTop="1">
      <c r="A22" s="115" t="s">
        <v>146</v>
      </c>
      <c r="B22" s="95" t="s">
        <v>40</v>
      </c>
      <c r="C22" s="96"/>
      <c r="D22" s="97"/>
      <c r="E22" s="98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2"/>
    </row>
    <row r="23" spans="1:21" ht="13.5" customHeight="1">
      <c r="A23" s="116"/>
      <c r="B23" s="211" t="s">
        <v>181</v>
      </c>
      <c r="C23" s="96"/>
      <c r="D23" s="100"/>
      <c r="E23" s="19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6"/>
      <c r="B24" s="95"/>
      <c r="C24" s="209" t="s">
        <v>182</v>
      </c>
      <c r="D24" s="100"/>
      <c r="E24" s="102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6"/>
      <c r="B25" s="243"/>
      <c r="C25" s="244"/>
      <c r="D25" s="100">
        <v>200</v>
      </c>
      <c r="E25" s="102"/>
      <c r="F25" s="123"/>
      <c r="G25" s="123" t="s">
        <v>56</v>
      </c>
      <c r="H25" s="123" t="s">
        <v>56</v>
      </c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6"/>
      <c r="B26" s="95"/>
      <c r="C26" s="96"/>
      <c r="D26" s="100">
        <v>401</v>
      </c>
      <c r="E26" s="102"/>
      <c r="F26" s="123" t="s">
        <v>56</v>
      </c>
      <c r="G26" s="123"/>
      <c r="H26" s="123"/>
      <c r="I26" s="123" t="s">
        <v>56</v>
      </c>
      <c r="J26" s="123" t="s">
        <v>56</v>
      </c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6"/>
      <c r="B27" s="95"/>
      <c r="C27" s="209" t="s">
        <v>184</v>
      </c>
      <c r="D27" s="100"/>
      <c r="E27" s="102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51" customHeight="1">
      <c r="A28" s="116"/>
      <c r="B28" s="273" t="s">
        <v>154</v>
      </c>
      <c r="C28" s="274"/>
      <c r="D28" s="275"/>
      <c r="E28" s="206"/>
      <c r="F28" s="123"/>
      <c r="G28" s="123" t="s">
        <v>56</v>
      </c>
      <c r="H28" s="123" t="s">
        <v>56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6.5" customHeight="1">
      <c r="A29" s="116"/>
      <c r="B29" s="212"/>
      <c r="C29" s="213"/>
      <c r="D29" s="214"/>
      <c r="E29" s="212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30"/>
    </row>
    <row r="30" spans="1:21" ht="13.5" customHeight="1" thickBot="1">
      <c r="A30" s="116"/>
      <c r="B30" s="103"/>
      <c r="C30" s="104"/>
      <c r="D30" s="105"/>
      <c r="E30" s="106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30"/>
    </row>
    <row r="31" spans="1:21" ht="13.5" customHeight="1" thickTop="1">
      <c r="A31" s="115" t="s">
        <v>147</v>
      </c>
      <c r="B31" s="269" t="s">
        <v>21</v>
      </c>
      <c r="C31" s="269"/>
      <c r="D31" s="269"/>
      <c r="E31" s="194"/>
      <c r="F31" s="131" t="s">
        <v>24</v>
      </c>
      <c r="G31" s="131" t="s">
        <v>22</v>
      </c>
      <c r="H31" s="131" t="s">
        <v>22</v>
      </c>
      <c r="I31" s="131" t="s">
        <v>24</v>
      </c>
      <c r="J31" s="131" t="s">
        <v>24</v>
      </c>
      <c r="K31" s="131"/>
      <c r="L31" s="131"/>
      <c r="M31" s="131"/>
      <c r="N31" s="131"/>
      <c r="O31" s="131"/>
      <c r="P31" s="131"/>
      <c r="Q31" s="131"/>
      <c r="R31" s="131"/>
      <c r="S31" s="131"/>
      <c r="T31" s="132"/>
    </row>
    <row r="32" spans="1:21" ht="13.5" customHeight="1">
      <c r="A32" s="116"/>
      <c r="B32" s="270" t="s">
        <v>25</v>
      </c>
      <c r="C32" s="270"/>
      <c r="D32" s="270"/>
      <c r="E32" s="107"/>
      <c r="F32" s="133" t="s">
        <v>26</v>
      </c>
      <c r="G32" s="133" t="s">
        <v>26</v>
      </c>
      <c r="H32" s="133" t="s">
        <v>26</v>
      </c>
      <c r="I32" s="133" t="s">
        <v>26</v>
      </c>
      <c r="J32" s="133" t="s">
        <v>26</v>
      </c>
      <c r="K32" s="133"/>
      <c r="L32" s="133"/>
      <c r="M32" s="133"/>
      <c r="N32" s="133"/>
      <c r="O32" s="133"/>
      <c r="P32" s="133"/>
      <c r="Q32" s="133"/>
      <c r="R32" s="133"/>
      <c r="S32" s="133"/>
      <c r="T32" s="134"/>
    </row>
    <row r="33" spans="1:20" ht="13.5" customHeight="1">
      <c r="A33" s="116"/>
      <c r="B33" s="271" t="s">
        <v>28</v>
      </c>
      <c r="C33" s="271"/>
      <c r="D33" s="271"/>
      <c r="E33" s="102"/>
      <c r="F33" s="108">
        <v>39139</v>
      </c>
      <c r="G33" s="108">
        <v>39139</v>
      </c>
      <c r="H33" s="108">
        <v>39140</v>
      </c>
      <c r="I33" s="108">
        <v>39141</v>
      </c>
      <c r="J33" s="108">
        <v>39142</v>
      </c>
      <c r="K33" s="108"/>
      <c r="L33" s="108"/>
      <c r="M33" s="108"/>
      <c r="N33" s="108"/>
      <c r="O33" s="108"/>
      <c r="P33" s="108"/>
      <c r="Q33" s="108"/>
      <c r="R33" s="108"/>
      <c r="S33" s="108"/>
      <c r="T33" s="109"/>
    </row>
    <row r="34" spans="1:20" ht="11.25" thickBot="1">
      <c r="A34" s="117"/>
      <c r="B34" s="272" t="s">
        <v>29</v>
      </c>
      <c r="C34" s="272"/>
      <c r="D34" s="272"/>
      <c r="E34" s="110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2"/>
    </row>
    <row r="35" spans="1:20" ht="11.25" thickTop="1">
      <c r="A35" s="135"/>
    </row>
  </sheetData>
  <mergeCells count="29">
    <mergeCell ref="B31:D31"/>
    <mergeCell ref="B32:D32"/>
    <mergeCell ref="B33:D33"/>
    <mergeCell ref="B34:D3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L3:N3"/>
    <mergeCell ref="L2:T2"/>
    <mergeCell ref="B25:C25"/>
    <mergeCell ref="B28:D28"/>
    <mergeCell ref="A2:B2"/>
    <mergeCell ref="C2:E2"/>
    <mergeCell ref="F2:K2"/>
    <mergeCell ref="A3:B3"/>
    <mergeCell ref="C3:E3"/>
    <mergeCell ref="F3:K3"/>
    <mergeCell ref="A7:B7"/>
    <mergeCell ref="C7:E7"/>
    <mergeCell ref="F7:K7"/>
    <mergeCell ref="O7:T7"/>
    <mergeCell ref="A4:B4"/>
    <mergeCell ref="C4:D4"/>
  </mergeCells>
  <dataValidations disablePrompts="1" count="3">
    <dataValidation type="list" allowBlank="1" showInputMessage="1" showErrorMessage="1" sqref="F31:T31">
      <formula1>"N,A,B, "</formula1>
    </dataValidation>
    <dataValidation type="list" allowBlank="1" showInputMessage="1" showErrorMessage="1" sqref="F32:T32">
      <formula1>"P,F, "</formula1>
    </dataValidation>
    <dataValidation type="list" allowBlank="1" showInputMessage="1" showErrorMessage="1" sqref="F10:T30">
      <formula1>"O, 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0" zoomScale="130" zoomScaleNormal="130" workbookViewId="0">
      <selection activeCell="D18" sqref="D18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3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45" t="s">
        <v>135</v>
      </c>
      <c r="B2" s="246"/>
      <c r="C2" s="294" t="str">
        <f>TestCaseList!E13</f>
        <v>SP003</v>
      </c>
      <c r="D2" s="290"/>
      <c r="E2" s="291"/>
      <c r="F2" s="250" t="s">
        <v>106</v>
      </c>
      <c r="G2" s="250"/>
      <c r="H2" s="250"/>
      <c r="I2" s="250"/>
      <c r="J2" s="250"/>
      <c r="K2" s="250"/>
      <c r="L2" s="295" t="str">
        <f>TestCaseList!D13</f>
        <v>changeIsPending(req, res, next)</v>
      </c>
      <c r="M2" s="285"/>
      <c r="N2" s="285"/>
      <c r="O2" s="285"/>
      <c r="P2" s="285"/>
      <c r="Q2" s="285"/>
      <c r="R2" s="285"/>
      <c r="S2" s="285"/>
      <c r="T2" s="286"/>
      <c r="V2" s="76"/>
    </row>
    <row r="3" spans="1:23" ht="13.5" customHeight="1">
      <c r="A3" s="251" t="s">
        <v>136</v>
      </c>
      <c r="B3" s="252"/>
      <c r="C3" s="253" t="s">
        <v>149</v>
      </c>
      <c r="D3" s="254"/>
      <c r="E3" s="255"/>
      <c r="F3" s="256" t="s">
        <v>140</v>
      </c>
      <c r="G3" s="256"/>
      <c r="H3" s="256"/>
      <c r="I3" s="256"/>
      <c r="J3" s="256"/>
      <c r="K3" s="256"/>
      <c r="L3" s="254"/>
      <c r="M3" s="254"/>
      <c r="N3" s="254"/>
      <c r="O3" s="77"/>
      <c r="P3" s="77"/>
      <c r="Q3" s="77"/>
      <c r="R3" s="77"/>
      <c r="S3" s="77"/>
      <c r="T3" s="78"/>
    </row>
    <row r="4" spans="1:23" ht="13.5" customHeight="1">
      <c r="A4" s="251" t="s">
        <v>137</v>
      </c>
      <c r="B4" s="252"/>
      <c r="C4" s="257">
        <v>119</v>
      </c>
      <c r="D4" s="258"/>
      <c r="E4" s="79"/>
      <c r="F4" s="256" t="s">
        <v>141</v>
      </c>
      <c r="G4" s="256"/>
      <c r="H4" s="256"/>
      <c r="I4" s="256"/>
      <c r="J4" s="256"/>
      <c r="K4" s="256"/>
      <c r="L4" s="296">
        <f xml:space="preserve"> IF(TestCaseList!E6&lt;&gt;"N/A",SUM(C4*TestCaseList!E6/1000,- O7),"N/A")</f>
        <v>-9.9999999999999645E-2</v>
      </c>
      <c r="M4" s="260"/>
      <c r="N4" s="260"/>
      <c r="O4" s="260"/>
      <c r="P4" s="260"/>
      <c r="Q4" s="260"/>
      <c r="R4" s="260"/>
      <c r="S4" s="260"/>
      <c r="T4" s="261"/>
      <c r="V4" s="76"/>
    </row>
    <row r="5" spans="1:23" ht="13.5" customHeight="1">
      <c r="A5" s="251" t="s">
        <v>138</v>
      </c>
      <c r="B5" s="252"/>
      <c r="C5" s="262" t="s">
        <v>170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142</v>
      </c>
      <c r="B6" s="264"/>
      <c r="C6" s="265" t="s">
        <v>143</v>
      </c>
      <c r="D6" s="265"/>
      <c r="E6" s="265"/>
      <c r="F6" s="265" t="s">
        <v>117</v>
      </c>
      <c r="G6" s="265"/>
      <c r="H6" s="265"/>
      <c r="I6" s="265"/>
      <c r="J6" s="265"/>
      <c r="K6" s="265"/>
      <c r="L6" s="279" t="s">
        <v>36</v>
      </c>
      <c r="M6" s="279"/>
      <c r="N6" s="279"/>
      <c r="O6" s="297" t="s">
        <v>144</v>
      </c>
      <c r="P6" s="297"/>
      <c r="Q6" s="297"/>
      <c r="R6" s="297"/>
      <c r="S6" s="297"/>
      <c r="T6" s="297"/>
      <c r="V6" s="76"/>
    </row>
    <row r="7" spans="1:23" ht="13.5" customHeight="1" thickBot="1">
      <c r="A7" s="231">
        <f>COUNTIF(F40:J40, "P")</f>
        <v>5</v>
      </c>
      <c r="B7" s="232"/>
      <c r="C7" s="266">
        <f>COUNTIF(F40:HQ40,"F")</f>
        <v>0</v>
      </c>
      <c r="D7" s="267"/>
      <c r="E7" s="232"/>
      <c r="F7" s="266">
        <f>SUM(O7,- A7,- C7)</f>
        <v>7</v>
      </c>
      <c r="G7" s="267"/>
      <c r="H7" s="267"/>
      <c r="I7" s="267"/>
      <c r="J7" s="267"/>
      <c r="K7" s="268"/>
      <c r="L7" s="80">
        <f>COUNTIF(E39:HQ39,"N")</f>
        <v>5</v>
      </c>
      <c r="M7" s="80">
        <f>COUNTIF(E39:HQ39,"A")</f>
        <v>0</v>
      </c>
      <c r="N7" s="80">
        <f>COUNTIF(E39:HQ39,"B")</f>
        <v>0</v>
      </c>
      <c r="O7" s="276">
        <f>COUNTA(E9:HT9)</f>
        <v>12</v>
      </c>
      <c r="P7" s="267"/>
      <c r="Q7" s="267"/>
      <c r="R7" s="267"/>
      <c r="S7" s="267"/>
      <c r="T7" s="277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/>
      <c r="S9" s="140"/>
      <c r="T9" s="141"/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90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 t="s">
        <v>38</v>
      </c>
      <c r="C13" s="87"/>
      <c r="D13" s="88"/>
      <c r="E13" s="195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210" t="s">
        <v>175</v>
      </c>
      <c r="C14" s="87"/>
      <c r="D14" s="88"/>
      <c r="E14" s="19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215" t="s">
        <v>176</v>
      </c>
      <c r="D15" s="88" t="s">
        <v>153</v>
      </c>
      <c r="E15" s="195"/>
      <c r="F15" s="123" t="s">
        <v>56</v>
      </c>
      <c r="G15" s="123"/>
      <c r="H15" s="123"/>
      <c r="I15" s="123"/>
      <c r="J15" s="123" t="s">
        <v>56</v>
      </c>
      <c r="K15" s="123"/>
      <c r="L15" s="123"/>
      <c r="M15" s="123"/>
      <c r="N15" s="123" t="s">
        <v>56</v>
      </c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215" t="s">
        <v>177</v>
      </c>
      <c r="D16" s="88" t="s">
        <v>178</v>
      </c>
      <c r="E16" s="207"/>
      <c r="F16" s="123"/>
      <c r="G16" s="123" t="s">
        <v>56</v>
      </c>
      <c r="H16" s="123"/>
      <c r="I16" s="123"/>
      <c r="J16" s="123"/>
      <c r="K16" s="123" t="s">
        <v>56</v>
      </c>
      <c r="L16" s="123"/>
      <c r="M16" s="123"/>
      <c r="N16" s="123"/>
      <c r="O16" s="123" t="s">
        <v>56</v>
      </c>
      <c r="P16" s="123"/>
      <c r="Q16" s="123"/>
      <c r="R16" s="123"/>
      <c r="S16" s="123"/>
      <c r="T16" s="124"/>
    </row>
    <row r="17" spans="1:21" ht="13.5" customHeight="1">
      <c r="A17" s="114"/>
      <c r="B17" s="86"/>
      <c r="C17" s="215" t="s">
        <v>177</v>
      </c>
      <c r="D17" s="88" t="s">
        <v>180</v>
      </c>
      <c r="E17" s="207"/>
      <c r="F17" s="123"/>
      <c r="G17" s="123"/>
      <c r="H17" s="123" t="s">
        <v>56</v>
      </c>
      <c r="I17" s="123"/>
      <c r="J17" s="123"/>
      <c r="K17" s="123"/>
      <c r="L17" s="123" t="s">
        <v>56</v>
      </c>
      <c r="M17" s="123"/>
      <c r="N17" s="123"/>
      <c r="O17" s="123"/>
      <c r="P17" s="123" t="s">
        <v>56</v>
      </c>
      <c r="Q17" s="123"/>
      <c r="R17" s="123"/>
      <c r="S17" s="123"/>
      <c r="T17" s="124"/>
    </row>
    <row r="18" spans="1:21" ht="13.5" customHeight="1">
      <c r="A18" s="114"/>
      <c r="C18" s="215" t="s">
        <v>177</v>
      </c>
      <c r="D18" s="88" t="s">
        <v>185</v>
      </c>
      <c r="E18" s="207"/>
      <c r="F18" s="123"/>
      <c r="G18" s="123"/>
      <c r="H18" s="123"/>
      <c r="I18" s="123" t="s">
        <v>56</v>
      </c>
      <c r="J18" s="123"/>
      <c r="K18" s="123"/>
      <c r="L18" s="123"/>
      <c r="M18" s="123" t="s">
        <v>56</v>
      </c>
      <c r="N18" s="123"/>
      <c r="O18" s="123"/>
      <c r="P18" s="123"/>
      <c r="Q18" s="123" t="s">
        <v>56</v>
      </c>
      <c r="R18" s="123"/>
      <c r="S18" s="123"/>
      <c r="T18" s="124"/>
    </row>
    <row r="19" spans="1:21" ht="13.5" customHeight="1">
      <c r="A19" s="114"/>
      <c r="B19" s="292"/>
      <c r="C19" s="293"/>
      <c r="D19" s="88"/>
      <c r="E19" s="207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D20" s="88"/>
      <c r="E20" s="195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  <c r="U20" s="125"/>
    </row>
    <row r="21" spans="1:21" ht="13.5" customHeight="1">
      <c r="A21" s="114"/>
      <c r="B21" s="86" t="s">
        <v>39</v>
      </c>
      <c r="C21" s="87"/>
      <c r="D21" s="88"/>
      <c r="E21" s="19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  <c r="U21" s="125"/>
    </row>
    <row r="22" spans="1:21" ht="13.5" customHeight="1">
      <c r="A22" s="114"/>
      <c r="B22" s="86"/>
      <c r="C22" s="215" t="s">
        <v>188</v>
      </c>
      <c r="D22" s="298" t="s">
        <v>153</v>
      </c>
      <c r="E22" s="298"/>
      <c r="F22" s="123" t="s">
        <v>56</v>
      </c>
      <c r="G22" s="123" t="s">
        <v>56</v>
      </c>
      <c r="H22" s="123" t="s">
        <v>56</v>
      </c>
      <c r="I22" s="123" t="s">
        <v>56</v>
      </c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215" t="s">
        <v>188</v>
      </c>
      <c r="D23" s="88">
        <v>10</v>
      </c>
      <c r="E23" s="195"/>
      <c r="F23" s="123"/>
      <c r="G23" s="123"/>
      <c r="H23" s="123"/>
      <c r="I23" s="123"/>
      <c r="J23" s="123" t="s">
        <v>56</v>
      </c>
      <c r="K23" s="123" t="s">
        <v>56</v>
      </c>
      <c r="L23" s="123" t="s">
        <v>56</v>
      </c>
      <c r="M23" s="123" t="s">
        <v>56</v>
      </c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215" t="s">
        <v>188</v>
      </c>
      <c r="D24" s="88" t="s">
        <v>189</v>
      </c>
      <c r="E24" s="195"/>
      <c r="F24" s="123"/>
      <c r="G24" s="123"/>
      <c r="H24" s="123"/>
      <c r="I24" s="123"/>
      <c r="J24" s="123"/>
      <c r="K24" s="123"/>
      <c r="L24" s="123"/>
      <c r="M24" s="123"/>
      <c r="N24" s="123" t="s">
        <v>56</v>
      </c>
      <c r="O24" s="123" t="s">
        <v>56</v>
      </c>
      <c r="P24" s="123" t="s">
        <v>56</v>
      </c>
      <c r="Q24" s="123" t="s">
        <v>56</v>
      </c>
      <c r="R24" s="123"/>
      <c r="S24" s="123"/>
      <c r="T24" s="124"/>
    </row>
    <row r="25" spans="1:21" ht="13.5" customHeight="1">
      <c r="A25" s="114"/>
      <c r="B25" s="86"/>
      <c r="C25" s="87"/>
      <c r="D25" s="88"/>
      <c r="E25" s="195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95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9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195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195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19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69" t="s">
        <v>21</v>
      </c>
      <c r="C39" s="269"/>
      <c r="D39" s="269"/>
      <c r="E39" s="194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/>
      <c r="L39" s="131"/>
      <c r="M39" s="131"/>
      <c r="N39" s="131"/>
      <c r="O39" s="131"/>
      <c r="P39" s="131"/>
      <c r="Q39" s="131"/>
      <c r="R39" s="131"/>
      <c r="S39" s="131"/>
      <c r="T39" s="132"/>
    </row>
    <row r="40" spans="1:20" ht="13.5" customHeight="1">
      <c r="A40" s="116"/>
      <c r="B40" s="270" t="s">
        <v>25</v>
      </c>
      <c r="C40" s="270"/>
      <c r="D40" s="270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/>
      <c r="L40" s="133"/>
      <c r="M40" s="133"/>
      <c r="N40" s="133"/>
      <c r="O40" s="133"/>
      <c r="P40" s="133"/>
      <c r="Q40" s="133"/>
      <c r="R40" s="133"/>
      <c r="S40" s="133"/>
      <c r="T40" s="134"/>
    </row>
    <row r="41" spans="1:20" ht="13.5" customHeight="1">
      <c r="A41" s="116"/>
      <c r="B41" s="271" t="s">
        <v>28</v>
      </c>
      <c r="C41" s="271"/>
      <c r="D41" s="271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/>
      <c r="L41" s="108"/>
      <c r="M41" s="108"/>
      <c r="N41" s="108"/>
      <c r="O41" s="108"/>
      <c r="P41" s="108"/>
      <c r="Q41" s="108"/>
      <c r="R41" s="108"/>
      <c r="S41" s="108"/>
      <c r="T41" s="109"/>
    </row>
    <row r="42" spans="1:20" ht="11.25" thickBot="1">
      <c r="A42" s="117"/>
      <c r="B42" s="272" t="s">
        <v>29</v>
      </c>
      <c r="C42" s="272"/>
      <c r="D42" s="272"/>
      <c r="E42" s="110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9">
    <mergeCell ref="D22:E22"/>
    <mergeCell ref="B39:D39"/>
    <mergeCell ref="B40:D40"/>
    <mergeCell ref="B41:D41"/>
    <mergeCell ref="B42:D42"/>
    <mergeCell ref="L4:T4"/>
    <mergeCell ref="A5:B5"/>
    <mergeCell ref="C5:T5"/>
    <mergeCell ref="A6:B6"/>
    <mergeCell ref="C6:E6"/>
    <mergeCell ref="F6:K6"/>
    <mergeCell ref="L6:N6"/>
    <mergeCell ref="O6:T6"/>
    <mergeCell ref="B19:C19"/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30" zoomScaleNormal="130" workbookViewId="0">
      <selection activeCell="L2" sqref="L2:T2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24" customHeight="1">
      <c r="A2" s="245" t="s">
        <v>135</v>
      </c>
      <c r="B2" s="246"/>
      <c r="C2" s="247" t="str">
        <f>TestCaseList!E14</f>
        <v>SP004</v>
      </c>
      <c r="D2" s="290"/>
      <c r="E2" s="291"/>
      <c r="F2" s="250" t="s">
        <v>106</v>
      </c>
      <c r="G2" s="250"/>
      <c r="H2" s="250"/>
      <c r="I2" s="250"/>
      <c r="J2" s="250"/>
      <c r="K2" s="250"/>
      <c r="L2" s="295" t="str">
        <f>TestCaseList!D14</f>
        <v>createIssuePending(shipperID, newIssue, orders, categoryIssue)</v>
      </c>
      <c r="M2" s="285"/>
      <c r="N2" s="285"/>
      <c r="O2" s="285"/>
      <c r="P2" s="285"/>
      <c r="Q2" s="285"/>
      <c r="R2" s="285"/>
      <c r="S2" s="285"/>
      <c r="T2" s="286"/>
      <c r="V2" s="76"/>
    </row>
    <row r="3" spans="1:23" ht="13.5" customHeight="1">
      <c r="A3" s="251" t="s">
        <v>136</v>
      </c>
      <c r="B3" s="252"/>
      <c r="C3" s="253" t="s">
        <v>149</v>
      </c>
      <c r="D3" s="254"/>
      <c r="E3" s="255"/>
      <c r="F3" s="256" t="s">
        <v>140</v>
      </c>
      <c r="G3" s="256"/>
      <c r="H3" s="256"/>
      <c r="I3" s="256"/>
      <c r="J3" s="256"/>
      <c r="K3" s="256"/>
      <c r="L3" s="254"/>
      <c r="M3" s="254"/>
      <c r="N3" s="254"/>
      <c r="O3" s="77"/>
      <c r="P3" s="77"/>
      <c r="Q3" s="77"/>
      <c r="R3" s="77"/>
      <c r="S3" s="77"/>
      <c r="T3" s="78"/>
    </row>
    <row r="4" spans="1:23" ht="13.5" customHeight="1">
      <c r="A4" s="251" t="s">
        <v>137</v>
      </c>
      <c r="B4" s="252"/>
      <c r="C4" s="257">
        <v>9</v>
      </c>
      <c r="D4" s="258"/>
      <c r="E4" s="79"/>
      <c r="F4" s="256" t="s">
        <v>141</v>
      </c>
      <c r="G4" s="256"/>
      <c r="H4" s="256"/>
      <c r="I4" s="256"/>
      <c r="J4" s="256"/>
      <c r="K4" s="256"/>
      <c r="L4" s="296">
        <f xml:space="preserve"> IF(TestCaseList!E6&lt;&gt;"N/A",SUM(C4*TestCaseList!E6/1000,- O7),"N/A")</f>
        <v>-14.1</v>
      </c>
      <c r="M4" s="260"/>
      <c r="N4" s="260"/>
      <c r="O4" s="260"/>
      <c r="P4" s="260"/>
      <c r="Q4" s="260"/>
      <c r="R4" s="260"/>
      <c r="S4" s="260"/>
      <c r="T4" s="261"/>
      <c r="V4" s="76"/>
    </row>
    <row r="5" spans="1:23" ht="13.5" customHeight="1">
      <c r="A5" s="251" t="s">
        <v>138</v>
      </c>
      <c r="B5" s="252"/>
      <c r="C5" s="262" t="s">
        <v>171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142</v>
      </c>
      <c r="B6" s="264"/>
      <c r="C6" s="265" t="s">
        <v>143</v>
      </c>
      <c r="D6" s="265"/>
      <c r="E6" s="265"/>
      <c r="F6" s="265" t="s">
        <v>117</v>
      </c>
      <c r="G6" s="265"/>
      <c r="H6" s="265"/>
      <c r="I6" s="265"/>
      <c r="J6" s="265"/>
      <c r="K6" s="265"/>
      <c r="L6" s="279" t="s">
        <v>36</v>
      </c>
      <c r="M6" s="279"/>
      <c r="N6" s="279"/>
      <c r="O6" s="297" t="s">
        <v>144</v>
      </c>
      <c r="P6" s="297"/>
      <c r="Q6" s="297"/>
      <c r="R6" s="297"/>
      <c r="S6" s="297"/>
      <c r="T6" s="297"/>
      <c r="V6" s="76"/>
    </row>
    <row r="7" spans="1:23" ht="13.5" customHeight="1" thickBot="1">
      <c r="A7" s="231" t="s">
        <v>77</v>
      </c>
      <c r="B7" s="232"/>
      <c r="C7" s="266">
        <f>COUNTIF(F40:HQ40,"F")</f>
        <v>2</v>
      </c>
      <c r="D7" s="267"/>
      <c r="E7" s="232"/>
      <c r="F7" s="266" t="e">
        <f>SUM(O7,- A7,- C7)</f>
        <v>#VALUE!</v>
      </c>
      <c r="G7" s="267"/>
      <c r="H7" s="267"/>
      <c r="I7" s="267"/>
      <c r="J7" s="267"/>
      <c r="K7" s="268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76">
        <f>COUNTA(E9:HT9)</f>
        <v>15</v>
      </c>
      <c r="P7" s="267"/>
      <c r="Q7" s="267"/>
      <c r="R7" s="267"/>
      <c r="S7" s="267"/>
      <c r="T7" s="277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98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/>
      <c r="E15" s="198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/>
      <c r="E16" s="198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198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198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298"/>
      <c r="E19" s="298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198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198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198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198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198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198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98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98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198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198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199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69" t="s">
        <v>21</v>
      </c>
      <c r="C39" s="269"/>
      <c r="D39" s="269"/>
      <c r="E39" s="197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 t="s">
        <v>23</v>
      </c>
      <c r="L39" s="131" t="s">
        <v>24</v>
      </c>
      <c r="M39" s="131" t="s">
        <v>22</v>
      </c>
      <c r="N39" s="131" t="s">
        <v>22</v>
      </c>
      <c r="O39" s="131" t="s">
        <v>22</v>
      </c>
      <c r="P39" s="131" t="s">
        <v>22</v>
      </c>
      <c r="Q39" s="131" t="s">
        <v>22</v>
      </c>
      <c r="R39" s="131" t="s">
        <v>24</v>
      </c>
      <c r="S39" s="131" t="s">
        <v>22</v>
      </c>
      <c r="T39" s="132" t="s">
        <v>22</v>
      </c>
    </row>
    <row r="40" spans="1:20" ht="13.5" customHeight="1">
      <c r="A40" s="116"/>
      <c r="B40" s="270" t="s">
        <v>25</v>
      </c>
      <c r="C40" s="270"/>
      <c r="D40" s="270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 t="s">
        <v>27</v>
      </c>
      <c r="L40" s="133" t="s">
        <v>27</v>
      </c>
      <c r="M40" s="133" t="s">
        <v>26</v>
      </c>
      <c r="N40" s="133" t="s">
        <v>26</v>
      </c>
      <c r="O40" s="133" t="s">
        <v>26</v>
      </c>
      <c r="P40" s="133" t="s">
        <v>26</v>
      </c>
      <c r="Q40" s="133" t="s">
        <v>26</v>
      </c>
      <c r="R40" s="133"/>
      <c r="S40" s="133" t="s">
        <v>26</v>
      </c>
      <c r="T40" s="134" t="s">
        <v>26</v>
      </c>
    </row>
    <row r="41" spans="1:20" ht="13.5" customHeight="1">
      <c r="A41" s="116"/>
      <c r="B41" s="271" t="s">
        <v>28</v>
      </c>
      <c r="C41" s="271"/>
      <c r="D41" s="271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72" t="s">
        <v>29</v>
      </c>
      <c r="C42" s="272"/>
      <c r="D42" s="272"/>
      <c r="E42" s="110"/>
      <c r="F42" s="111"/>
      <c r="G42" s="111"/>
      <c r="H42" s="111"/>
      <c r="I42" s="111"/>
      <c r="J42" s="111"/>
      <c r="K42" s="111" t="s">
        <v>30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30" zoomScaleNormal="130" workbookViewId="0">
      <selection activeCell="P15" sqref="P15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45" t="s">
        <v>135</v>
      </c>
      <c r="B2" s="246"/>
      <c r="C2" s="294" t="str">
        <f>TestCaseList!E15</f>
        <v>SP005</v>
      </c>
      <c r="D2" s="290"/>
      <c r="E2" s="291"/>
      <c r="F2" s="250" t="s">
        <v>106</v>
      </c>
      <c r="G2" s="250"/>
      <c r="H2" s="250"/>
      <c r="I2" s="250"/>
      <c r="J2" s="250"/>
      <c r="K2" s="250"/>
      <c r="L2" s="295" t="str">
        <f>TestCaseList!D15</f>
        <v>createIssueDisconnect(shipperID)</v>
      </c>
      <c r="M2" s="285"/>
      <c r="N2" s="285"/>
      <c r="O2" s="285"/>
      <c r="P2" s="285"/>
      <c r="Q2" s="285"/>
      <c r="R2" s="285"/>
      <c r="S2" s="285"/>
      <c r="T2" s="286"/>
      <c r="V2" s="76"/>
    </row>
    <row r="3" spans="1:23" ht="13.5" customHeight="1">
      <c r="A3" s="251" t="s">
        <v>136</v>
      </c>
      <c r="B3" s="252"/>
      <c r="C3" s="253" t="s">
        <v>149</v>
      </c>
      <c r="D3" s="254"/>
      <c r="E3" s="255"/>
      <c r="F3" s="256" t="s">
        <v>140</v>
      </c>
      <c r="G3" s="256"/>
      <c r="H3" s="256"/>
      <c r="I3" s="256"/>
      <c r="J3" s="256"/>
      <c r="K3" s="256"/>
      <c r="L3" s="254"/>
      <c r="M3" s="254"/>
      <c r="N3" s="254"/>
      <c r="O3" s="77"/>
      <c r="P3" s="77"/>
      <c r="Q3" s="77"/>
      <c r="R3" s="77"/>
      <c r="S3" s="77"/>
      <c r="T3" s="78"/>
    </row>
    <row r="4" spans="1:23" ht="13.5" customHeight="1">
      <c r="A4" s="251" t="s">
        <v>137</v>
      </c>
      <c r="B4" s="252"/>
      <c r="C4" s="257">
        <v>9</v>
      </c>
      <c r="D4" s="258"/>
      <c r="E4" s="79"/>
      <c r="F4" s="256" t="s">
        <v>141</v>
      </c>
      <c r="G4" s="256"/>
      <c r="H4" s="256"/>
      <c r="I4" s="256"/>
      <c r="J4" s="256"/>
      <c r="K4" s="256"/>
      <c r="L4" s="296">
        <f xml:space="preserve"> IF(TestCaseList!E6&lt;&gt;"N/A",SUM(C4*TestCaseList!E6/1000,- O7),"N/A")</f>
        <v>-14.1</v>
      </c>
      <c r="M4" s="260"/>
      <c r="N4" s="260"/>
      <c r="O4" s="260"/>
      <c r="P4" s="260"/>
      <c r="Q4" s="260"/>
      <c r="R4" s="260"/>
      <c r="S4" s="260"/>
      <c r="T4" s="261"/>
      <c r="V4" s="76"/>
    </row>
    <row r="5" spans="1:23" ht="13.5" customHeight="1">
      <c r="A5" s="251" t="s">
        <v>138</v>
      </c>
      <c r="B5" s="252"/>
      <c r="C5" s="262" t="s">
        <v>172</v>
      </c>
      <c r="D5" s="262"/>
      <c r="E5" s="262"/>
      <c r="F5" s="263"/>
      <c r="G5" s="263"/>
      <c r="H5" s="263"/>
      <c r="I5" s="263"/>
      <c r="J5" s="263"/>
      <c r="K5" s="263"/>
      <c r="L5" s="262"/>
      <c r="M5" s="262"/>
      <c r="N5" s="262"/>
      <c r="O5" s="262"/>
      <c r="P5" s="262"/>
      <c r="Q5" s="262"/>
      <c r="R5" s="262"/>
      <c r="S5" s="262"/>
      <c r="T5" s="262"/>
    </row>
    <row r="6" spans="1:23" ht="13.5" customHeight="1">
      <c r="A6" s="264" t="s">
        <v>142</v>
      </c>
      <c r="B6" s="264"/>
      <c r="C6" s="265" t="s">
        <v>143</v>
      </c>
      <c r="D6" s="265"/>
      <c r="E6" s="265"/>
      <c r="F6" s="265" t="s">
        <v>117</v>
      </c>
      <c r="G6" s="265"/>
      <c r="H6" s="265"/>
      <c r="I6" s="265"/>
      <c r="J6" s="265"/>
      <c r="K6" s="265"/>
      <c r="L6" s="279" t="s">
        <v>36</v>
      </c>
      <c r="M6" s="279"/>
      <c r="N6" s="279"/>
      <c r="O6" s="297" t="s">
        <v>144</v>
      </c>
      <c r="P6" s="297"/>
      <c r="Q6" s="297"/>
      <c r="R6" s="297"/>
      <c r="S6" s="297"/>
      <c r="T6" s="297"/>
      <c r="V6" s="76"/>
    </row>
    <row r="7" spans="1:23" ht="13.5" customHeight="1" thickBot="1">
      <c r="A7" s="231" t="s">
        <v>77</v>
      </c>
      <c r="B7" s="232"/>
      <c r="C7" s="266">
        <f>COUNTIF(F40:HQ40,"F")</f>
        <v>2</v>
      </c>
      <c r="D7" s="267"/>
      <c r="E7" s="232"/>
      <c r="F7" s="266" t="e">
        <f>SUM(O7,- A7,- C7)</f>
        <v>#VALUE!</v>
      </c>
      <c r="G7" s="267"/>
      <c r="H7" s="267"/>
      <c r="I7" s="267"/>
      <c r="J7" s="267"/>
      <c r="K7" s="268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76">
        <f>COUNTA(E9:HT9)</f>
        <v>15</v>
      </c>
      <c r="P7" s="267"/>
      <c r="Q7" s="267"/>
      <c r="R7" s="267"/>
      <c r="S7" s="267"/>
      <c r="T7" s="277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20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/>
      <c r="E15" s="205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/>
      <c r="E16" s="205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205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205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298"/>
      <c r="E19" s="298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205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20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205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20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20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205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205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20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205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205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204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69" t="s">
        <v>21</v>
      </c>
      <c r="C39" s="269"/>
      <c r="D39" s="269"/>
      <c r="E39" s="203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 t="s">
        <v>23</v>
      </c>
      <c r="L39" s="131" t="s">
        <v>24</v>
      </c>
      <c r="M39" s="131" t="s">
        <v>22</v>
      </c>
      <c r="N39" s="131" t="s">
        <v>22</v>
      </c>
      <c r="O39" s="131" t="s">
        <v>22</v>
      </c>
      <c r="P39" s="131" t="s">
        <v>22</v>
      </c>
      <c r="Q39" s="131" t="s">
        <v>22</v>
      </c>
      <c r="R39" s="131" t="s">
        <v>24</v>
      </c>
      <c r="S39" s="131" t="s">
        <v>22</v>
      </c>
      <c r="T39" s="132" t="s">
        <v>22</v>
      </c>
    </row>
    <row r="40" spans="1:20" ht="13.5" customHeight="1">
      <c r="A40" s="116"/>
      <c r="B40" s="270" t="s">
        <v>25</v>
      </c>
      <c r="C40" s="270"/>
      <c r="D40" s="270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 t="s">
        <v>27</v>
      </c>
      <c r="L40" s="133" t="s">
        <v>27</v>
      </c>
      <c r="M40" s="133" t="s">
        <v>26</v>
      </c>
      <c r="N40" s="133" t="s">
        <v>26</v>
      </c>
      <c r="O40" s="133" t="s">
        <v>26</v>
      </c>
      <c r="P40" s="133" t="s">
        <v>26</v>
      </c>
      <c r="Q40" s="133" t="s">
        <v>26</v>
      </c>
      <c r="R40" s="133"/>
      <c r="S40" s="133" t="s">
        <v>26</v>
      </c>
      <c r="T40" s="134" t="s">
        <v>26</v>
      </c>
    </row>
    <row r="41" spans="1:20" ht="13.5" customHeight="1">
      <c r="A41" s="116"/>
      <c r="B41" s="271" t="s">
        <v>28</v>
      </c>
      <c r="C41" s="271"/>
      <c r="D41" s="271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72" t="s">
        <v>29</v>
      </c>
      <c r="C42" s="272"/>
      <c r="D42" s="272"/>
      <c r="E42" s="110"/>
      <c r="F42" s="111"/>
      <c r="G42" s="111"/>
      <c r="H42" s="111"/>
      <c r="I42" s="111"/>
      <c r="J42" s="111"/>
      <c r="K42" s="111" t="s">
        <v>30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ガイドライン</vt:lpstr>
      <vt:lpstr>Cover</vt:lpstr>
      <vt:lpstr>TestCaseList</vt:lpstr>
      <vt:lpstr>TestReport</vt:lpstr>
      <vt:lpstr>Function1</vt:lpstr>
      <vt:lpstr>Function2</vt:lpstr>
      <vt:lpstr>Function3</vt:lpstr>
      <vt:lpstr>Function4</vt:lpstr>
      <vt:lpstr>Function5</vt:lpstr>
      <vt:lpstr>Function6</vt:lpstr>
      <vt:lpstr>Template</vt:lpstr>
      <vt:lpstr>Template!Print_Area</vt:lpstr>
      <vt:lpstr>TestCaseList!Print_Area</vt:lpstr>
      <vt:lpstr>TestReport!Print_Area</vt:lpstr>
      <vt:lpstr>ガイドライン!Print_Area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Nguyen Van Quyen</cp:lastModifiedBy>
  <cp:lastPrinted>2012-08-10T10:31:13Z</cp:lastPrinted>
  <dcterms:created xsi:type="dcterms:W3CDTF">2007-10-09T09:39:48Z</dcterms:created>
  <dcterms:modified xsi:type="dcterms:W3CDTF">2015-12-01T17:07:19Z</dcterms:modified>
  <cp:category>Template</cp:category>
  <cp:contentStatus>20/8/2012</cp:contentStatus>
</cp:coreProperties>
</file>