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nvert\server\files\tasks\a2e02d71-d9c5-41dd-8746-3cf107509c9d\"/>
    </mc:Choice>
  </mc:AlternateContent>
  <xr:revisionPtr revIDLastSave="0" documentId="8_{E5947FDE-0F17-4D90-90D8-BD5F29F6F546}" xr6:coauthVersionLast="47" xr6:coauthVersionMax="47" xr10:uidLastSave="{00000000-0000-0000-0000-000000000000}"/>
  <bookViews>
    <workbookView xWindow="-120" yWindow="-120" windowWidth="15600" windowHeight="11160"/>
  </bookViews>
  <sheets>
    <sheet name="10B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E58" i="1"/>
  <c r="F58" i="1" s="1"/>
  <c r="G58" i="1"/>
  <c r="H58" i="1"/>
  <c r="I58" i="1"/>
  <c r="J58" i="1"/>
  <c r="K58" i="1"/>
  <c r="L58" i="1" s="1"/>
  <c r="M58" i="1"/>
  <c r="N58" i="1" s="1"/>
  <c r="O58" i="1"/>
  <c r="P58" i="1"/>
  <c r="Q58" i="1"/>
  <c r="R58" i="1"/>
  <c r="S58" i="1"/>
  <c r="T58" i="1" s="1"/>
  <c r="U58" i="1"/>
  <c r="V58" i="1" s="1"/>
  <c r="W58" i="1"/>
  <c r="X58" i="1"/>
  <c r="D59" i="1"/>
  <c r="J59" i="1" s="1"/>
  <c r="E59" i="1"/>
  <c r="F59" i="1"/>
  <c r="G59" i="1"/>
  <c r="H59" i="1"/>
  <c r="I59" i="1"/>
  <c r="K59" i="1"/>
  <c r="L59" i="1"/>
  <c r="M59" i="1"/>
  <c r="N59" i="1"/>
  <c r="O59" i="1"/>
  <c r="P59" i="1"/>
  <c r="Q59" i="1"/>
  <c r="S59" i="1"/>
  <c r="T59" i="1"/>
  <c r="U59" i="1"/>
  <c r="V59" i="1"/>
  <c r="W59" i="1"/>
  <c r="X59" i="1"/>
  <c r="D60" i="1"/>
  <c r="E60" i="1"/>
  <c r="F60" i="1"/>
  <c r="G60" i="1"/>
  <c r="H60" i="1"/>
  <c r="I60" i="1"/>
  <c r="J60" i="1" s="1"/>
  <c r="K60" i="1"/>
  <c r="L60" i="1" s="1"/>
  <c r="M60" i="1"/>
  <c r="N60" i="1"/>
  <c r="O60" i="1"/>
  <c r="P60" i="1"/>
  <c r="Q60" i="1"/>
  <c r="R60" i="1" s="1"/>
  <c r="S60" i="1"/>
  <c r="T60" i="1" s="1"/>
  <c r="U60" i="1"/>
  <c r="V60" i="1"/>
  <c r="W60" i="1"/>
  <c r="X60" i="1"/>
  <c r="D61" i="1"/>
  <c r="F61" i="1" s="1"/>
  <c r="E61" i="1"/>
  <c r="G61" i="1"/>
  <c r="I61" i="1"/>
  <c r="K61" i="1"/>
  <c r="M61" i="1"/>
  <c r="O61" i="1"/>
  <c r="Q61" i="1"/>
  <c r="S61" i="1"/>
  <c r="U61" i="1"/>
  <c r="W61" i="1"/>
  <c r="R61" i="1" l="1"/>
  <c r="J61" i="1"/>
  <c r="R59" i="1"/>
  <c r="T61" i="1"/>
  <c r="L61" i="1"/>
  <c r="X61" i="1"/>
  <c r="P61" i="1"/>
  <c r="H61" i="1"/>
  <c r="V61" i="1"/>
  <c r="N61" i="1"/>
</calcChain>
</file>

<file path=xl/sharedStrings.xml><?xml version="1.0" encoding="utf-8"?>
<sst xmlns="http://schemas.openxmlformats.org/spreadsheetml/2006/main" count="879" uniqueCount="155">
  <si>
    <t>STT</t>
  </si>
  <si>
    <t>Họ và tên</t>
  </si>
  <si>
    <t>CỘNG HÒA XÃ HỘI CHỦ NGHĨA VIỆT NAM</t>
  </si>
  <si>
    <t>Độc lập - Tự do - Hạnh phúc</t>
  </si>
  <si>
    <t>CP</t>
  </si>
  <si>
    <t>KP</t>
  </si>
  <si>
    <t>Toán</t>
  </si>
  <si>
    <t>Vật lí</t>
  </si>
  <si>
    <t>Lịch sử</t>
  </si>
  <si>
    <t>Địa lí</t>
  </si>
  <si>
    <t>Tiếng Anh</t>
  </si>
  <si>
    <t>Tin học</t>
  </si>
  <si>
    <t>Giới tính</t>
  </si>
  <si>
    <t>Dân tộc</t>
  </si>
  <si>
    <t>Thống kê số liệu học sinh</t>
  </si>
  <si>
    <t>SL</t>
  </si>
  <si>
    <t>Danh hiệu</t>
  </si>
  <si>
    <t>Tốt</t>
  </si>
  <si>
    <t>Khá</t>
  </si>
  <si>
    <t>HS Giỏi</t>
  </si>
  <si>
    <t>%</t>
  </si>
  <si>
    <t>Tổng số học sinh</t>
  </si>
  <si>
    <t>Số học sinh nữ</t>
  </si>
  <si>
    <t>Số học sinh dân tộc</t>
  </si>
  <si>
    <t>Số học sinh nữ dân tộc</t>
  </si>
  <si>
    <t>Học tập</t>
  </si>
  <si>
    <t>Rèn luyện</t>
  </si>
  <si>
    <t>Đạt</t>
  </si>
  <si>
    <t>Chưa đạt</t>
  </si>
  <si>
    <t xml:space="preserve">Tốt </t>
  </si>
  <si>
    <t>Thuộc diện</t>
  </si>
  <si>
    <t>HS Xuất sắc</t>
  </si>
  <si>
    <t>Ký hiệu: M1 - Miễn học kỳ 1; M2 - Miễn học kỳ 2; M - Miễn cả năm; KH - Không học; HSG - Học sinh giỏi; HSXS - Học sinh xuất sắc; T - Tốt; K - Khá; Đ - Đạt; CĐ - Chưa đạt</t>
  </si>
  <si>
    <t>SỞ GD&amp;ĐT VĨNH LONG</t>
  </si>
  <si>
    <t>THPT TRẦN ĐẠI NGHĨA</t>
  </si>
  <si>
    <t>Ngữ văn</t>
  </si>
  <si>
    <t>GDTC</t>
  </si>
  <si>
    <t>GDQP-AN</t>
  </si>
  <si>
    <t>HĐ TNHN</t>
  </si>
  <si>
    <t>GDĐP</t>
  </si>
  <si>
    <t>GDKT&amp;PL</t>
  </si>
  <si>
    <t>Huyện Tam Bình, ngày 19 tháng 2 năm 2025</t>
  </si>
  <si>
    <t>BẢNG ĐIỂM TỔNG HỢP CẢ NĂM 2022 - 2023</t>
  </si>
  <si>
    <t>LỚP 10B2</t>
  </si>
  <si>
    <t>ĐIỂM TRUNG BÌNH CÁC MÔN HỌC</t>
  </si>
  <si>
    <t>7.0</t>
  </si>
  <si>
    <t>5.8</t>
  </si>
  <si>
    <t>5.7</t>
  </si>
  <si>
    <t>Đ</t>
  </si>
  <si>
    <t>9.2</t>
  </si>
  <si>
    <t>6.2</t>
  </si>
  <si>
    <t>8.3</t>
  </si>
  <si>
    <t>7.5</t>
  </si>
  <si>
    <t>7.9</t>
  </si>
  <si>
    <t>7.2</t>
  </si>
  <si>
    <t>K</t>
  </si>
  <si>
    <t>T</t>
  </si>
  <si>
    <t>Lên lớp</t>
  </si>
  <si>
    <t>Nguyễn Ngọc Trâm Anh</t>
  </si>
  <si>
    <t>DH</t>
  </si>
  <si>
    <t>Nữ</t>
  </si>
  <si>
    <t>Kinh</t>
  </si>
  <si>
    <t>6.5</t>
  </si>
  <si>
    <t>5.4</t>
  </si>
  <si>
    <t>5.0</t>
  </si>
  <si>
    <t>9.3</t>
  </si>
  <si>
    <t>5.1</t>
  </si>
  <si>
    <t>7.8</t>
  </si>
  <si>
    <t>7.6</t>
  </si>
  <si>
    <t>Trần Thị Tuyết Anh</t>
  </si>
  <si>
    <t>6.4</t>
  </si>
  <si>
    <t>7.1</t>
  </si>
  <si>
    <t>9.4</t>
  </si>
  <si>
    <t>6.6</t>
  </si>
  <si>
    <t>8.5</t>
  </si>
  <si>
    <t>7.7</t>
  </si>
  <si>
    <t>Nguyễn Ngọc Cẩm</t>
  </si>
  <si>
    <t>6.0</t>
  </si>
  <si>
    <t>7.4</t>
  </si>
  <si>
    <t>8.1</t>
  </si>
  <si>
    <t>8.4</t>
  </si>
  <si>
    <t>6.9</t>
  </si>
  <si>
    <t>Đặng Ngọc Phương Châm</t>
  </si>
  <si>
    <t>9.5</t>
  </si>
  <si>
    <t>8.9</t>
  </si>
  <si>
    <t>HSG</t>
  </si>
  <si>
    <t>Nguyễn Đặng Kiều Diễm</t>
  </si>
  <si>
    <t>8.7</t>
  </si>
  <si>
    <t>8.2</t>
  </si>
  <si>
    <t>Huỳnh Hữu Duy</t>
  </si>
  <si>
    <t>Nam</t>
  </si>
  <si>
    <t>7.3</t>
  </si>
  <si>
    <t>6.8</t>
  </si>
  <si>
    <t>8.6</t>
  </si>
  <si>
    <t>9.0</t>
  </si>
  <si>
    <t>Lê Thị Xuân Đào</t>
  </si>
  <si>
    <t>3.7</t>
  </si>
  <si>
    <t>4.9</t>
  </si>
  <si>
    <t>Trần Anh Đào</t>
  </si>
  <si>
    <t>6.1</t>
  </si>
  <si>
    <t>8.0</t>
  </si>
  <si>
    <t>Nguyễn Thị Hồng Gấm</t>
  </si>
  <si>
    <t>5.2</t>
  </si>
  <si>
    <t>Huỳnh Ngọc Hân</t>
  </si>
  <si>
    <t>9.1</t>
  </si>
  <si>
    <t>Phạm Minh Hiếu</t>
  </si>
  <si>
    <t>5.9</t>
  </si>
  <si>
    <t>Lưu Đức Anh Kha</t>
  </si>
  <si>
    <t>Trần Thị Thúy Kiều</t>
  </si>
  <si>
    <t>8.8</t>
  </si>
  <si>
    <t>Nguyễn Tuấn Kiệt</t>
  </si>
  <si>
    <t>6.7</t>
  </si>
  <si>
    <t>6.3</t>
  </si>
  <si>
    <t>Trần Yên Lan</t>
  </si>
  <si>
    <t>4.6</t>
  </si>
  <si>
    <t>Nguyễn Thị Kim Ngân</t>
  </si>
  <si>
    <t>Nguyễn Như Ngọc</t>
  </si>
  <si>
    <t>Phan Nguyễn Diễm Ngọc</t>
  </si>
  <si>
    <t>Phạm Thị Thảo Nguyên</t>
  </si>
  <si>
    <t>5.5</t>
  </si>
  <si>
    <t>Nguyễn Cẩm Nhung</t>
  </si>
  <si>
    <t>5.3</t>
  </si>
  <si>
    <t>Nguyễn Huỳnh Triệu Phát</t>
  </si>
  <si>
    <t>9.6</t>
  </si>
  <si>
    <t>Phạm Phan Hoàng Phong</t>
  </si>
  <si>
    <t>9.8</t>
  </si>
  <si>
    <t>Phạm Phan Hoàng Phú</t>
  </si>
  <si>
    <t>Phạm Trần Quang Phú</t>
  </si>
  <si>
    <t>Bùi Hoàng Phúc</t>
  </si>
  <si>
    <t>Nguyễn Thị Hồng Quyên</t>
  </si>
  <si>
    <t>Hồ Cao Minh Thành</t>
  </si>
  <si>
    <t>4.5</t>
  </si>
  <si>
    <t>4.2</t>
  </si>
  <si>
    <t>Nguyễn Minh Thông</t>
  </si>
  <si>
    <t>Nguyễn Thị Anh Thơ</t>
  </si>
  <si>
    <t>Lữ Anh Thư</t>
  </si>
  <si>
    <t>Lữ Minh Thư</t>
  </si>
  <si>
    <t>Nguyễn Thị Anh Thư</t>
  </si>
  <si>
    <t>4.8</t>
  </si>
  <si>
    <t>Võ Lê Xuân Tiên</t>
  </si>
  <si>
    <t>Huỳnh Hữu Tính</t>
  </si>
  <si>
    <t>Nguyễn Trọng Toàn</t>
  </si>
  <si>
    <t>9.7</t>
  </si>
  <si>
    <t>Lê Bảo Trân</t>
  </si>
  <si>
    <t>Trần Trí Trung</t>
  </si>
  <si>
    <t>Nguyễn Thanh Trúc</t>
  </si>
  <si>
    <t>Phạm Thị Ngọc Tuyền</t>
  </si>
  <si>
    <t>Lê Minh Vũ</t>
  </si>
  <si>
    <t>Nguyễn Thảo Vy</t>
  </si>
  <si>
    <t>5.6</t>
  </si>
  <si>
    <t>Nguyễn Trần Thảo Vy</t>
  </si>
  <si>
    <t>Võ Ngọc Phương Vy</t>
  </si>
  <si>
    <t>Hiệu trưởng</t>
  </si>
  <si>
    <t>Nguyễn Thị Minh Hiền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</si>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</sst>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  <charset val="163"/>
    </font>
    <font>
      <sz val="9"/>
      <color indexed="8"/>
      <name val="Times New Roman"/>
      <family val="1"/>
    </font>
    <font>
      <sz val="11"/>
      <name val="Times New Roman"/>
      <family val="1"/>
    </font>
    <font>
      <strike/>
      <sz val="11"/>
      <color indexed="10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6">
    <xf numFmtId="0" fontId="0" fillId="0" borderId="0"/>
    <xf numFmtId="0" fontId="6" fillId="2" borderId="0" applyNumberFormat="0" applyBorder="0" applyAlignment="0" applyProtection="0"/>
    <xf numFmtId="0" fontId="1" fillId="2" borderId="0" applyFont="0" applyFill="0"/>
    <xf numFmtId="0" fontId="6" fillId="3" borderId="0" applyNumberFormat="0" applyBorder="0" applyAlignment="0" applyProtection="0"/>
    <xf numFmtId="0" fontId="1" fillId="3" borderId="0" applyFont="0" applyFill="0"/>
    <xf numFmtId="0" fontId="6" fillId="4" borderId="0" applyNumberFormat="0" applyBorder="0" applyAlignment="0" applyProtection="0"/>
    <xf numFmtId="0" fontId="1" fillId="4" borderId="0" applyFont="0" applyFill="0"/>
    <xf numFmtId="0" fontId="6" fillId="5" borderId="0" applyNumberFormat="0" applyBorder="0" applyAlignment="0" applyProtection="0"/>
    <xf numFmtId="0" fontId="1" fillId="5" borderId="0" applyFont="0" applyFill="0"/>
    <xf numFmtId="0" fontId="6" fillId="6" borderId="0" applyNumberFormat="0" applyBorder="0" applyAlignment="0" applyProtection="0"/>
    <xf numFmtId="0" fontId="1" fillId="6" borderId="0" applyFont="0" applyFill="0"/>
    <xf numFmtId="0" fontId="6" fillId="7" borderId="0" applyNumberFormat="0" applyBorder="0" applyAlignment="0" applyProtection="0"/>
    <xf numFmtId="0" fontId="1" fillId="7" borderId="0" applyFont="0" applyFill="0"/>
    <xf numFmtId="0" fontId="6" fillId="8" borderId="0" applyNumberFormat="0" applyBorder="0" applyAlignment="0" applyProtection="0"/>
    <xf numFmtId="0" fontId="1" fillId="8" borderId="0" applyFont="0" applyFill="0"/>
    <xf numFmtId="0" fontId="6" fillId="9" borderId="0" applyNumberFormat="0" applyBorder="0" applyAlignment="0" applyProtection="0"/>
    <xf numFmtId="0" fontId="1" fillId="9" borderId="0" applyFont="0" applyFill="0"/>
    <xf numFmtId="0" fontId="6" fillId="10" borderId="0" applyNumberFormat="0" applyBorder="0" applyAlignment="0" applyProtection="0"/>
    <xf numFmtId="0" fontId="1" fillId="10" borderId="0" applyFont="0" applyFill="0"/>
    <xf numFmtId="0" fontId="6" fillId="11" borderId="0" applyNumberFormat="0" applyBorder="0" applyAlignment="0" applyProtection="0"/>
    <xf numFmtId="0" fontId="1" fillId="11" borderId="0" applyFont="0" applyFill="0"/>
    <xf numFmtId="0" fontId="7" fillId="12" borderId="0" applyNumberFormat="0" applyBorder="0" applyAlignment="0" applyProtection="0"/>
    <xf numFmtId="0" fontId="7" fillId="12" borderId="0" applyFont="0" applyFill="0"/>
    <xf numFmtId="0" fontId="7" fillId="7" borderId="0" applyNumberFormat="0" applyBorder="0" applyAlignment="0" applyProtection="0"/>
    <xf numFmtId="0" fontId="7" fillId="7" borderId="0" applyFont="0" applyFill="0"/>
    <xf numFmtId="0" fontId="7" fillId="8" borderId="0" applyNumberFormat="0" applyBorder="0" applyAlignment="0" applyProtection="0"/>
    <xf numFmtId="0" fontId="7" fillId="8" borderId="0" applyFont="0" applyFill="0"/>
    <xf numFmtId="0" fontId="7" fillId="13" borderId="0" applyNumberFormat="0" applyBorder="0" applyAlignment="0" applyProtection="0"/>
    <xf numFmtId="0" fontId="7" fillId="13" borderId="0" applyFont="0" applyFill="0"/>
    <xf numFmtId="0" fontId="7" fillId="14" borderId="0" applyNumberFormat="0" applyBorder="0" applyAlignment="0" applyProtection="0"/>
    <xf numFmtId="0" fontId="7" fillId="14" borderId="0" applyFont="0" applyFill="0"/>
    <xf numFmtId="0" fontId="7" fillId="15" borderId="0" applyNumberFormat="0" applyBorder="0" applyAlignment="0" applyProtection="0"/>
    <xf numFmtId="0" fontId="7" fillId="15" borderId="0" applyFont="0" applyFill="0"/>
    <xf numFmtId="0" fontId="7" fillId="16" borderId="0" applyNumberFormat="0" applyBorder="0" applyAlignment="0" applyProtection="0"/>
    <xf numFmtId="0" fontId="7" fillId="16" borderId="0" applyFont="0" applyFill="0"/>
    <xf numFmtId="0" fontId="7" fillId="17" borderId="0" applyNumberFormat="0" applyBorder="0" applyAlignment="0" applyProtection="0"/>
    <xf numFmtId="0" fontId="7" fillId="17" borderId="0" applyFont="0" applyFill="0"/>
    <xf numFmtId="0" fontId="7" fillId="18" borderId="0" applyNumberFormat="0" applyBorder="0" applyAlignment="0" applyProtection="0"/>
    <xf numFmtId="0" fontId="7" fillId="18" borderId="0" applyFont="0" applyFill="0"/>
    <xf numFmtId="0" fontId="7" fillId="19" borderId="0" applyNumberFormat="0" applyBorder="0" applyAlignment="0" applyProtection="0"/>
    <xf numFmtId="0" fontId="7" fillId="19" borderId="0" applyFont="0" applyFill="0"/>
    <xf numFmtId="0" fontId="8" fillId="3" borderId="0" applyNumberFormat="0" applyBorder="0" applyAlignment="0" applyProtection="0"/>
    <xf numFmtId="0" fontId="8" fillId="3" borderId="0" applyFont="0" applyFill="0"/>
    <xf numFmtId="0" fontId="9" fillId="20" borderId="1" applyNumberFormat="0" applyAlignment="0" applyProtection="0"/>
    <xf numFmtId="0" fontId="9" fillId="20" borderId="1" applyFont="0" applyFill="0" applyBorder="0"/>
    <xf numFmtId="0" fontId="10" fillId="21" borderId="2" applyNumberFormat="0" applyAlignment="0" applyProtection="0"/>
    <xf numFmtId="0" fontId="10" fillId="21" borderId="2" applyFont="0" applyFill="0" applyBorder="0"/>
    <xf numFmtId="0" fontId="11" fillId="0" borderId="0" applyNumberFormat="0" applyFill="0" applyBorder="0" applyAlignment="0" applyProtection="0"/>
    <xf numFmtId="0" fontId="11" fillId="0" borderId="0" applyFont="0"/>
    <xf numFmtId="0" fontId="12" fillId="4" borderId="0" applyNumberFormat="0" applyBorder="0" applyAlignment="0" applyProtection="0"/>
    <xf numFmtId="0" fontId="12" fillId="4" borderId="0" applyFont="0" applyFill="0"/>
    <xf numFmtId="0" fontId="13" fillId="0" borderId="3" applyNumberFormat="0" applyFill="0" applyAlignment="0" applyProtection="0"/>
    <xf numFmtId="0" fontId="13" fillId="0" borderId="3" applyFont="0" applyBorder="0"/>
    <xf numFmtId="0" fontId="14" fillId="0" borderId="4" applyNumberFormat="0" applyFill="0" applyAlignment="0" applyProtection="0"/>
    <xf numFmtId="0" fontId="14" fillId="0" borderId="4" applyFont="0" applyBorder="0"/>
    <xf numFmtId="0" fontId="15" fillId="0" borderId="5" applyNumberFormat="0" applyFill="0" applyAlignment="0" applyProtection="0"/>
    <xf numFmtId="0" fontId="15" fillId="0" borderId="5" applyFont="0" applyBorder="0"/>
    <xf numFmtId="0" fontId="15" fillId="0" borderId="0" applyNumberFormat="0" applyFill="0" applyBorder="0" applyAlignment="0" applyProtection="0"/>
    <xf numFmtId="0" fontId="15" fillId="0" borderId="0" applyFont="0"/>
    <xf numFmtId="0" fontId="16" fillId="6" borderId="1" applyNumberFormat="0" applyAlignment="0" applyProtection="0"/>
    <xf numFmtId="0" fontId="16" fillId="6" borderId="1" applyFont="0" applyFill="0" applyBorder="0"/>
    <xf numFmtId="0" fontId="17" fillId="0" borderId="6" applyNumberFormat="0" applyFill="0" applyAlignment="0" applyProtection="0"/>
    <xf numFmtId="0" fontId="17" fillId="0" borderId="6" applyFont="0" applyBorder="0"/>
    <xf numFmtId="0" fontId="18" fillId="22" borderId="0" applyNumberFormat="0" applyBorder="0" applyAlignment="0" applyProtection="0"/>
    <xf numFmtId="0" fontId="18" fillId="22" borderId="0" applyFont="0" applyFill="0"/>
    <xf numFmtId="0" fontId="1" fillId="0" borderId="0" applyNumberFormat="0" applyFont="0" applyFill="0" applyBorder="0" applyAlignment="0" applyProtection="0"/>
    <xf numFmtId="0" fontId="1" fillId="23" borderId="7" applyNumberFormat="0" applyFont="0" applyAlignment="0" applyProtection="0"/>
    <xf numFmtId="0" fontId="1" fillId="23" borderId="7" applyFill="0" applyBorder="0"/>
    <xf numFmtId="0" fontId="19" fillId="20" borderId="8" applyNumberFormat="0" applyAlignment="0" applyProtection="0"/>
    <xf numFmtId="0" fontId="19" fillId="20" borderId="8" applyFont="0" applyFill="0" applyBorder="0"/>
    <xf numFmtId="0" fontId="20" fillId="0" borderId="0" applyNumberFormat="0" applyFill="0" applyBorder="0" applyAlignment="0" applyProtection="0"/>
    <xf numFmtId="0" fontId="20" fillId="0" borderId="0" applyFont="0"/>
    <xf numFmtId="0" fontId="21" fillId="0" borderId="9" applyNumberFormat="0" applyFill="0" applyAlignment="0" applyProtection="0"/>
    <xf numFmtId="0" fontId="21" fillId="0" borderId="9" applyFont="0" applyBorder="0"/>
    <xf numFmtId="0" fontId="22" fillId="0" borderId="0" applyNumberFormat="0" applyFill="0" applyBorder="0" applyAlignment="0" applyProtection="0"/>
    <xf numFmtId="0" fontId="22" fillId="0" borderId="0" applyFont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/>
    <xf numFmtId="49" fontId="2" fillId="0" borderId="0" xfId="0" applyNumberFormat="1" applyFont="1" applyAlignment="1">
      <alignment vertical="center"/>
    </xf>
    <xf numFmtId="49" fontId="3" fillId="0" borderId="0" xfId="0" applyNumberFormat="1" applyFont="1"/>
    <xf numFmtId="49" fontId="2" fillId="0" borderId="0" xfId="0" applyNumberFormat="1" applyFont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0" fontId="28" fillId="0" borderId="11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left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4" fillId="24" borderId="1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3" fillId="24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left" vertical="center"/>
    </xf>
    <xf numFmtId="0" fontId="27" fillId="0" borderId="10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0" xfId="0" applyNumberFormat="1" applyFont="1" applyBorder="1" applyAlignment="1">
      <alignment horizontal="left" vertical="center"/>
    </xf>
    <xf numFmtId="0" fontId="27" fillId="0" borderId="11" xfId="0" applyFont="1" applyBorder="1" applyAlignment="1">
      <alignment horizontal="left" vertical="center"/>
    </xf>
    <xf numFmtId="0" fontId="27" fillId="0" borderId="16" xfId="0" applyFont="1" applyBorder="1" applyAlignment="1">
      <alignment horizontal="left" vertical="center"/>
    </xf>
    <xf numFmtId="0" fontId="27" fillId="0" borderId="17" xfId="0" applyFont="1" applyBorder="1" applyAlignment="1">
      <alignment horizontal="center" vertical="center"/>
    </xf>
    <xf numFmtId="0" fontId="28" fillId="0" borderId="11" xfId="0" applyFont="1" applyBorder="1" applyAlignment="1">
      <alignment horizontal="left" vertical="center" shrinkToFit="1"/>
    </xf>
    <xf numFmtId="0" fontId="2" fillId="0" borderId="13" xfId="0" applyNumberFormat="1" applyFont="1" applyBorder="1" applyAlignment="1">
      <alignment horizontal="left" vertical="center" shrinkToFit="1"/>
    </xf>
    <xf numFmtId="0" fontId="27" fillId="0" borderId="10" xfId="0" applyNumberFormat="1" applyFont="1" applyBorder="1" applyAlignment="1">
      <alignment horizontal="left" vertical="center" shrinkToFit="1"/>
    </xf>
    <xf numFmtId="0" fontId="27" fillId="0" borderId="11" xfId="0" applyFont="1" applyBorder="1" applyAlignment="1">
      <alignment horizontal="left" vertical="center" shrinkToFit="1"/>
    </xf>
    <xf numFmtId="0" fontId="27" fillId="0" borderId="16" xfId="0" applyFont="1" applyBorder="1" applyAlignment="1">
      <alignment horizontal="left" vertical="center" shrinkToFit="1"/>
    </xf>
    <xf numFmtId="0" fontId="27" fillId="0" borderId="17" xfId="0" applyFont="1" applyBorder="1" applyAlignment="1">
      <alignment horizontal="left" vertical="center" shrinkToFit="1"/>
    </xf>
    <xf numFmtId="0" fontId="26" fillId="0" borderId="0" xfId="0" applyFont="1" applyBorder="1" applyAlignment="1">
      <alignment horizontal="left" vertical="center"/>
    </xf>
    <xf numFmtId="0" fontId="2" fillId="0" borderId="13" xfId="0" applyNumberFormat="1" applyFont="1" applyBorder="1" applyAlignment="1">
      <alignment horizontal="left" vertical="center" wrapText="1" shrinkToFit="1"/>
    </xf>
    <xf numFmtId="0" fontId="23" fillId="0" borderId="0" xfId="0" applyFont="1"/>
    <xf numFmtId="0" fontId="25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9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center" vertical="center"/>
    </xf>
    <xf numFmtId="49" fontId="5" fillId="24" borderId="19" xfId="0" applyNumberFormat="1" applyFont="1" applyFill="1" applyBorder="1" applyAlignment="1">
      <alignment horizontal="center" vertical="center" wrapText="1"/>
    </xf>
    <xf numFmtId="49" fontId="5" fillId="24" borderId="12" xfId="0" applyNumberFormat="1" applyFont="1" applyFill="1" applyBorder="1" applyAlignment="1">
      <alignment horizontal="center" vertical="center" wrapText="1"/>
    </xf>
    <xf numFmtId="49" fontId="24" fillId="24" borderId="19" xfId="0" applyNumberFormat="1" applyFont="1" applyFill="1" applyBorder="1" applyAlignment="1">
      <alignment horizontal="center" vertical="center" wrapText="1"/>
    </xf>
    <xf numFmtId="49" fontId="24" fillId="24" borderId="12" xfId="0" applyNumberFormat="1" applyFont="1" applyFill="1" applyBorder="1" applyAlignment="1">
      <alignment horizontal="center" vertical="center" wrapText="1"/>
    </xf>
    <xf numFmtId="49" fontId="24" fillId="24" borderId="19" xfId="0" applyNumberFormat="1" applyFont="1" applyFill="1" applyBorder="1" applyAlignment="1">
      <alignment horizontal="center" vertical="center" wrapText="1" shrinkToFit="1"/>
    </xf>
    <xf numFmtId="49" fontId="24" fillId="24" borderId="12" xfId="0" applyNumberFormat="1" applyFont="1" applyFill="1" applyBorder="1" applyAlignment="1">
      <alignment horizontal="center" vertical="center" wrapText="1" shrinkToFit="1"/>
    </xf>
    <xf numFmtId="0" fontId="26" fillId="0" borderId="0" xfId="0" applyFont="1" applyBorder="1" applyAlignment="1">
      <alignment horizontal="left" vertical="center"/>
    </xf>
    <xf numFmtId="0" fontId="23" fillId="0" borderId="0" xfId="0" applyFont="1"/>
    <xf numFmtId="0" fontId="3" fillId="24" borderId="20" xfId="0" applyFont="1" applyFill="1" applyBorder="1" applyAlignment="1">
      <alignment horizontal="center" vertical="center"/>
    </xf>
    <xf numFmtId="0" fontId="3" fillId="24" borderId="21" xfId="0" applyFont="1" applyFill="1" applyBorder="1" applyAlignment="1">
      <alignment horizontal="center" vertical="center"/>
    </xf>
    <xf numFmtId="0" fontId="3" fillId="24" borderId="22" xfId="0" applyFont="1" applyFill="1" applyBorder="1" applyAlignment="1">
      <alignment horizontal="center" vertical="center"/>
    </xf>
    <xf numFmtId="0" fontId="3" fillId="24" borderId="23" xfId="0" applyFont="1" applyFill="1" applyBorder="1" applyAlignment="1">
      <alignment horizontal="center" vertical="center"/>
    </xf>
    <xf numFmtId="0" fontId="3" fillId="24" borderId="24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3" fillId="24" borderId="14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</cellXfs>
  <cellStyles count="84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15" builtinId="42" customBuiltin="1"/>
    <cellStyle name="20% - Accent4 2" xfId="16"/>
    <cellStyle name="20% - Accent5" xfId="7" builtinId="46" customBuiltin="1"/>
    <cellStyle name="20% - Accent5 2" xfId="8"/>
    <cellStyle name="20% - Accent6" xfId="9" builtinId="50" customBuiltin="1"/>
    <cellStyle name="20% - Accent6 2" xfId="10"/>
    <cellStyle name="40% - Accent1" xfId="17" builtinId="31" customBuiltin="1"/>
    <cellStyle name="40% - Accent1 2" xfId="18"/>
    <cellStyle name="40% - Accent2" xfId="11" builtinId="35" customBuiltin="1"/>
    <cellStyle name="40% - Accent2 2" xfId="12"/>
    <cellStyle name="40% - Accent3" xfId="13" builtinId="39" customBuiltin="1"/>
    <cellStyle name="40% - Accent3 2" xfId="14"/>
    <cellStyle name="40% - Accent4" xfId="15" builtinId="43" customBuiltin="1"/>
    <cellStyle name="40% - Accent4 2" xfId="16"/>
    <cellStyle name="40% - Accent5" xfId="17" builtinId="47" customBuiltin="1"/>
    <cellStyle name="40% - Accent5 2" xfId="18"/>
    <cellStyle name="40% - Accent6" xfId="19" builtinId="51" customBuiltin="1"/>
    <cellStyle name="40% - Accent6 2" xfId="20"/>
    <cellStyle name="60% - Accent1" xfId="21" builtinId="32" customBuiltin="1"/>
    <cellStyle name="60% - Accent1 2" xfId="22"/>
    <cellStyle name="60% - Accent2" xfId="23" builtinId="36" customBuiltin="1"/>
    <cellStyle name="60% - Accent2 2" xfId="24"/>
    <cellStyle name="60% - Accent3" xfId="25" builtinId="40" customBuiltin="1"/>
    <cellStyle name="60% - Accent3 2" xfId="26"/>
    <cellStyle name="60% - Accent4" xfId="35" builtinId="44" customBuiltin="1"/>
    <cellStyle name="60% - Accent4 2" xfId="36"/>
    <cellStyle name="60% - Accent5" xfId="37" builtinId="48" customBuiltin="1"/>
    <cellStyle name="60% - Accent5 2" xfId="38"/>
    <cellStyle name="60% - Accent6" xfId="27" builtinId="52" customBuiltin="1"/>
    <cellStyle name="60% - Accent6 2" xfId="28"/>
    <cellStyle name="Accent1" xfId="29" builtinId="29" customBuiltin="1"/>
    <cellStyle name="Accent1 2" xfId="30"/>
    <cellStyle name="Accent2" xfId="31" builtinId="33" customBuiltin="1"/>
    <cellStyle name="Accent2 2" xfId="32"/>
    <cellStyle name="Accent3" xfId="33" builtinId="37" customBuiltin="1"/>
    <cellStyle name="Accent3 2" xfId="34"/>
    <cellStyle name="Accent4" xfId="35" builtinId="41" customBuiltin="1"/>
    <cellStyle name="Accent4 2" xfId="36"/>
    <cellStyle name="Accent5" xfId="37" builtinId="45" customBuiltin="1"/>
    <cellStyle name="Accent5 2" xfId="38"/>
    <cellStyle name="Accent6" xfId="39" builtinId="49" customBuiltin="1"/>
    <cellStyle name="Accent6 2" xfId="40"/>
    <cellStyle name="Bad" xfId="41" builtinId="27" customBuiltin="1"/>
    <cellStyle name="Bad 2" xfId="42"/>
    <cellStyle name="Calculation" xfId="43" builtinId="22" customBuiltin="1"/>
    <cellStyle name="Calculation 2" xfId="44"/>
    <cellStyle name="Check Cell" xfId="45" builtinId="23" customBuiltin="1"/>
    <cellStyle name="Check Cell 2" xfId="46"/>
    <cellStyle name="Explanatory Text" xfId="47" builtinId="53" customBuiltin="1"/>
    <cellStyle name="Explanatory Text 2" xfId="48"/>
    <cellStyle name="Good" xfId="49" builtinId="26" customBuiltin="1"/>
    <cellStyle name="Good 2" xfId="50"/>
    <cellStyle name="Heading 1" xfId="51" builtinId="16" customBuiltin="1"/>
    <cellStyle name="Heading 1 2" xfId="52"/>
    <cellStyle name="Heading 2" xfId="53" builtinId="17" customBuiltin="1"/>
    <cellStyle name="Heading 2 2" xfId="54"/>
    <cellStyle name="Heading 3" xfId="55" builtinId="18" customBuiltin="1"/>
    <cellStyle name="Heading 3 2" xfId="56"/>
    <cellStyle name="Heading 4" xfId="57" builtinId="19" customBuiltin="1"/>
    <cellStyle name="Heading 4 2" xfId="58"/>
    <cellStyle name="Input" xfId="59" builtinId="20" customBuiltin="1"/>
    <cellStyle name="Input 2" xfId="60"/>
    <cellStyle name="Linked Cell" xfId="61" builtinId="24" customBuiltin="1"/>
    <cellStyle name="Linked Cell 2" xfId="62"/>
    <cellStyle name="Neutral" xfId="63" builtinId="28" customBuiltin="1"/>
    <cellStyle name="Neutral 2" xfId="64"/>
    <cellStyle name="Normal" xfId="0" builtinId="0"/>
    <cellStyle name="Normal 2" xfId="65"/>
    <cellStyle name="Note" xfId="66" builtinId="10" customBuiltin="1"/>
    <cellStyle name="Note 2" xfId="67"/>
    <cellStyle name="Output" xfId="68" builtinId="21" customBuiltin="1"/>
    <cellStyle name="Output 2" xfId="69"/>
    <cellStyle name="Title" xfId="70" builtinId="15" customBuiltin="1"/>
    <cellStyle name="Title 2" xfId="71"/>
    <cellStyle name="Total" xfId="72" builtinId="25" customBuiltin="1"/>
    <cellStyle name="Total 2" xfId="73"/>
    <cellStyle name="Warning Text" xfId="74" builtinId="11" customBuiltin="1"/>
    <cellStyle name="Warning Text 2" xfId="7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Q67"/>
  <sheetViews>
    <sheetView tabSelected="1" topLeftCell="B1" zoomScaleNormal="100" workbookViewId="0"/>
  </sheetViews>
  <sheetFormatPr defaultRowHeight="15" x14ac:dyDescent="0.25"/>
  <cols>
    <col min="1" max="1" width="4.140625" hidden="1" customWidth="1"/>
    <col min="2" max="2" width="4.5703125" customWidth="1"/>
    <col min="3" max="3" width="25.85546875" customWidth="1"/>
    <col min="4" max="4" width="7" customWidth="1"/>
    <col min="5" max="5" width="9.7109375" customWidth="1"/>
    <col min="6" max="26" width="6.7109375" customWidth="1"/>
    <col min="27" max="27" width="9.7109375" customWidth="1"/>
    <col min="28" max="42" width="5.5703125" customWidth="1"/>
    <col min="43" max="43" width="7.7109375" customWidth="1"/>
  </cols>
  <sheetData>
    <row r="1" spans="1:43" x14ac:dyDescent="0.25">
      <c r="A1" t="s">
        <v>154</v>
      </c>
    </row>
    <row r="2" spans="1:43" ht="17.100000000000001" customHeight="1" x14ac:dyDescent="0.25">
      <c r="A2" s="1"/>
      <c r="B2" s="24"/>
      <c r="C2" s="45" t="s">
        <v>33</v>
      </c>
      <c r="D2" s="45"/>
      <c r="E2" s="45"/>
      <c r="F2" s="45"/>
      <c r="G2" s="24"/>
      <c r="H2" s="24"/>
      <c r="I2" s="24"/>
      <c r="J2" s="24"/>
      <c r="K2" s="2"/>
      <c r="L2" s="2"/>
      <c r="M2" s="46" t="s">
        <v>2</v>
      </c>
      <c r="N2" s="46"/>
      <c r="O2" s="46"/>
      <c r="P2" s="46"/>
      <c r="Q2" s="46"/>
      <c r="R2" s="46"/>
      <c r="S2" s="46"/>
      <c r="T2" s="46"/>
      <c r="U2" s="46"/>
      <c r="V2" s="47"/>
      <c r="W2" s="46"/>
      <c r="X2" s="4"/>
      <c r="Y2" s="4"/>
      <c r="Z2" s="4"/>
      <c r="AA2" s="4"/>
      <c r="AB2" s="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</row>
    <row r="3" spans="1:43" ht="17.100000000000001" customHeight="1" x14ac:dyDescent="0.25">
      <c r="A3" s="1"/>
      <c r="B3" s="5"/>
      <c r="C3" s="48" t="s">
        <v>34</v>
      </c>
      <c r="D3" s="48"/>
      <c r="E3" s="48"/>
      <c r="F3" s="48"/>
      <c r="G3" s="5"/>
      <c r="H3" s="5"/>
      <c r="I3" s="5"/>
      <c r="J3" s="5"/>
      <c r="K3" s="2"/>
      <c r="L3" s="2"/>
      <c r="M3" s="48" t="s">
        <v>3</v>
      </c>
      <c r="N3" s="48"/>
      <c r="O3" s="48"/>
      <c r="P3" s="48"/>
      <c r="Q3" s="48"/>
      <c r="R3" s="48"/>
      <c r="S3" s="48"/>
      <c r="T3" s="48"/>
      <c r="U3" s="48"/>
      <c r="V3" s="49"/>
      <c r="W3" s="48"/>
      <c r="X3" s="5"/>
      <c r="Y3" s="5"/>
      <c r="Z3" s="5"/>
      <c r="AA3" s="5"/>
      <c r="AB3" s="5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</row>
    <row r="4" spans="1:43" ht="17.100000000000001" customHeight="1" x14ac:dyDescent="0.25">
      <c r="A4" s="8"/>
      <c r="B4" s="6"/>
      <c r="C4" s="7"/>
      <c r="D4" s="7"/>
      <c r="E4" s="7"/>
      <c r="F4" s="6"/>
      <c r="G4" s="6"/>
      <c r="H4" s="6"/>
      <c r="I4" s="6"/>
      <c r="J4" s="6"/>
      <c r="K4" s="8"/>
      <c r="L4" s="8"/>
      <c r="M4" s="50" t="s">
        <v>41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9"/>
      <c r="Y4" s="9"/>
      <c r="Z4" s="9"/>
      <c r="AA4" s="9"/>
      <c r="AB4" s="9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</row>
    <row r="5" spans="1:43" ht="17.100000000000001" customHeight="1" x14ac:dyDescent="0.25">
      <c r="A5" s="10"/>
      <c r="B5" s="51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19"/>
      <c r="Y5" s="19"/>
      <c r="Z5" s="19"/>
      <c r="AA5" s="19"/>
      <c r="AB5" s="19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</row>
    <row r="6" spans="1:43" ht="17.100000000000001" customHeight="1" x14ac:dyDescent="0.25">
      <c r="A6" s="10"/>
      <c r="B6" s="51" t="s">
        <v>43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19"/>
      <c r="Y6" s="19"/>
      <c r="Z6" s="19"/>
      <c r="AA6" s="19"/>
      <c r="AB6" s="19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</row>
    <row r="7" spans="1:43" ht="17.100000000000001" customHeight="1" x14ac:dyDescent="0.25">
      <c r="A7" s="8"/>
      <c r="B7" s="6"/>
      <c r="C7" s="7"/>
      <c r="D7" s="7"/>
      <c r="E7" s="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</row>
    <row r="8" spans="1:43" ht="15" customHeight="1" x14ac:dyDescent="0.25">
      <c r="A8" s="11"/>
      <c r="B8" s="52" t="s">
        <v>0</v>
      </c>
      <c r="C8" s="52" t="s">
        <v>1</v>
      </c>
      <c r="D8" s="52" t="s">
        <v>12</v>
      </c>
      <c r="E8" s="52" t="s">
        <v>13</v>
      </c>
      <c r="F8" s="53" t="s">
        <v>44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4" t="s">
        <v>25</v>
      </c>
      <c r="S8" s="54" t="s">
        <v>26</v>
      </c>
      <c r="T8" s="56" t="s">
        <v>4</v>
      </c>
      <c r="U8" s="54" t="s">
        <v>5</v>
      </c>
      <c r="V8" s="54" t="s">
        <v>16</v>
      </c>
      <c r="W8" s="54" t="s">
        <v>30</v>
      </c>
      <c r="X8" s="2"/>
      <c r="Y8" s="3"/>
      <c r="Z8" s="3"/>
      <c r="AA8" s="3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ht="45" customHeight="1" x14ac:dyDescent="0.25">
      <c r="A9" s="11"/>
      <c r="B9" s="53"/>
      <c r="C9" s="53"/>
      <c r="D9" s="53"/>
      <c r="E9" s="53"/>
      <c r="F9" s="18" t="s">
        <v>35</v>
      </c>
      <c r="G9" s="18" t="s">
        <v>6</v>
      </c>
      <c r="H9" s="18" t="s">
        <v>10</v>
      </c>
      <c r="I9" s="18" t="s">
        <v>36</v>
      </c>
      <c r="J9" s="18" t="s">
        <v>37</v>
      </c>
      <c r="K9" s="18" t="s">
        <v>38</v>
      </c>
      <c r="L9" s="18" t="s">
        <v>39</v>
      </c>
      <c r="M9" s="18" t="s">
        <v>7</v>
      </c>
      <c r="N9" s="18" t="s">
        <v>8</v>
      </c>
      <c r="O9" s="18" t="s">
        <v>9</v>
      </c>
      <c r="P9" s="18" t="s">
        <v>40</v>
      </c>
      <c r="Q9" s="18" t="s">
        <v>11</v>
      </c>
      <c r="R9" s="55"/>
      <c r="S9" s="55"/>
      <c r="T9" s="57"/>
      <c r="U9" s="55"/>
      <c r="V9" s="55"/>
      <c r="W9" s="55"/>
      <c r="X9" s="2"/>
      <c r="Y9" s="3"/>
      <c r="Z9" s="3"/>
      <c r="AA9" s="3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ht="15" customHeight="1" x14ac:dyDescent="0.25">
      <c r="A10" s="8" t="s">
        <v>59</v>
      </c>
      <c r="B10" s="28">
        <v>1</v>
      </c>
      <c r="C10" s="38" t="s">
        <v>58</v>
      </c>
      <c r="D10" s="32" t="s">
        <v>60</v>
      </c>
      <c r="E10" s="38" t="s">
        <v>61</v>
      </c>
      <c r="F10" s="28" t="s">
        <v>45</v>
      </c>
      <c r="G10" s="28" t="s">
        <v>46</v>
      </c>
      <c r="H10" s="28" t="s">
        <v>47</v>
      </c>
      <c r="I10" s="28" t="s">
        <v>48</v>
      </c>
      <c r="J10" s="28" t="s">
        <v>49</v>
      </c>
      <c r="K10" s="28" t="s">
        <v>48</v>
      </c>
      <c r="L10" s="28" t="s">
        <v>48</v>
      </c>
      <c r="M10" s="28" t="s">
        <v>50</v>
      </c>
      <c r="N10" s="28" t="s">
        <v>51</v>
      </c>
      <c r="O10" s="28" t="s">
        <v>52</v>
      </c>
      <c r="P10" s="28" t="s">
        <v>53</v>
      </c>
      <c r="Q10" s="28" t="s">
        <v>54</v>
      </c>
      <c r="R10" s="28" t="s">
        <v>55</v>
      </c>
      <c r="S10" s="28" t="s">
        <v>56</v>
      </c>
      <c r="T10" s="28">
        <v>0</v>
      </c>
      <c r="U10" s="28">
        <v>0</v>
      </c>
      <c r="V10" s="28"/>
      <c r="W10" s="28" t="s">
        <v>57</v>
      </c>
      <c r="X10" s="2"/>
      <c r="Y10" s="3"/>
      <c r="Z10" s="3"/>
      <c r="AA10" s="3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ht="15" customHeight="1" x14ac:dyDescent="0.25">
      <c r="A11" s="1" t="s">
        <v>59</v>
      </c>
      <c r="B11" s="29">
        <v>2</v>
      </c>
      <c r="C11" s="39" t="s">
        <v>69</v>
      </c>
      <c r="D11" s="33" t="s">
        <v>60</v>
      </c>
      <c r="E11" s="39" t="s">
        <v>61</v>
      </c>
      <c r="F11" s="29" t="s">
        <v>62</v>
      </c>
      <c r="G11" s="29" t="s">
        <v>63</v>
      </c>
      <c r="H11" s="29" t="s">
        <v>64</v>
      </c>
      <c r="I11" s="29" t="s">
        <v>48</v>
      </c>
      <c r="J11" s="29" t="s">
        <v>65</v>
      </c>
      <c r="K11" s="29" t="s">
        <v>48</v>
      </c>
      <c r="L11" s="29" t="s">
        <v>48</v>
      </c>
      <c r="M11" s="29" t="s">
        <v>66</v>
      </c>
      <c r="N11" s="29" t="s">
        <v>67</v>
      </c>
      <c r="O11" s="29" t="s">
        <v>54</v>
      </c>
      <c r="P11" s="29" t="s">
        <v>68</v>
      </c>
      <c r="Q11" s="29" t="s">
        <v>53</v>
      </c>
      <c r="R11" s="29" t="s">
        <v>55</v>
      </c>
      <c r="S11" s="29" t="s">
        <v>56</v>
      </c>
      <c r="T11" s="29">
        <v>0</v>
      </c>
      <c r="U11" s="29">
        <v>0</v>
      </c>
      <c r="V11" s="29"/>
      <c r="W11" s="29" t="s">
        <v>57</v>
      </c>
      <c r="X11" s="14"/>
      <c r="Y11" s="3"/>
      <c r="Z11" s="3"/>
      <c r="AA11" s="3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ht="15" customHeight="1" x14ac:dyDescent="0.25">
      <c r="A12" s="1" t="s">
        <v>59</v>
      </c>
      <c r="B12" s="30">
        <v>3</v>
      </c>
      <c r="C12" s="39" t="s">
        <v>76</v>
      </c>
      <c r="D12" s="33" t="s">
        <v>60</v>
      </c>
      <c r="E12" s="39" t="s">
        <v>61</v>
      </c>
      <c r="F12" s="29" t="s">
        <v>52</v>
      </c>
      <c r="G12" s="29" t="s">
        <v>70</v>
      </c>
      <c r="H12" s="29" t="s">
        <v>71</v>
      </c>
      <c r="I12" s="29" t="s">
        <v>48</v>
      </c>
      <c r="J12" s="29" t="s">
        <v>72</v>
      </c>
      <c r="K12" s="29" t="s">
        <v>48</v>
      </c>
      <c r="L12" s="29" t="s">
        <v>48</v>
      </c>
      <c r="M12" s="29" t="s">
        <v>73</v>
      </c>
      <c r="N12" s="29" t="s">
        <v>74</v>
      </c>
      <c r="O12" s="29" t="s">
        <v>53</v>
      </c>
      <c r="P12" s="29" t="s">
        <v>68</v>
      </c>
      <c r="Q12" s="29" t="s">
        <v>75</v>
      </c>
      <c r="R12" s="29" t="s">
        <v>55</v>
      </c>
      <c r="S12" s="29" t="s">
        <v>56</v>
      </c>
      <c r="T12" s="29">
        <v>3</v>
      </c>
      <c r="U12" s="29">
        <v>0</v>
      </c>
      <c r="V12" s="29"/>
      <c r="W12" s="29" t="s">
        <v>57</v>
      </c>
      <c r="X12" s="2"/>
      <c r="Y12" s="3"/>
      <c r="Z12" s="3"/>
      <c r="AA12" s="3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15" customHeight="1" x14ac:dyDescent="0.25">
      <c r="A13" s="1" t="s">
        <v>59</v>
      </c>
      <c r="B13" s="31">
        <v>4</v>
      </c>
      <c r="C13" s="40" t="s">
        <v>82</v>
      </c>
      <c r="D13" s="34" t="s">
        <v>60</v>
      </c>
      <c r="E13" s="40" t="s">
        <v>61</v>
      </c>
      <c r="F13" s="26" t="s">
        <v>52</v>
      </c>
      <c r="G13" s="26" t="s">
        <v>77</v>
      </c>
      <c r="H13" s="26" t="s">
        <v>78</v>
      </c>
      <c r="I13" s="26" t="s">
        <v>48</v>
      </c>
      <c r="J13" s="26" t="s">
        <v>49</v>
      </c>
      <c r="K13" s="26" t="s">
        <v>48</v>
      </c>
      <c r="L13" s="26" t="s">
        <v>48</v>
      </c>
      <c r="M13" s="26" t="s">
        <v>62</v>
      </c>
      <c r="N13" s="26" t="s">
        <v>79</v>
      </c>
      <c r="O13" s="26" t="s">
        <v>80</v>
      </c>
      <c r="P13" s="26" t="s">
        <v>53</v>
      </c>
      <c r="Q13" s="26" t="s">
        <v>81</v>
      </c>
      <c r="R13" s="26" t="s">
        <v>55</v>
      </c>
      <c r="S13" s="26" t="s">
        <v>56</v>
      </c>
      <c r="T13" s="26">
        <v>0</v>
      </c>
      <c r="U13" s="26">
        <v>0</v>
      </c>
      <c r="V13" s="26"/>
      <c r="W13" s="26" t="s">
        <v>57</v>
      </c>
      <c r="X13" s="2"/>
      <c r="Y13" s="3"/>
      <c r="Z13" s="3"/>
      <c r="AA13" s="3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ht="15.75" customHeight="1" x14ac:dyDescent="0.25">
      <c r="A14" s="1" t="s">
        <v>59</v>
      </c>
      <c r="B14" s="35">
        <v>5</v>
      </c>
      <c r="C14" s="41" t="s">
        <v>86</v>
      </c>
      <c r="D14" s="27" t="s">
        <v>60</v>
      </c>
      <c r="E14" s="41" t="s">
        <v>61</v>
      </c>
      <c r="F14" s="35" t="s">
        <v>51</v>
      </c>
      <c r="G14" s="35" t="s">
        <v>67</v>
      </c>
      <c r="H14" s="35" t="s">
        <v>78</v>
      </c>
      <c r="I14" s="35" t="s">
        <v>48</v>
      </c>
      <c r="J14" s="35" t="s">
        <v>83</v>
      </c>
      <c r="K14" s="35" t="s">
        <v>48</v>
      </c>
      <c r="L14" s="35" t="s">
        <v>48</v>
      </c>
      <c r="M14" s="35" t="s">
        <v>75</v>
      </c>
      <c r="N14" s="35" t="s">
        <v>49</v>
      </c>
      <c r="O14" s="35" t="s">
        <v>65</v>
      </c>
      <c r="P14" s="35" t="s">
        <v>49</v>
      </c>
      <c r="Q14" s="35" t="s">
        <v>84</v>
      </c>
      <c r="R14" s="35" t="s">
        <v>56</v>
      </c>
      <c r="S14" s="35" t="s">
        <v>56</v>
      </c>
      <c r="T14" s="35">
        <v>0</v>
      </c>
      <c r="U14" s="35">
        <v>0</v>
      </c>
      <c r="V14" s="35" t="s">
        <v>85</v>
      </c>
      <c r="W14" s="35" t="s">
        <v>57</v>
      </c>
      <c r="X14" s="2"/>
      <c r="Y14" s="3"/>
      <c r="Z14" s="3"/>
      <c r="AA14" s="3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ht="15" customHeight="1" x14ac:dyDescent="0.25">
      <c r="A15" s="1" t="s">
        <v>59</v>
      </c>
      <c r="B15" s="28">
        <v>6</v>
      </c>
      <c r="C15" s="38" t="s">
        <v>89</v>
      </c>
      <c r="D15" s="32" t="s">
        <v>90</v>
      </c>
      <c r="E15" s="38" t="s">
        <v>61</v>
      </c>
      <c r="F15" s="28" t="s">
        <v>52</v>
      </c>
      <c r="G15" s="28" t="s">
        <v>50</v>
      </c>
      <c r="H15" s="28" t="s">
        <v>47</v>
      </c>
      <c r="I15" s="28" t="s">
        <v>48</v>
      </c>
      <c r="J15" s="28" t="s">
        <v>49</v>
      </c>
      <c r="K15" s="28" t="s">
        <v>48</v>
      </c>
      <c r="L15" s="28" t="s">
        <v>48</v>
      </c>
      <c r="M15" s="28" t="s">
        <v>77</v>
      </c>
      <c r="N15" s="28" t="s">
        <v>87</v>
      </c>
      <c r="O15" s="28" t="s">
        <v>80</v>
      </c>
      <c r="P15" s="28" t="s">
        <v>88</v>
      </c>
      <c r="Q15" s="28" t="s">
        <v>75</v>
      </c>
      <c r="R15" s="28" t="s">
        <v>55</v>
      </c>
      <c r="S15" s="28" t="s">
        <v>56</v>
      </c>
      <c r="T15" s="28">
        <v>3</v>
      </c>
      <c r="U15" s="28">
        <v>0</v>
      </c>
      <c r="V15" s="28"/>
      <c r="W15" s="28" t="s">
        <v>57</v>
      </c>
      <c r="X15" s="42"/>
      <c r="Y15" s="42"/>
      <c r="Z15" s="25"/>
      <c r="AA15" s="25"/>
      <c r="AB15" s="25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</row>
    <row r="16" spans="1:43" ht="15" customHeight="1" x14ac:dyDescent="0.25">
      <c r="A16" s="1" t="s">
        <v>59</v>
      </c>
      <c r="B16" s="29">
        <v>7</v>
      </c>
      <c r="C16" s="39" t="s">
        <v>95</v>
      </c>
      <c r="D16" s="33" t="s">
        <v>60</v>
      </c>
      <c r="E16" s="39" t="s">
        <v>61</v>
      </c>
      <c r="F16" s="29" t="s">
        <v>88</v>
      </c>
      <c r="G16" s="29" t="s">
        <v>91</v>
      </c>
      <c r="H16" s="29" t="s">
        <v>92</v>
      </c>
      <c r="I16" s="29" t="s">
        <v>48</v>
      </c>
      <c r="J16" s="29" t="s">
        <v>65</v>
      </c>
      <c r="K16" s="29" t="s">
        <v>48</v>
      </c>
      <c r="L16" s="29" t="s">
        <v>48</v>
      </c>
      <c r="M16" s="29" t="s">
        <v>75</v>
      </c>
      <c r="N16" s="29" t="s">
        <v>87</v>
      </c>
      <c r="O16" s="29" t="s">
        <v>74</v>
      </c>
      <c r="P16" s="29" t="s">
        <v>93</v>
      </c>
      <c r="Q16" s="29" t="s">
        <v>94</v>
      </c>
      <c r="R16" s="29" t="s">
        <v>56</v>
      </c>
      <c r="S16" s="29" t="s">
        <v>56</v>
      </c>
      <c r="T16" s="29">
        <v>0</v>
      </c>
      <c r="U16" s="29">
        <v>0</v>
      </c>
      <c r="V16" s="29" t="s">
        <v>85</v>
      </c>
      <c r="W16" s="29" t="s">
        <v>57</v>
      </c>
      <c r="X16" s="2"/>
      <c r="Y16" s="2"/>
      <c r="Z16" s="2"/>
      <c r="AA16" s="3"/>
      <c r="AB16" s="2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</row>
    <row r="17" spans="1:43" ht="15" customHeight="1" x14ac:dyDescent="0.25">
      <c r="A17" s="1" t="s">
        <v>59</v>
      </c>
      <c r="B17" s="30">
        <v>8</v>
      </c>
      <c r="C17" s="39" t="s">
        <v>98</v>
      </c>
      <c r="D17" s="33" t="s">
        <v>60</v>
      </c>
      <c r="E17" s="39" t="s">
        <v>61</v>
      </c>
      <c r="F17" s="29" t="s">
        <v>71</v>
      </c>
      <c r="G17" s="29" t="s">
        <v>96</v>
      </c>
      <c r="H17" s="29" t="s">
        <v>97</v>
      </c>
      <c r="I17" s="29" t="s">
        <v>48</v>
      </c>
      <c r="J17" s="29" t="s">
        <v>84</v>
      </c>
      <c r="K17" s="29" t="s">
        <v>48</v>
      </c>
      <c r="L17" s="29" t="s">
        <v>48</v>
      </c>
      <c r="M17" s="29" t="s">
        <v>46</v>
      </c>
      <c r="N17" s="29" t="s">
        <v>51</v>
      </c>
      <c r="O17" s="29" t="s">
        <v>71</v>
      </c>
      <c r="P17" s="29" t="s">
        <v>67</v>
      </c>
      <c r="Q17" s="29" t="s">
        <v>81</v>
      </c>
      <c r="R17" s="29" t="s">
        <v>48</v>
      </c>
      <c r="S17" s="29" t="s">
        <v>55</v>
      </c>
      <c r="T17" s="29">
        <v>4</v>
      </c>
      <c r="U17" s="29">
        <v>1</v>
      </c>
      <c r="V17" s="29"/>
      <c r="W17" s="29" t="s">
        <v>57</v>
      </c>
      <c r="X17" s="2"/>
      <c r="Y17" s="2"/>
      <c r="Z17" s="2"/>
      <c r="AA17" s="2"/>
      <c r="AB17" s="2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</row>
    <row r="18" spans="1:43" ht="15" customHeight="1" x14ac:dyDescent="0.25">
      <c r="A18" s="1" t="s">
        <v>59</v>
      </c>
      <c r="B18" s="31">
        <v>9</v>
      </c>
      <c r="C18" s="40" t="s">
        <v>101</v>
      </c>
      <c r="D18" s="34" t="s">
        <v>60</v>
      </c>
      <c r="E18" s="40" t="s">
        <v>61</v>
      </c>
      <c r="F18" s="26" t="s">
        <v>91</v>
      </c>
      <c r="G18" s="26" t="s">
        <v>99</v>
      </c>
      <c r="H18" s="26" t="s">
        <v>81</v>
      </c>
      <c r="I18" s="26" t="s">
        <v>48</v>
      </c>
      <c r="J18" s="26" t="s">
        <v>94</v>
      </c>
      <c r="K18" s="26" t="s">
        <v>48</v>
      </c>
      <c r="L18" s="26" t="s">
        <v>48</v>
      </c>
      <c r="M18" s="26" t="s">
        <v>47</v>
      </c>
      <c r="N18" s="26" t="s">
        <v>100</v>
      </c>
      <c r="O18" s="26" t="s">
        <v>67</v>
      </c>
      <c r="P18" s="26" t="s">
        <v>88</v>
      </c>
      <c r="Q18" s="26" t="s">
        <v>100</v>
      </c>
      <c r="R18" s="26" t="s">
        <v>55</v>
      </c>
      <c r="S18" s="26" t="s">
        <v>56</v>
      </c>
      <c r="T18" s="26">
        <v>1</v>
      </c>
      <c r="U18" s="26">
        <v>0</v>
      </c>
      <c r="V18" s="26"/>
      <c r="W18" s="26" t="s">
        <v>57</v>
      </c>
      <c r="X18" s="2"/>
      <c r="Y18" s="2"/>
      <c r="Z18" s="2"/>
      <c r="AA18" s="2"/>
      <c r="AB18" s="2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</row>
    <row r="19" spans="1:43" ht="15.75" customHeight="1" x14ac:dyDescent="0.25">
      <c r="A19" s="1" t="s">
        <v>59</v>
      </c>
      <c r="B19" s="35">
        <v>10</v>
      </c>
      <c r="C19" s="41" t="s">
        <v>103</v>
      </c>
      <c r="D19" s="27" t="s">
        <v>60</v>
      </c>
      <c r="E19" s="41" t="s">
        <v>61</v>
      </c>
      <c r="F19" s="35" t="s">
        <v>54</v>
      </c>
      <c r="G19" s="35" t="s">
        <v>102</v>
      </c>
      <c r="H19" s="35" t="s">
        <v>99</v>
      </c>
      <c r="I19" s="35" t="s">
        <v>48</v>
      </c>
      <c r="J19" s="35" t="s">
        <v>94</v>
      </c>
      <c r="K19" s="35" t="s">
        <v>48</v>
      </c>
      <c r="L19" s="35" t="s">
        <v>48</v>
      </c>
      <c r="M19" s="35" t="s">
        <v>99</v>
      </c>
      <c r="N19" s="35" t="s">
        <v>81</v>
      </c>
      <c r="O19" s="35" t="s">
        <v>45</v>
      </c>
      <c r="P19" s="35" t="s">
        <v>91</v>
      </c>
      <c r="Q19" s="35" t="s">
        <v>75</v>
      </c>
      <c r="R19" s="35" t="s">
        <v>55</v>
      </c>
      <c r="S19" s="35" t="s">
        <v>56</v>
      </c>
      <c r="T19" s="35">
        <v>6</v>
      </c>
      <c r="U19" s="35">
        <v>0</v>
      </c>
      <c r="V19" s="35"/>
      <c r="W19" s="35" t="s">
        <v>57</v>
      </c>
      <c r="X19" s="2"/>
      <c r="Y19" s="2"/>
      <c r="Z19" s="2"/>
      <c r="AA19" s="2"/>
      <c r="AB19" s="2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</row>
    <row r="20" spans="1:43" ht="15" customHeight="1" x14ac:dyDescent="0.25">
      <c r="A20" s="1" t="s">
        <v>59</v>
      </c>
      <c r="B20" s="28">
        <v>11</v>
      </c>
      <c r="C20" s="38" t="s">
        <v>105</v>
      </c>
      <c r="D20" s="32" t="s">
        <v>90</v>
      </c>
      <c r="E20" s="38" t="s">
        <v>61</v>
      </c>
      <c r="F20" s="28" t="s">
        <v>68</v>
      </c>
      <c r="G20" s="28" t="s">
        <v>77</v>
      </c>
      <c r="H20" s="28" t="s">
        <v>45</v>
      </c>
      <c r="I20" s="28" t="s">
        <v>48</v>
      </c>
      <c r="J20" s="28" t="s">
        <v>104</v>
      </c>
      <c r="K20" s="28" t="s">
        <v>48</v>
      </c>
      <c r="L20" s="28" t="s">
        <v>48</v>
      </c>
      <c r="M20" s="28" t="s">
        <v>71</v>
      </c>
      <c r="N20" s="28" t="s">
        <v>93</v>
      </c>
      <c r="O20" s="28" t="s">
        <v>67</v>
      </c>
      <c r="P20" s="28" t="s">
        <v>79</v>
      </c>
      <c r="Q20" s="28" t="s">
        <v>80</v>
      </c>
      <c r="R20" s="28" t="s">
        <v>55</v>
      </c>
      <c r="S20" s="28" t="s">
        <v>56</v>
      </c>
      <c r="T20" s="28">
        <v>5</v>
      </c>
      <c r="U20" s="28">
        <v>0</v>
      </c>
      <c r="V20" s="28"/>
      <c r="W20" s="28" t="s">
        <v>57</v>
      </c>
      <c r="X20" s="2"/>
      <c r="Y20" s="2"/>
      <c r="Z20" s="2"/>
      <c r="AA20" s="2"/>
      <c r="AB20" s="2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</row>
    <row r="21" spans="1:43" ht="15" customHeight="1" x14ac:dyDescent="0.25">
      <c r="A21" s="1" t="s">
        <v>59</v>
      </c>
      <c r="B21" s="29">
        <v>12</v>
      </c>
      <c r="C21" s="39" t="s">
        <v>107</v>
      </c>
      <c r="D21" s="33" t="s">
        <v>90</v>
      </c>
      <c r="E21" s="39" t="s">
        <v>61</v>
      </c>
      <c r="F21" s="29" t="s">
        <v>81</v>
      </c>
      <c r="G21" s="29" t="s">
        <v>50</v>
      </c>
      <c r="H21" s="29" t="s">
        <v>50</v>
      </c>
      <c r="I21" s="29" t="s">
        <v>48</v>
      </c>
      <c r="J21" s="29" t="s">
        <v>49</v>
      </c>
      <c r="K21" s="29" t="s">
        <v>48</v>
      </c>
      <c r="L21" s="29" t="s">
        <v>48</v>
      </c>
      <c r="M21" s="29" t="s">
        <v>106</v>
      </c>
      <c r="N21" s="29" t="s">
        <v>53</v>
      </c>
      <c r="O21" s="29" t="s">
        <v>91</v>
      </c>
      <c r="P21" s="29" t="s">
        <v>54</v>
      </c>
      <c r="Q21" s="29" t="s">
        <v>92</v>
      </c>
      <c r="R21" s="29" t="s">
        <v>55</v>
      </c>
      <c r="S21" s="29" t="s">
        <v>56</v>
      </c>
      <c r="T21" s="29">
        <v>0</v>
      </c>
      <c r="U21" s="29">
        <v>0</v>
      </c>
      <c r="V21" s="29"/>
      <c r="W21" s="29" t="s">
        <v>57</v>
      </c>
      <c r="X21" s="2"/>
      <c r="Y21" s="2"/>
      <c r="Z21" s="2"/>
      <c r="AA21" s="2"/>
      <c r="AB21" s="2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</row>
    <row r="22" spans="1:43" ht="15" customHeight="1" x14ac:dyDescent="0.25">
      <c r="A22" s="1" t="s">
        <v>59</v>
      </c>
      <c r="B22" s="30">
        <v>13</v>
      </c>
      <c r="C22" s="39" t="s">
        <v>108</v>
      </c>
      <c r="D22" s="33" t="s">
        <v>60</v>
      </c>
      <c r="E22" s="39" t="s">
        <v>61</v>
      </c>
      <c r="F22" s="29" t="s">
        <v>71</v>
      </c>
      <c r="G22" s="29" t="s">
        <v>62</v>
      </c>
      <c r="H22" s="29" t="s">
        <v>73</v>
      </c>
      <c r="I22" s="29" t="s">
        <v>48</v>
      </c>
      <c r="J22" s="29" t="s">
        <v>93</v>
      </c>
      <c r="K22" s="29" t="s">
        <v>48</v>
      </c>
      <c r="L22" s="29" t="s">
        <v>48</v>
      </c>
      <c r="M22" s="29" t="s">
        <v>70</v>
      </c>
      <c r="N22" s="29" t="s">
        <v>74</v>
      </c>
      <c r="O22" s="29" t="s">
        <v>53</v>
      </c>
      <c r="P22" s="29" t="s">
        <v>80</v>
      </c>
      <c r="Q22" s="29" t="s">
        <v>84</v>
      </c>
      <c r="R22" s="29" t="s">
        <v>55</v>
      </c>
      <c r="S22" s="29" t="s">
        <v>56</v>
      </c>
      <c r="T22" s="29">
        <v>1</v>
      </c>
      <c r="U22" s="29">
        <v>0</v>
      </c>
      <c r="V22" s="29"/>
      <c r="W22" s="29" t="s">
        <v>57</v>
      </c>
      <c r="X22" s="2"/>
      <c r="Y22" s="2"/>
      <c r="Z22" s="2"/>
      <c r="AA22" s="2"/>
      <c r="AB22" s="2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</row>
    <row r="23" spans="1:43" ht="15" customHeight="1" x14ac:dyDescent="0.25">
      <c r="A23" s="1" t="s">
        <v>59</v>
      </c>
      <c r="B23" s="31">
        <v>14</v>
      </c>
      <c r="C23" s="40" t="s">
        <v>110</v>
      </c>
      <c r="D23" s="34" t="s">
        <v>90</v>
      </c>
      <c r="E23" s="40" t="s">
        <v>61</v>
      </c>
      <c r="F23" s="26" t="s">
        <v>45</v>
      </c>
      <c r="G23" s="26" t="s">
        <v>50</v>
      </c>
      <c r="H23" s="26" t="s">
        <v>68</v>
      </c>
      <c r="I23" s="26" t="s">
        <v>48</v>
      </c>
      <c r="J23" s="26" t="s">
        <v>109</v>
      </c>
      <c r="K23" s="26" t="s">
        <v>48</v>
      </c>
      <c r="L23" s="26" t="s">
        <v>48</v>
      </c>
      <c r="M23" s="26" t="s">
        <v>46</v>
      </c>
      <c r="N23" s="26" t="s">
        <v>51</v>
      </c>
      <c r="O23" s="26" t="s">
        <v>78</v>
      </c>
      <c r="P23" s="26" t="s">
        <v>93</v>
      </c>
      <c r="Q23" s="26" t="s">
        <v>68</v>
      </c>
      <c r="R23" s="26" t="s">
        <v>55</v>
      </c>
      <c r="S23" s="26" t="s">
        <v>56</v>
      </c>
      <c r="T23" s="26">
        <v>0</v>
      </c>
      <c r="U23" s="26">
        <v>0</v>
      </c>
      <c r="V23" s="26"/>
      <c r="W23" s="26" t="s">
        <v>57</v>
      </c>
      <c r="X23" s="2"/>
      <c r="Y23" s="2"/>
      <c r="Z23" s="2"/>
      <c r="AA23" s="2"/>
      <c r="AB23" s="2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</row>
    <row r="24" spans="1:43" ht="15.75" customHeight="1" x14ac:dyDescent="0.25">
      <c r="A24" s="1" t="s">
        <v>59</v>
      </c>
      <c r="B24" s="35">
        <v>15</v>
      </c>
      <c r="C24" s="41" t="s">
        <v>113</v>
      </c>
      <c r="D24" s="27" t="s">
        <v>60</v>
      </c>
      <c r="E24" s="41" t="s">
        <v>61</v>
      </c>
      <c r="F24" s="35" t="s">
        <v>78</v>
      </c>
      <c r="G24" s="35" t="s">
        <v>111</v>
      </c>
      <c r="H24" s="35" t="s">
        <v>50</v>
      </c>
      <c r="I24" s="35" t="s">
        <v>48</v>
      </c>
      <c r="J24" s="35" t="s">
        <v>93</v>
      </c>
      <c r="K24" s="35" t="s">
        <v>48</v>
      </c>
      <c r="L24" s="35" t="s">
        <v>48</v>
      </c>
      <c r="M24" s="35" t="s">
        <v>112</v>
      </c>
      <c r="N24" s="35" t="s">
        <v>79</v>
      </c>
      <c r="O24" s="35" t="s">
        <v>67</v>
      </c>
      <c r="P24" s="35" t="s">
        <v>51</v>
      </c>
      <c r="Q24" s="35" t="s">
        <v>91</v>
      </c>
      <c r="R24" s="35" t="s">
        <v>55</v>
      </c>
      <c r="S24" s="35" t="s">
        <v>56</v>
      </c>
      <c r="T24" s="35">
        <v>1</v>
      </c>
      <c r="U24" s="35">
        <v>0</v>
      </c>
      <c r="V24" s="35"/>
      <c r="W24" s="35" t="s">
        <v>57</v>
      </c>
      <c r="X24" s="2"/>
      <c r="Y24" s="2"/>
      <c r="Z24" s="2"/>
      <c r="AA24" s="2"/>
      <c r="AB24" s="2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</row>
    <row r="25" spans="1:43" ht="15" customHeight="1" x14ac:dyDescent="0.25">
      <c r="A25" s="1" t="s">
        <v>59</v>
      </c>
      <c r="B25" s="28">
        <v>16</v>
      </c>
      <c r="C25" s="38" t="s">
        <v>115</v>
      </c>
      <c r="D25" s="32" t="s">
        <v>60</v>
      </c>
      <c r="E25" s="38" t="s">
        <v>61</v>
      </c>
      <c r="F25" s="28" t="s">
        <v>81</v>
      </c>
      <c r="G25" s="28" t="s">
        <v>114</v>
      </c>
      <c r="H25" s="28" t="s">
        <v>47</v>
      </c>
      <c r="I25" s="28" t="s">
        <v>48</v>
      </c>
      <c r="J25" s="28" t="s">
        <v>109</v>
      </c>
      <c r="K25" s="28" t="s">
        <v>48</v>
      </c>
      <c r="L25" s="28" t="s">
        <v>48</v>
      </c>
      <c r="M25" s="28" t="s">
        <v>111</v>
      </c>
      <c r="N25" s="28" t="s">
        <v>52</v>
      </c>
      <c r="O25" s="28" t="s">
        <v>73</v>
      </c>
      <c r="P25" s="28" t="s">
        <v>91</v>
      </c>
      <c r="Q25" s="28" t="s">
        <v>112</v>
      </c>
      <c r="R25" s="28" t="s">
        <v>48</v>
      </c>
      <c r="S25" s="28" t="s">
        <v>56</v>
      </c>
      <c r="T25" s="28">
        <v>1</v>
      </c>
      <c r="U25" s="28">
        <v>0</v>
      </c>
      <c r="V25" s="28"/>
      <c r="W25" s="28" t="s">
        <v>57</v>
      </c>
      <c r="X25" s="2"/>
      <c r="Y25" s="2"/>
      <c r="Z25" s="2"/>
      <c r="AA25" s="2"/>
      <c r="AB25" s="2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</row>
    <row r="26" spans="1:43" ht="15" customHeight="1" x14ac:dyDescent="0.25">
      <c r="A26" s="1"/>
      <c r="B26" s="12">
        <v>17</v>
      </c>
      <c r="C26" s="36" t="s">
        <v>116</v>
      </c>
      <c r="D26" s="13" t="s">
        <v>60</v>
      </c>
      <c r="E26" s="36" t="s">
        <v>61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2"/>
      <c r="Y26" s="2"/>
      <c r="Z26" s="2"/>
      <c r="AA26" s="2"/>
      <c r="AB26" s="2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</row>
    <row r="27" spans="1:43" ht="15" customHeight="1" x14ac:dyDescent="0.25">
      <c r="A27" s="1" t="s">
        <v>59</v>
      </c>
      <c r="B27" s="30">
        <v>18</v>
      </c>
      <c r="C27" s="39" t="s">
        <v>117</v>
      </c>
      <c r="D27" s="33" t="s">
        <v>60</v>
      </c>
      <c r="E27" s="39" t="s">
        <v>61</v>
      </c>
      <c r="F27" s="29" t="s">
        <v>68</v>
      </c>
      <c r="G27" s="29" t="s">
        <v>45</v>
      </c>
      <c r="H27" s="29" t="s">
        <v>62</v>
      </c>
      <c r="I27" s="29" t="s">
        <v>48</v>
      </c>
      <c r="J27" s="29" t="s">
        <v>72</v>
      </c>
      <c r="K27" s="29" t="s">
        <v>48</v>
      </c>
      <c r="L27" s="29" t="s">
        <v>48</v>
      </c>
      <c r="M27" s="29" t="s">
        <v>91</v>
      </c>
      <c r="N27" s="29" t="s">
        <v>74</v>
      </c>
      <c r="O27" s="29" t="s">
        <v>52</v>
      </c>
      <c r="P27" s="29" t="s">
        <v>80</v>
      </c>
      <c r="Q27" s="29" t="s">
        <v>93</v>
      </c>
      <c r="R27" s="29" t="s">
        <v>55</v>
      </c>
      <c r="S27" s="29" t="s">
        <v>56</v>
      </c>
      <c r="T27" s="29">
        <v>4</v>
      </c>
      <c r="U27" s="29">
        <v>0</v>
      </c>
      <c r="V27" s="29"/>
      <c r="W27" s="29" t="s">
        <v>57</v>
      </c>
      <c r="X27" s="2"/>
      <c r="Y27" s="2"/>
      <c r="Z27" s="2"/>
      <c r="AA27" s="2"/>
      <c r="AB27" s="2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</row>
    <row r="28" spans="1:43" ht="15" customHeight="1" x14ac:dyDescent="0.25">
      <c r="A28" s="1" t="s">
        <v>59</v>
      </c>
      <c r="B28" s="31">
        <v>19</v>
      </c>
      <c r="C28" s="40" t="s">
        <v>118</v>
      </c>
      <c r="D28" s="34" t="s">
        <v>60</v>
      </c>
      <c r="E28" s="40" t="s">
        <v>61</v>
      </c>
      <c r="F28" s="26" t="s">
        <v>68</v>
      </c>
      <c r="G28" s="26" t="s">
        <v>106</v>
      </c>
      <c r="H28" s="26" t="s">
        <v>47</v>
      </c>
      <c r="I28" s="26" t="s">
        <v>48</v>
      </c>
      <c r="J28" s="26" t="s">
        <v>49</v>
      </c>
      <c r="K28" s="26" t="s">
        <v>48</v>
      </c>
      <c r="L28" s="26" t="s">
        <v>48</v>
      </c>
      <c r="M28" s="26" t="s">
        <v>70</v>
      </c>
      <c r="N28" s="26" t="s">
        <v>80</v>
      </c>
      <c r="O28" s="26" t="s">
        <v>75</v>
      </c>
      <c r="P28" s="26" t="s">
        <v>88</v>
      </c>
      <c r="Q28" s="26" t="s">
        <v>51</v>
      </c>
      <c r="R28" s="26" t="s">
        <v>55</v>
      </c>
      <c r="S28" s="26" t="s">
        <v>56</v>
      </c>
      <c r="T28" s="26">
        <v>1</v>
      </c>
      <c r="U28" s="26">
        <v>0</v>
      </c>
      <c r="V28" s="26"/>
      <c r="W28" s="26" t="s">
        <v>57</v>
      </c>
      <c r="X28" s="2"/>
      <c r="Y28" s="2"/>
      <c r="Z28" s="2"/>
      <c r="AA28" s="2"/>
      <c r="AB28" s="2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</row>
    <row r="29" spans="1:43" ht="15.75" customHeight="1" x14ac:dyDescent="0.25">
      <c r="A29" s="1" t="s">
        <v>59</v>
      </c>
      <c r="B29" s="35">
        <v>20</v>
      </c>
      <c r="C29" s="41" t="s">
        <v>120</v>
      </c>
      <c r="D29" s="27" t="s">
        <v>60</v>
      </c>
      <c r="E29" s="41" t="s">
        <v>61</v>
      </c>
      <c r="F29" s="35" t="s">
        <v>91</v>
      </c>
      <c r="G29" s="35" t="s">
        <v>102</v>
      </c>
      <c r="H29" s="35" t="s">
        <v>119</v>
      </c>
      <c r="I29" s="35" t="s">
        <v>48</v>
      </c>
      <c r="J29" s="35" t="s">
        <v>94</v>
      </c>
      <c r="K29" s="35" t="s">
        <v>48</v>
      </c>
      <c r="L29" s="35" t="s">
        <v>48</v>
      </c>
      <c r="M29" s="35" t="s">
        <v>70</v>
      </c>
      <c r="N29" s="35" t="s">
        <v>51</v>
      </c>
      <c r="O29" s="35" t="s">
        <v>81</v>
      </c>
      <c r="P29" s="35" t="s">
        <v>71</v>
      </c>
      <c r="Q29" s="35" t="s">
        <v>91</v>
      </c>
      <c r="R29" s="35" t="s">
        <v>55</v>
      </c>
      <c r="S29" s="35" t="s">
        <v>56</v>
      </c>
      <c r="T29" s="35">
        <v>1</v>
      </c>
      <c r="U29" s="35">
        <v>0</v>
      </c>
      <c r="V29" s="35"/>
      <c r="W29" s="35" t="s">
        <v>57</v>
      </c>
      <c r="X29" s="2"/>
      <c r="Y29" s="2"/>
      <c r="Z29" s="2"/>
      <c r="AA29" s="2"/>
      <c r="AB29" s="2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</row>
    <row r="30" spans="1:43" ht="15" customHeight="1" x14ac:dyDescent="0.25">
      <c r="A30" s="1" t="s">
        <v>59</v>
      </c>
      <c r="B30" s="28">
        <v>21</v>
      </c>
      <c r="C30" s="38" t="s">
        <v>122</v>
      </c>
      <c r="D30" s="32" t="s">
        <v>90</v>
      </c>
      <c r="E30" s="38" t="s">
        <v>61</v>
      </c>
      <c r="F30" s="28" t="s">
        <v>111</v>
      </c>
      <c r="G30" s="28" t="s">
        <v>97</v>
      </c>
      <c r="H30" s="28" t="s">
        <v>102</v>
      </c>
      <c r="I30" s="28" t="s">
        <v>48</v>
      </c>
      <c r="J30" s="28" t="s">
        <v>88</v>
      </c>
      <c r="K30" s="28" t="s">
        <v>48</v>
      </c>
      <c r="L30" s="28" t="s">
        <v>48</v>
      </c>
      <c r="M30" s="28" t="s">
        <v>121</v>
      </c>
      <c r="N30" s="28" t="s">
        <v>92</v>
      </c>
      <c r="O30" s="28" t="s">
        <v>62</v>
      </c>
      <c r="P30" s="28" t="s">
        <v>67</v>
      </c>
      <c r="Q30" s="28" t="s">
        <v>53</v>
      </c>
      <c r="R30" s="28" t="s">
        <v>48</v>
      </c>
      <c r="S30" s="28" t="s">
        <v>55</v>
      </c>
      <c r="T30" s="28">
        <v>2</v>
      </c>
      <c r="U30" s="28">
        <v>4</v>
      </c>
      <c r="V30" s="28"/>
      <c r="W30" s="28" t="s">
        <v>57</v>
      </c>
      <c r="X30" s="2"/>
      <c r="Y30" s="2"/>
      <c r="Z30" s="2"/>
      <c r="AA30" s="2"/>
      <c r="AB30" s="2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</row>
    <row r="31" spans="1:43" ht="15" customHeight="1" x14ac:dyDescent="0.25">
      <c r="A31" s="1" t="s">
        <v>59</v>
      </c>
      <c r="B31" s="29">
        <v>22</v>
      </c>
      <c r="C31" s="39" t="s">
        <v>124</v>
      </c>
      <c r="D31" s="33" t="s">
        <v>90</v>
      </c>
      <c r="E31" s="39" t="s">
        <v>61</v>
      </c>
      <c r="F31" s="29" t="s">
        <v>68</v>
      </c>
      <c r="G31" s="29" t="s">
        <v>80</v>
      </c>
      <c r="H31" s="29" t="s">
        <v>80</v>
      </c>
      <c r="I31" s="29" t="s">
        <v>48</v>
      </c>
      <c r="J31" s="29" t="s">
        <v>65</v>
      </c>
      <c r="K31" s="29" t="s">
        <v>48</v>
      </c>
      <c r="L31" s="29" t="s">
        <v>48</v>
      </c>
      <c r="M31" s="29" t="s">
        <v>100</v>
      </c>
      <c r="N31" s="29" t="s">
        <v>83</v>
      </c>
      <c r="O31" s="29" t="s">
        <v>72</v>
      </c>
      <c r="P31" s="29" t="s">
        <v>94</v>
      </c>
      <c r="Q31" s="29" t="s">
        <v>123</v>
      </c>
      <c r="R31" s="29" t="s">
        <v>56</v>
      </c>
      <c r="S31" s="29" t="s">
        <v>56</v>
      </c>
      <c r="T31" s="29">
        <v>0</v>
      </c>
      <c r="U31" s="29">
        <v>0</v>
      </c>
      <c r="V31" s="29" t="s">
        <v>85</v>
      </c>
      <c r="W31" s="29" t="s">
        <v>57</v>
      </c>
      <c r="X31" s="2"/>
      <c r="Y31" s="2"/>
      <c r="Z31" s="2"/>
      <c r="AA31" s="2"/>
      <c r="AB31" s="2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</row>
    <row r="32" spans="1:43" ht="15" customHeight="1" x14ac:dyDescent="0.25">
      <c r="A32" s="1" t="s">
        <v>59</v>
      </c>
      <c r="B32" s="30">
        <v>23</v>
      </c>
      <c r="C32" s="39" t="s">
        <v>126</v>
      </c>
      <c r="D32" s="33" t="s">
        <v>90</v>
      </c>
      <c r="E32" s="39" t="s">
        <v>61</v>
      </c>
      <c r="F32" s="29" t="s">
        <v>68</v>
      </c>
      <c r="G32" s="29" t="s">
        <v>88</v>
      </c>
      <c r="H32" s="29" t="s">
        <v>80</v>
      </c>
      <c r="I32" s="29" t="s">
        <v>48</v>
      </c>
      <c r="J32" s="29" t="s">
        <v>83</v>
      </c>
      <c r="K32" s="29" t="s">
        <v>48</v>
      </c>
      <c r="L32" s="29" t="s">
        <v>48</v>
      </c>
      <c r="M32" s="29" t="s">
        <v>100</v>
      </c>
      <c r="N32" s="29" t="s">
        <v>83</v>
      </c>
      <c r="O32" s="29" t="s">
        <v>49</v>
      </c>
      <c r="P32" s="29" t="s">
        <v>65</v>
      </c>
      <c r="Q32" s="29" t="s">
        <v>125</v>
      </c>
      <c r="R32" s="29" t="s">
        <v>56</v>
      </c>
      <c r="S32" s="29" t="s">
        <v>56</v>
      </c>
      <c r="T32" s="29">
        <v>3</v>
      </c>
      <c r="U32" s="29">
        <v>0</v>
      </c>
      <c r="V32" s="29" t="s">
        <v>85</v>
      </c>
      <c r="W32" s="29" t="s">
        <v>57</v>
      </c>
      <c r="X32" s="2"/>
      <c r="Y32" s="2"/>
      <c r="Z32" s="2"/>
      <c r="AA32" s="2"/>
      <c r="AB32" s="2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</row>
    <row r="33" spans="1:43" ht="15" customHeight="1" x14ac:dyDescent="0.25">
      <c r="A33" s="1" t="s">
        <v>59</v>
      </c>
      <c r="B33" s="31">
        <v>24</v>
      </c>
      <c r="C33" s="40" t="s">
        <v>127</v>
      </c>
      <c r="D33" s="34" t="s">
        <v>90</v>
      </c>
      <c r="E33" s="40" t="s">
        <v>61</v>
      </c>
      <c r="F33" s="26" t="s">
        <v>100</v>
      </c>
      <c r="G33" s="26" t="s">
        <v>92</v>
      </c>
      <c r="H33" s="26" t="s">
        <v>92</v>
      </c>
      <c r="I33" s="26" t="s">
        <v>48</v>
      </c>
      <c r="J33" s="26" t="s">
        <v>49</v>
      </c>
      <c r="K33" s="26" t="s">
        <v>48</v>
      </c>
      <c r="L33" s="26" t="s">
        <v>48</v>
      </c>
      <c r="M33" s="26" t="s">
        <v>111</v>
      </c>
      <c r="N33" s="26" t="s">
        <v>109</v>
      </c>
      <c r="O33" s="26" t="s">
        <v>67</v>
      </c>
      <c r="P33" s="26" t="s">
        <v>87</v>
      </c>
      <c r="Q33" s="26" t="s">
        <v>65</v>
      </c>
      <c r="R33" s="26" t="s">
        <v>55</v>
      </c>
      <c r="S33" s="26" t="s">
        <v>55</v>
      </c>
      <c r="T33" s="26">
        <v>1</v>
      </c>
      <c r="U33" s="26">
        <v>0</v>
      </c>
      <c r="V33" s="26"/>
      <c r="W33" s="26" t="s">
        <v>57</v>
      </c>
      <c r="X33" s="2"/>
      <c r="Y33" s="2"/>
      <c r="Z33" s="2"/>
      <c r="AA33" s="2"/>
      <c r="AB33" s="2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</row>
    <row r="34" spans="1:43" ht="15.75" customHeight="1" x14ac:dyDescent="0.25">
      <c r="A34" s="1" t="s">
        <v>59</v>
      </c>
      <c r="B34" s="35">
        <v>25</v>
      </c>
      <c r="C34" s="41" t="s">
        <v>128</v>
      </c>
      <c r="D34" s="27" t="s">
        <v>90</v>
      </c>
      <c r="E34" s="41" t="s">
        <v>61</v>
      </c>
      <c r="F34" s="35" t="s">
        <v>91</v>
      </c>
      <c r="G34" s="35" t="s">
        <v>81</v>
      </c>
      <c r="H34" s="35" t="s">
        <v>54</v>
      </c>
      <c r="I34" s="35" t="s">
        <v>48</v>
      </c>
      <c r="J34" s="35" t="s">
        <v>94</v>
      </c>
      <c r="K34" s="35" t="s">
        <v>48</v>
      </c>
      <c r="L34" s="35" t="s">
        <v>48</v>
      </c>
      <c r="M34" s="35" t="s">
        <v>78</v>
      </c>
      <c r="N34" s="35" t="s">
        <v>88</v>
      </c>
      <c r="O34" s="35" t="s">
        <v>75</v>
      </c>
      <c r="P34" s="35" t="s">
        <v>94</v>
      </c>
      <c r="Q34" s="35" t="s">
        <v>49</v>
      </c>
      <c r="R34" s="35" t="s">
        <v>55</v>
      </c>
      <c r="S34" s="35" t="s">
        <v>56</v>
      </c>
      <c r="T34" s="35">
        <v>1</v>
      </c>
      <c r="U34" s="35">
        <v>0</v>
      </c>
      <c r="V34" s="35"/>
      <c r="W34" s="35" t="s">
        <v>57</v>
      </c>
      <c r="X34" s="2"/>
      <c r="Y34" s="2"/>
      <c r="Z34" s="2"/>
      <c r="AA34" s="2"/>
      <c r="AB34" s="2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</row>
    <row r="35" spans="1:43" ht="15" customHeight="1" x14ac:dyDescent="0.25">
      <c r="A35" s="1" t="s">
        <v>59</v>
      </c>
      <c r="B35" s="28">
        <v>26</v>
      </c>
      <c r="C35" s="38" t="s">
        <v>129</v>
      </c>
      <c r="D35" s="32" t="s">
        <v>60</v>
      </c>
      <c r="E35" s="38" t="s">
        <v>61</v>
      </c>
      <c r="F35" s="28" t="s">
        <v>54</v>
      </c>
      <c r="G35" s="28" t="s">
        <v>112</v>
      </c>
      <c r="H35" s="28" t="s">
        <v>77</v>
      </c>
      <c r="I35" s="28" t="s">
        <v>48</v>
      </c>
      <c r="J35" s="28" t="s">
        <v>72</v>
      </c>
      <c r="K35" s="28" t="s">
        <v>48</v>
      </c>
      <c r="L35" s="28" t="s">
        <v>48</v>
      </c>
      <c r="M35" s="28" t="s">
        <v>50</v>
      </c>
      <c r="N35" s="28" t="s">
        <v>51</v>
      </c>
      <c r="O35" s="28" t="s">
        <v>54</v>
      </c>
      <c r="P35" s="28" t="s">
        <v>53</v>
      </c>
      <c r="Q35" s="28" t="s">
        <v>93</v>
      </c>
      <c r="R35" s="28" t="s">
        <v>55</v>
      </c>
      <c r="S35" s="28" t="s">
        <v>56</v>
      </c>
      <c r="T35" s="28">
        <v>0</v>
      </c>
      <c r="U35" s="28">
        <v>0</v>
      </c>
      <c r="V35" s="28"/>
      <c r="W35" s="28" t="s">
        <v>57</v>
      </c>
      <c r="X35" s="2"/>
      <c r="Y35" s="2"/>
      <c r="Z35" s="2"/>
      <c r="AA35" s="2"/>
      <c r="AB35" s="2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</row>
    <row r="36" spans="1:43" ht="15" customHeight="1" x14ac:dyDescent="0.25">
      <c r="A36" s="1" t="s">
        <v>59</v>
      </c>
      <c r="B36" s="29">
        <v>27</v>
      </c>
      <c r="C36" s="39" t="s">
        <v>130</v>
      </c>
      <c r="D36" s="33" t="s">
        <v>90</v>
      </c>
      <c r="E36" s="39" t="s">
        <v>61</v>
      </c>
      <c r="F36" s="29" t="s">
        <v>71</v>
      </c>
      <c r="G36" s="29" t="s">
        <v>70</v>
      </c>
      <c r="H36" s="29" t="s">
        <v>70</v>
      </c>
      <c r="I36" s="29" t="s">
        <v>48</v>
      </c>
      <c r="J36" s="29" t="s">
        <v>83</v>
      </c>
      <c r="K36" s="29" t="s">
        <v>48</v>
      </c>
      <c r="L36" s="29" t="s">
        <v>48</v>
      </c>
      <c r="M36" s="29" t="s">
        <v>92</v>
      </c>
      <c r="N36" s="29" t="s">
        <v>75</v>
      </c>
      <c r="O36" s="29" t="s">
        <v>53</v>
      </c>
      <c r="P36" s="29" t="s">
        <v>68</v>
      </c>
      <c r="Q36" s="29" t="s">
        <v>81</v>
      </c>
      <c r="R36" s="29" t="s">
        <v>55</v>
      </c>
      <c r="S36" s="29" t="s">
        <v>56</v>
      </c>
      <c r="T36" s="29">
        <v>7</v>
      </c>
      <c r="U36" s="29">
        <v>0</v>
      </c>
      <c r="V36" s="29"/>
      <c r="W36" s="29" t="s">
        <v>57</v>
      </c>
      <c r="X36" s="2"/>
      <c r="Y36" s="2"/>
      <c r="Z36" s="2"/>
      <c r="AA36" s="2"/>
      <c r="AB36" s="2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</row>
    <row r="37" spans="1:43" ht="15" customHeight="1" x14ac:dyDescent="0.25">
      <c r="A37" s="1" t="s">
        <v>59</v>
      </c>
      <c r="B37" s="30">
        <v>28</v>
      </c>
      <c r="C37" s="39" t="s">
        <v>133</v>
      </c>
      <c r="D37" s="33" t="s">
        <v>90</v>
      </c>
      <c r="E37" s="39" t="s">
        <v>61</v>
      </c>
      <c r="F37" s="29" t="s">
        <v>81</v>
      </c>
      <c r="G37" s="29" t="s">
        <v>131</v>
      </c>
      <c r="H37" s="29" t="s">
        <v>132</v>
      </c>
      <c r="I37" s="29" t="s">
        <v>48</v>
      </c>
      <c r="J37" s="29" t="s">
        <v>109</v>
      </c>
      <c r="K37" s="29" t="s">
        <v>48</v>
      </c>
      <c r="L37" s="29" t="s">
        <v>48</v>
      </c>
      <c r="M37" s="29" t="s">
        <v>121</v>
      </c>
      <c r="N37" s="29" t="s">
        <v>78</v>
      </c>
      <c r="O37" s="29" t="s">
        <v>64</v>
      </c>
      <c r="P37" s="29" t="s">
        <v>67</v>
      </c>
      <c r="Q37" s="29" t="s">
        <v>47</v>
      </c>
      <c r="R37" s="29" t="s">
        <v>48</v>
      </c>
      <c r="S37" s="29" t="s">
        <v>56</v>
      </c>
      <c r="T37" s="29">
        <v>2</v>
      </c>
      <c r="U37" s="29">
        <v>0</v>
      </c>
      <c r="V37" s="29"/>
      <c r="W37" s="29" t="s">
        <v>57</v>
      </c>
      <c r="X37" s="2"/>
      <c r="Y37" s="2"/>
      <c r="Z37" s="2"/>
      <c r="AA37" s="2"/>
      <c r="AB37" s="2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</row>
    <row r="38" spans="1:43" ht="15" customHeight="1" x14ac:dyDescent="0.25">
      <c r="A38" s="1" t="s">
        <v>59</v>
      </c>
      <c r="B38" s="31">
        <v>29</v>
      </c>
      <c r="C38" s="40" t="s">
        <v>134</v>
      </c>
      <c r="D38" s="34" t="s">
        <v>60</v>
      </c>
      <c r="E38" s="40" t="s">
        <v>61</v>
      </c>
      <c r="F38" s="26" t="s">
        <v>67</v>
      </c>
      <c r="G38" s="26" t="s">
        <v>62</v>
      </c>
      <c r="H38" s="26" t="s">
        <v>50</v>
      </c>
      <c r="I38" s="26" t="s">
        <v>48</v>
      </c>
      <c r="J38" s="26" t="s">
        <v>49</v>
      </c>
      <c r="K38" s="26" t="s">
        <v>48</v>
      </c>
      <c r="L38" s="26" t="s">
        <v>48</v>
      </c>
      <c r="M38" s="26" t="s">
        <v>77</v>
      </c>
      <c r="N38" s="26" t="s">
        <v>93</v>
      </c>
      <c r="O38" s="26" t="s">
        <v>88</v>
      </c>
      <c r="P38" s="26" t="s">
        <v>53</v>
      </c>
      <c r="Q38" s="26" t="s">
        <v>79</v>
      </c>
      <c r="R38" s="26" t="s">
        <v>55</v>
      </c>
      <c r="S38" s="26" t="s">
        <v>56</v>
      </c>
      <c r="T38" s="26">
        <v>0</v>
      </c>
      <c r="U38" s="26">
        <v>0</v>
      </c>
      <c r="V38" s="26"/>
      <c r="W38" s="26" t="s">
        <v>57</v>
      </c>
      <c r="X38" s="2"/>
      <c r="Y38" s="2"/>
      <c r="Z38" s="2"/>
      <c r="AA38" s="2"/>
      <c r="AB38" s="2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</row>
    <row r="39" spans="1:43" ht="15.75" customHeight="1" x14ac:dyDescent="0.25">
      <c r="A39" s="1" t="s">
        <v>59</v>
      </c>
      <c r="B39" s="35">
        <v>30</v>
      </c>
      <c r="C39" s="41" t="s">
        <v>135</v>
      </c>
      <c r="D39" s="27" t="s">
        <v>60</v>
      </c>
      <c r="E39" s="41" t="s">
        <v>61</v>
      </c>
      <c r="F39" s="35" t="s">
        <v>67</v>
      </c>
      <c r="G39" s="35" t="s">
        <v>46</v>
      </c>
      <c r="H39" s="35" t="s">
        <v>99</v>
      </c>
      <c r="I39" s="35" t="s">
        <v>48</v>
      </c>
      <c r="J39" s="35" t="s">
        <v>74</v>
      </c>
      <c r="K39" s="35" t="s">
        <v>48</v>
      </c>
      <c r="L39" s="35" t="s">
        <v>48</v>
      </c>
      <c r="M39" s="35" t="s">
        <v>111</v>
      </c>
      <c r="N39" s="35" t="s">
        <v>88</v>
      </c>
      <c r="O39" s="35" t="s">
        <v>79</v>
      </c>
      <c r="P39" s="35" t="s">
        <v>79</v>
      </c>
      <c r="Q39" s="35" t="s">
        <v>81</v>
      </c>
      <c r="R39" s="35" t="s">
        <v>55</v>
      </c>
      <c r="S39" s="35" t="s">
        <v>56</v>
      </c>
      <c r="T39" s="35">
        <v>4</v>
      </c>
      <c r="U39" s="35">
        <v>0</v>
      </c>
      <c r="V39" s="35"/>
      <c r="W39" s="35" t="s">
        <v>57</v>
      </c>
      <c r="X39" s="2"/>
      <c r="Y39" s="2"/>
      <c r="Z39" s="2"/>
      <c r="AA39" s="2"/>
      <c r="AB39" s="2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</row>
    <row r="40" spans="1:43" ht="15" customHeight="1" x14ac:dyDescent="0.25">
      <c r="A40" s="1" t="s">
        <v>59</v>
      </c>
      <c r="B40" s="28">
        <v>31</v>
      </c>
      <c r="C40" s="38" t="s">
        <v>136</v>
      </c>
      <c r="D40" s="32" t="s">
        <v>60</v>
      </c>
      <c r="E40" s="38" t="s">
        <v>61</v>
      </c>
      <c r="F40" s="28" t="s">
        <v>71</v>
      </c>
      <c r="G40" s="28" t="s">
        <v>102</v>
      </c>
      <c r="H40" s="28" t="s">
        <v>99</v>
      </c>
      <c r="I40" s="28" t="s">
        <v>48</v>
      </c>
      <c r="J40" s="28" t="s">
        <v>94</v>
      </c>
      <c r="K40" s="28" t="s">
        <v>48</v>
      </c>
      <c r="L40" s="28" t="s">
        <v>48</v>
      </c>
      <c r="M40" s="28" t="s">
        <v>119</v>
      </c>
      <c r="N40" s="28" t="s">
        <v>91</v>
      </c>
      <c r="O40" s="28" t="s">
        <v>62</v>
      </c>
      <c r="P40" s="28" t="s">
        <v>54</v>
      </c>
      <c r="Q40" s="28" t="s">
        <v>45</v>
      </c>
      <c r="R40" s="28" t="s">
        <v>55</v>
      </c>
      <c r="S40" s="28" t="s">
        <v>56</v>
      </c>
      <c r="T40" s="28">
        <v>1</v>
      </c>
      <c r="U40" s="28">
        <v>0</v>
      </c>
      <c r="V40" s="28"/>
      <c r="W40" s="28" t="s">
        <v>57</v>
      </c>
      <c r="X40" s="2"/>
      <c r="Y40" s="2"/>
      <c r="Z40" s="2"/>
      <c r="AA40" s="2"/>
      <c r="AB40" s="2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</row>
    <row r="41" spans="1:43" ht="15" customHeight="1" x14ac:dyDescent="0.25">
      <c r="A41" s="1" t="s">
        <v>59</v>
      </c>
      <c r="B41" s="29">
        <v>32</v>
      </c>
      <c r="C41" s="39" t="s">
        <v>137</v>
      </c>
      <c r="D41" s="33" t="s">
        <v>60</v>
      </c>
      <c r="E41" s="39" t="s">
        <v>61</v>
      </c>
      <c r="F41" s="29" t="s">
        <v>75</v>
      </c>
      <c r="G41" s="29" t="s">
        <v>47</v>
      </c>
      <c r="H41" s="29" t="s">
        <v>81</v>
      </c>
      <c r="I41" s="29" t="s">
        <v>48</v>
      </c>
      <c r="J41" s="29" t="s">
        <v>109</v>
      </c>
      <c r="K41" s="29" t="s">
        <v>48</v>
      </c>
      <c r="L41" s="29" t="s">
        <v>48</v>
      </c>
      <c r="M41" s="29" t="s">
        <v>62</v>
      </c>
      <c r="N41" s="29" t="s">
        <v>51</v>
      </c>
      <c r="O41" s="29" t="s">
        <v>67</v>
      </c>
      <c r="P41" s="29" t="s">
        <v>51</v>
      </c>
      <c r="Q41" s="29" t="s">
        <v>75</v>
      </c>
      <c r="R41" s="29" t="s">
        <v>55</v>
      </c>
      <c r="S41" s="29" t="s">
        <v>56</v>
      </c>
      <c r="T41" s="29">
        <v>2</v>
      </c>
      <c r="U41" s="29">
        <v>0</v>
      </c>
      <c r="V41" s="29"/>
      <c r="W41" s="29" t="s">
        <v>57</v>
      </c>
      <c r="X41" s="2"/>
      <c r="Y41" s="2"/>
      <c r="Z41" s="2"/>
      <c r="AA41" s="2"/>
      <c r="AB41" s="2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</row>
    <row r="42" spans="1:43" ht="15" customHeight="1" x14ac:dyDescent="0.25">
      <c r="A42" s="1" t="s">
        <v>59</v>
      </c>
      <c r="B42" s="30">
        <v>33</v>
      </c>
      <c r="C42" s="39" t="s">
        <v>139</v>
      </c>
      <c r="D42" s="33" t="s">
        <v>60</v>
      </c>
      <c r="E42" s="39" t="s">
        <v>61</v>
      </c>
      <c r="F42" s="29" t="s">
        <v>54</v>
      </c>
      <c r="G42" s="29" t="s">
        <v>138</v>
      </c>
      <c r="H42" s="29" t="s">
        <v>102</v>
      </c>
      <c r="I42" s="29" t="s">
        <v>48</v>
      </c>
      <c r="J42" s="29" t="s">
        <v>94</v>
      </c>
      <c r="K42" s="29" t="s">
        <v>48</v>
      </c>
      <c r="L42" s="29" t="s">
        <v>48</v>
      </c>
      <c r="M42" s="29" t="s">
        <v>66</v>
      </c>
      <c r="N42" s="29" t="s">
        <v>71</v>
      </c>
      <c r="O42" s="29" t="s">
        <v>111</v>
      </c>
      <c r="P42" s="29" t="s">
        <v>45</v>
      </c>
      <c r="Q42" s="29" t="s">
        <v>111</v>
      </c>
      <c r="R42" s="29" t="s">
        <v>48</v>
      </c>
      <c r="S42" s="29" t="s">
        <v>56</v>
      </c>
      <c r="T42" s="29">
        <v>0</v>
      </c>
      <c r="U42" s="29">
        <v>0</v>
      </c>
      <c r="V42" s="29"/>
      <c r="W42" s="29" t="s">
        <v>57</v>
      </c>
      <c r="X42" s="2"/>
      <c r="Y42" s="2"/>
      <c r="Z42" s="2"/>
      <c r="AA42" s="2"/>
      <c r="AB42" s="2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</row>
    <row r="43" spans="1:43" ht="15" customHeight="1" x14ac:dyDescent="0.25">
      <c r="A43" s="1" t="s">
        <v>59</v>
      </c>
      <c r="B43" s="31">
        <v>34</v>
      </c>
      <c r="C43" s="40" t="s">
        <v>140</v>
      </c>
      <c r="D43" s="34" t="s">
        <v>90</v>
      </c>
      <c r="E43" s="40" t="s">
        <v>61</v>
      </c>
      <c r="F43" s="26" t="s">
        <v>45</v>
      </c>
      <c r="G43" s="26" t="s">
        <v>102</v>
      </c>
      <c r="H43" s="26" t="s">
        <v>50</v>
      </c>
      <c r="I43" s="26" t="s">
        <v>48</v>
      </c>
      <c r="J43" s="26" t="s">
        <v>94</v>
      </c>
      <c r="K43" s="26" t="s">
        <v>48</v>
      </c>
      <c r="L43" s="26" t="s">
        <v>48</v>
      </c>
      <c r="M43" s="26" t="s">
        <v>47</v>
      </c>
      <c r="N43" s="26" t="s">
        <v>100</v>
      </c>
      <c r="O43" s="26" t="s">
        <v>70</v>
      </c>
      <c r="P43" s="26" t="s">
        <v>88</v>
      </c>
      <c r="Q43" s="26" t="s">
        <v>99</v>
      </c>
      <c r="R43" s="26" t="s">
        <v>48</v>
      </c>
      <c r="S43" s="26" t="s">
        <v>56</v>
      </c>
      <c r="T43" s="26">
        <v>8</v>
      </c>
      <c r="U43" s="26">
        <v>0</v>
      </c>
      <c r="V43" s="26"/>
      <c r="W43" s="26" t="s">
        <v>57</v>
      </c>
      <c r="X43" s="2"/>
      <c r="Y43" s="2"/>
      <c r="Z43" s="2"/>
      <c r="AA43" s="2"/>
      <c r="AB43" s="2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</row>
    <row r="44" spans="1:43" ht="15.75" customHeight="1" x14ac:dyDescent="0.25">
      <c r="A44" s="1" t="s">
        <v>59</v>
      </c>
      <c r="B44" s="35">
        <v>35</v>
      </c>
      <c r="C44" s="41" t="s">
        <v>141</v>
      </c>
      <c r="D44" s="27" t="s">
        <v>90</v>
      </c>
      <c r="E44" s="41" t="s">
        <v>61</v>
      </c>
      <c r="F44" s="35" t="s">
        <v>54</v>
      </c>
      <c r="G44" s="35" t="s">
        <v>81</v>
      </c>
      <c r="H44" s="35" t="s">
        <v>50</v>
      </c>
      <c r="I44" s="35" t="s">
        <v>48</v>
      </c>
      <c r="J44" s="35" t="s">
        <v>84</v>
      </c>
      <c r="K44" s="35" t="s">
        <v>48</v>
      </c>
      <c r="L44" s="35" t="s">
        <v>48</v>
      </c>
      <c r="M44" s="35" t="s">
        <v>45</v>
      </c>
      <c r="N44" s="35" t="s">
        <v>93</v>
      </c>
      <c r="O44" s="35" t="s">
        <v>75</v>
      </c>
      <c r="P44" s="35" t="s">
        <v>88</v>
      </c>
      <c r="Q44" s="35" t="s">
        <v>53</v>
      </c>
      <c r="R44" s="35" t="s">
        <v>55</v>
      </c>
      <c r="S44" s="35" t="s">
        <v>56</v>
      </c>
      <c r="T44" s="35">
        <v>0</v>
      </c>
      <c r="U44" s="35">
        <v>0</v>
      </c>
      <c r="V44" s="35"/>
      <c r="W44" s="35" t="s">
        <v>57</v>
      </c>
      <c r="X44" s="2"/>
      <c r="Y44" s="2"/>
      <c r="Z44" s="2"/>
      <c r="AA44" s="2"/>
      <c r="AB44" s="2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</row>
    <row r="45" spans="1:43" ht="15" customHeight="1" x14ac:dyDescent="0.25">
      <c r="A45" s="1" t="s">
        <v>59</v>
      </c>
      <c r="B45" s="28">
        <v>36</v>
      </c>
      <c r="C45" s="38" t="s">
        <v>143</v>
      </c>
      <c r="D45" s="32" t="s">
        <v>60</v>
      </c>
      <c r="E45" s="38" t="s">
        <v>61</v>
      </c>
      <c r="F45" s="28" t="s">
        <v>67</v>
      </c>
      <c r="G45" s="28" t="s">
        <v>47</v>
      </c>
      <c r="H45" s="28" t="s">
        <v>78</v>
      </c>
      <c r="I45" s="28" t="s">
        <v>48</v>
      </c>
      <c r="J45" s="28" t="s">
        <v>142</v>
      </c>
      <c r="K45" s="28" t="s">
        <v>48</v>
      </c>
      <c r="L45" s="28" t="s">
        <v>48</v>
      </c>
      <c r="M45" s="28" t="s">
        <v>62</v>
      </c>
      <c r="N45" s="28" t="s">
        <v>84</v>
      </c>
      <c r="O45" s="28" t="s">
        <v>93</v>
      </c>
      <c r="P45" s="28" t="s">
        <v>79</v>
      </c>
      <c r="Q45" s="28" t="s">
        <v>53</v>
      </c>
      <c r="R45" s="28" t="s">
        <v>55</v>
      </c>
      <c r="S45" s="28" t="s">
        <v>56</v>
      </c>
      <c r="T45" s="28">
        <v>0</v>
      </c>
      <c r="U45" s="28">
        <v>0</v>
      </c>
      <c r="V45" s="28"/>
      <c r="W45" s="28" t="s">
        <v>57</v>
      </c>
      <c r="X45" s="2"/>
      <c r="Y45" s="2"/>
      <c r="Z45" s="2"/>
      <c r="AA45" s="2"/>
      <c r="AB45" s="2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</row>
    <row r="46" spans="1:43" ht="15" customHeight="1" x14ac:dyDescent="0.25">
      <c r="A46" s="1" t="s">
        <v>59</v>
      </c>
      <c r="B46" s="29">
        <v>37</v>
      </c>
      <c r="C46" s="39" t="s">
        <v>144</v>
      </c>
      <c r="D46" s="33" t="s">
        <v>90</v>
      </c>
      <c r="E46" s="39" t="s">
        <v>61</v>
      </c>
      <c r="F46" s="29" t="s">
        <v>45</v>
      </c>
      <c r="G46" s="29" t="s">
        <v>70</v>
      </c>
      <c r="H46" s="29" t="s">
        <v>63</v>
      </c>
      <c r="I46" s="29" t="s">
        <v>48</v>
      </c>
      <c r="J46" s="29" t="s">
        <v>84</v>
      </c>
      <c r="K46" s="29" t="s">
        <v>48</v>
      </c>
      <c r="L46" s="29" t="s">
        <v>48</v>
      </c>
      <c r="M46" s="29" t="s">
        <v>46</v>
      </c>
      <c r="N46" s="29" t="s">
        <v>78</v>
      </c>
      <c r="O46" s="29" t="s">
        <v>54</v>
      </c>
      <c r="P46" s="29" t="s">
        <v>68</v>
      </c>
      <c r="Q46" s="29" t="s">
        <v>71</v>
      </c>
      <c r="R46" s="29" t="s">
        <v>55</v>
      </c>
      <c r="S46" s="29" t="s">
        <v>56</v>
      </c>
      <c r="T46" s="29">
        <v>0</v>
      </c>
      <c r="U46" s="29">
        <v>0</v>
      </c>
      <c r="V46" s="29"/>
      <c r="W46" s="29" t="s">
        <v>57</v>
      </c>
      <c r="X46" s="2"/>
      <c r="Y46" s="2"/>
      <c r="Z46" s="2"/>
      <c r="AA46" s="2"/>
      <c r="AB46" s="2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</row>
    <row r="47" spans="1:43" ht="15" customHeight="1" x14ac:dyDescent="0.25">
      <c r="A47" s="1" t="s">
        <v>59</v>
      </c>
      <c r="B47" s="30">
        <v>38</v>
      </c>
      <c r="C47" s="39" t="s">
        <v>145</v>
      </c>
      <c r="D47" s="33" t="s">
        <v>60</v>
      </c>
      <c r="E47" s="39" t="s">
        <v>61</v>
      </c>
      <c r="F47" s="29" t="s">
        <v>93</v>
      </c>
      <c r="G47" s="29" t="s">
        <v>68</v>
      </c>
      <c r="H47" s="29" t="s">
        <v>100</v>
      </c>
      <c r="I47" s="29" t="s">
        <v>48</v>
      </c>
      <c r="J47" s="29" t="s">
        <v>123</v>
      </c>
      <c r="K47" s="29" t="s">
        <v>48</v>
      </c>
      <c r="L47" s="29" t="s">
        <v>48</v>
      </c>
      <c r="M47" s="29" t="s">
        <v>100</v>
      </c>
      <c r="N47" s="29" t="s">
        <v>49</v>
      </c>
      <c r="O47" s="29" t="s">
        <v>94</v>
      </c>
      <c r="P47" s="29" t="s">
        <v>104</v>
      </c>
      <c r="Q47" s="29" t="s">
        <v>72</v>
      </c>
      <c r="R47" s="29" t="s">
        <v>56</v>
      </c>
      <c r="S47" s="29" t="s">
        <v>56</v>
      </c>
      <c r="T47" s="29">
        <v>0</v>
      </c>
      <c r="U47" s="29">
        <v>0</v>
      </c>
      <c r="V47" s="29" t="s">
        <v>85</v>
      </c>
      <c r="W47" s="29" t="s">
        <v>57</v>
      </c>
      <c r="X47" s="2"/>
      <c r="Y47" s="2"/>
      <c r="Z47" s="2"/>
      <c r="AA47" s="2"/>
      <c r="AB47" s="2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</row>
    <row r="48" spans="1:43" ht="15" customHeight="1" x14ac:dyDescent="0.25">
      <c r="A48" s="1" t="s">
        <v>59</v>
      </c>
      <c r="B48" s="31">
        <v>39</v>
      </c>
      <c r="C48" s="40" t="s">
        <v>146</v>
      </c>
      <c r="D48" s="34" t="s">
        <v>60</v>
      </c>
      <c r="E48" s="40" t="s">
        <v>61</v>
      </c>
      <c r="F48" s="26" t="s">
        <v>75</v>
      </c>
      <c r="G48" s="26" t="s">
        <v>106</v>
      </c>
      <c r="H48" s="26" t="s">
        <v>99</v>
      </c>
      <c r="I48" s="26" t="s">
        <v>48</v>
      </c>
      <c r="J48" s="26" t="s">
        <v>49</v>
      </c>
      <c r="K48" s="26" t="s">
        <v>48</v>
      </c>
      <c r="L48" s="26" t="s">
        <v>48</v>
      </c>
      <c r="M48" s="26" t="s">
        <v>111</v>
      </c>
      <c r="N48" s="26" t="s">
        <v>109</v>
      </c>
      <c r="O48" s="26" t="s">
        <v>54</v>
      </c>
      <c r="P48" s="26" t="s">
        <v>67</v>
      </c>
      <c r="Q48" s="26" t="s">
        <v>68</v>
      </c>
      <c r="R48" s="26" t="s">
        <v>55</v>
      </c>
      <c r="S48" s="26" t="s">
        <v>56</v>
      </c>
      <c r="T48" s="26">
        <v>3</v>
      </c>
      <c r="U48" s="26">
        <v>0</v>
      </c>
      <c r="V48" s="26"/>
      <c r="W48" s="26" t="s">
        <v>57</v>
      </c>
      <c r="X48" s="2"/>
      <c r="Y48" s="2"/>
      <c r="Z48" s="2"/>
      <c r="AA48" s="2"/>
      <c r="AB48" s="2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</row>
    <row r="49" spans="1:43" ht="15.75" customHeight="1" x14ac:dyDescent="0.25">
      <c r="A49" s="1" t="s">
        <v>59</v>
      </c>
      <c r="B49" s="35">
        <v>40</v>
      </c>
      <c r="C49" s="41" t="s">
        <v>147</v>
      </c>
      <c r="D49" s="27" t="s">
        <v>90</v>
      </c>
      <c r="E49" s="41" t="s">
        <v>61</v>
      </c>
      <c r="F49" s="35" t="s">
        <v>50</v>
      </c>
      <c r="G49" s="35" t="s">
        <v>99</v>
      </c>
      <c r="H49" s="35" t="s">
        <v>99</v>
      </c>
      <c r="I49" s="35" t="s">
        <v>48</v>
      </c>
      <c r="J49" s="35" t="s">
        <v>93</v>
      </c>
      <c r="K49" s="35" t="s">
        <v>48</v>
      </c>
      <c r="L49" s="35" t="s">
        <v>48</v>
      </c>
      <c r="M49" s="35" t="s">
        <v>46</v>
      </c>
      <c r="N49" s="35" t="s">
        <v>67</v>
      </c>
      <c r="O49" s="35" t="s">
        <v>77</v>
      </c>
      <c r="P49" s="35" t="s">
        <v>75</v>
      </c>
      <c r="Q49" s="35" t="s">
        <v>112</v>
      </c>
      <c r="R49" s="35" t="s">
        <v>48</v>
      </c>
      <c r="S49" s="35" t="s">
        <v>56</v>
      </c>
      <c r="T49" s="35">
        <v>0</v>
      </c>
      <c r="U49" s="35">
        <v>0</v>
      </c>
      <c r="V49" s="35"/>
      <c r="W49" s="35" t="s">
        <v>57</v>
      </c>
      <c r="X49" s="2"/>
      <c r="Y49" s="2"/>
      <c r="Z49" s="2"/>
      <c r="AA49" s="2"/>
      <c r="AB49" s="2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</row>
    <row r="50" spans="1:43" ht="15" customHeight="1" x14ac:dyDescent="0.25">
      <c r="A50" s="1" t="s">
        <v>59</v>
      </c>
      <c r="B50" s="28">
        <v>41</v>
      </c>
      <c r="C50" s="38" t="s">
        <v>148</v>
      </c>
      <c r="D50" s="32" t="s">
        <v>60</v>
      </c>
      <c r="E50" s="38" t="s">
        <v>61</v>
      </c>
      <c r="F50" s="28" t="s">
        <v>75</v>
      </c>
      <c r="G50" s="28" t="s">
        <v>50</v>
      </c>
      <c r="H50" s="28" t="s">
        <v>73</v>
      </c>
      <c r="I50" s="28" t="s">
        <v>48</v>
      </c>
      <c r="J50" s="28" t="s">
        <v>72</v>
      </c>
      <c r="K50" s="28" t="s">
        <v>48</v>
      </c>
      <c r="L50" s="28" t="s">
        <v>48</v>
      </c>
      <c r="M50" s="28" t="s">
        <v>92</v>
      </c>
      <c r="N50" s="28" t="s">
        <v>87</v>
      </c>
      <c r="O50" s="28" t="s">
        <v>88</v>
      </c>
      <c r="P50" s="28" t="s">
        <v>51</v>
      </c>
      <c r="Q50" s="28" t="s">
        <v>74</v>
      </c>
      <c r="R50" s="28" t="s">
        <v>55</v>
      </c>
      <c r="S50" s="28" t="s">
        <v>56</v>
      </c>
      <c r="T50" s="28">
        <v>0</v>
      </c>
      <c r="U50" s="28">
        <v>0</v>
      </c>
      <c r="V50" s="28"/>
      <c r="W50" s="28" t="s">
        <v>57</v>
      </c>
      <c r="X50" s="2"/>
      <c r="Y50" s="2"/>
      <c r="Z50" s="2"/>
      <c r="AA50" s="2"/>
      <c r="AB50" s="2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</row>
    <row r="51" spans="1:43" ht="15" customHeight="1" x14ac:dyDescent="0.25">
      <c r="A51" s="44" t="s">
        <v>59</v>
      </c>
      <c r="B51" s="29">
        <v>42</v>
      </c>
      <c r="C51" s="39" t="s">
        <v>150</v>
      </c>
      <c r="D51" s="33" t="s">
        <v>60</v>
      </c>
      <c r="E51" s="39" t="s">
        <v>61</v>
      </c>
      <c r="F51" s="29" t="s">
        <v>52</v>
      </c>
      <c r="G51" s="29" t="s">
        <v>149</v>
      </c>
      <c r="H51" s="29" t="s">
        <v>149</v>
      </c>
      <c r="I51" s="29" t="s">
        <v>48</v>
      </c>
      <c r="J51" s="29" t="s">
        <v>84</v>
      </c>
      <c r="K51" s="29" t="s">
        <v>48</v>
      </c>
      <c r="L51" s="29" t="s">
        <v>48</v>
      </c>
      <c r="M51" s="29" t="s">
        <v>47</v>
      </c>
      <c r="N51" s="29" t="s">
        <v>88</v>
      </c>
      <c r="O51" s="29" t="s">
        <v>45</v>
      </c>
      <c r="P51" s="29" t="s">
        <v>100</v>
      </c>
      <c r="Q51" s="29" t="s">
        <v>52</v>
      </c>
      <c r="R51" s="29" t="s">
        <v>55</v>
      </c>
      <c r="S51" s="29" t="s">
        <v>56</v>
      </c>
      <c r="T51" s="29">
        <v>2</v>
      </c>
      <c r="U51" s="29">
        <v>0</v>
      </c>
      <c r="V51" s="29"/>
      <c r="W51" s="29" t="s">
        <v>57</v>
      </c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</row>
    <row r="52" spans="1:43" ht="15" customHeight="1" x14ac:dyDescent="0.25">
      <c r="A52" s="44" t="s">
        <v>59</v>
      </c>
      <c r="B52" s="17">
        <v>43</v>
      </c>
      <c r="C52" s="43" t="s">
        <v>151</v>
      </c>
      <c r="D52" s="16" t="s">
        <v>60</v>
      </c>
      <c r="E52" s="37" t="s">
        <v>61</v>
      </c>
      <c r="F52" s="15" t="s">
        <v>91</v>
      </c>
      <c r="G52" s="15" t="s">
        <v>47</v>
      </c>
      <c r="H52" s="15" t="s">
        <v>62</v>
      </c>
      <c r="I52" s="15" t="s">
        <v>48</v>
      </c>
      <c r="J52" s="15" t="s">
        <v>87</v>
      </c>
      <c r="K52" s="15" t="s">
        <v>48</v>
      </c>
      <c r="L52" s="15" t="s">
        <v>48</v>
      </c>
      <c r="M52" s="15" t="s">
        <v>50</v>
      </c>
      <c r="N52" s="15" t="s">
        <v>100</v>
      </c>
      <c r="O52" s="15" t="s">
        <v>54</v>
      </c>
      <c r="P52" s="15" t="s">
        <v>67</v>
      </c>
      <c r="Q52" s="15" t="s">
        <v>50</v>
      </c>
      <c r="R52" s="15" t="s">
        <v>55</v>
      </c>
      <c r="S52" s="15" t="s">
        <v>55</v>
      </c>
      <c r="T52" s="15">
        <v>2</v>
      </c>
      <c r="U52" s="15">
        <v>5</v>
      </c>
      <c r="V52" s="15"/>
      <c r="W52" s="15" t="s">
        <v>57</v>
      </c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</row>
    <row r="53" spans="1:43" ht="15" customHeight="1" x14ac:dyDescent="0.25">
      <c r="A53" s="44"/>
      <c r="B53" s="58" t="s">
        <v>32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</row>
    <row r="54" spans="1:43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</row>
    <row r="55" spans="1:43" ht="15" customHeight="1" x14ac:dyDescent="0.25">
      <c r="A55" s="44"/>
      <c r="B55" s="2"/>
      <c r="C55" s="60" t="s">
        <v>14</v>
      </c>
      <c r="D55" s="60" t="s">
        <v>15</v>
      </c>
      <c r="E55" s="63" t="s">
        <v>25</v>
      </c>
      <c r="F55" s="64"/>
      <c r="G55" s="64"/>
      <c r="H55" s="64"/>
      <c r="I55" s="64"/>
      <c r="J55" s="64"/>
      <c r="K55" s="64"/>
      <c r="L55" s="65"/>
      <c r="M55" s="66" t="s">
        <v>26</v>
      </c>
      <c r="N55" s="66"/>
      <c r="O55" s="66"/>
      <c r="P55" s="66"/>
      <c r="Q55" s="66"/>
      <c r="R55" s="66"/>
      <c r="S55" s="66"/>
      <c r="T55" s="66"/>
      <c r="U55" s="66" t="s">
        <v>16</v>
      </c>
      <c r="V55" s="66"/>
      <c r="W55" s="66"/>
      <c r="X55" s="66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</row>
    <row r="56" spans="1:43" ht="15" customHeight="1" x14ac:dyDescent="0.25">
      <c r="A56" s="44"/>
      <c r="B56" s="2"/>
      <c r="C56" s="61"/>
      <c r="D56" s="61"/>
      <c r="E56" s="63" t="s">
        <v>17</v>
      </c>
      <c r="F56" s="65"/>
      <c r="G56" s="63" t="s">
        <v>18</v>
      </c>
      <c r="H56" s="65"/>
      <c r="I56" s="63" t="s">
        <v>27</v>
      </c>
      <c r="J56" s="65"/>
      <c r="K56" s="63" t="s">
        <v>28</v>
      </c>
      <c r="L56" s="65"/>
      <c r="M56" s="66" t="s">
        <v>29</v>
      </c>
      <c r="N56" s="66"/>
      <c r="O56" s="66" t="s">
        <v>18</v>
      </c>
      <c r="P56" s="66"/>
      <c r="Q56" s="66" t="s">
        <v>27</v>
      </c>
      <c r="R56" s="66"/>
      <c r="S56" s="66" t="s">
        <v>28</v>
      </c>
      <c r="T56" s="66"/>
      <c r="U56" s="66" t="s">
        <v>31</v>
      </c>
      <c r="V56" s="66"/>
      <c r="W56" s="66" t="s">
        <v>19</v>
      </c>
      <c r="X56" s="66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</row>
    <row r="57" spans="1:43" ht="15" customHeight="1" x14ac:dyDescent="0.25">
      <c r="A57" s="44"/>
      <c r="B57" s="2"/>
      <c r="C57" s="62"/>
      <c r="D57" s="62"/>
      <c r="E57" s="22" t="s">
        <v>15</v>
      </c>
      <c r="F57" s="22" t="s">
        <v>20</v>
      </c>
      <c r="G57" s="22" t="s">
        <v>15</v>
      </c>
      <c r="H57" s="22" t="s">
        <v>20</v>
      </c>
      <c r="I57" s="22" t="s">
        <v>15</v>
      </c>
      <c r="J57" s="22" t="s">
        <v>20</v>
      </c>
      <c r="K57" s="22" t="s">
        <v>15</v>
      </c>
      <c r="L57" s="22" t="s">
        <v>20</v>
      </c>
      <c r="M57" s="22" t="s">
        <v>15</v>
      </c>
      <c r="N57" s="22" t="s">
        <v>20</v>
      </c>
      <c r="O57" s="22" t="s">
        <v>15</v>
      </c>
      <c r="P57" s="22" t="s">
        <v>20</v>
      </c>
      <c r="Q57" s="22" t="s">
        <v>15</v>
      </c>
      <c r="R57" s="22" t="s">
        <v>20</v>
      </c>
      <c r="S57" s="22" t="s">
        <v>15</v>
      </c>
      <c r="T57" s="22" t="s">
        <v>20</v>
      </c>
      <c r="U57" s="22" t="s">
        <v>15</v>
      </c>
      <c r="V57" s="22" t="s">
        <v>20</v>
      </c>
      <c r="W57" s="22" t="s">
        <v>15</v>
      </c>
      <c r="X57" s="22" t="s">
        <v>20</v>
      </c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</row>
    <row r="58" spans="1:43" ht="15" customHeight="1" x14ac:dyDescent="0.25">
      <c r="A58" s="44"/>
      <c r="B58" s="2"/>
      <c r="C58" s="21" t="s">
        <v>21</v>
      </c>
      <c r="D58" s="20">
        <f>SUMPRODUCT(--(C10:C53&lt;&gt;""),--(A10:A53="DH"))</f>
        <v>42</v>
      </c>
      <c r="E58" s="23">
        <f>SUMPRODUCT(--(R10:R53="T"),--(A10:A53="DH"))</f>
        <v>5</v>
      </c>
      <c r="F58" s="23">
        <f>ROUND(E58/IF(D58&lt;=0,1,D58),4)*100</f>
        <v>11.899999999999999</v>
      </c>
      <c r="G58" s="23">
        <f>SUMPRODUCT(--(R10:R53="K"),--(A10:A53="DH"))</f>
        <v>30</v>
      </c>
      <c r="H58" s="23">
        <f>ROUND(G58/IF(D58&lt;=0,1,D58),4)*100</f>
        <v>71.430000000000007</v>
      </c>
      <c r="I58" s="23">
        <f>SUMPRODUCT(--(R10:R53="Đ"),--(A10:A53="DH"))</f>
        <v>7</v>
      </c>
      <c r="J58" s="23">
        <f>ROUND(I58/IF(D58&lt;=0,1,D58),4)*100</f>
        <v>16.669999999999998</v>
      </c>
      <c r="K58" s="23">
        <f>SUMPRODUCT(--(R10:R53="CĐ"),--(A10:A53="DH"))</f>
        <v>0</v>
      </c>
      <c r="L58" s="23">
        <f>ROUND(K58/IF(D58&lt;=0,1,D58),4)*100</f>
        <v>0</v>
      </c>
      <c r="M58" s="23">
        <f>SUMPRODUCT(--(S10:S53="T"),--(A10:A53="DH"))</f>
        <v>38</v>
      </c>
      <c r="N58" s="23">
        <f>ROUND(M58/IF(D58&lt;=0,1,D58),4)*100</f>
        <v>90.48</v>
      </c>
      <c r="O58" s="23">
        <f>SUMPRODUCT(--(S10:S53="K"),--(A10:A53="DH"))</f>
        <v>4</v>
      </c>
      <c r="P58" s="23">
        <f>ROUND(O58/IF(D58&lt;=0,1,D58),4)*100</f>
        <v>9.5200000000000014</v>
      </c>
      <c r="Q58" s="23">
        <f>SUMPRODUCT(--(S10:S53="Đ"),--(A10:A53="DH"))</f>
        <v>0</v>
      </c>
      <c r="R58" s="23">
        <f>ROUND(Q58/IF(D58&lt;=0,1,D58),4)*100</f>
        <v>0</v>
      </c>
      <c r="S58" s="23">
        <f>SUMPRODUCT(--(S10:S53="CĐ"),--(A10:A53="DH"))</f>
        <v>0</v>
      </c>
      <c r="T58" s="23">
        <f>ROUND(S58/IF(D58&lt;=0,1,D58),4)*100</f>
        <v>0</v>
      </c>
      <c r="U58" s="23">
        <f>SUMPRODUCT(--(V10:V53="HSXS"),--(A10:A53="DH"))</f>
        <v>0</v>
      </c>
      <c r="V58" s="23">
        <f>ROUND(U58/IF(D58&lt;=0,1,D58),4)*100</f>
        <v>0</v>
      </c>
      <c r="W58" s="23">
        <f>SUMPRODUCT(--(V10:V53="HSG"),--(A10:A53="DH"))</f>
        <v>5</v>
      </c>
      <c r="X58" s="23">
        <f>ROUND(W58/IF(D58&lt;=0,1,D58),4)*100</f>
        <v>11.899999999999999</v>
      </c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</row>
    <row r="59" spans="1:43" ht="15" customHeight="1" x14ac:dyDescent="0.25">
      <c r="A59" s="44"/>
      <c r="B59" s="2"/>
      <c r="C59" s="21" t="s">
        <v>22</v>
      </c>
      <c r="D59" s="20">
        <f>SUMPRODUCT(--(D10:D53="Nữ"),--(A10:A53="DH"))</f>
        <v>27</v>
      </c>
      <c r="E59" s="23">
        <f>SUMPRODUCT(--(R10:R53="T"),--(D10:D53="Nữ"),--(A10:A53="DH"))</f>
        <v>3</v>
      </c>
      <c r="F59" s="23">
        <f>ROUND(E59/IF(D59&lt;=0,1,D59),4)*100</f>
        <v>11.110000000000001</v>
      </c>
      <c r="G59" s="23">
        <f>SUMPRODUCT(--(R10:R53="K"),--(D10:D53="Nữ"),--(A10:A53="DH"))</f>
        <v>21</v>
      </c>
      <c r="H59" s="23">
        <f>ROUND(G59/IF(D59&lt;=0,1,D59),4)*100</f>
        <v>77.78</v>
      </c>
      <c r="I59" s="23">
        <f>SUMPRODUCT(--(R10:R53="Đ"),--(D10:D53="Nữ"),--(A10:A53="DH"))</f>
        <v>3</v>
      </c>
      <c r="J59" s="23">
        <f>ROUND(I59/IF(D59&lt;=0,1,D59),4)*100</f>
        <v>11.110000000000001</v>
      </c>
      <c r="K59" s="23">
        <f>SUMPRODUCT(--(R10:R53="CĐ"),--(D10:D53="Nữ"),--(A10:A53="DH"))</f>
        <v>0</v>
      </c>
      <c r="L59" s="23">
        <f>ROUND(K59/IF(D59&lt;=0,1,D59),4)*100</f>
        <v>0</v>
      </c>
      <c r="M59" s="23">
        <f>SUMPRODUCT(--(S10:S53="T"),--(D10:D53="Nữ"),--(A10:A53="DH"))</f>
        <v>25</v>
      </c>
      <c r="N59" s="23">
        <f>ROUND(M59/IF(D59&lt;=0,1,D59),4)*100</f>
        <v>92.589999999999989</v>
      </c>
      <c r="O59" s="23">
        <f>SUMPRODUCT(--(S10:S53="K"),--(D10:D53="Nữ"),--(A10:A53="DH"))</f>
        <v>2</v>
      </c>
      <c r="P59" s="23">
        <f>ROUND(O59/IF(D59&lt;=0,1,D59),4)*100</f>
        <v>7.41</v>
      </c>
      <c r="Q59" s="23">
        <f>SUMPRODUCT(--(S10:S53="Đ"),--(D10:D53="Nữ"),--(A10:A53="DH"))</f>
        <v>0</v>
      </c>
      <c r="R59" s="23">
        <f>ROUND(Q59/IF(D59&lt;=0,1,D59),4)*100</f>
        <v>0</v>
      </c>
      <c r="S59" s="23">
        <f>SUMPRODUCT(--(S10:S53="CĐ"),--(D10:D53="Nữ"),--(A10:A53="DH"))</f>
        <v>0</v>
      </c>
      <c r="T59" s="23">
        <f>ROUND(S59/IF(D59&lt;=0,1,D59),4)*100</f>
        <v>0</v>
      </c>
      <c r="U59" s="23">
        <f>SUMPRODUCT(--(V10:V53="HSXS"),--(D10:D53="Nữ"),--(A10:A53="DH"))</f>
        <v>0</v>
      </c>
      <c r="V59" s="23">
        <f>ROUND(U59/IF(D59&lt;=0,1,D59),4)*100</f>
        <v>0</v>
      </c>
      <c r="W59" s="23">
        <f>SUMPRODUCT(--(V10:V53="HSG"),--(D10:D53="Nữ"),--(A10:A53="DH"))</f>
        <v>3</v>
      </c>
      <c r="X59" s="23">
        <f>ROUND(W59/IF(D59&lt;=0,1,D59),4)*100</f>
        <v>11.110000000000001</v>
      </c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</row>
    <row r="60" spans="1:43" ht="15" customHeight="1" x14ac:dyDescent="0.25">
      <c r="A60" s="44"/>
      <c r="B60" s="2"/>
      <c r="C60" s="21" t="s">
        <v>23</v>
      </c>
      <c r="D60" s="20">
        <f>SUMPRODUCT(--(E10:E53&lt;&gt;""),--(E10:E53&lt;&gt;"Kinh"),--(E10:E53&lt;&gt;"Người nước ngoài"),--(A10:A53="DH"))</f>
        <v>0</v>
      </c>
      <c r="E60" s="23">
        <f>SUMPRODUCT(--(R10:R53="T"),--(E10:E53&lt;&gt;""),--(E10:E53&lt;&gt;"Kinh"),--(E10:E53&lt;&gt;"Người nước ngoài"),--(A10:A53="DH"))</f>
        <v>0</v>
      </c>
      <c r="F60" s="23">
        <f>ROUND(E60/IF(D60&lt;=0,1,D60),4)*100</f>
        <v>0</v>
      </c>
      <c r="G60" s="23">
        <f>SUMPRODUCT(--(R10:R53="K"),--(E10:E53&lt;&gt;""),--(E10:E53&lt;&gt;"Kinh"),--(E10:E53&lt;&gt;"Người nước ngoài"),--(A10:A53="DH"))</f>
        <v>0</v>
      </c>
      <c r="H60" s="23">
        <f>ROUND(G60/IF(D60&lt;=0,1,D60),4)*100</f>
        <v>0</v>
      </c>
      <c r="I60" s="23">
        <f>SUMPRODUCT(--(R10:R53="Đ"),--(E10:E53&lt;&gt;""),--(E10:E53&lt;&gt;"Kinh"),--(E10:E53&lt;&gt;"Người nước ngoài"),--(A10:A53="DH"))</f>
        <v>0</v>
      </c>
      <c r="J60" s="23">
        <f>ROUND(I60/IF(D60&lt;=0,1,D60),4)*100</f>
        <v>0</v>
      </c>
      <c r="K60" s="23">
        <f>SUMPRODUCT(--(R10:R53="CĐ"),--(E10:E53&lt;&gt;""),--(E10:E53&lt;&gt;"Kinh"),--(E10:E53&lt;&gt;"Người nước ngoài"),--(A10:A53="DH"))</f>
        <v>0</v>
      </c>
      <c r="L60" s="23">
        <f>ROUND(K60/IF(D60&lt;=0,1,D60),4)*100</f>
        <v>0</v>
      </c>
      <c r="M60" s="23">
        <f>SUMPRODUCT(--(S10:S53="T"),--(E10:E53&lt;&gt;""),--(E10:E53&lt;&gt;"Kinh"),--(E10:E53&lt;&gt;"Người nước ngoài"),--(A10:A53="DH"))</f>
        <v>0</v>
      </c>
      <c r="N60" s="23">
        <f>ROUND(M60/IF(D60&lt;=0,1,D60),4)*100</f>
        <v>0</v>
      </c>
      <c r="O60" s="23">
        <f>SUMPRODUCT(--(S10:S53="K"),--(E10:E53&lt;&gt;""),--(E10:E53&lt;&gt;"Kinh"),--(E10:E53&lt;&gt;"Người nước ngoài"),--(A10:A53="DH"))</f>
        <v>0</v>
      </c>
      <c r="P60" s="23">
        <f>ROUND(O60/IF(D60&lt;=0,1,D60),4)*100</f>
        <v>0</v>
      </c>
      <c r="Q60" s="23">
        <f>SUMPRODUCT(--(S10:S53="Đ"),--(E10:E53&lt;&gt;""),--(E10:E53&lt;&gt;"Kinh"),--(E10:E53&lt;&gt;"Người nước ngoài"),--(A10:A53="DH"))</f>
        <v>0</v>
      </c>
      <c r="R60" s="23">
        <f>ROUND(Q60/IF(D60&lt;=0,1,D60),4)*100</f>
        <v>0</v>
      </c>
      <c r="S60" s="23">
        <f>SUMPRODUCT(--(S10:S53="CĐ"),--(E10:E53&lt;&gt;""),--(E10:E53&lt;&gt;"Kinh"),--(E10:E53&lt;&gt;"Người nước ngoài"),--(A10:A53="DH"))</f>
        <v>0</v>
      </c>
      <c r="T60" s="23">
        <f>ROUND(S60/IF(D60&lt;=0,1,D60),4)*100</f>
        <v>0</v>
      </c>
      <c r="U60" s="23">
        <f>SUMPRODUCT(--(V10:V53="HSXS"),--(E10:E53&lt;&gt;""),--(E10:E53&lt;&gt;"Kinh"),--(E10:E53&lt;&gt;"Người nước ngoài"),--(A10:A53="DH"))</f>
        <v>0</v>
      </c>
      <c r="V60" s="23">
        <f>ROUND(U60/IF(D60&lt;=0,1,D60),4)*100</f>
        <v>0</v>
      </c>
      <c r="W60" s="23">
        <f>SUMPRODUCT(--(V10:V53="HSG"),--(E10:E53&lt;&gt;""),--(E10:E53&lt;&gt;"Kinh"),--(E10:E53&lt;&gt;"Người nước ngoài"),--(A10:A53="DH"))</f>
        <v>0</v>
      </c>
      <c r="X60" s="23">
        <f>ROUND(W60/IF(D60&lt;=0,1,D60),4)*100</f>
        <v>0</v>
      </c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</row>
    <row r="61" spans="1:43" ht="15" customHeight="1" x14ac:dyDescent="0.25">
      <c r="A61" s="44"/>
      <c r="B61" s="2"/>
      <c r="C61" s="21" t="s">
        <v>24</v>
      </c>
      <c r="D61" s="20">
        <f>SUMPRODUCT(--(D10:D53="Nữ"),--(E10:E53&lt;&gt;""),--(E10:E53&lt;&gt;"Kinh"),--(E10:E53&lt;&gt;"Người nước ngoài"),--(A10:A53="DH"))</f>
        <v>0</v>
      </c>
      <c r="E61" s="23">
        <f>SUMPRODUCT(--(R10:R53="T"),--(D10:D53="Nữ"),--(E10:E53&lt;&gt;""),--(E10:E53&lt;&gt;"Kinh"),--(E10:E53&lt;&gt;"Người nước ngoài"),--(A10:A53="DH"))</f>
        <v>0</v>
      </c>
      <c r="F61" s="23">
        <f>ROUND(E61/IF(D61&lt;=0,1,D61),4)*100</f>
        <v>0</v>
      </c>
      <c r="G61" s="23">
        <f>SUMPRODUCT(--(R10:R53="K"),--(D10:D53="Nữ"),--(E10:E53&lt;&gt;""),--(E10:E53&lt;&gt;"Kinh"),--(E10:E53&lt;&gt;"Người nước ngoài"),--(A10:A53="DH"))</f>
        <v>0</v>
      </c>
      <c r="H61" s="23">
        <f>ROUND(G61/IF(D61&lt;=0,1,D61),4)*100</f>
        <v>0</v>
      </c>
      <c r="I61" s="23">
        <f>SUMPRODUCT(--(R10:R53="Đ"),--(D10:D53="Nữ"),--(E10:E53&lt;&gt;""),--(E10:E53&lt;&gt;"Kinh"),--(E10:E53&lt;&gt;"Người nước ngoài"),--(A10:A53="DH"))</f>
        <v>0</v>
      </c>
      <c r="J61" s="23">
        <f>ROUND(I61/IF(D61&lt;=0,1,D61),4)*100</f>
        <v>0</v>
      </c>
      <c r="K61" s="23">
        <f>SUMPRODUCT(--(R10:R53="CĐ"),--(D10:D53="Nữ"),--(E10:E53&lt;&gt;""),--(E10:E53&lt;&gt;"Kinh"),--(E10:E53&lt;&gt;"Người nước ngoài"),--(A10:A53="DH"))</f>
        <v>0</v>
      </c>
      <c r="L61" s="23">
        <f>ROUND(K61/IF(D61&lt;=0,1,D61),4)*100</f>
        <v>0</v>
      </c>
      <c r="M61" s="23">
        <f>SUMPRODUCT(--(S10:S53="T"),--(D10:D53="Nữ"),--(E10:E53&lt;&gt;""),--(E10:E53&lt;&gt;"Kinh"),--(E10:E53&lt;&gt;"Người nước ngoài"),--(A10:A53="DH"))</f>
        <v>0</v>
      </c>
      <c r="N61" s="23">
        <f>ROUND(M61/IF(D61&lt;=0,1,D61),4)*100</f>
        <v>0</v>
      </c>
      <c r="O61" s="23">
        <f>SUMPRODUCT(--(S10:S53="K"),--(D10:D53="Nữ"),--(E10:E53&lt;&gt;""),--(E10:E53&lt;&gt;"Kinh"),--(E10:E53&lt;&gt;"Người nước ngoài"),--(A10:A53="DH"))</f>
        <v>0</v>
      </c>
      <c r="P61" s="23">
        <f>ROUND(O61/IF(D61&lt;=0,1,D61),4)*100</f>
        <v>0</v>
      </c>
      <c r="Q61" s="23">
        <f>SUMPRODUCT(--(S10:S53="Đ"),--(D10:D53="Nữ"),--(E10:E53&lt;&gt;""),--(E10:E53&lt;&gt;"Kinh"),--(E10:E53&lt;&gt;"Người nước ngoài"),--(A10:A53="DH"))</f>
        <v>0</v>
      </c>
      <c r="R61" s="23">
        <f>ROUND(Q61/IF(D61&lt;=0,1,D61),4)*100</f>
        <v>0</v>
      </c>
      <c r="S61" s="23">
        <f>SUMPRODUCT(--(S10:S53="CĐ"),--(D10:D53="Nữ"),--(E10:E53&lt;&gt;""),--(E10:E53&lt;&gt;"Kinh"),--(E10:E53&lt;&gt;"Người nước ngoài"),--(A10:A53="DH"))</f>
        <v>0</v>
      </c>
      <c r="T61" s="23">
        <f>ROUND(S61/IF(D61&lt;=0,1,D61),4)*100</f>
        <v>0</v>
      </c>
      <c r="U61" s="23">
        <f>SUMPRODUCT(--(V10:V53="HSXS"),--(D10:D53="Nữ"),--(E10:E53&lt;&gt;""),--(E10:E53&lt;&gt;"Kinh"),--(E10:E53&lt;&gt;"Người nước ngoài"),--(A10:A53="DH"))</f>
        <v>0</v>
      </c>
      <c r="V61" s="23">
        <f>ROUND(U61/IF(D61&lt;=0,1,D61),4)*100</f>
        <v>0</v>
      </c>
      <c r="W61" s="23">
        <f>SUMPRODUCT(--(V10:V53="HSG"),--(D10:D53="Nữ"),--(E10:E53&lt;&gt;""),--(E10:E53&lt;&gt;"Kinh"),--(E10:E53&lt;&gt;"Người nước ngoài"),--(A10:A53="DH"))</f>
        <v>0</v>
      </c>
      <c r="X61" s="23">
        <f>ROUND(W61/IF(D61&lt;=0,1,D61),4)*100</f>
        <v>0</v>
      </c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</row>
    <row r="62" spans="1:43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</row>
    <row r="63" spans="1:43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67" t="s">
        <v>152</v>
      </c>
      <c r="R63" s="67"/>
      <c r="S63" s="67"/>
      <c r="T63" s="67"/>
      <c r="U63" s="67"/>
      <c r="V63" s="67"/>
      <c r="W63" s="67"/>
      <c r="X63" s="67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</row>
    <row r="64" spans="1:43" x14ac:dyDescent="0.2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</row>
    <row r="65" spans="1:43" x14ac:dyDescent="0.2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</row>
    <row r="66" spans="1:43" x14ac:dyDescent="0.2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</row>
    <row r="67" spans="1:43" x14ac:dyDescent="0.2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9" t="s">
        <v>153</v>
      </c>
      <c r="R67" s="49"/>
      <c r="S67" s="49"/>
      <c r="T67" s="49"/>
      <c r="U67" s="49"/>
      <c r="V67" s="49"/>
      <c r="W67" s="49"/>
      <c r="X67" s="49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</row>
  </sheetData>
  <mergeCells count="36">
    <mergeCell ref="U56:V56"/>
    <mergeCell ref="W56:X56"/>
    <mergeCell ref="Q63:X63"/>
    <mergeCell ref="Q67:X67"/>
    <mergeCell ref="I56:J56"/>
    <mergeCell ref="K56:L56"/>
    <mergeCell ref="M56:N56"/>
    <mergeCell ref="O56:P56"/>
    <mergeCell ref="Q56:R56"/>
    <mergeCell ref="S56:T56"/>
    <mergeCell ref="V8:V9"/>
    <mergeCell ref="W8:W9"/>
    <mergeCell ref="B53:Y53"/>
    <mergeCell ref="C55:C57"/>
    <mergeCell ref="D55:D57"/>
    <mergeCell ref="E55:L55"/>
    <mergeCell ref="M55:T55"/>
    <mergeCell ref="U55:X55"/>
    <mergeCell ref="E56:F56"/>
    <mergeCell ref="G56:H56"/>
    <mergeCell ref="B6:W6"/>
    <mergeCell ref="B8:B9"/>
    <mergeCell ref="C8:C9"/>
    <mergeCell ref="D8:D9"/>
    <mergeCell ref="E8:E9"/>
    <mergeCell ref="F8:Q8"/>
    <mergeCell ref="R8:R9"/>
    <mergeCell ref="S8:S9"/>
    <mergeCell ref="T8:T9"/>
    <mergeCell ref="U8:U9"/>
    <mergeCell ref="C2:F2"/>
    <mergeCell ref="M2:W2"/>
    <mergeCell ref="C3:F3"/>
    <mergeCell ref="M3:W3"/>
    <mergeCell ref="M4:W4"/>
    <mergeCell ref="B5:W5"/>
  </mergeCells>
  <pageMargins left="0.7" right="0.7" top="0.75" bottom="0.75" header="0.3" footer="0.3"/>
  <pageSetup paperSize="9" fitToHeight="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cloudconvert_16</cp:lastModifiedBy>
  <dcterms:created xsi:type="dcterms:W3CDTF">2025-05-05T07:35:31Z</dcterms:created>
  <dcterms:modified xsi:type="dcterms:W3CDTF">2025-05-05T07:35:31Z</dcterms:modified>
</cp:coreProperties>
</file>