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/>
  <xr:revisionPtr revIDLastSave="0" documentId="13_ncr:1_{617EB0D1-B886-4613-8334-6566835BF975}" xr6:coauthVersionLast="47" xr6:coauthVersionMax="47" xr10:uidLastSave="{00000000-0000-0000-0000-000000000000}"/>
  <bookViews>
    <workbookView xWindow="-120" yWindow="-120" windowWidth="29040" windowHeight="15840" tabRatio="507" xr2:uid="{00000000-000D-0000-FFFF-FFFF00000000}"/>
  </bookViews>
  <sheets>
    <sheet name="READ ME" sheetId="42" r:id="rId1"/>
    <sheet name="Project details" sheetId="6" r:id="rId2"/>
    <sheet name="Performance inputs" sheetId="58" r:id="rId3"/>
    <sheet name="Unit 1" sheetId="55" r:id="rId4"/>
    <sheet name="Architypes" sheetId="57" state="hidden" r:id="rId5"/>
    <sheet name="Drop down list" sheetId="43" state="hidden" r:id="rId6"/>
  </sheets>
  <definedNames>
    <definedName name="Blue_Cell">#REF!</definedName>
    <definedName name="Grey_cell">#REF!</definedName>
    <definedName name="Yellow_cell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Y14" i="55" l="1"/>
  <c r="AX13" i="55"/>
  <c r="AY13" i="55"/>
  <c r="AZ13" i="55"/>
  <c r="AX14" i="55"/>
  <c r="AZ14" i="55"/>
  <c r="AX15" i="55"/>
  <c r="AY15" i="55"/>
  <c r="AZ15" i="55"/>
  <c r="AX16" i="55"/>
  <c r="AY16" i="55"/>
  <c r="AZ16" i="55"/>
  <c r="AX17" i="55"/>
  <c r="AY17" i="55"/>
  <c r="AZ17" i="55"/>
  <c r="AX18" i="55"/>
  <c r="AY18" i="55"/>
  <c r="AZ18" i="55"/>
  <c r="AX19" i="55"/>
  <c r="AY19" i="55"/>
  <c r="AZ19" i="55"/>
  <c r="AX20" i="55"/>
  <c r="AY20" i="55"/>
  <c r="AZ20" i="55"/>
  <c r="AX21" i="55"/>
  <c r="AY21" i="55"/>
  <c r="AZ21" i="55"/>
  <c r="AX22" i="55"/>
  <c r="AY22" i="55"/>
  <c r="AZ22" i="55"/>
  <c r="AX23" i="55"/>
  <c r="AY23" i="55"/>
  <c r="AZ23" i="55"/>
  <c r="AX24" i="55"/>
  <c r="AY24" i="55"/>
  <c r="AZ24" i="55"/>
  <c r="AX25" i="55"/>
  <c r="AY25" i="55"/>
  <c r="AZ25" i="55"/>
  <c r="AX26" i="55"/>
  <c r="AY26" i="55"/>
  <c r="AZ26" i="55"/>
  <c r="AX27" i="55"/>
  <c r="AY27" i="55"/>
  <c r="AZ27" i="55"/>
  <c r="AX28" i="55"/>
  <c r="AY28" i="55"/>
  <c r="AZ28" i="55"/>
  <c r="AX29" i="55"/>
  <c r="AY29" i="55"/>
  <c r="AZ29" i="55"/>
  <c r="AX30" i="55"/>
  <c r="AY30" i="55"/>
  <c r="AZ30" i="55"/>
  <c r="AX31" i="55"/>
  <c r="AY31" i="55"/>
  <c r="AZ31" i="55"/>
  <c r="AX32" i="55"/>
  <c r="AY32" i="55"/>
  <c r="AZ32" i="55"/>
  <c r="AX33" i="55"/>
  <c r="AY33" i="55"/>
  <c r="AZ33" i="55"/>
  <c r="AX34" i="55"/>
  <c r="AY34" i="55"/>
  <c r="AZ34" i="55"/>
  <c r="AX35" i="55"/>
  <c r="AY35" i="55"/>
  <c r="AZ35" i="55"/>
  <c r="AX36" i="55"/>
  <c r="AY36" i="55"/>
  <c r="AZ36" i="55"/>
  <c r="AX37" i="55"/>
  <c r="AY37" i="55"/>
  <c r="AZ37" i="55"/>
  <c r="AX38" i="55"/>
  <c r="AY38" i="55"/>
  <c r="AZ38" i="55"/>
  <c r="AX39" i="55"/>
  <c r="AY39" i="55"/>
  <c r="AZ39" i="55"/>
  <c r="AX40" i="55"/>
  <c r="AY40" i="55"/>
  <c r="AZ40" i="55"/>
  <c r="AX41" i="55"/>
  <c r="AY41" i="55"/>
  <c r="AZ41" i="55"/>
  <c r="AX42" i="55"/>
  <c r="AY42" i="55"/>
  <c r="AZ42" i="55"/>
  <c r="AX43" i="55"/>
  <c r="AY43" i="55"/>
  <c r="AZ43" i="55"/>
  <c r="AX44" i="55"/>
  <c r="AY44" i="55"/>
  <c r="AZ44" i="55"/>
  <c r="AX45" i="55"/>
  <c r="AY45" i="55"/>
  <c r="AZ45" i="55"/>
  <c r="AX46" i="55"/>
  <c r="AY46" i="55"/>
  <c r="AZ46" i="55"/>
  <c r="AX47" i="55"/>
  <c r="AY47" i="55"/>
  <c r="AZ47" i="55"/>
  <c r="AX48" i="55"/>
  <c r="AY48" i="55"/>
  <c r="AZ48" i="55"/>
  <c r="AX49" i="55"/>
  <c r="AY49" i="55"/>
  <c r="AZ49" i="55"/>
  <c r="AX50" i="55"/>
  <c r="AY50" i="55"/>
  <c r="AZ50" i="55"/>
  <c r="AW10" i="55"/>
  <c r="AX10" i="55"/>
  <c r="AY10" i="55"/>
  <c r="AZ10" i="55"/>
  <c r="AW11" i="55"/>
  <c r="AX11" i="55"/>
  <c r="AY11" i="55"/>
  <c r="AZ11" i="55"/>
  <c r="AW12" i="55"/>
  <c r="AX12" i="55"/>
  <c r="AY12" i="55"/>
  <c r="AZ12" i="55"/>
  <c r="AW13" i="55"/>
  <c r="DE3" i="55"/>
  <c r="DD3" i="55"/>
  <c r="DC3" i="55"/>
  <c r="DB3" i="55"/>
  <c r="DA3" i="55"/>
  <c r="CZ3" i="55"/>
  <c r="CY3" i="55"/>
  <c r="CX3" i="55"/>
  <c r="CW3" i="55"/>
  <c r="CV3" i="55"/>
  <c r="CU3" i="55"/>
  <c r="CT3" i="55"/>
  <c r="CS3" i="55"/>
  <c r="CR3" i="55"/>
  <c r="CQ3" i="55"/>
  <c r="CP3" i="55"/>
  <c r="CO3" i="55"/>
  <c r="CN3" i="55"/>
  <c r="CM3" i="55"/>
  <c r="CL3" i="55"/>
  <c r="CK3" i="55"/>
  <c r="CJ3" i="55"/>
  <c r="CI3" i="55"/>
  <c r="CH3" i="55"/>
  <c r="CG3" i="55"/>
  <c r="CF3" i="55"/>
  <c r="CE3" i="55"/>
  <c r="CD3" i="55"/>
  <c r="CC3" i="55"/>
  <c r="CB3" i="55"/>
  <c r="CA3" i="55"/>
  <c r="BZ3" i="55"/>
  <c r="BY3" i="55"/>
  <c r="BX3" i="55"/>
  <c r="BW3" i="55"/>
  <c r="BV3" i="55"/>
  <c r="BU3" i="55"/>
  <c r="BT3" i="55"/>
  <c r="BS3" i="55"/>
  <c r="BR3" i="55"/>
  <c r="BQ3" i="55"/>
  <c r="BP3" i="55"/>
  <c r="BO3" i="55"/>
  <c r="BN3" i="55"/>
  <c r="BM3" i="55"/>
  <c r="AW5" i="55"/>
  <c r="AW6" i="55"/>
  <c r="AW7" i="55"/>
  <c r="AW8" i="55"/>
  <c r="AW9" i="55"/>
  <c r="AW19" i="55"/>
  <c r="AW20" i="55"/>
  <c r="AW21" i="55"/>
  <c r="AW22" i="55"/>
  <c r="AW23" i="55"/>
  <c r="AW24" i="55"/>
  <c r="AW25" i="55"/>
  <c r="AW26" i="55"/>
  <c r="AW27" i="55"/>
  <c r="AW28" i="55"/>
  <c r="AW29" i="55"/>
  <c r="AW30" i="55"/>
  <c r="AW31" i="55"/>
  <c r="AW32" i="55"/>
  <c r="AW33" i="55"/>
  <c r="AW34" i="55"/>
  <c r="AW35" i="55"/>
  <c r="AW36" i="55"/>
  <c r="AW37" i="55"/>
  <c r="AW38" i="55"/>
  <c r="AW39" i="55"/>
  <c r="AW40" i="55"/>
  <c r="AW41" i="55"/>
  <c r="AW42" i="55"/>
  <c r="AW43" i="55"/>
  <c r="AW44" i="55"/>
  <c r="AW45" i="55"/>
  <c r="AW46" i="55"/>
  <c r="AW47" i="55"/>
  <c r="AW48" i="55"/>
  <c r="AW49" i="55"/>
  <c r="AW50" i="55"/>
  <c r="AW4" i="55"/>
  <c r="AQ11" i="55"/>
  <c r="AP11" i="55"/>
  <c r="AO11" i="55"/>
  <c r="AM8" i="55"/>
  <c r="AL8" i="55"/>
  <c r="AK8" i="55"/>
  <c r="AG6" i="55"/>
  <c r="AF6" i="55"/>
  <c r="AC4" i="55"/>
  <c r="EY4" i="55"/>
  <c r="ER4" i="55"/>
  <c r="EO4" i="55"/>
  <c r="DY4" i="55"/>
  <c r="DL4" i="55"/>
  <c r="AC7" i="55"/>
  <c r="AP5" i="55"/>
  <c r="AP6" i="55"/>
  <c r="AP7" i="55"/>
  <c r="AP8" i="55"/>
  <c r="AP9" i="55"/>
  <c r="AP10" i="55"/>
  <c r="AP12" i="55"/>
  <c r="AP13" i="55"/>
  <c r="AP14" i="55"/>
  <c r="AP15" i="55"/>
  <c r="AP16" i="55"/>
  <c r="AP17" i="55"/>
  <c r="AP18" i="55"/>
  <c r="AP19" i="55"/>
  <c r="AP20" i="55"/>
  <c r="AP21" i="55"/>
  <c r="AP22" i="55"/>
  <c r="AP23" i="55"/>
  <c r="AP24" i="55"/>
  <c r="AP25" i="55"/>
  <c r="AP26" i="55"/>
  <c r="AP27" i="55"/>
  <c r="AP28" i="55"/>
  <c r="AP29" i="55"/>
  <c r="AP30" i="55"/>
  <c r="AP31" i="55"/>
  <c r="AP32" i="55"/>
  <c r="AP33" i="55"/>
  <c r="AP34" i="55"/>
  <c r="AP35" i="55"/>
  <c r="AP36" i="55"/>
  <c r="AP37" i="55"/>
  <c r="AP38" i="55"/>
  <c r="AP39" i="55"/>
  <c r="AP40" i="55"/>
  <c r="AP41" i="55"/>
  <c r="AP42" i="55"/>
  <c r="AP43" i="55"/>
  <c r="AP44" i="55"/>
  <c r="AP45" i="55"/>
  <c r="AP46" i="55"/>
  <c r="AP47" i="55"/>
  <c r="AP48" i="55"/>
  <c r="AP49" i="55"/>
  <c r="AP50" i="55"/>
  <c r="AP4" i="55"/>
  <c r="AL38" i="55"/>
  <c r="AL39" i="55"/>
  <c r="AL40" i="55"/>
  <c r="AL41" i="55"/>
  <c r="AL42" i="55"/>
  <c r="AL43" i="55"/>
  <c r="AL44" i="55"/>
  <c r="AL45" i="55"/>
  <c r="AL46" i="55"/>
  <c r="AL47" i="55"/>
  <c r="AL48" i="55"/>
  <c r="AL49" i="55"/>
  <c r="AL50" i="55"/>
  <c r="AL5" i="55"/>
  <c r="AL6" i="55"/>
  <c r="AL7" i="55"/>
  <c r="AL9" i="55"/>
  <c r="AL10" i="55"/>
  <c r="AL11" i="55"/>
  <c r="AL12" i="55"/>
  <c r="AL13" i="55"/>
  <c r="AL14" i="55"/>
  <c r="AL15" i="55"/>
  <c r="AL16" i="55"/>
  <c r="AL17" i="55"/>
  <c r="AL18" i="55"/>
  <c r="AL19" i="55"/>
  <c r="AL20" i="55"/>
  <c r="AL21" i="55"/>
  <c r="AL22" i="55"/>
  <c r="AL23" i="55"/>
  <c r="AL24" i="55"/>
  <c r="AL25" i="55"/>
  <c r="AL26" i="55"/>
  <c r="AL27" i="55"/>
  <c r="AL28" i="55"/>
  <c r="AL29" i="55"/>
  <c r="AL30" i="55"/>
  <c r="AL31" i="55"/>
  <c r="AL32" i="55"/>
  <c r="AL33" i="55"/>
  <c r="AL34" i="55"/>
  <c r="AL35" i="55"/>
  <c r="AL36" i="55"/>
  <c r="AL37" i="55"/>
  <c r="AL4" i="55"/>
  <c r="AK4" i="55"/>
  <c r="AK5" i="55"/>
  <c r="AK6" i="55"/>
  <c r="AK7" i="55"/>
  <c r="AK9" i="55"/>
  <c r="AK10" i="55"/>
  <c r="AK11" i="55"/>
  <c r="AK12" i="55"/>
  <c r="AK13" i="55"/>
  <c r="AK14" i="55"/>
  <c r="AK15" i="55"/>
  <c r="AK16" i="55"/>
  <c r="AK17" i="55"/>
  <c r="AK18" i="55"/>
  <c r="AK19" i="55"/>
  <c r="AK20" i="55"/>
  <c r="AK21" i="55"/>
  <c r="AK22" i="55"/>
  <c r="AK23" i="55"/>
  <c r="AK24" i="55"/>
  <c r="AK25" i="55"/>
  <c r="AK26" i="55"/>
  <c r="AK27" i="55"/>
  <c r="AK28" i="55"/>
  <c r="AK29" i="55"/>
  <c r="AK30" i="55"/>
  <c r="AK31" i="55"/>
  <c r="AK32" i="55"/>
  <c r="AK33" i="55"/>
  <c r="AK34" i="55"/>
  <c r="AK35" i="55"/>
  <c r="AK36" i="55"/>
  <c r="AK37" i="55"/>
  <c r="AK38" i="55"/>
  <c r="AK39" i="55"/>
  <c r="AK40" i="55"/>
  <c r="AK41" i="55"/>
  <c r="AK42" i="55"/>
  <c r="AK43" i="55"/>
  <c r="AK44" i="55"/>
  <c r="AK45" i="55"/>
  <c r="AK46" i="55"/>
  <c r="AK47" i="55"/>
  <c r="AK48" i="55"/>
  <c r="AK49" i="55"/>
  <c r="AK50" i="55"/>
  <c r="Q9" i="55"/>
  <c r="Q10" i="55"/>
  <c r="Q11" i="55"/>
  <c r="Q12" i="55"/>
  <c r="Q13" i="55"/>
  <c r="Q14" i="55"/>
  <c r="Q15" i="55"/>
  <c r="Q16" i="55"/>
  <c r="Q17" i="55"/>
  <c r="Q18" i="55"/>
  <c r="Q19" i="55"/>
  <c r="Q20" i="55"/>
  <c r="Q21" i="55"/>
  <c r="Q22" i="55"/>
  <c r="Q23" i="55"/>
  <c r="Q24" i="55"/>
  <c r="Q25" i="55"/>
  <c r="Q26" i="55"/>
  <c r="Q27" i="55"/>
  <c r="Q28" i="55"/>
  <c r="Q29" i="55"/>
  <c r="Q30" i="55"/>
  <c r="Q31" i="55"/>
  <c r="Q32" i="55"/>
  <c r="Q33" i="55"/>
  <c r="Q34" i="55"/>
  <c r="Q35" i="55"/>
  <c r="Q36" i="55"/>
  <c r="Q37" i="55"/>
  <c r="Q38" i="55"/>
  <c r="Q39" i="55"/>
  <c r="Q40" i="55"/>
  <c r="Q41" i="55"/>
  <c r="Q42" i="55"/>
  <c r="Q43" i="55"/>
  <c r="Q44" i="55"/>
  <c r="Q45" i="55"/>
  <c r="Q46" i="55"/>
  <c r="Q47" i="55"/>
  <c r="Q48" i="55"/>
  <c r="Q49" i="55"/>
  <c r="Q50" i="55"/>
  <c r="Q4" i="55"/>
  <c r="V4" i="55" s="1"/>
  <c r="AX5" i="55"/>
  <c r="AX6" i="55"/>
  <c r="AX7" i="55"/>
  <c r="AX8" i="55"/>
  <c r="AX9" i="55"/>
  <c r="AX4" i="55"/>
  <c r="AZ5" i="55"/>
  <c r="AZ6" i="55"/>
  <c r="AZ7" i="55"/>
  <c r="AZ8" i="55"/>
  <c r="AZ9" i="55"/>
  <c r="AZ4" i="55"/>
  <c r="AC5" i="55"/>
  <c r="AC6" i="55"/>
  <c r="AC8" i="55"/>
  <c r="AC9" i="55"/>
  <c r="AC10" i="55"/>
  <c r="AC11" i="55"/>
  <c r="AC12" i="55"/>
  <c r="AC13" i="55"/>
  <c r="AC14" i="55"/>
  <c r="AC15" i="55"/>
  <c r="AC16" i="55"/>
  <c r="AC17" i="55"/>
  <c r="AC18" i="55"/>
  <c r="AC19" i="55"/>
  <c r="AC20" i="55"/>
  <c r="AC21" i="55"/>
  <c r="AC22" i="55"/>
  <c r="AC23" i="55"/>
  <c r="AC24" i="55"/>
  <c r="AC25" i="55"/>
  <c r="AC26" i="55"/>
  <c r="AC27" i="55"/>
  <c r="AC28" i="55"/>
  <c r="AC29" i="55"/>
  <c r="AC30" i="55"/>
  <c r="AC31" i="55"/>
  <c r="AC32" i="55"/>
  <c r="AC33" i="55"/>
  <c r="AC34" i="55"/>
  <c r="AC35" i="55"/>
  <c r="AC36" i="55"/>
  <c r="AC37" i="55"/>
  <c r="AC38" i="55"/>
  <c r="AC39" i="55"/>
  <c r="AC40" i="55"/>
  <c r="AC41" i="55"/>
  <c r="AC42" i="55"/>
  <c r="AC43" i="55"/>
  <c r="AC44" i="55"/>
  <c r="AC45" i="55"/>
  <c r="AC46" i="55"/>
  <c r="AC47" i="55"/>
  <c r="AC48" i="55"/>
  <c r="AC49" i="55"/>
  <c r="AC50" i="55"/>
  <c r="Q5" i="55" l="1"/>
  <c r="AM10" i="55"/>
  <c r="AI5" i="55"/>
  <c r="AI6" i="55"/>
  <c r="AI8" i="55"/>
  <c r="AI9" i="55"/>
  <c r="AI10" i="55"/>
  <c r="AI11" i="55"/>
  <c r="AI12" i="55"/>
  <c r="AI13" i="55"/>
  <c r="AI14" i="55"/>
  <c r="AI15" i="55"/>
  <c r="AI16" i="55"/>
  <c r="AI17" i="55"/>
  <c r="AI19" i="55"/>
  <c r="AI20" i="55"/>
  <c r="AI21" i="55"/>
  <c r="AI22" i="55"/>
  <c r="AI23" i="55"/>
  <c r="AI24" i="55"/>
  <c r="AI25" i="55"/>
  <c r="AI26" i="55"/>
  <c r="AI27" i="55"/>
  <c r="AI28" i="55"/>
  <c r="AI29" i="55"/>
  <c r="AI30" i="55"/>
  <c r="AI31" i="55"/>
  <c r="AI32" i="55"/>
  <c r="AI33" i="55"/>
  <c r="AI34" i="55"/>
  <c r="AI35" i="55"/>
  <c r="AI36" i="55"/>
  <c r="AI37" i="55"/>
  <c r="AI38" i="55"/>
  <c r="AI39" i="55"/>
  <c r="AI40" i="55"/>
  <c r="AI41" i="55"/>
  <c r="AI42" i="55"/>
  <c r="AI43" i="55"/>
  <c r="AI44" i="55"/>
  <c r="AI45" i="55"/>
  <c r="AI46" i="55"/>
  <c r="AI47" i="55"/>
  <c r="AI48" i="55"/>
  <c r="AI49" i="55"/>
  <c r="AI50" i="55"/>
  <c r="AI4" i="55"/>
  <c r="AE5" i="55"/>
  <c r="AE6" i="55"/>
  <c r="AE7" i="55"/>
  <c r="AE8" i="55"/>
  <c r="AE9" i="55"/>
  <c r="AE10" i="55"/>
  <c r="AE11" i="55"/>
  <c r="AE12" i="55"/>
  <c r="AE13" i="55"/>
  <c r="AE14" i="55"/>
  <c r="AE15" i="55"/>
  <c r="AE16" i="55"/>
  <c r="AE18" i="55"/>
  <c r="AE19" i="55"/>
  <c r="AE20" i="55"/>
  <c r="AE21" i="55"/>
  <c r="AE22" i="55"/>
  <c r="AE23" i="55"/>
  <c r="AE24" i="55"/>
  <c r="AE25" i="55"/>
  <c r="AE26" i="55"/>
  <c r="AE27" i="55"/>
  <c r="AE28" i="55"/>
  <c r="AE29" i="55"/>
  <c r="AE30" i="55"/>
  <c r="AE31" i="55"/>
  <c r="AE32" i="55"/>
  <c r="AE33" i="55"/>
  <c r="AE34" i="55"/>
  <c r="AE35" i="55"/>
  <c r="AE36" i="55"/>
  <c r="AE37" i="55"/>
  <c r="AE38" i="55"/>
  <c r="AE39" i="55"/>
  <c r="AE40" i="55"/>
  <c r="AE41" i="55"/>
  <c r="AE42" i="55"/>
  <c r="AE43" i="55"/>
  <c r="AE44" i="55"/>
  <c r="AE45" i="55"/>
  <c r="AE46" i="55"/>
  <c r="AE47" i="55"/>
  <c r="AE48" i="55"/>
  <c r="AE49" i="55"/>
  <c r="AE50" i="55"/>
  <c r="AE4" i="55"/>
  <c r="AB5" i="55"/>
  <c r="AB6" i="55"/>
  <c r="AB7" i="55"/>
  <c r="AB8" i="55"/>
  <c r="AB9" i="55"/>
  <c r="AB10" i="55"/>
  <c r="AB11" i="55"/>
  <c r="AB13" i="55"/>
  <c r="AB14" i="55"/>
  <c r="AB17" i="55"/>
  <c r="AB18" i="55"/>
  <c r="AB20" i="55"/>
  <c r="AB21" i="55"/>
  <c r="AB22" i="55"/>
  <c r="AB23" i="55"/>
  <c r="AB24" i="55"/>
  <c r="AB25" i="55"/>
  <c r="AB26" i="55"/>
  <c r="AB27" i="55"/>
  <c r="AB28" i="55"/>
  <c r="AB29" i="55"/>
  <c r="AB30" i="55"/>
  <c r="AB31" i="55"/>
  <c r="AB32" i="55"/>
  <c r="AB33" i="55"/>
  <c r="AB34" i="55"/>
  <c r="AB35" i="55"/>
  <c r="AB36" i="55"/>
  <c r="AB37" i="55"/>
  <c r="AB38" i="55"/>
  <c r="AB39" i="55"/>
  <c r="AB40" i="55"/>
  <c r="AB41" i="55"/>
  <c r="AB42" i="55"/>
  <c r="AB43" i="55"/>
  <c r="AB44" i="55"/>
  <c r="AB45" i="55"/>
  <c r="AB46" i="55"/>
  <c r="AB47" i="55"/>
  <c r="AB48" i="55"/>
  <c r="AB49" i="55"/>
  <c r="AB50" i="55"/>
  <c r="BI7" i="55"/>
  <c r="BI8" i="55"/>
  <c r="BI9" i="55"/>
  <c r="BI10" i="55"/>
  <c r="BI11" i="55"/>
  <c r="BI12" i="55"/>
  <c r="BI13" i="55"/>
  <c r="BI14" i="55"/>
  <c r="BI15" i="55"/>
  <c r="BI16" i="55"/>
  <c r="BI17" i="55"/>
  <c r="BI18" i="55"/>
  <c r="BI19" i="55"/>
  <c r="BI20" i="55"/>
  <c r="BI21" i="55"/>
  <c r="BI22" i="55"/>
  <c r="BI23" i="55"/>
  <c r="BI24" i="55"/>
  <c r="BI25" i="55"/>
  <c r="BI26" i="55"/>
  <c r="BI27" i="55"/>
  <c r="BI28" i="55"/>
  <c r="BI29" i="55"/>
  <c r="BI30" i="55"/>
  <c r="BI31" i="55"/>
  <c r="BI32" i="55"/>
  <c r="BI33" i="55"/>
  <c r="BI34" i="55"/>
  <c r="BI35" i="55"/>
  <c r="BI36" i="55"/>
  <c r="BI37" i="55"/>
  <c r="BI38" i="55"/>
  <c r="BI39" i="55"/>
  <c r="BI40" i="55"/>
  <c r="BI41" i="55"/>
  <c r="BI42" i="55"/>
  <c r="BI43" i="55"/>
  <c r="BI44" i="55"/>
  <c r="BI45" i="55"/>
  <c r="BI46" i="55"/>
  <c r="BI47" i="55"/>
  <c r="BI48" i="55"/>
  <c r="BI49" i="55"/>
  <c r="BI50" i="55"/>
  <c r="BI5" i="55"/>
  <c r="BI6" i="55"/>
  <c r="AY5" i="55"/>
  <c r="AY6" i="55"/>
  <c r="AY7" i="55"/>
  <c r="AY8" i="55"/>
  <c r="AY9" i="55"/>
  <c r="AY4" i="55"/>
  <c r="AQ5" i="55"/>
  <c r="AQ6" i="55"/>
  <c r="AQ7" i="55"/>
  <c r="AQ8" i="55"/>
  <c r="AQ9" i="55"/>
  <c r="AQ10" i="55"/>
  <c r="AQ12" i="55"/>
  <c r="AQ13" i="55"/>
  <c r="AQ14" i="55"/>
  <c r="AQ15" i="55"/>
  <c r="AQ16" i="55"/>
  <c r="AQ17" i="55"/>
  <c r="AQ18" i="55"/>
  <c r="AQ19" i="55"/>
  <c r="AQ20" i="55"/>
  <c r="AQ21" i="55"/>
  <c r="AQ22" i="55"/>
  <c r="AQ23" i="55"/>
  <c r="AQ24" i="55"/>
  <c r="AQ25" i="55"/>
  <c r="AQ26" i="55"/>
  <c r="AQ27" i="55"/>
  <c r="AQ28" i="55"/>
  <c r="AQ29" i="55"/>
  <c r="AQ30" i="55"/>
  <c r="AQ31" i="55"/>
  <c r="AQ32" i="55"/>
  <c r="AQ33" i="55"/>
  <c r="AQ34" i="55"/>
  <c r="AQ35" i="55"/>
  <c r="AQ36" i="55"/>
  <c r="AQ37" i="55"/>
  <c r="AQ38" i="55"/>
  <c r="AQ39" i="55"/>
  <c r="AQ40" i="55"/>
  <c r="AQ41" i="55"/>
  <c r="AQ42" i="55"/>
  <c r="AQ43" i="55"/>
  <c r="AQ44" i="55"/>
  <c r="AQ45" i="55"/>
  <c r="AQ46" i="55"/>
  <c r="AQ47" i="55"/>
  <c r="AQ48" i="55"/>
  <c r="AQ49" i="55"/>
  <c r="AQ50" i="55"/>
  <c r="AQ4" i="55"/>
  <c r="AO5" i="55"/>
  <c r="AO6" i="55"/>
  <c r="AO7" i="55"/>
  <c r="AO8" i="55"/>
  <c r="AO9" i="55"/>
  <c r="AO10" i="55"/>
  <c r="AO12" i="55"/>
  <c r="AO13" i="55"/>
  <c r="AO14" i="55"/>
  <c r="AO15" i="55"/>
  <c r="AO16" i="55"/>
  <c r="AO17" i="55"/>
  <c r="AO18" i="55"/>
  <c r="AO19" i="55"/>
  <c r="AO20" i="55"/>
  <c r="AO21" i="55"/>
  <c r="AO22" i="55"/>
  <c r="AO23" i="55"/>
  <c r="AO24" i="55"/>
  <c r="AO25" i="55"/>
  <c r="AO26" i="55"/>
  <c r="AO27" i="55"/>
  <c r="AO28" i="55"/>
  <c r="AO29" i="55"/>
  <c r="AO30" i="55"/>
  <c r="AO31" i="55"/>
  <c r="AO32" i="55"/>
  <c r="AO33" i="55"/>
  <c r="AO34" i="55"/>
  <c r="AO35" i="55"/>
  <c r="AO36" i="55"/>
  <c r="AO37" i="55"/>
  <c r="AO38" i="55"/>
  <c r="AO39" i="55"/>
  <c r="AO40" i="55"/>
  <c r="AO41" i="55"/>
  <c r="AO42" i="55"/>
  <c r="AO43" i="55"/>
  <c r="AO44" i="55"/>
  <c r="AO45" i="55"/>
  <c r="AO46" i="55"/>
  <c r="AO47" i="55"/>
  <c r="AO48" i="55"/>
  <c r="AO49" i="55"/>
  <c r="AO50" i="55"/>
  <c r="AO4" i="55"/>
  <c r="AM5" i="55"/>
  <c r="AM6" i="55"/>
  <c r="AM7" i="55"/>
  <c r="AM9" i="55"/>
  <c r="AM11" i="55"/>
  <c r="AM12" i="55"/>
  <c r="AM13" i="55"/>
  <c r="AM14" i="55"/>
  <c r="AM15" i="55"/>
  <c r="AM16" i="55"/>
  <c r="AM17" i="55"/>
  <c r="AM18" i="55"/>
  <c r="AM19" i="55"/>
  <c r="AM20" i="55"/>
  <c r="AM21" i="55"/>
  <c r="AM22" i="55"/>
  <c r="AM23" i="55"/>
  <c r="AM24" i="55"/>
  <c r="AM25" i="55"/>
  <c r="AM26" i="55"/>
  <c r="AM27" i="55"/>
  <c r="AM28" i="55"/>
  <c r="AM29" i="55"/>
  <c r="AM30" i="55"/>
  <c r="AM31" i="55"/>
  <c r="AM32" i="55"/>
  <c r="AM33" i="55"/>
  <c r="AM34" i="55"/>
  <c r="AM35" i="55"/>
  <c r="AM36" i="55"/>
  <c r="AM37" i="55"/>
  <c r="AM38" i="55"/>
  <c r="AM39" i="55"/>
  <c r="AM40" i="55"/>
  <c r="AM41" i="55"/>
  <c r="AM42" i="55"/>
  <c r="AM43" i="55"/>
  <c r="AM44" i="55"/>
  <c r="AM45" i="55"/>
  <c r="AM46" i="55"/>
  <c r="AM47" i="55"/>
  <c r="AM48" i="55"/>
  <c r="AM49" i="55"/>
  <c r="AM50" i="55"/>
  <c r="AM4" i="55"/>
  <c r="AG5" i="55"/>
  <c r="AG7" i="55"/>
  <c r="AG8" i="55"/>
  <c r="AG9" i="55"/>
  <c r="AG10" i="55"/>
  <c r="AG11" i="55"/>
  <c r="AG12" i="55"/>
  <c r="AG13" i="55"/>
  <c r="AG14" i="55"/>
  <c r="AG15" i="55"/>
  <c r="AG16" i="55"/>
  <c r="AG17" i="55"/>
  <c r="AG18" i="55"/>
  <c r="AG19" i="55"/>
  <c r="AG20" i="55"/>
  <c r="AG21" i="55"/>
  <c r="AG22" i="55"/>
  <c r="AG23" i="55"/>
  <c r="AG24" i="55"/>
  <c r="AG25" i="55"/>
  <c r="AG26" i="55"/>
  <c r="AG27" i="55"/>
  <c r="AG28" i="55"/>
  <c r="AG29" i="55"/>
  <c r="AG30" i="55"/>
  <c r="AG31" i="55"/>
  <c r="AG32" i="55"/>
  <c r="AG33" i="55"/>
  <c r="AG34" i="55"/>
  <c r="AG35" i="55"/>
  <c r="AG36" i="55"/>
  <c r="AG37" i="55"/>
  <c r="AG38" i="55"/>
  <c r="AG39" i="55"/>
  <c r="AG40" i="55"/>
  <c r="AG41" i="55"/>
  <c r="AG42" i="55"/>
  <c r="AG43" i="55"/>
  <c r="AG44" i="55"/>
  <c r="AG45" i="55"/>
  <c r="AG46" i="55"/>
  <c r="AG47" i="55"/>
  <c r="AG48" i="55"/>
  <c r="AG49" i="55"/>
  <c r="AG50" i="55"/>
  <c r="AG4" i="55"/>
  <c r="AF4" i="55"/>
  <c r="AF5" i="55"/>
  <c r="AF7" i="55"/>
  <c r="AF8" i="55"/>
  <c r="AF9" i="55"/>
  <c r="AF10" i="55"/>
  <c r="AF11" i="55"/>
  <c r="AF12" i="55"/>
  <c r="AF13" i="55"/>
  <c r="AF14" i="55"/>
  <c r="AF15" i="55"/>
  <c r="AF16" i="55"/>
  <c r="AF17" i="55"/>
  <c r="AF18" i="55"/>
  <c r="AF19" i="55"/>
  <c r="AF20" i="55"/>
  <c r="AF21" i="55"/>
  <c r="AF22" i="55"/>
  <c r="AF23" i="55"/>
  <c r="AF24" i="55"/>
  <c r="AF25" i="55"/>
  <c r="AF26" i="55"/>
  <c r="AF27" i="55"/>
  <c r="AF28" i="55"/>
  <c r="AF29" i="55"/>
  <c r="AF30" i="55"/>
  <c r="AF31" i="55"/>
  <c r="AF32" i="55"/>
  <c r="AF33" i="55"/>
  <c r="AF34" i="55"/>
  <c r="AF35" i="55"/>
  <c r="AF36" i="55"/>
  <c r="AF37" i="55"/>
  <c r="AF38" i="55"/>
  <c r="AF39" i="55"/>
  <c r="AF40" i="55"/>
  <c r="AF41" i="55"/>
  <c r="AF42" i="55"/>
  <c r="AF43" i="55"/>
  <c r="AF44" i="55"/>
  <c r="AF45" i="55"/>
  <c r="AF46" i="55"/>
  <c r="AF47" i="55"/>
  <c r="AF48" i="55"/>
  <c r="AF49" i="55"/>
  <c r="AF50" i="55"/>
  <c r="V5" i="55" l="1"/>
  <c r="Q6" i="55"/>
  <c r="AB4" i="55"/>
  <c r="AI7" i="55"/>
  <c r="AB12" i="55"/>
  <c r="Q7" i="55" l="1"/>
  <c r="Q8" i="55" s="1"/>
  <c r="AB15" i="55"/>
  <c r="AB16" i="55"/>
  <c r="AE17" i="55"/>
  <c r="AB19" i="55"/>
  <c r="AI18" i="55"/>
  <c r="EE4" i="55"/>
  <c r="EL4" i="55"/>
  <c r="EV4" i="55"/>
  <c r="ES4" i="55"/>
  <c r="EQ4" i="55"/>
  <c r="EP4" i="55"/>
  <c r="EN4" i="55"/>
  <c r="EX4" i="55"/>
  <c r="EZ4" i="55"/>
  <c r="EJ4" i="55"/>
  <c r="DM4" i="55"/>
  <c r="DO4" i="55"/>
  <c r="DN4" i="55"/>
  <c r="ED4" i="55"/>
  <c r="DR4" i="55"/>
  <c r="EI4" i="55"/>
  <c r="EA4" i="55"/>
  <c r="DX4" i="55"/>
  <c r="DT4" i="55"/>
  <c r="DS4" i="55"/>
  <c r="DQ4" i="55"/>
  <c r="DP4" i="55"/>
  <c r="DK4" i="55"/>
  <c r="DZ4" i="55" l="1"/>
  <c r="A4" i="55" a="1"/>
  <c r="A4" i="55" s="1"/>
  <c r="DG50" i="55"/>
  <c r="DH50" i="55" s="1"/>
  <c r="BL50" i="55"/>
  <c r="V50" i="55"/>
  <c r="DG49" i="55"/>
  <c r="DH49" i="55" s="1"/>
  <c r="BL49" i="55"/>
  <c r="V49" i="55"/>
  <c r="DG48" i="55"/>
  <c r="DH48" i="55" s="1"/>
  <c r="BL48" i="55"/>
  <c r="V48" i="55"/>
  <c r="DG47" i="55"/>
  <c r="DH47" i="55" s="1"/>
  <c r="BL47" i="55"/>
  <c r="V47" i="55"/>
  <c r="DG46" i="55"/>
  <c r="DH46" i="55" s="1"/>
  <c r="BL46" i="55"/>
  <c r="V46" i="55"/>
  <c r="DG45" i="55"/>
  <c r="DH45" i="55" s="1"/>
  <c r="BL45" i="55"/>
  <c r="V45" i="55"/>
  <c r="DG44" i="55"/>
  <c r="DH44" i="55" s="1"/>
  <c r="BL44" i="55"/>
  <c r="V44" i="55"/>
  <c r="DG43" i="55"/>
  <c r="DH43" i="55" s="1"/>
  <c r="BL43" i="55"/>
  <c r="V43" i="55"/>
  <c r="DG42" i="55"/>
  <c r="DH42" i="55" s="1"/>
  <c r="BL42" i="55"/>
  <c r="V42" i="55"/>
  <c r="DG41" i="55"/>
  <c r="DH41" i="55" s="1"/>
  <c r="BL41" i="55"/>
  <c r="V41" i="55"/>
  <c r="DG40" i="55"/>
  <c r="DH40" i="55" s="1"/>
  <c r="BL40" i="55"/>
  <c r="V40" i="55"/>
  <c r="DG39" i="55"/>
  <c r="DH39" i="55" s="1"/>
  <c r="BL39" i="55"/>
  <c r="V39" i="55"/>
  <c r="DG38" i="55"/>
  <c r="DH38" i="55" s="1"/>
  <c r="BL38" i="55"/>
  <c r="V38" i="55"/>
  <c r="DG37" i="55"/>
  <c r="DH37" i="55" s="1"/>
  <c r="BL37" i="55"/>
  <c r="V37" i="55"/>
  <c r="DG36" i="55"/>
  <c r="DH36" i="55" s="1"/>
  <c r="BL36" i="55"/>
  <c r="V36" i="55"/>
  <c r="DG35" i="55"/>
  <c r="DH35" i="55" s="1"/>
  <c r="BL35" i="55"/>
  <c r="V35" i="55"/>
  <c r="DG34" i="55"/>
  <c r="DH34" i="55" s="1"/>
  <c r="BL34" i="55"/>
  <c r="V34" i="55"/>
  <c r="DG33" i="55"/>
  <c r="DH33" i="55" s="1"/>
  <c r="BL33" i="55"/>
  <c r="V33" i="55"/>
  <c r="DG32" i="55"/>
  <c r="DH32" i="55" s="1"/>
  <c r="BL32" i="55"/>
  <c r="V32" i="55"/>
  <c r="DG31" i="55"/>
  <c r="DH31" i="55" s="1"/>
  <c r="BL31" i="55"/>
  <c r="V31" i="55"/>
  <c r="DG30" i="55"/>
  <c r="DH30" i="55" s="1"/>
  <c r="BL30" i="55"/>
  <c r="V30" i="55"/>
  <c r="DG29" i="55"/>
  <c r="DH29" i="55" s="1"/>
  <c r="BL29" i="55"/>
  <c r="V29" i="55"/>
  <c r="DG28" i="55"/>
  <c r="DH28" i="55" s="1"/>
  <c r="BL28" i="55"/>
  <c r="V28" i="55"/>
  <c r="DG27" i="55"/>
  <c r="DH27" i="55" s="1"/>
  <c r="BL27" i="55"/>
  <c r="V27" i="55"/>
  <c r="DG26" i="55"/>
  <c r="DH26" i="55" s="1"/>
  <c r="BL26" i="55"/>
  <c r="V26" i="55"/>
  <c r="DG25" i="55"/>
  <c r="DH25" i="55" s="1"/>
  <c r="BL25" i="55"/>
  <c r="V25" i="55"/>
  <c r="DG24" i="55"/>
  <c r="DH24" i="55" s="1"/>
  <c r="BL24" i="55"/>
  <c r="V24" i="55"/>
  <c r="DG23" i="55"/>
  <c r="DH23" i="55" s="1"/>
  <c r="BL23" i="55"/>
  <c r="V23" i="55"/>
  <c r="DG22" i="55"/>
  <c r="DH22" i="55" s="1"/>
  <c r="BL22" i="55"/>
  <c r="V22" i="55"/>
  <c r="DG21" i="55"/>
  <c r="DH21" i="55" s="1"/>
  <c r="BL21" i="55"/>
  <c r="V21" i="55"/>
  <c r="DG20" i="55"/>
  <c r="DH20" i="55" s="1"/>
  <c r="BL20" i="55"/>
  <c r="V20" i="55"/>
  <c r="DG19" i="55"/>
  <c r="DH19" i="55" s="1"/>
  <c r="BL19" i="55"/>
  <c r="V19" i="55"/>
  <c r="DG18" i="55"/>
  <c r="DH18" i="55" s="1"/>
  <c r="BL18" i="55"/>
  <c r="V18" i="55"/>
  <c r="DG17" i="55"/>
  <c r="DH17" i="55" s="1"/>
  <c r="BL17" i="55"/>
  <c r="V17" i="55"/>
  <c r="DG16" i="55"/>
  <c r="DH16" i="55" s="1"/>
  <c r="BL16" i="55"/>
  <c r="V16" i="55"/>
  <c r="DG15" i="55"/>
  <c r="DH15" i="55" s="1"/>
  <c r="BL15" i="55"/>
  <c r="V15" i="55"/>
  <c r="DG14" i="55"/>
  <c r="DH14" i="55" s="1"/>
  <c r="BL14" i="55"/>
  <c r="V14" i="55"/>
  <c r="DG13" i="55"/>
  <c r="DH13" i="55" s="1"/>
  <c r="BL13" i="55"/>
  <c r="V13" i="55"/>
  <c r="DG12" i="55"/>
  <c r="DH12" i="55" s="1"/>
  <c r="BL12" i="55"/>
  <c r="V12" i="55"/>
  <c r="DG11" i="55"/>
  <c r="DH11" i="55" s="1"/>
  <c r="BL11" i="55"/>
  <c r="V11" i="55"/>
  <c r="DG10" i="55"/>
  <c r="DH10" i="55" s="1"/>
  <c r="BL10" i="55"/>
  <c r="V10" i="55"/>
  <c r="DG9" i="55"/>
  <c r="DH9" i="55" s="1"/>
  <c r="BL9" i="55"/>
  <c r="V9" i="55"/>
  <c r="DG8" i="55"/>
  <c r="DH8" i="55" s="1"/>
  <c r="BL8" i="55"/>
  <c r="V8" i="55"/>
  <c r="DG7" i="55"/>
  <c r="DH7" i="55" s="1"/>
  <c r="BL7" i="55"/>
  <c r="V7" i="55"/>
  <c r="DG6" i="55"/>
  <c r="DH6" i="55" s="1"/>
  <c r="BL6" i="55"/>
  <c r="V6" i="55"/>
  <c r="DG5" i="55"/>
  <c r="DH5" i="55" s="1"/>
  <c r="BL5" i="55"/>
  <c r="BI4" i="55"/>
  <c r="B32" i="58"/>
  <c r="B37" i="58" s="1"/>
  <c r="EH4" i="55" s="1"/>
  <c r="CV18" i="55" l="1"/>
  <c r="CX18" i="55"/>
  <c r="CY18" i="55"/>
  <c r="CV45" i="55"/>
  <c r="CX45" i="55"/>
  <c r="CY45" i="55"/>
  <c r="CV8" i="55"/>
  <c r="CX8" i="55"/>
  <c r="CY8" i="55"/>
  <c r="CV14" i="55"/>
  <c r="CX14" i="55"/>
  <c r="CY14" i="55"/>
  <c r="CV46" i="55"/>
  <c r="CX46" i="55"/>
  <c r="CY46" i="55"/>
  <c r="CV9" i="55"/>
  <c r="CX9" i="55"/>
  <c r="CY9" i="55"/>
  <c r="CV25" i="55"/>
  <c r="CX25" i="55"/>
  <c r="CY25" i="55"/>
  <c r="CV41" i="55"/>
  <c r="CX41" i="55"/>
  <c r="CY41" i="55"/>
  <c r="CV12" i="55"/>
  <c r="CY12" i="55"/>
  <c r="CX12" i="55"/>
  <c r="CV50" i="55"/>
  <c r="CX50" i="55"/>
  <c r="CY50" i="55"/>
  <c r="CV13" i="55"/>
  <c r="CX13" i="55"/>
  <c r="CY13" i="55"/>
  <c r="CY20" i="55"/>
  <c r="CV20" i="55"/>
  <c r="CX20" i="55"/>
  <c r="CV36" i="55"/>
  <c r="CY36" i="55"/>
  <c r="CX36" i="55"/>
  <c r="CY15" i="55"/>
  <c r="CX15" i="55"/>
  <c r="CV15" i="55"/>
  <c r="CX31" i="55"/>
  <c r="CV31" i="55"/>
  <c r="CY31" i="55"/>
  <c r="CV47" i="55"/>
  <c r="CX47" i="55"/>
  <c r="CY47" i="55"/>
  <c r="CV33" i="55"/>
  <c r="CX33" i="55"/>
  <c r="CY33" i="55"/>
  <c r="CV49" i="55"/>
  <c r="CX49" i="55"/>
  <c r="CY49" i="55"/>
  <c r="CV10" i="55"/>
  <c r="CX10" i="55"/>
  <c r="CY10" i="55"/>
  <c r="CV26" i="55"/>
  <c r="CX26" i="55"/>
  <c r="CY26" i="55"/>
  <c r="CV42" i="55"/>
  <c r="CX42" i="55"/>
  <c r="CY42" i="55"/>
  <c r="CV17" i="55"/>
  <c r="CX17" i="55"/>
  <c r="CY17" i="55"/>
  <c r="CV30" i="55"/>
  <c r="CX30" i="55"/>
  <c r="CY30" i="55"/>
  <c r="CV21" i="55"/>
  <c r="CX21" i="55"/>
  <c r="CY21" i="55"/>
  <c r="CV37" i="55"/>
  <c r="CX37" i="55"/>
  <c r="CY37" i="55"/>
  <c r="CY16" i="55"/>
  <c r="CV16" i="55"/>
  <c r="CX16" i="55"/>
  <c r="CY32" i="55"/>
  <c r="CV32" i="55"/>
  <c r="CX32" i="55"/>
  <c r="CY48" i="55"/>
  <c r="CV48" i="55"/>
  <c r="CX48" i="55"/>
  <c r="CX11" i="55"/>
  <c r="CY11" i="55"/>
  <c r="CV11" i="55"/>
  <c r="CX27" i="55"/>
  <c r="CY27" i="55"/>
  <c r="CV27" i="55"/>
  <c r="CX43" i="55"/>
  <c r="CY43" i="55"/>
  <c r="CV43" i="55"/>
  <c r="CV34" i="55"/>
  <c r="CX34" i="55"/>
  <c r="CY34" i="55"/>
  <c r="CV29" i="55"/>
  <c r="CX29" i="55"/>
  <c r="CY29" i="55"/>
  <c r="CX6" i="55"/>
  <c r="CY6" i="55"/>
  <c r="CV6" i="55"/>
  <c r="CV22" i="55"/>
  <c r="CX22" i="55"/>
  <c r="CY22" i="55"/>
  <c r="CV38" i="55"/>
  <c r="CX38" i="55"/>
  <c r="CY38" i="55"/>
  <c r="CV28" i="55"/>
  <c r="CX28" i="55"/>
  <c r="CY28" i="55"/>
  <c r="CV44" i="55"/>
  <c r="CX44" i="55"/>
  <c r="CY44" i="55"/>
  <c r="CV7" i="55"/>
  <c r="CX7" i="55"/>
  <c r="CY7" i="55"/>
  <c r="CV23" i="55"/>
  <c r="CX23" i="55"/>
  <c r="CY23" i="55"/>
  <c r="CX39" i="55"/>
  <c r="CV39" i="55"/>
  <c r="CY39" i="55"/>
  <c r="CV24" i="55"/>
  <c r="CX24" i="55"/>
  <c r="CY24" i="55"/>
  <c r="CV40" i="55"/>
  <c r="CX40" i="55"/>
  <c r="CY40" i="55"/>
  <c r="CV19" i="55"/>
  <c r="CX19" i="55"/>
  <c r="CY19" i="55"/>
  <c r="CV35" i="55"/>
  <c r="CX35" i="55"/>
  <c r="CY35" i="55"/>
  <c r="CV5" i="55"/>
  <c r="CY5" i="55"/>
  <c r="CX5" i="55"/>
  <c r="B36" i="58"/>
  <c r="EG4" i="55" s="1"/>
  <c r="B35" i="58"/>
  <c r="EF4" i="55" s="1"/>
  <c r="B40" i="58"/>
  <c r="EK4" i="5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tc={578020DD-3B02-4596-9B52-D824650CD9B8}</author>
  </authors>
  <commentList>
    <comment ref="A20" authorId="0" shapeId="0" xr:uid="{578020DD-3B02-4596-9B52-D824650CD9B8}">
      <text>
        <t>[Threaded comment]
Your version of Excel allows you to read this threaded comment; however, any edits to it will get removed if the file is opened in a newer version of Excel. Learn more: https://go.microsoft.com/fwlink/?linkid=870924
Comment:
    Error: please amend ...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tc={1853286A-AFBF-43FC-BDB7-FF31845B7973}</author>
    <author>tc={18F06078-458F-4E94-B33E-F74CF6325BBE}</author>
    <author>tc={D8CCEAAD-8682-4916-AC0B-7F3CF23E1E76}</author>
    <author>tc={82BEEF21-C986-414E-B3CA-734194DCE275}</author>
  </authors>
  <commentList>
    <comment ref="B18" authorId="0" shapeId="0" xr:uid="{1853286A-AFBF-43FC-BDB7-FF31845B797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Ventilation systems - Lindab </t>
      </text>
    </comment>
    <comment ref="B19" authorId="1" shapeId="0" xr:uid="{18F06078-458F-4E94-B33E-F74CF6325B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B20" authorId="2" shapeId="0" xr:uid="{D8CCEAAD-8682-4916-AC0B-7F3CF23E1E7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A55" authorId="3" shapeId="0" xr:uid="{82BEEF21-C986-414E-B3CA-734194DCE2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Reference: Notional Part L 2021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tc={65DF7A5F-2FBA-45D2-8EA1-2B44653DF714}</author>
  </authors>
  <commentList>
    <comment ref="D5" authorId="0" shapeId="0" xr:uid="{65DF7A5F-2FBA-45D2-8EA1-2B44653DF714}">
      <text>
        <t>[Threaded comment]
Your version of Excel allows you to read this threaded comment; however, any edits to it will get removed if the file is opened in a newer version of Excel. Learn more: https://go.microsoft.com/fwlink/?linkid=870924
Comment:
    CIBSE CP1 2020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<sst xmlns="http://schemas.openxmlformats.org/spreadsheetml/2006/main" count="784" uniqueCount="489">
  <si>
    <t>SAP</t>
  </si>
  <si>
    <t xml:space="preserve"> MEASURES SPREADSHEET</t>
  </si>
  <si>
    <t>Step by step guide</t>
  </si>
  <si>
    <t xml:space="preserve">Instructions </t>
  </si>
  <si>
    <t>Rules of the sheet:</t>
  </si>
  <si>
    <t>Step 1:</t>
  </si>
  <si>
    <t>Complete "Project Details" tab in full</t>
  </si>
  <si>
    <t xml:space="preserve">Step 2: </t>
  </si>
  <si>
    <t xml:space="preserve">Step 3: </t>
  </si>
  <si>
    <t>Drop down list</t>
  </si>
  <si>
    <t xml:space="preserve">Step 4: </t>
  </si>
  <si>
    <t>Issue to reviewer for comment</t>
  </si>
  <si>
    <t xml:space="preserve">Step 5: </t>
  </si>
  <si>
    <t xml:space="preserve">Reviewer to carry out QA following guidance below. </t>
  </si>
  <si>
    <t xml:space="preserve">Step 6: </t>
  </si>
  <si>
    <t>Update following review and use measurements to complete Design SAP calculations</t>
  </si>
  <si>
    <t>QA Rules:</t>
  </si>
  <si>
    <t>When carrying out the QA, please use the following process:</t>
  </si>
  <si>
    <t>QA mark up within the workbook</t>
  </si>
  <si>
    <t>Error within cell</t>
  </si>
  <si>
    <t>Following review, the tabs should be coloured based on level of ammendment:</t>
  </si>
  <si>
    <t>Tab colours:</t>
  </si>
  <si>
    <t>To be QA'd</t>
  </si>
  <si>
    <t>Pass QA with no ammendments needed</t>
  </si>
  <si>
    <t>Minor ammendments required</t>
  </si>
  <si>
    <t>Significant ammendments required</t>
  </si>
  <si>
    <t>QA carried out and ammendments made, ready to use for Design SAP</t>
  </si>
  <si>
    <t>This will provide an indication of what areas need ammendments and what can be ignored.</t>
  </si>
  <si>
    <t>Once the ammendments have been made, change the tab colour to grey.</t>
  </si>
  <si>
    <t>At this point, the measurements can be used</t>
  </si>
  <si>
    <t>Project name</t>
  </si>
  <si>
    <t>Project code</t>
  </si>
  <si>
    <t>No units within sample</t>
  </si>
  <si>
    <t>Post code</t>
  </si>
  <si>
    <t>Sample schedule</t>
  </si>
  <si>
    <t>Tab reference</t>
  </si>
  <si>
    <t>Apartment reference</t>
  </si>
  <si>
    <t>Property type</t>
  </si>
  <si>
    <t>Block reference</t>
  </si>
  <si>
    <t>Duplicates</t>
  </si>
  <si>
    <t xml:space="preserve">House </t>
  </si>
  <si>
    <t>&gt;&gt; Insert new row as needed</t>
  </si>
  <si>
    <t>QA Schedule</t>
  </si>
  <si>
    <t>Completed by</t>
  </si>
  <si>
    <t>Reviewed by</t>
  </si>
  <si>
    <t>Date</t>
  </si>
  <si>
    <t>Revision</t>
  </si>
  <si>
    <t>Sheltered sides</t>
  </si>
  <si>
    <t>E5</t>
  </si>
  <si>
    <t>E19</t>
  </si>
  <si>
    <t>E20</t>
  </si>
  <si>
    <t>E21</t>
  </si>
  <si>
    <t>E22</t>
  </si>
  <si>
    <t>E6</t>
  </si>
  <si>
    <t>Living area</t>
  </si>
  <si>
    <t>E7</t>
  </si>
  <si>
    <t>P1</t>
  </si>
  <si>
    <t>P6</t>
  </si>
  <si>
    <t>P7</t>
  </si>
  <si>
    <t>P8</t>
  </si>
  <si>
    <t>P2</t>
  </si>
  <si>
    <t>P3</t>
  </si>
  <si>
    <t>E10</t>
  </si>
  <si>
    <t>E24</t>
  </si>
  <si>
    <t>E11</t>
  </si>
  <si>
    <t>E12</t>
  </si>
  <si>
    <t>E13</t>
  </si>
  <si>
    <t>Heat loss perimeter</t>
  </si>
  <si>
    <t>E14</t>
  </si>
  <si>
    <t>E15</t>
  </si>
  <si>
    <t>P4</t>
  </si>
  <si>
    <t>Orientation</t>
  </si>
  <si>
    <t>P5</t>
  </si>
  <si>
    <t>R4</t>
  </si>
  <si>
    <t>R5</t>
  </si>
  <si>
    <t>R6</t>
  </si>
  <si>
    <t>R7</t>
  </si>
  <si>
    <t>R8</t>
  </si>
  <si>
    <t>R9</t>
  </si>
  <si>
    <t>E16</t>
  </si>
  <si>
    <t>E17</t>
  </si>
  <si>
    <t>E18</t>
  </si>
  <si>
    <t>E25</t>
  </si>
  <si>
    <t>E3</t>
  </si>
  <si>
    <t>E4</t>
  </si>
  <si>
    <t>E23</t>
  </si>
  <si>
    <t>R1</t>
  </si>
  <si>
    <t>R2</t>
  </si>
  <si>
    <t>Floor to ceiling?</t>
  </si>
  <si>
    <t>R3</t>
  </si>
  <si>
    <t>Yes</t>
  </si>
  <si>
    <t>No</t>
  </si>
  <si>
    <t>Horizontal</t>
  </si>
  <si>
    <t>Opening name</t>
  </si>
  <si>
    <t>Width</t>
  </si>
  <si>
    <t>Height</t>
  </si>
  <si>
    <t>Area</t>
  </si>
  <si>
    <t>OPENINGS</t>
  </si>
  <si>
    <t>GENERAL INFORMATION</t>
  </si>
  <si>
    <t>OPAQUE ELEMENTS</t>
  </si>
  <si>
    <t>OPENING TYPES</t>
  </si>
  <si>
    <t>Type</t>
  </si>
  <si>
    <t>Solar transmittance</t>
  </si>
  <si>
    <t>Opening type</t>
  </si>
  <si>
    <t>Frame factor</t>
  </si>
  <si>
    <t>U-value</t>
  </si>
  <si>
    <t>THERMAL BRIDGES</t>
  </si>
  <si>
    <r>
      <t xml:space="preserve">Lenghts </t>
    </r>
    <r>
      <rPr>
        <b/>
        <sz val="9"/>
        <color rgb="FF000000"/>
        <rFont val="Calibri"/>
        <family val="2"/>
      </rPr>
      <t>˅</t>
    </r>
  </si>
  <si>
    <t>Psi-value (W/mK) &gt;</t>
  </si>
  <si>
    <t>North</t>
  </si>
  <si>
    <t>Northeast</t>
  </si>
  <si>
    <t>East</t>
  </si>
  <si>
    <t>Southeast</t>
  </si>
  <si>
    <t>South</t>
  </si>
  <si>
    <t>Southwest</t>
  </si>
  <si>
    <t>West</t>
  </si>
  <si>
    <t>Northwest</t>
  </si>
  <si>
    <t>Calculation type</t>
  </si>
  <si>
    <t>NewBuildAsDesigned</t>
  </si>
  <si>
    <t>NewBuildAsBuilt</t>
  </si>
  <si>
    <t>ExistingDwellingSAP</t>
  </si>
  <si>
    <t>ConversionAsDesigned</t>
  </si>
  <si>
    <t>ConversionAsBuilt</t>
  </si>
  <si>
    <t>Terrain type</t>
  </si>
  <si>
    <t>Urban</t>
  </si>
  <si>
    <t>Suburban</t>
  </si>
  <si>
    <t>Rural</t>
  </si>
  <si>
    <t>Property type 1</t>
  </si>
  <si>
    <t>Property type 2</t>
  </si>
  <si>
    <t>Date built</t>
  </si>
  <si>
    <t>Sulight/sunshade</t>
  </si>
  <si>
    <t>VeryLittle</t>
  </si>
  <si>
    <t>AverageOrUnknown</t>
  </si>
  <si>
    <t>MoreThanAverage</t>
  </si>
  <si>
    <t>Heavy Overshading</t>
  </si>
  <si>
    <t>Sunlight/sunshade</t>
  </si>
  <si>
    <t>Position of flat</t>
  </si>
  <si>
    <t>Which floor</t>
  </si>
  <si>
    <t>Detached</t>
  </si>
  <si>
    <t>SemiDetached</t>
  </si>
  <si>
    <t>EndTerrace</t>
  </si>
  <si>
    <t>MidTerrace</t>
  </si>
  <si>
    <t>BasementFlat</t>
  </si>
  <si>
    <t>MidFloorFlat</t>
  </si>
  <si>
    <t>TopFloorFlat</t>
  </si>
  <si>
    <t>GroundFloorFlat</t>
  </si>
  <si>
    <t>Thermal mass parameter</t>
  </si>
  <si>
    <t>Property name</t>
  </si>
  <si>
    <t>Maisonette</t>
  </si>
  <si>
    <t>Bungalow</t>
  </si>
  <si>
    <t>Heated internal floor area</t>
  </si>
  <si>
    <t>Level</t>
  </si>
  <si>
    <t>Opening type name</t>
  </si>
  <si>
    <t>Window</t>
  </si>
  <si>
    <t>Door</t>
  </si>
  <si>
    <t>Element name</t>
  </si>
  <si>
    <t>LEVELS</t>
  </si>
  <si>
    <t>Party ceiling</t>
  </si>
  <si>
    <t>Party floor</t>
  </si>
  <si>
    <t>Sheltered wall</t>
  </si>
  <si>
    <t>Party wall</t>
  </si>
  <si>
    <t>W1</t>
  </si>
  <si>
    <t>W2</t>
  </si>
  <si>
    <t>Glazing type</t>
  </si>
  <si>
    <t>Single glazed</t>
  </si>
  <si>
    <t>Double glazed</t>
  </si>
  <si>
    <t>Triple glazed</t>
  </si>
  <si>
    <t>Belongs to opaque element</t>
  </si>
  <si>
    <t>Thermal bridges</t>
  </si>
  <si>
    <t>Level ref.</t>
  </si>
  <si>
    <t>Tot no. storeys in block</t>
  </si>
  <si>
    <t>No. storeys</t>
  </si>
  <si>
    <t>Party floor area</t>
  </si>
  <si>
    <t>External wall</t>
  </si>
  <si>
    <t>Dwelling orientation</t>
  </si>
  <si>
    <t>Floor to slab</t>
  </si>
  <si>
    <t>Floor to floor</t>
  </si>
  <si>
    <t>Floor to false ceiling</t>
  </si>
  <si>
    <t>Party wall 1</t>
  </si>
  <si>
    <t>Sheltered wall 1</t>
  </si>
  <si>
    <t>Wall 2</t>
  </si>
  <si>
    <t>Wall 1</t>
  </si>
  <si>
    <t>Party floor 1</t>
  </si>
  <si>
    <t>Element type</t>
  </si>
  <si>
    <t>Opaque element type</t>
  </si>
  <si>
    <t>External roof</t>
  </si>
  <si>
    <t>External wall area</t>
  </si>
  <si>
    <t>External wall length</t>
  </si>
  <si>
    <t>Sheltered wall length</t>
  </si>
  <si>
    <t>Sheltered wall area</t>
  </si>
  <si>
    <t>Party wall length</t>
  </si>
  <si>
    <t>Party wall area</t>
  </si>
  <si>
    <t>External wall U-value</t>
  </si>
  <si>
    <t>Sheltered wall U-value</t>
  </si>
  <si>
    <t>Heat loss floor</t>
  </si>
  <si>
    <t>Heat loss floor area</t>
  </si>
  <si>
    <t>Heat loss floor U-value</t>
  </si>
  <si>
    <t>SolidDoor</t>
  </si>
  <si>
    <t>RoofWindow</t>
  </si>
  <si>
    <t>E9</t>
  </si>
  <si>
    <t>E8</t>
  </si>
  <si>
    <t>E2</t>
  </si>
  <si>
    <t>E1</t>
  </si>
  <si>
    <t>R10</t>
  </si>
  <si>
    <t>R11</t>
  </si>
  <si>
    <t>Level of opaque element</t>
  </si>
  <si>
    <t>Be Lean</t>
  </si>
  <si>
    <t>Be Green</t>
  </si>
  <si>
    <t>MVHR SFP</t>
  </si>
  <si>
    <t>MVHR HR</t>
  </si>
  <si>
    <t>Lighting power</t>
  </si>
  <si>
    <t>Lighting efficacy</t>
  </si>
  <si>
    <t>Lighting count</t>
  </si>
  <si>
    <t>Air permeability @50Pa</t>
  </si>
  <si>
    <t>Ref</t>
  </si>
  <si>
    <t>Junction detail applicable to the whole junction</t>
  </si>
  <si>
    <t>2021 Notional Ψ (W/m.K)</t>
  </si>
  <si>
    <t>Steel lintel with perforated steel base plate</t>
  </si>
  <si>
    <t>Other lintels (including other steel lintels)</t>
  </si>
  <si>
    <t>Sill</t>
  </si>
  <si>
    <t>Jamb</t>
  </si>
  <si>
    <t>Ground floor (normal)</t>
  </si>
  <si>
    <t>Ground floor (inverted)</t>
  </si>
  <si>
    <t>Exposed floor (normal)</t>
  </si>
  <si>
    <t>Exposed floor (inverted)</t>
  </si>
  <si>
    <t>Basement floor</t>
  </si>
  <si>
    <t>Intermediate floor within a dwelling</t>
  </si>
  <si>
    <t>Party floor between dwellings (in blocks of flats)</t>
  </si>
  <si>
    <t>Balcony within a dwelling, wall insulation continuous</t>
  </si>
  <si>
    <t>Balcony between dwellings, wall insulation continuous</t>
  </si>
  <si>
    <t>Balcony within or between dwellings, balcony support penetrates wall insulation</t>
  </si>
  <si>
    <t>Eaves (insulation at ceiling level)</t>
  </si>
  <si>
    <t>Eaves (insulation at ceiling level - inverted)</t>
  </si>
  <si>
    <t>Eaves (insulation at rafter level)</t>
  </si>
  <si>
    <t>Gable (insulation at ceiling level)</t>
  </si>
  <si>
    <t>Gable (insulation at rafter level)</t>
  </si>
  <si>
    <t>Flat roof</t>
  </si>
  <si>
    <t>Flat roof with parapet</t>
  </si>
  <si>
    <t>Corner (normal)</t>
  </si>
  <si>
    <t>Corner (inverted – internal area greater than external area)</t>
  </si>
  <si>
    <t>Party wall between dwellings</t>
  </si>
  <si>
    <t>Staggered party wall between dwellings</t>
  </si>
  <si>
    <t>Ground floor</t>
  </si>
  <si>
    <t>Intermediate floor between dwellings (in blocks of flats)</t>
  </si>
  <si>
    <t>Roof (insulation at ceiling level)</t>
  </si>
  <si>
    <t>Roof (insulation at rafter level)</t>
  </si>
  <si>
    <t>Head of roof window</t>
  </si>
  <si>
    <t>Sill of roof window</t>
  </si>
  <si>
    <t>Jamb of roof window</t>
  </si>
  <si>
    <t>Ridge (vaulted ceiling)</t>
  </si>
  <si>
    <t>Ridge (inverted)</t>
  </si>
  <si>
    <t>Flat ceiling</t>
  </si>
  <si>
    <t>Flat ceiling (inverted)</t>
  </si>
  <si>
    <t>Roof to wall (rafter)</t>
  </si>
  <si>
    <t>Roof to wall (flat ceiling)</t>
  </si>
  <si>
    <t>All other roof or room-in-roof junctions</t>
  </si>
  <si>
    <t>Upstands or kerbs of rooflights**</t>
  </si>
  <si>
    <t>Heating source 1 - source</t>
  </si>
  <si>
    <t>distribution loss</t>
  </si>
  <si>
    <t>none</t>
  </si>
  <si>
    <t>overall efficiency</t>
  </si>
  <si>
    <t>fuel type</t>
  </si>
  <si>
    <t>project specific</t>
  </si>
  <si>
    <t>Mech vent present</t>
  </si>
  <si>
    <t>yes</t>
  </si>
  <si>
    <t>DataSheet</t>
  </si>
  <si>
    <t>Lindab</t>
  </si>
  <si>
    <t>LIGHTING</t>
  </si>
  <si>
    <t>VENTILATION</t>
  </si>
  <si>
    <t>HEAT NETWORKS</t>
  </si>
  <si>
    <t>RENEWABLES</t>
  </si>
  <si>
    <t>PV type</t>
  </si>
  <si>
    <t>Multiple dwellings - connected</t>
  </si>
  <si>
    <t>export meter</t>
  </si>
  <si>
    <t>n/a</t>
  </si>
  <si>
    <t>connected to meter</t>
  </si>
  <si>
    <t>no</t>
  </si>
  <si>
    <t>diverter</t>
  </si>
  <si>
    <t>battery capacity</t>
  </si>
  <si>
    <t>PV cells kW peak</t>
  </si>
  <si>
    <t>Elevation</t>
  </si>
  <si>
    <t>MCS Certificate</t>
  </si>
  <si>
    <t>Overshading</t>
  </si>
  <si>
    <t>dropdown</t>
  </si>
  <si>
    <t>Window U-value</t>
  </si>
  <si>
    <t>Window g-value</t>
  </si>
  <si>
    <t>Window frame factor</t>
  </si>
  <si>
    <t>THERMAL BRIDGING</t>
  </si>
  <si>
    <t>External roof type</t>
  </si>
  <si>
    <t>ExternalPlane</t>
  </si>
  <si>
    <t>ExternalSlope</t>
  </si>
  <si>
    <t>ExternalFlat</t>
  </si>
  <si>
    <t>External roof area</t>
  </si>
  <si>
    <t>External roof U-value</t>
  </si>
  <si>
    <t>External roof 1</t>
  </si>
  <si>
    <t>Heat loss floor 1</t>
  </si>
  <si>
    <t>Flat</t>
  </si>
  <si>
    <t>Heat loss floor type</t>
  </si>
  <si>
    <t>GroundSolid</t>
  </si>
  <si>
    <t>GroundTimber</t>
  </si>
  <si>
    <t>ExposedSolid</t>
  </si>
  <si>
    <t>ExposedTimber</t>
  </si>
  <si>
    <t>Basement</t>
  </si>
  <si>
    <t>Sheltered wall shelter factor</t>
  </si>
  <si>
    <t>Heat loss floor shelter factor</t>
  </si>
  <si>
    <t>External roof shelter factor</t>
  </si>
  <si>
    <t>Party ceiling area</t>
  </si>
  <si>
    <t>-</t>
  </si>
  <si>
    <t>Door U-value</t>
  </si>
  <si>
    <t>CONSTRUCTIONS</t>
  </si>
  <si>
    <t>W/l/s</t>
  </si>
  <si>
    <t>%</t>
  </si>
  <si>
    <r>
      <t>W/m</t>
    </r>
    <r>
      <rPr>
        <vertAlign val="superscript"/>
        <sz val="9"/>
        <color rgb="FF000000"/>
        <rFont val="Lato"/>
        <family val="2"/>
      </rPr>
      <t>2</t>
    </r>
    <r>
      <rPr>
        <sz val="9"/>
        <color rgb="FF000000"/>
        <rFont val="Lato"/>
        <family val="2"/>
      </rPr>
      <t>K</t>
    </r>
  </si>
  <si>
    <r>
      <t>m</t>
    </r>
    <r>
      <rPr>
        <vertAlign val="superscript"/>
        <sz val="9"/>
        <color rgb="FF000000"/>
        <rFont val="Lato"/>
        <family val="2"/>
      </rPr>
      <t>3</t>
    </r>
    <r>
      <rPr>
        <sz val="9"/>
        <color rgb="FF000000"/>
        <rFont val="Lato"/>
        <family val="2"/>
      </rPr>
      <t>/h-m</t>
    </r>
    <r>
      <rPr>
        <vertAlign val="superscript"/>
        <sz val="9"/>
        <color rgb="FF000000"/>
        <rFont val="Lato"/>
        <family val="2"/>
      </rPr>
      <t>2</t>
    </r>
  </si>
  <si>
    <t>Wet rooms</t>
  </si>
  <si>
    <t>System location</t>
  </si>
  <si>
    <t>Duct installation specs</t>
  </si>
  <si>
    <t>Duct type</t>
  </si>
  <si>
    <t>Brand model</t>
  </si>
  <si>
    <t>Rigid</t>
  </si>
  <si>
    <t>lum/W</t>
  </si>
  <si>
    <t>Sheltered wal shelter factor</t>
  </si>
  <si>
    <t>W/m.K</t>
  </si>
  <si>
    <t>E1 - Steel lintel with perforated steel base plate</t>
  </si>
  <si>
    <t>E2 - Other lintels (including other steel lintels)</t>
  </si>
  <si>
    <t>E3 - Sill</t>
  </si>
  <si>
    <t>E4 - Jamb</t>
  </si>
  <si>
    <t>E5 - Ground floor (normal)</t>
  </si>
  <si>
    <t>E19 - Ground floor (inverted)</t>
  </si>
  <si>
    <t>E20 - Exposed floor (normal)</t>
  </si>
  <si>
    <t>E21 - Exposed floor (inverted)</t>
  </si>
  <si>
    <t>E22 - Basement floor</t>
  </si>
  <si>
    <t>E6 - Intermediate floor within a dwelling</t>
  </si>
  <si>
    <t>E7 - Party floor between dwellings (in blocks of flats)</t>
  </si>
  <si>
    <t>E8 - Balcony within a dwelling, wall insulation continuous</t>
  </si>
  <si>
    <t>E9 - Balcony between dwellings, wall insulation continuous</t>
  </si>
  <si>
    <t>E23 - Balcony within or between dwellings, balcony support penetrates wall insulation</t>
  </si>
  <si>
    <t>E10 - Eaves (insulation at ceiling level)</t>
  </si>
  <si>
    <t>E24 - Eaves (insulation at ceiling level - inverted)</t>
  </si>
  <si>
    <t>E11 - Eaves (insulation at rafter level)</t>
  </si>
  <si>
    <t>E12 - Gable (insulation at ceiling level)</t>
  </si>
  <si>
    <t>E13 - Gable (insulation at rafter level)</t>
  </si>
  <si>
    <t>E14 - Flat roof</t>
  </si>
  <si>
    <t>E15 - Flat roof with parapet</t>
  </si>
  <si>
    <t>E16 - Corner (normal)</t>
  </si>
  <si>
    <t>E17 - Corner (inverted – internal area greater than external area)</t>
  </si>
  <si>
    <t>E18 - Party wall between dwellings</t>
  </si>
  <si>
    <t>E25 - Staggered party wall between dwellings</t>
  </si>
  <si>
    <t>P1 - Ground floor</t>
  </si>
  <si>
    <t>P6 - Ground floor (inverted)</t>
  </si>
  <si>
    <t>P2 - Intermediate floor within a dwelling</t>
  </si>
  <si>
    <t>P3 - Intermediate floor between dwellings (in blocks of flats)</t>
  </si>
  <si>
    <t>P7 - Exposed floor (normal)</t>
  </si>
  <si>
    <t>P8 - Exposed floor (inverted)</t>
  </si>
  <si>
    <t>P4 - Roof (insulation at ceiling level)</t>
  </si>
  <si>
    <t>P5 - Roof (insulation at rafter level)</t>
  </si>
  <si>
    <t>R1 - Head of roof window</t>
  </si>
  <si>
    <t>R2 - Sill of roof window</t>
  </si>
  <si>
    <t>R3 - Jamb of roof window</t>
  </si>
  <si>
    <t>R4 - Ridge (vaulted ceiling)</t>
  </si>
  <si>
    <t>R5 - Ridge (inverted)</t>
  </si>
  <si>
    <t>R6 - Flat ceiling</t>
  </si>
  <si>
    <t>R7 - Flat ceiling (inverted)</t>
  </si>
  <si>
    <t>R8 - Roof to wall (rafter)</t>
  </si>
  <si>
    <t>R9 - Roof to wall (flat ceiling)</t>
  </si>
  <si>
    <t>R10 - All other roof or room-in-roof junctions</t>
  </si>
  <si>
    <t>R11 - Upstands or kerbs of rooflights**</t>
  </si>
  <si>
    <t>Distribution loss</t>
  </si>
  <si>
    <t>Heating controls</t>
  </si>
  <si>
    <t>Fuel type</t>
  </si>
  <si>
    <t>Percentage of heat</t>
  </si>
  <si>
    <t>Overall efficiency</t>
  </si>
  <si>
    <t>Distribution type space</t>
  </si>
  <si>
    <t>Ventilation data type</t>
  </si>
  <si>
    <t>Water heating</t>
  </si>
  <si>
    <t>Bath count</t>
  </si>
  <si>
    <t>Cold water source</t>
  </si>
  <si>
    <t>Storage type</t>
  </si>
  <si>
    <t>Duct installation specification</t>
  </si>
  <si>
    <t>BalancedWithHeatRecovery</t>
  </si>
  <si>
    <t>Level1</t>
  </si>
  <si>
    <t>Inside</t>
  </si>
  <si>
    <t>Mech vent present?</t>
  </si>
  <si>
    <t>Mech vent type</t>
  </si>
  <si>
    <t>Vent brand model</t>
  </si>
  <si>
    <t>Lighting 1</t>
  </si>
  <si>
    <t>Efficacy</t>
  </si>
  <si>
    <t>Power</t>
  </si>
  <si>
    <t>Capacity</t>
  </si>
  <si>
    <t>Count</t>
  </si>
  <si>
    <t>Lighting name</t>
  </si>
  <si>
    <t>Mode</t>
  </si>
  <si>
    <t>ELEMENT</t>
  </si>
  <si>
    <t>DEFAULT VALUE</t>
  </si>
  <si>
    <t>UNITS</t>
  </si>
  <si>
    <t>BalancedNoHeatRecovery</t>
  </si>
  <si>
    <t>MVHR system location</t>
  </si>
  <si>
    <t>Outside</t>
  </si>
  <si>
    <t>Vent duct type</t>
  </si>
  <si>
    <t>Flexible</t>
  </si>
  <si>
    <t>NoDuct</t>
  </si>
  <si>
    <t>MVHRDuctInsulated</t>
  </si>
  <si>
    <t>Insulated</t>
  </si>
  <si>
    <t>Level2</t>
  </si>
  <si>
    <t>SemiRigid</t>
  </si>
  <si>
    <t>Uninsulated</t>
  </si>
  <si>
    <t>MVHR Duct Insulated</t>
  </si>
  <si>
    <t>MEVCentralised</t>
  </si>
  <si>
    <t>MEVDecentralised</t>
  </si>
  <si>
    <t>PositiveInputFromLoft</t>
  </si>
  <si>
    <t>PositiveInputFromOutside</t>
  </si>
  <si>
    <t>Duct insulation</t>
  </si>
  <si>
    <t>Assessment mode</t>
  </si>
  <si>
    <t>Distribution loss space</t>
  </si>
  <si>
    <t>HeatPump</t>
  </si>
  <si>
    <t>Heating use</t>
  </si>
  <si>
    <t>SpaceAndWater</t>
  </si>
  <si>
    <t>SpaceAndWaterCombined</t>
  </si>
  <si>
    <t>Calculated</t>
  </si>
  <si>
    <t>CommunityHeating</t>
  </si>
  <si>
    <t>FromMains</t>
  </si>
  <si>
    <t>Shower type</t>
  </si>
  <si>
    <t>CombiOrUnvented</t>
  </si>
  <si>
    <t>Electricity</t>
  </si>
  <si>
    <t>l/min</t>
  </si>
  <si>
    <t>Shower flowrate</t>
  </si>
  <si>
    <t>TB CHECKS</t>
  </si>
  <si>
    <t>WATER HEATING</t>
  </si>
  <si>
    <t>HEAT NETWORK</t>
  </si>
  <si>
    <t>HeatInterfaceUnit</t>
  </si>
  <si>
    <t>Severe</t>
  </si>
  <si>
    <t>Heavy</t>
  </si>
  <si>
    <t>Significant</t>
  </si>
  <si>
    <t>Modest</t>
  </si>
  <si>
    <t>PHOTOVOLTAICS</t>
  </si>
  <si>
    <t>PV elevation</t>
  </si>
  <si>
    <t>_30</t>
  </si>
  <si>
    <t>_45</t>
  </si>
  <si>
    <t>_60</t>
  </si>
  <si>
    <t>Vertical</t>
  </si>
  <si>
    <t>Overshading factor</t>
  </si>
  <si>
    <t>PV overshading</t>
  </si>
  <si>
    <t>Heating network type</t>
  </si>
  <si>
    <t>PV orientation</t>
  </si>
  <si>
    <t>MoreDwellingsConnected</t>
  </si>
  <si>
    <t>PV present?</t>
  </si>
  <si>
    <t>W3</t>
  </si>
  <si>
    <t>Create a duplicate of the Master tab ("Unit XX") and rename with your dwelling reference. The tab naming should match the Sample Schedule tab within "Project Details"</t>
  </si>
  <si>
    <t>kW</t>
  </si>
  <si>
    <t>Comment on error found should be added to the cell as a comment</t>
  </si>
  <si>
    <t>Complete "Unit XX" tab as needed following the Rules (see right). The property name inside the tab is populated automatically based on the tab's name.</t>
  </si>
  <si>
    <t>Non-editable defaults referenced from the 'Performance inputs' tab. These can only be edited in the 'Performance inputs' tab</t>
  </si>
  <si>
    <t>Warning: Entered opaque element area does not match element type</t>
  </si>
  <si>
    <t>Cells peak</t>
  </si>
  <si>
    <t>Door frame factor</t>
  </si>
  <si>
    <t>Window 2</t>
  </si>
  <si>
    <t>External walll 2F</t>
  </si>
  <si>
    <t>Calculated / non-editable cell</t>
  </si>
  <si>
    <t>Empty editable cell</t>
  </si>
  <si>
    <t>Filled in editable cell</t>
  </si>
  <si>
    <t>Editable defaults (WARNING: when edited the formulas calculating the default value will be lost)</t>
  </si>
  <si>
    <t>Boilers</t>
  </si>
  <si>
    <t>MainsGas</t>
  </si>
  <si>
    <t>Window 3</t>
  </si>
  <si>
    <t>Window 4</t>
  </si>
  <si>
    <t>Window 5</t>
  </si>
  <si>
    <t>External roof 2</t>
  </si>
  <si>
    <t>TB level ref</t>
  </si>
  <si>
    <t>External roof 3</t>
  </si>
  <si>
    <t>Heat loss floor 2</t>
  </si>
  <si>
    <t>Window 6</t>
  </si>
  <si>
    <t>Window 7</t>
  </si>
  <si>
    <t>Window 8</t>
  </si>
  <si>
    <t>Window 9</t>
  </si>
  <si>
    <t>W4</t>
  </si>
  <si>
    <t>Wall 3</t>
  </si>
  <si>
    <t>Wall 4</t>
  </si>
  <si>
    <t>Wall 5</t>
  </si>
  <si>
    <t>Sheltered wall 2</t>
  </si>
  <si>
    <t>Party wall 2</t>
  </si>
  <si>
    <t>External roof 4</t>
  </si>
  <si>
    <t>Party ceiling 1</t>
  </si>
  <si>
    <t>W5</t>
  </si>
  <si>
    <t>W6</t>
  </si>
  <si>
    <t>W7</t>
  </si>
  <si>
    <t>Opening level ref.</t>
  </si>
  <si>
    <t>W8</t>
  </si>
  <si>
    <t>W9</t>
  </si>
  <si>
    <t>NoneOrLittle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</si>
</sst>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0.0"/>
  </numFmts>
  <fonts count="31" x14ac:knownFonts="1">
    <font>
      <sz val="9"/>
      <color rgb="FF000000"/>
      <name val="Lato"/>
      <family val="2"/>
    </font>
    <font>
      <sz val="15"/>
      <color rgb="FF293942"/>
      <name val="Grueber"/>
      <family val="1"/>
    </font>
    <font>
      <b/>
      <sz val="12"/>
      <color rgb="FF293942"/>
      <name val="Lato"/>
      <family val="2"/>
    </font>
    <font>
      <sz val="9"/>
      <color rgb="FF000000"/>
      <name val="Lato"/>
      <family val="2"/>
    </font>
    <font>
      <sz val="9"/>
      <color theme="0"/>
      <name val="Lato"/>
      <family val="2"/>
    </font>
    <font>
      <b/>
      <sz val="9"/>
      <color rgb="FF000000"/>
      <name val="Lato"/>
      <family val="2"/>
    </font>
    <font>
      <sz val="24"/>
      <color theme="3"/>
      <name val="Grueber"/>
      <family val="1"/>
    </font>
    <font>
      <sz val="24"/>
      <color theme="7"/>
      <name val="Grueber"/>
      <family val="1"/>
    </font>
    <font>
      <sz val="11"/>
      <color rgb="FF9C0006"/>
      <name val="Lato Light"/>
      <family val="2"/>
      <scheme val="minor"/>
    </font>
    <font>
      <sz val="11"/>
      <color rgb="FF3F3F76"/>
      <name val="Lato Light"/>
      <family val="2"/>
      <scheme val="minor"/>
    </font>
    <font>
      <b/>
      <sz val="11"/>
      <color rgb="FF3F3F3F"/>
      <name val="Lato Light"/>
      <family val="2"/>
      <scheme val="minor"/>
    </font>
    <font>
      <b/>
      <sz val="11"/>
      <color rgb="FFFA7D00"/>
      <name val="Lato Light"/>
      <family val="2"/>
      <scheme val="minor"/>
    </font>
    <font>
      <sz val="11"/>
      <color rgb="FFFA7D00"/>
      <name val="Lato Light"/>
      <family val="2"/>
      <scheme val="minor"/>
    </font>
    <font>
      <b/>
      <sz val="11"/>
      <color theme="1"/>
      <name val="Lato Light"/>
      <family val="2"/>
      <scheme val="minor"/>
    </font>
    <font>
      <sz val="11"/>
      <color theme="5" tint="-0.499984740745262"/>
      <name val="Lato Light"/>
      <family val="2"/>
      <scheme val="minor"/>
    </font>
    <font>
      <sz val="9"/>
      <name val="Lato"/>
      <family val="2"/>
    </font>
    <font>
      <sz val="6"/>
      <color rgb="FF000000"/>
      <name val="Lato"/>
      <family val="2"/>
    </font>
    <font>
      <i/>
      <sz val="9"/>
      <color rgb="FF595959"/>
      <name val="Lato"/>
      <family val="2"/>
    </font>
    <font>
      <sz val="8"/>
      <name val="Lato"/>
      <family val="2"/>
    </font>
    <font>
      <b/>
      <sz val="9"/>
      <name val="Lato Light"/>
      <family val="2"/>
      <scheme val="minor"/>
    </font>
    <font>
      <sz val="9"/>
      <color rgb="FFFF0000"/>
      <name val="Lato"/>
      <family val="2"/>
    </font>
    <font>
      <u/>
      <sz val="15"/>
      <color rgb="FF293942"/>
      <name val="Grueber"/>
      <family val="1"/>
    </font>
    <font>
      <b/>
      <u/>
      <sz val="12"/>
      <color rgb="FF293942"/>
      <name val="Lato"/>
      <family val="2"/>
    </font>
    <font>
      <b/>
      <u/>
      <sz val="11"/>
      <color rgb="FF000000"/>
      <name val="Lato"/>
      <family val="2"/>
    </font>
    <font>
      <b/>
      <sz val="9"/>
      <color theme="9"/>
      <name val="Lato"/>
      <family val="2"/>
    </font>
    <font>
      <b/>
      <sz val="15"/>
      <color theme="0"/>
      <name val="Lato"/>
      <family val="2"/>
    </font>
    <font>
      <b/>
      <sz val="9"/>
      <color theme="0"/>
      <name val="Lato"/>
      <family val="2"/>
    </font>
    <font>
      <b/>
      <sz val="9"/>
      <color rgb="FF000000"/>
      <name val="Calibri"/>
      <family val="2"/>
    </font>
    <font>
      <b/>
      <sz val="9"/>
      <name val="Lato"/>
      <family val="2"/>
    </font>
    <font>
      <vertAlign val="superscript"/>
      <sz val="9"/>
      <color rgb="FF000000"/>
      <name val="Lato"/>
      <family val="2"/>
    </font>
    <font>
      <b/>
      <sz val="9"/>
      <color theme="3"/>
      <name val="Lato"/>
      <family val="2"/>
    </font>
  </fonts>
  <fills count="35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hair">
        <color rgb="FF595959"/>
      </left>
      <right style="hair">
        <color rgb="FF595959"/>
      </right>
      <top style="hair">
        <color rgb="FF595959"/>
      </top>
      <bottom style="hair">
        <color rgb="FF59595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/>
      <diagonal/>
    </border>
    <border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hair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7">
    <xf numFmtId="0" fontId="0" fillId="0" borderId="2">
      <alignment horizontal="left" vertical="center" wrapText="1"/>
    </xf>
    <xf numFmtId="0" fontId="3" fillId="2" borderId="1">
      <alignment horizontal="left" vertical="center" wrapText="1"/>
    </xf>
    <xf numFmtId="0" fontId="3" fillId="3" borderId="1">
      <alignment horizontal="left" vertical="center"/>
    </xf>
    <xf numFmtId="0" fontId="3" fillId="5" borderId="1">
      <alignment horizontal="left" vertical="center"/>
    </xf>
    <xf numFmtId="0" fontId="4" fillId="4" borderId="2">
      <alignment horizontal="left" vertical="center" wrapText="1"/>
    </xf>
    <xf numFmtId="0" fontId="6" fillId="0" borderId="0">
      <alignment horizontal="left" vertical="top"/>
    </xf>
    <xf numFmtId="0" fontId="1" fillId="0" borderId="12">
      <alignment horizontal="left" vertical="top"/>
    </xf>
    <xf numFmtId="0" fontId="2" fillId="0" borderId="0">
      <alignment horizontal="left" vertical="top" wrapText="1"/>
    </xf>
    <xf numFmtId="0" fontId="3" fillId="0" borderId="0">
      <alignment horizontal="left" vertical="center" wrapText="1"/>
    </xf>
    <xf numFmtId="0" fontId="5" fillId="0" borderId="4">
      <alignment horizontal="left" vertical="center" wrapText="1"/>
    </xf>
    <xf numFmtId="0" fontId="3" fillId="0" borderId="3">
      <alignment horizontal="left" vertical="center" wrapText="1"/>
    </xf>
    <xf numFmtId="43" fontId="3" fillId="0" borderId="2">
      <alignment horizontal="left" vertical="center" wrapText="1"/>
    </xf>
    <xf numFmtId="43" fontId="3" fillId="0" borderId="5">
      <alignment horizontal="left" vertical="center" wrapText="1"/>
    </xf>
    <xf numFmtId="0" fontId="7" fillId="0" borderId="0">
      <alignment horizontal="left" vertical="top"/>
    </xf>
    <xf numFmtId="0" fontId="14" fillId="11" borderId="0" applyNumberFormat="0" applyBorder="0" applyAlignment="0" applyProtection="0"/>
    <xf numFmtId="0" fontId="8" fillId="10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9" fillId="9" borderId="11" applyNumberFormat="0" applyAlignment="0" applyProtection="0"/>
    <xf numFmtId="0" fontId="3" fillId="8" borderId="9" applyNumberFormat="0" applyFont="0" applyAlignment="0" applyProtection="0"/>
    <xf numFmtId="0" fontId="13" fillId="0" borderId="10" applyNumberFormat="0" applyFill="0" applyAlignment="0" applyProtection="0"/>
    <xf numFmtId="0" fontId="3" fillId="0" borderId="12">
      <alignment horizontal="left" vertical="center" wrapText="1"/>
    </xf>
    <xf numFmtId="164" fontId="15" fillId="0" borderId="13" applyNumberFormat="0">
      <alignment horizontal="left" vertical="center" wrapText="1"/>
    </xf>
    <xf numFmtId="0" fontId="17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80">
    <xf numFmtId="0" fontId="0" fillId="0" borderId="0" xfId="0" applyFill="1" applyBorder="1" applyAlignment="1">
      <alignment horizontal="left" vertical="top"/>
    </xf>
    <xf numFmtId="0" fontId="6" fillId="0" borderId="16" xfId="5" applyBorder="1" applyAlignment="1">
      <alignment horizontal="left" vertical="top"/>
    </xf>
    <xf numFmtId="0" fontId="1" fillId="0" borderId="12" xfId="6" applyAlignment="1">
      <alignment horizontal="left" vertical="top"/>
    </xf>
    <xf numFmtId="0" fontId="0" fillId="21" borderId="0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21" fillId="0" borderId="12" xfId="6" applyFont="1">
      <alignment horizontal="left" vertical="top"/>
    </xf>
    <xf numFmtId="0" fontId="21" fillId="0" borderId="14" xfId="6" applyFont="1" applyBorder="1">
      <alignment horizontal="left" vertical="top"/>
    </xf>
    <xf numFmtId="0" fontId="0" fillId="23" borderId="0" xfId="0" applyFill="1" applyBorder="1" applyAlignment="1">
      <alignment horizontal="left" vertical="top"/>
    </xf>
    <xf numFmtId="0" fontId="0" fillId="14" borderId="0" xfId="0" applyFill="1" applyBorder="1" applyAlignment="1">
      <alignment horizontal="left" vertical="top"/>
    </xf>
    <xf numFmtId="0" fontId="0" fillId="16" borderId="0" xfId="0" applyFill="1" applyBorder="1" applyAlignment="1">
      <alignment horizontal="left" vertical="top"/>
    </xf>
    <xf numFmtId="0" fontId="5" fillId="21" borderId="0" xfId="0" applyFont="1" applyFill="1" applyBorder="1" applyAlignment="1">
      <alignment horizontal="left" vertical="top"/>
    </xf>
    <xf numFmtId="0" fontId="0" fillId="17" borderId="0" xfId="0" applyFill="1" applyBorder="1" applyAlignment="1">
      <alignment horizontal="left" vertical="top"/>
    </xf>
    <xf numFmtId="0" fontId="23" fillId="21" borderId="0" xfId="0" applyFont="1" applyFill="1" applyBorder="1" applyAlignment="1">
      <alignment horizontal="left" vertical="top"/>
    </xf>
    <xf numFmtId="0" fontId="20" fillId="21" borderId="0" xfId="0" applyFont="1" applyFill="1" applyBorder="1" applyAlignment="1">
      <alignment horizontal="left" vertical="top"/>
    </xf>
    <xf numFmtId="0" fontId="24" fillId="21" borderId="0" xfId="0" applyFont="1" applyFill="1" applyBorder="1" applyAlignment="1">
      <alignment horizontal="left" vertical="top"/>
    </xf>
    <xf numFmtId="0" fontId="3" fillId="0" borderId="12" xfId="23">
      <alignment horizontal="left" vertical="center" wrapText="1"/>
    </xf>
    <xf numFmtId="0" fontId="5" fillId="15" borderId="20" xfId="23" applyFont="1" applyFill="1" applyBorder="1" applyAlignment="1">
      <alignment horizontal="center" vertical="center" wrapText="1"/>
    </xf>
    <xf numFmtId="0" fontId="5" fillId="18" borderId="20" xfId="23" applyFont="1" applyFill="1" applyBorder="1" applyAlignment="1">
      <alignment horizontal="center" vertical="center" wrapText="1"/>
    </xf>
    <xf numFmtId="0" fontId="5" fillId="25" borderId="20" xfId="23" applyFont="1" applyFill="1" applyBorder="1" applyAlignment="1">
      <alignment horizontal="center" vertical="center" wrapText="1"/>
    </xf>
    <xf numFmtId="0" fontId="28" fillId="19" borderId="20" xfId="23" applyFont="1" applyFill="1" applyBorder="1" applyAlignment="1">
      <alignment horizontal="center" vertical="center" wrapText="1"/>
    </xf>
    <xf numFmtId="0" fontId="5" fillId="14" borderId="20" xfId="23" applyFont="1" applyFill="1" applyBorder="1" applyAlignment="1">
      <alignment horizontal="center" vertical="center" wrapText="1"/>
    </xf>
    <xf numFmtId="0" fontId="5" fillId="26" borderId="20" xfId="23" applyFont="1" applyFill="1" applyBorder="1" applyAlignment="1">
      <alignment horizontal="center" vertical="center" wrapText="1"/>
    </xf>
    <xf numFmtId="0" fontId="5" fillId="13" borderId="20" xfId="23" applyFont="1" applyFill="1" applyBorder="1" applyAlignment="1">
      <alignment horizontal="center" vertical="center" wrapText="1"/>
    </xf>
    <xf numFmtId="0" fontId="5" fillId="19" borderId="20" xfId="23" applyFont="1" applyFill="1" applyBorder="1" applyAlignment="1">
      <alignment horizontal="center" vertical="center" wrapText="1"/>
    </xf>
    <xf numFmtId="0" fontId="5" fillId="17" borderId="20" xfId="23" applyFont="1" applyFill="1" applyBorder="1" applyAlignment="1">
      <alignment horizontal="center" vertical="center" wrapText="1"/>
    </xf>
    <xf numFmtId="0" fontId="5" fillId="12" borderId="20" xfId="23" applyFont="1" applyFill="1" applyBorder="1" applyAlignment="1">
      <alignment horizontal="center" vertical="center" wrapText="1"/>
    </xf>
    <xf numFmtId="0" fontId="5" fillId="20" borderId="20" xfId="23" applyFont="1" applyFill="1" applyBorder="1" applyAlignment="1">
      <alignment horizontal="center" vertical="center" wrapText="1"/>
    </xf>
    <xf numFmtId="0" fontId="28" fillId="24" borderId="20" xfId="23" applyFont="1" applyFill="1" applyBorder="1" applyAlignment="1">
      <alignment horizontal="center" vertical="center" wrapText="1"/>
    </xf>
    <xf numFmtId="0" fontId="26" fillId="4" borderId="20" xfId="23" applyFont="1" applyFill="1" applyBorder="1" applyAlignment="1">
      <alignment horizontal="center" vertical="center"/>
    </xf>
    <xf numFmtId="0" fontId="3" fillId="0" borderId="20" xfId="23" applyFill="1" applyBorder="1" applyAlignment="1">
      <alignment horizontal="center" vertical="center" wrapText="1"/>
    </xf>
    <xf numFmtId="0" fontId="3" fillId="28" borderId="20" xfId="23" applyFill="1" applyBorder="1" applyAlignment="1">
      <alignment horizontal="center" vertical="center" wrapText="1"/>
    </xf>
    <xf numFmtId="0" fontId="3" fillId="29" borderId="0" xfId="23" applyFill="1" applyBorder="1">
      <alignment horizontal="left" vertical="center" wrapText="1"/>
    </xf>
    <xf numFmtId="0" fontId="3" fillId="29" borderId="0" xfId="23" applyFill="1" applyBorder="1" applyAlignment="1">
      <alignment horizontal="center" vertical="center" wrapText="1"/>
    </xf>
    <xf numFmtId="0" fontId="17" fillId="29" borderId="0" xfId="23" applyFont="1" applyFill="1" applyBorder="1" applyAlignment="1">
      <alignment horizontal="left" vertical="center"/>
    </xf>
    <xf numFmtId="0" fontId="0" fillId="29" borderId="0" xfId="23" applyFont="1" applyFill="1" applyBorder="1" applyAlignment="1">
      <alignment horizontal="left" vertical="center"/>
    </xf>
    <xf numFmtId="0" fontId="3" fillId="29" borderId="0" xfId="23" applyFill="1" applyBorder="1" applyAlignment="1">
      <alignment horizontal="right" vertical="center" wrapText="1"/>
    </xf>
    <xf numFmtId="0" fontId="3" fillId="29" borderId="0" xfId="23" applyFill="1" applyBorder="1" applyAlignment="1">
      <alignment horizontal="left" vertical="center"/>
    </xf>
    <xf numFmtId="0" fontId="3" fillId="29" borderId="0" xfId="1" applyFill="1" applyBorder="1" applyAlignment="1">
      <alignment vertical="center" wrapText="1"/>
    </xf>
    <xf numFmtId="0" fontId="0" fillId="29" borderId="0" xfId="2" applyFont="1" applyFill="1" applyBorder="1" applyAlignment="1">
      <alignment vertical="center"/>
    </xf>
    <xf numFmtId="43" fontId="3" fillId="29" borderId="0" xfId="11" applyFill="1" applyBorder="1" applyAlignment="1">
      <alignment vertical="center" wrapText="1"/>
    </xf>
    <xf numFmtId="0" fontId="17" fillId="29" borderId="0" xfId="23" applyFont="1" applyFill="1" applyBorder="1" applyAlignment="1">
      <alignment horizontal="right" vertical="center" wrapText="1"/>
    </xf>
    <xf numFmtId="0" fontId="0" fillId="29" borderId="0" xfId="23" applyFont="1" applyFill="1" applyBorder="1">
      <alignment horizontal="left" vertical="center" wrapText="1"/>
    </xf>
    <xf numFmtId="0" fontId="0" fillId="29" borderId="0" xfId="2" applyFont="1" applyFill="1" applyBorder="1" applyAlignment="1">
      <alignment horizontal="right" vertical="center"/>
    </xf>
    <xf numFmtId="43" fontId="3" fillId="29" borderId="0" xfId="11" applyFill="1" applyBorder="1" applyAlignment="1">
      <alignment horizontal="right" vertical="center" wrapText="1"/>
    </xf>
    <xf numFmtId="0" fontId="4" fillId="29" borderId="0" xfId="4" applyFill="1" applyBorder="1">
      <alignment horizontal="left" vertical="center" wrapText="1"/>
    </xf>
    <xf numFmtId="0" fontId="0" fillId="29" borderId="0" xfId="1" applyFont="1" applyFill="1" applyBorder="1" applyAlignment="1">
      <alignment vertical="center" wrapText="1"/>
    </xf>
    <xf numFmtId="43" fontId="3" fillId="29" borderId="0" xfId="12" applyFill="1" applyBorder="1" applyAlignment="1">
      <alignment vertical="center" wrapText="1"/>
    </xf>
    <xf numFmtId="43" fontId="3" fillId="29" borderId="0" xfId="12" applyFill="1" applyBorder="1" applyAlignment="1">
      <alignment horizontal="right" vertical="center" wrapText="1"/>
    </xf>
    <xf numFmtId="0" fontId="16" fillId="29" borderId="0" xfId="23" applyFont="1" applyFill="1" applyBorder="1" applyAlignment="1">
      <alignment horizontal="right" vertical="center"/>
    </xf>
    <xf numFmtId="0" fontId="16" fillId="29" borderId="0" xfId="23" applyFont="1" applyFill="1" applyBorder="1" applyAlignment="1">
      <alignment horizontal="center" vertical="center"/>
    </xf>
    <xf numFmtId="43" fontId="3" fillId="29" borderId="0" xfId="23" applyNumberFormat="1" applyFill="1" applyBorder="1" applyAlignment="1">
      <alignment vertical="center" wrapText="1"/>
    </xf>
    <xf numFmtId="43" fontId="3" fillId="29" borderId="0" xfId="11" applyFill="1" applyBorder="1">
      <alignment horizontal="left" vertical="center" wrapText="1"/>
    </xf>
    <xf numFmtId="43" fontId="3" fillId="29" borderId="0" xfId="23" applyNumberFormat="1" applyFill="1" applyBorder="1">
      <alignment horizontal="left" vertical="center" wrapText="1"/>
    </xf>
    <xf numFmtId="0" fontId="0" fillId="29" borderId="0" xfId="23" applyFont="1" applyFill="1" applyBorder="1" applyAlignment="1">
      <alignment horizontal="left" vertical="center" wrapText="1"/>
    </xf>
    <xf numFmtId="0" fontId="5" fillId="29" borderId="0" xfId="23" applyFont="1" applyFill="1" applyBorder="1" applyAlignment="1">
      <alignment horizontal="right" vertical="center" wrapText="1"/>
    </xf>
    <xf numFmtId="0" fontId="3" fillId="4" borderId="20" xfId="23" applyFill="1" applyBorder="1" applyAlignment="1">
      <alignment horizontal="center" vertical="center" wrapText="1"/>
    </xf>
    <xf numFmtId="0" fontId="3" fillId="30" borderId="20" xfId="23" applyFill="1" applyBorder="1" applyAlignment="1">
      <alignment horizontal="center" vertical="center" wrapText="1"/>
    </xf>
    <xf numFmtId="0" fontId="5" fillId="29" borderId="0" xfId="23" applyFont="1" applyFill="1" applyBorder="1" applyAlignment="1">
      <alignment horizontal="left" vertical="top" wrapText="1"/>
    </xf>
    <xf numFmtId="0" fontId="3" fillId="29" borderId="0" xfId="23" applyFill="1" applyBorder="1" applyAlignment="1">
      <alignment horizontal="left" vertical="top" wrapText="1"/>
    </xf>
    <xf numFmtId="0" fontId="3" fillId="27" borderId="20" xfId="23" applyFill="1" applyBorder="1" applyAlignment="1">
      <alignment horizontal="center" vertical="center" wrapText="1"/>
    </xf>
    <xf numFmtId="0" fontId="3" fillId="0" borderId="20" xfId="23" applyFill="1" applyBorder="1" applyAlignment="1" applyProtection="1">
      <alignment horizontal="center" vertical="center"/>
      <protection locked="0"/>
    </xf>
    <xf numFmtId="0" fontId="3" fillId="0" borderId="20" xfId="23" applyFill="1" applyBorder="1" applyAlignment="1" applyProtection="1">
      <alignment horizontal="center" vertical="center" wrapText="1"/>
      <protection locked="0"/>
    </xf>
    <xf numFmtId="0" fontId="3" fillId="0" borderId="28" xfId="23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21" borderId="20" xfId="0" applyFill="1" applyBorder="1" applyAlignment="1">
      <alignment horizontal="left" vertical="top"/>
    </xf>
    <xf numFmtId="0" fontId="0" fillId="30" borderId="20" xfId="0" applyFill="1" applyBorder="1" applyAlignment="1">
      <alignment horizontal="left" vertical="top"/>
    </xf>
    <xf numFmtId="0" fontId="0" fillId="31" borderId="20" xfId="0" applyFill="1" applyBorder="1" applyAlignment="1">
      <alignment horizontal="left" vertical="top"/>
    </xf>
    <xf numFmtId="0" fontId="0" fillId="31" borderId="20" xfId="23" applyFont="1" applyFill="1" applyBorder="1" applyAlignment="1" applyProtection="1">
      <alignment horizontal="center" vertical="center" wrapText="1"/>
      <protection locked="0"/>
    </xf>
    <xf numFmtId="0" fontId="3" fillId="31" borderId="20" xfId="23" applyFill="1" applyBorder="1" applyAlignment="1" applyProtection="1">
      <alignment horizontal="center" vertical="center"/>
      <protection locked="0"/>
    </xf>
    <xf numFmtId="43" fontId="3" fillId="31" borderId="20" xfId="11" applyFill="1" applyBorder="1" applyAlignment="1" applyProtection="1">
      <alignment horizontal="center" vertical="center"/>
      <protection locked="0"/>
    </xf>
    <xf numFmtId="0" fontId="0" fillId="32" borderId="20" xfId="0" applyFill="1" applyBorder="1" applyAlignment="1">
      <alignment horizontal="left" vertical="top"/>
    </xf>
    <xf numFmtId="0" fontId="3" fillId="31" borderId="20" xfId="23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2" fontId="3" fillId="21" borderId="20" xfId="23" applyNumberFormat="1" applyFill="1" applyBorder="1" applyAlignment="1" applyProtection="1">
      <alignment horizontal="right" vertical="center"/>
      <protection locked="0"/>
    </xf>
    <xf numFmtId="1" fontId="3" fillId="21" borderId="20" xfId="23" applyNumberFormat="1" applyFill="1" applyBorder="1" applyAlignment="1" applyProtection="1">
      <alignment horizontal="right" vertical="center"/>
      <protection locked="0"/>
    </xf>
    <xf numFmtId="165" fontId="3" fillId="21" borderId="20" xfId="23" applyNumberFormat="1" applyFill="1" applyBorder="1" applyAlignment="1" applyProtection="1">
      <alignment horizontal="right" vertical="center"/>
      <protection locked="0"/>
    </xf>
    <xf numFmtId="2" fontId="3" fillId="0" borderId="20" xfId="23" applyNumberFormat="1" applyFill="1" applyBorder="1" applyAlignment="1" applyProtection="1">
      <alignment horizontal="right" vertical="center"/>
      <protection locked="0"/>
    </xf>
    <xf numFmtId="1" fontId="3" fillId="0" borderId="20" xfId="23" applyNumberFormat="1" applyFill="1" applyBorder="1" applyAlignment="1" applyProtection="1">
      <alignment horizontal="right" vertical="center"/>
      <protection locked="0"/>
    </xf>
    <xf numFmtId="2" fontId="3" fillId="0" borderId="20" xfId="23" applyNumberFormat="1" applyFill="1" applyBorder="1" applyAlignment="1" applyProtection="1">
      <alignment horizontal="center" vertical="center" wrapText="1"/>
      <protection locked="0"/>
    </xf>
    <xf numFmtId="165" fontId="3" fillId="0" borderId="20" xfId="23" applyNumberFormat="1" applyFill="1" applyBorder="1" applyAlignment="1" applyProtection="1">
      <alignment horizontal="center" vertical="center" wrapText="1"/>
      <protection locked="0"/>
    </xf>
    <xf numFmtId="165" fontId="3" fillId="0" borderId="28" xfId="23" applyNumberFormat="1" applyFont="1" applyFill="1" applyBorder="1" applyAlignment="1" applyProtection="1">
      <alignment horizontal="center" vertical="center" wrapText="1"/>
      <protection locked="0"/>
    </xf>
    <xf numFmtId="0" fontId="0" fillId="33" borderId="20" xfId="0" applyFill="1" applyBorder="1" applyAlignment="1">
      <alignment horizontal="left" vertical="top"/>
    </xf>
    <xf numFmtId="0" fontId="0" fillId="21" borderId="0" xfId="0" applyFill="1" applyBorder="1" applyAlignment="1">
      <alignment horizontal="left" vertical="top" wrapText="1"/>
    </xf>
    <xf numFmtId="2" fontId="3" fillId="31" borderId="20" xfId="23" applyNumberFormat="1" applyFill="1" applyBorder="1" applyAlignment="1" applyProtection="1">
      <alignment horizontal="right" vertical="center"/>
      <protection locked="0"/>
    </xf>
    <xf numFmtId="0" fontId="3" fillId="32" borderId="20" xfId="23" applyFill="1" applyBorder="1" applyAlignment="1" applyProtection="1">
      <alignment horizontal="center" vertical="center" wrapText="1"/>
      <protection locked="0"/>
    </xf>
    <xf numFmtId="165" fontId="3" fillId="32" borderId="20" xfId="26" applyNumberFormat="1" applyFill="1" applyBorder="1" applyAlignment="1" applyProtection="1">
      <alignment horizontal="center" vertical="center" wrapText="1"/>
      <protection locked="0"/>
    </xf>
    <xf numFmtId="43" fontId="3" fillId="32" borderId="20" xfId="26" applyFill="1" applyBorder="1" applyAlignment="1" applyProtection="1">
      <alignment horizontal="center" vertical="center" wrapText="1"/>
      <protection locked="0"/>
    </xf>
    <xf numFmtId="165" fontId="3" fillId="30" borderId="20" xfId="23" applyNumberFormat="1" applyFill="1" applyBorder="1" applyAlignment="1" applyProtection="1">
      <alignment horizontal="center" vertical="center" wrapText="1"/>
    </xf>
    <xf numFmtId="0" fontId="0" fillId="29" borderId="20" xfId="0" applyFill="1" applyBorder="1" applyAlignment="1">
      <alignment horizontal="left" vertical="top"/>
    </xf>
    <xf numFmtId="0" fontId="0" fillId="22" borderId="20" xfId="0" applyFill="1" applyBorder="1" applyAlignment="1">
      <alignment horizontal="left" vertical="top"/>
    </xf>
    <xf numFmtId="2" fontId="3" fillId="22" borderId="20" xfId="23" applyNumberFormat="1" applyFill="1" applyBorder="1" applyAlignment="1" applyProtection="1">
      <alignment horizontal="center" vertical="center"/>
    </xf>
    <xf numFmtId="1" fontId="3" fillId="22" borderId="20" xfId="23" applyNumberFormat="1" applyFill="1" applyBorder="1" applyAlignment="1" applyProtection="1">
      <alignment horizontal="center" vertical="center"/>
    </xf>
    <xf numFmtId="2" fontId="3" fillId="22" borderId="20" xfId="23" applyNumberFormat="1" applyFill="1" applyBorder="1" applyAlignment="1" applyProtection="1">
      <alignment horizontal="center" vertical="center" wrapText="1"/>
    </xf>
    <xf numFmtId="0" fontId="3" fillId="22" borderId="20" xfId="23" applyFill="1" applyBorder="1" applyAlignment="1" applyProtection="1">
      <alignment horizontal="center" vertical="center"/>
    </xf>
    <xf numFmtId="2" fontId="3" fillId="30" borderId="20" xfId="23" applyNumberFormat="1" applyFill="1" applyBorder="1" applyAlignment="1">
      <alignment horizontal="right" vertical="center"/>
    </xf>
    <xf numFmtId="1" fontId="3" fillId="30" borderId="20" xfId="23" applyNumberFormat="1" applyFill="1" applyBorder="1" applyAlignment="1">
      <alignment horizontal="right" vertical="center"/>
    </xf>
    <xf numFmtId="0" fontId="0" fillId="30" borderId="0" xfId="0" applyFill="1" applyBorder="1" applyAlignment="1">
      <alignment horizontal="right" vertical="top"/>
    </xf>
    <xf numFmtId="0" fontId="3" fillId="34" borderId="36" xfId="23" applyFill="1" applyBorder="1">
      <alignment horizontal="left" vertical="center" wrapText="1"/>
    </xf>
    <xf numFmtId="2" fontId="3" fillId="21" borderId="39" xfId="23" applyNumberFormat="1" applyFill="1" applyBorder="1" applyAlignment="1" applyProtection="1">
      <alignment horizontal="right" vertical="center"/>
      <protection locked="0"/>
    </xf>
    <xf numFmtId="0" fontId="26" fillId="4" borderId="32" xfId="23" applyFont="1" applyFill="1" applyBorder="1">
      <alignment horizontal="left" vertical="center" wrapText="1"/>
    </xf>
    <xf numFmtId="0" fontId="26" fillId="4" borderId="32" xfId="23" applyFont="1" applyFill="1" applyBorder="1" applyAlignment="1">
      <alignment horizontal="right" vertical="center"/>
    </xf>
    <xf numFmtId="1" fontId="3" fillId="21" borderId="39" xfId="23" applyNumberFormat="1" applyFill="1" applyBorder="1" applyAlignment="1" applyProtection="1">
      <alignment horizontal="right" vertical="center"/>
      <protection locked="0"/>
    </xf>
    <xf numFmtId="165" fontId="3" fillId="30" borderId="39" xfId="23" applyNumberFormat="1" applyFill="1" applyBorder="1" applyAlignment="1">
      <alignment horizontal="right" vertical="center"/>
    </xf>
    <xf numFmtId="2" fontId="3" fillId="30" borderId="39" xfId="23" applyNumberFormat="1" applyFill="1" applyBorder="1" applyAlignment="1">
      <alignment horizontal="right" vertical="center"/>
    </xf>
    <xf numFmtId="2" fontId="3" fillId="31" borderId="39" xfId="23" applyNumberFormat="1" applyFill="1" applyBorder="1" applyAlignment="1" applyProtection="1">
      <alignment horizontal="right" vertical="center"/>
      <protection locked="0"/>
    </xf>
    <xf numFmtId="0" fontId="0" fillId="34" borderId="41" xfId="0" applyFill="1" applyBorder="1" applyAlignment="1">
      <alignment horizontal="left" vertical="top"/>
    </xf>
    <xf numFmtId="0" fontId="3" fillId="34" borderId="38" xfId="23" applyFill="1" applyBorder="1">
      <alignment horizontal="left" vertical="center" wrapText="1"/>
    </xf>
    <xf numFmtId="0" fontId="5" fillId="34" borderId="20" xfId="23" applyFont="1" applyFill="1" applyBorder="1" applyAlignment="1">
      <alignment horizontal="center" vertical="center"/>
    </xf>
    <xf numFmtId="0" fontId="5" fillId="34" borderId="20" xfId="23" applyFont="1" applyFill="1" applyBorder="1" applyAlignment="1">
      <alignment horizontal="center" vertical="center" wrapText="1"/>
    </xf>
    <xf numFmtId="0" fontId="0" fillId="34" borderId="37" xfId="23" applyFont="1" applyFill="1" applyBorder="1">
      <alignment horizontal="left" vertical="center" wrapText="1"/>
    </xf>
    <xf numFmtId="0" fontId="3" fillId="34" borderId="37" xfId="23" applyFill="1" applyBorder="1">
      <alignment horizontal="left" vertical="center" wrapText="1"/>
    </xf>
    <xf numFmtId="0" fontId="0" fillId="34" borderId="40" xfId="23" applyFont="1" applyFill="1" applyBorder="1">
      <alignment horizontal="left" vertical="center" wrapText="1"/>
    </xf>
    <xf numFmtId="0" fontId="3" fillId="34" borderId="40" xfId="23" applyFill="1" applyBorder="1">
      <alignment horizontal="left" vertical="center" wrapText="1"/>
    </xf>
    <xf numFmtId="0" fontId="0" fillId="21" borderId="21" xfId="23" applyFont="1" applyFill="1" applyBorder="1" applyProtection="1">
      <alignment horizontal="left" vertical="center" wrapText="1"/>
      <protection locked="0"/>
    </xf>
    <xf numFmtId="0" fontId="3" fillId="21" borderId="21" xfId="23" applyFill="1" applyBorder="1" applyProtection="1">
      <alignment horizontal="left" vertical="center" wrapText="1"/>
      <protection locked="0"/>
    </xf>
    <xf numFmtId="165" fontId="3" fillId="22" borderId="20" xfId="23" applyNumberFormat="1" applyFill="1" applyBorder="1" applyAlignment="1" applyProtection="1">
      <alignment horizontal="center" vertical="center"/>
    </xf>
    <xf numFmtId="1" fontId="3" fillId="30" borderId="20" xfId="23" applyNumberFormat="1" applyFill="1" applyBorder="1" applyAlignment="1" applyProtection="1">
      <alignment horizontal="center" vertical="center"/>
    </xf>
    <xf numFmtId="2" fontId="3" fillId="32" borderId="20" xfId="26" applyNumberFormat="1" applyFill="1" applyBorder="1" applyAlignment="1" applyProtection="1">
      <alignment horizontal="center" vertical="center" wrapText="1"/>
      <protection locked="0"/>
    </xf>
    <xf numFmtId="2" fontId="3" fillId="0" borderId="20" xfId="23" applyNumberFormat="1" applyFill="1" applyBorder="1" applyAlignment="1">
      <alignment horizontal="center" vertical="center" wrapText="1"/>
    </xf>
    <xf numFmtId="0" fontId="6" fillId="0" borderId="16" xfId="5" applyBorder="1" applyAlignment="1" applyProtection="1">
      <alignment horizontal="left" vertical="top"/>
    </xf>
    <xf numFmtId="0" fontId="3" fillId="0" borderId="12" xfId="23" applyProtection="1">
      <alignment horizontal="left" vertical="center" wrapText="1"/>
    </xf>
    <xf numFmtId="1" fontId="3" fillId="0" borderId="12" xfId="23" applyNumberFormat="1" applyProtection="1">
      <alignment horizontal="left" vertical="center" wrapText="1"/>
    </xf>
    <xf numFmtId="0" fontId="1" fillId="0" borderId="12" xfId="6" applyAlignment="1" applyProtection="1">
      <alignment horizontal="left" vertical="top"/>
    </xf>
    <xf numFmtId="0" fontId="3" fillId="0" borderId="17" xfId="23" applyBorder="1" applyProtection="1">
      <alignment horizontal="left" vertical="center" wrapText="1"/>
    </xf>
    <xf numFmtId="0" fontId="2" fillId="0" borderId="18" xfId="7" applyBorder="1" applyAlignment="1" applyProtection="1">
      <alignment horizontal="left" vertical="top" wrapText="1"/>
    </xf>
    <xf numFmtId="0" fontId="2" fillId="0" borderId="0" xfId="7" applyAlignment="1" applyProtection="1">
      <alignment horizontal="left" vertical="top" wrapText="1"/>
    </xf>
    <xf numFmtId="0" fontId="3" fillId="0" borderId="14" xfId="23" applyBorder="1" applyProtection="1">
      <alignment horizontal="left" vertical="center" wrapText="1"/>
    </xf>
    <xf numFmtId="0" fontId="4" fillId="4" borderId="23" xfId="4" applyBorder="1" applyProtection="1">
      <alignment horizontal="left" vertical="center" wrapText="1"/>
    </xf>
    <xf numFmtId="0" fontId="4" fillId="4" borderId="23" xfId="4" applyBorder="1" applyAlignment="1" applyProtection="1">
      <alignment horizontal="left" vertical="center"/>
    </xf>
    <xf numFmtId="0" fontId="3" fillId="0" borderId="12" xfId="23" applyAlignment="1" applyProtection="1">
      <alignment horizontal="left" vertical="center"/>
    </xf>
    <xf numFmtId="0" fontId="3" fillId="0" borderId="19" xfId="23" applyBorder="1" applyProtection="1">
      <alignment horizontal="left" vertical="center" wrapText="1"/>
    </xf>
    <xf numFmtId="0" fontId="20" fillId="0" borderId="17" xfId="23" applyFont="1" applyBorder="1" applyAlignment="1" applyProtection="1">
      <alignment horizontal="left" vertical="center"/>
    </xf>
    <xf numFmtId="0" fontId="3" fillId="0" borderId="15" xfId="23" applyBorder="1" applyProtection="1">
      <alignment horizontal="left" vertical="center" wrapText="1"/>
    </xf>
    <xf numFmtId="0" fontId="22" fillId="0" borderId="0" xfId="7" applyFont="1" applyProtection="1">
      <alignment horizontal="left" vertical="top" wrapText="1"/>
    </xf>
    <xf numFmtId="1" fontId="3" fillId="0" borderId="14" xfId="23" applyNumberFormat="1" applyBorder="1" applyProtection="1">
      <alignment horizontal="left" vertical="center" wrapText="1"/>
    </xf>
    <xf numFmtId="0" fontId="5" fillId="5" borderId="22" xfId="23" applyFont="1" applyFill="1" applyBorder="1" applyProtection="1">
      <alignment horizontal="left" vertical="center" wrapText="1"/>
    </xf>
    <xf numFmtId="1" fontId="5" fillId="5" borderId="22" xfId="23" applyNumberFormat="1" applyFont="1" applyFill="1" applyBorder="1" applyProtection="1">
      <alignment horizontal="left" vertical="center" wrapText="1"/>
    </xf>
    <xf numFmtId="0" fontId="20" fillId="0" borderId="21" xfId="23" applyFont="1" applyBorder="1" applyProtection="1">
      <alignment horizontal="left" vertical="center" wrapText="1"/>
    </xf>
    <xf numFmtId="0" fontId="3" fillId="0" borderId="21" xfId="23" applyBorder="1" applyProtection="1">
      <alignment horizontal="left" vertical="center" wrapText="1"/>
    </xf>
    <xf numFmtId="1" fontId="3" fillId="0" borderId="21" xfId="23" applyNumberFormat="1" applyBorder="1" applyProtection="1">
      <alignment horizontal="left" vertical="center" wrapText="1"/>
    </xf>
    <xf numFmtId="1" fontId="3" fillId="0" borderId="15" xfId="23" applyNumberFormat="1" applyBorder="1" applyProtection="1">
      <alignment horizontal="left" vertical="center" wrapText="1"/>
    </xf>
    <xf numFmtId="0" fontId="22" fillId="21" borderId="0" xfId="7" applyFont="1" applyFill="1" applyProtection="1">
      <alignment horizontal="left" vertical="top" wrapText="1"/>
    </xf>
    <xf numFmtId="0" fontId="3" fillId="21" borderId="0" xfId="23" applyFill="1" applyBorder="1" applyProtection="1">
      <alignment horizontal="left" vertical="center" wrapText="1"/>
    </xf>
    <xf numFmtId="1" fontId="3" fillId="21" borderId="0" xfId="23" applyNumberFormat="1" applyFill="1" applyBorder="1" applyProtection="1">
      <alignment horizontal="left" vertical="center" wrapText="1"/>
    </xf>
    <xf numFmtId="0" fontId="3" fillId="5" borderId="20" xfId="23" applyFill="1" applyBorder="1" applyProtection="1">
      <alignment horizontal="left" vertical="center" wrapText="1"/>
    </xf>
    <xf numFmtId="1" fontId="3" fillId="5" borderId="20" xfId="23" applyNumberFormat="1" applyFill="1" applyBorder="1" applyProtection="1">
      <alignment horizontal="left" vertical="center" wrapText="1"/>
    </xf>
    <xf numFmtId="0" fontId="3" fillId="0" borderId="12" xfId="23" applyAlignment="1" applyProtection="1">
      <alignment horizontal="right" vertical="center" wrapText="1"/>
    </xf>
    <xf numFmtId="0" fontId="3" fillId="0" borderId="15" xfId="23" applyBorder="1" applyAlignment="1" applyProtection="1">
      <alignment horizontal="right" vertical="center" wrapText="1"/>
    </xf>
    <xf numFmtId="0" fontId="3" fillId="22" borderId="21" xfId="23" applyFill="1" applyBorder="1" applyProtection="1">
      <alignment horizontal="left" vertical="center" wrapText="1"/>
      <protection locked="0"/>
    </xf>
    <xf numFmtId="1" fontId="3" fillId="21" borderId="21" xfId="23" applyNumberFormat="1" applyFill="1" applyBorder="1" applyAlignment="1" applyProtection="1">
      <alignment horizontal="right" vertical="center" wrapText="1"/>
      <protection locked="0"/>
    </xf>
    <xf numFmtId="0" fontId="20" fillId="21" borderId="21" xfId="23" applyFont="1" applyFill="1" applyBorder="1" applyProtection="1">
      <alignment horizontal="left" vertical="center" wrapText="1"/>
      <protection locked="0"/>
    </xf>
    <xf numFmtId="0" fontId="3" fillId="0" borderId="24" xfId="23" applyBorder="1" applyProtection="1">
      <alignment horizontal="left" vertical="center" wrapText="1"/>
      <protection locked="0"/>
    </xf>
    <xf numFmtId="1" fontId="3" fillId="0" borderId="24" xfId="23" applyNumberFormat="1" applyBorder="1" applyProtection="1">
      <alignment horizontal="left" vertical="center" wrapText="1"/>
      <protection locked="0"/>
    </xf>
    <xf numFmtId="0" fontId="3" fillId="0" borderId="12" xfId="23" applyAlignment="1" applyProtection="1">
      <alignment horizontal="left" vertical="center" wrapText="1"/>
    </xf>
    <xf numFmtId="0" fontId="5" fillId="34" borderId="33" xfId="0" applyFont="1" applyFill="1" applyBorder="1" applyAlignment="1">
      <alignment horizontal="left" vertical="top"/>
    </xf>
    <xf numFmtId="0" fontId="5" fillId="34" borderId="34" xfId="0" applyFont="1" applyFill="1" applyBorder="1" applyAlignment="1">
      <alignment horizontal="left" vertical="top"/>
    </xf>
    <xf numFmtId="0" fontId="5" fillId="34" borderId="35" xfId="0" applyFont="1" applyFill="1" applyBorder="1" applyAlignment="1">
      <alignment horizontal="left" vertical="top"/>
    </xf>
    <xf numFmtId="0" fontId="25" fillId="4" borderId="29" xfId="23" applyFont="1" applyFill="1" applyBorder="1" applyAlignment="1">
      <alignment horizontal="left" vertical="top" wrapText="1"/>
    </xf>
    <xf numFmtId="0" fontId="25" fillId="4" borderId="30" xfId="23" applyFont="1" applyFill="1" applyBorder="1" applyAlignment="1">
      <alignment horizontal="left" vertical="top" wrapText="1"/>
    </xf>
    <xf numFmtId="0" fontId="25" fillId="4" borderId="20" xfId="23" applyFont="1" applyFill="1" applyBorder="1" applyAlignment="1">
      <alignment horizontal="left" vertical="top" wrapText="1"/>
    </xf>
    <xf numFmtId="0" fontId="25" fillId="4" borderId="25" xfId="23" applyFont="1" applyFill="1" applyBorder="1" applyAlignment="1">
      <alignment horizontal="left" vertical="top" wrapText="1"/>
    </xf>
    <xf numFmtId="0" fontId="25" fillId="4" borderId="26" xfId="23" applyFont="1" applyFill="1" applyBorder="1" applyAlignment="1">
      <alignment horizontal="left" vertical="top" wrapText="1"/>
    </xf>
    <xf numFmtId="0" fontId="25" fillId="4" borderId="31" xfId="23" applyFont="1" applyFill="1" applyBorder="1" applyAlignment="1">
      <alignment horizontal="left" vertical="top" wrapText="1"/>
    </xf>
    <xf numFmtId="0" fontId="3" fillId="34" borderId="22" xfId="23" applyFill="1" applyBorder="1" applyAlignment="1" applyProtection="1">
      <alignment horizontal="center" vertical="center" wrapText="1"/>
    </xf>
    <xf numFmtId="0" fontId="3" fillId="34" borderId="28" xfId="23" applyFill="1" applyBorder="1" applyAlignment="1" applyProtection="1">
      <alignment horizontal="center" vertical="center" wrapText="1"/>
    </xf>
    <xf numFmtId="0" fontId="3" fillId="34" borderId="22" xfId="23" applyFill="1" applyBorder="1" applyAlignment="1">
      <alignment horizontal="center" vertical="center" wrapText="1"/>
    </xf>
    <xf numFmtId="0" fontId="3" fillId="34" borderId="28" xfId="23" applyFill="1" applyBorder="1" applyAlignment="1">
      <alignment horizontal="center" vertical="center" wrapText="1"/>
    </xf>
    <xf numFmtId="0" fontId="5" fillId="34" borderId="22" xfId="23" applyFont="1" applyFill="1" applyBorder="1" applyAlignment="1">
      <alignment horizontal="center" vertical="center" wrapText="1"/>
    </xf>
    <xf numFmtId="0" fontId="5" fillId="34" borderId="28" xfId="23" applyFont="1" applyFill="1" applyBorder="1" applyAlignment="1">
      <alignment horizontal="center" vertical="center" wrapText="1"/>
    </xf>
    <xf numFmtId="2" fontId="5" fillId="34" borderId="22" xfId="23" applyNumberFormat="1" applyFont="1" applyFill="1" applyBorder="1" applyAlignment="1">
      <alignment horizontal="center" vertical="center" wrapText="1"/>
    </xf>
    <xf numFmtId="2" fontId="5" fillId="34" borderId="28" xfId="23" applyNumberFormat="1" applyFont="1" applyFill="1" applyBorder="1" applyAlignment="1">
      <alignment horizontal="center" vertical="center" wrapText="1"/>
    </xf>
    <xf numFmtId="0" fontId="3" fillId="27" borderId="20" xfId="23" applyFill="1" applyBorder="1" applyAlignment="1">
      <alignment horizontal="center" vertical="center" wrapText="1"/>
    </xf>
    <xf numFmtId="0" fontId="5" fillId="34" borderId="20" xfId="23" applyFont="1" applyFill="1" applyBorder="1" applyAlignment="1">
      <alignment horizontal="center" vertical="center" wrapText="1"/>
    </xf>
    <xf numFmtId="0" fontId="30" fillId="4" borderId="22" xfId="23" applyFont="1" applyFill="1" applyBorder="1" applyAlignment="1">
      <alignment horizontal="center" vertical="center"/>
    </xf>
    <xf numFmtId="0" fontId="5" fillId="4" borderId="28" xfId="23" applyFont="1" applyFill="1" applyBorder="1" applyAlignment="1">
      <alignment horizontal="center" vertical="center"/>
    </xf>
    <xf numFmtId="0" fontId="25" fillId="4" borderId="27" xfId="23" applyFont="1" applyFill="1" applyBorder="1" applyAlignment="1">
      <alignment horizontal="left" vertical="top" wrapText="1"/>
    </xf>
    <xf numFmtId="0" fontId="28" fillId="34" borderId="22" xfId="23" applyFont="1" applyFill="1" applyBorder="1" applyAlignment="1">
      <alignment horizontal="center" vertical="center" wrapText="1"/>
    </xf>
    <xf numFmtId="0" fontId="28" fillId="34" borderId="28" xfId="23" applyFont="1" applyFill="1" applyBorder="1" applyAlignment="1">
      <alignment horizontal="center" vertical="center" wrapText="1"/>
    </xf>
  </cellXfs>
  <cellStyles count="27">
    <cellStyle name="Bad" xfId="15" builtinId="27" customBuiltin="1"/>
    <cellStyle name="Blank" xfId="23" xr:uid="{BBB3DA39-E13D-4408-93EE-357906DB615D}"/>
    <cellStyle name="Calculation" xfId="18" builtinId="22" hidden="1"/>
    <cellStyle name="Cell Blue" xfId="1" xr:uid="{00000000-0005-0000-0000-000000000000}"/>
    <cellStyle name="Cell Charcoal" xfId="4" xr:uid="{00000000-0005-0000-0000-000001000000}"/>
    <cellStyle name="Cell Grey" xfId="3" xr:uid="{00000000-0005-0000-0000-000008000000}"/>
    <cellStyle name="Cell White" xfId="24" xr:uid="{41ECF064-C5D8-45C7-877D-CC1B169131A6}"/>
    <cellStyle name="Cell Yellow" xfId="2" xr:uid="{00000000-0005-0000-0000-00000E000000}"/>
    <cellStyle name="Check Cell" xfId="20" builtinId="23" customBuiltin="1"/>
    <cellStyle name="Clear" xfId="8" xr:uid="{00000000-0005-0000-0000-000002000000}"/>
    <cellStyle name="Comma" xfId="26" builtinId="3"/>
    <cellStyle name="Decimal placement" xfId="11" xr:uid="{00000000-0005-0000-0000-000004000000}"/>
    <cellStyle name="Decimal total" xfId="12" xr:uid="{00000000-0005-0000-0000-000005000000}"/>
    <cellStyle name="Document title" xfId="5" xr:uid="{00000000-0005-0000-0000-000006000000}"/>
    <cellStyle name="Document title 2" xfId="13" xr:uid="{00000000-0005-0000-0000-000007000000}"/>
    <cellStyle name="Explanatory Text" xfId="25" builtinId="53" customBuiltin="1"/>
    <cellStyle name="Good" xfId="14" builtinId="26" customBuiltin="1"/>
    <cellStyle name="Hightlight border" xfId="10" xr:uid="{00000000-0005-0000-0000-000009000000}"/>
    <cellStyle name="Input" xfId="16" builtinId="20" hidden="1"/>
    <cellStyle name="Linked Cell" xfId="19" builtinId="24" hidden="1"/>
    <cellStyle name="Normal" xfId="0" builtinId="0" customBuiltin="1"/>
    <cellStyle name="Note" xfId="21" builtinId="10" hidden="1"/>
    <cellStyle name="Output" xfId="17" builtinId="21" hidden="1"/>
    <cellStyle name="Sheet subtitle" xfId="6" xr:uid="{00000000-0005-0000-0000-00000B000000}"/>
    <cellStyle name="Table title" xfId="7" xr:uid="{00000000-0005-0000-0000-00000C000000}"/>
    <cellStyle name="Total" xfId="22" builtinId="25" customBuiltin="1"/>
    <cellStyle name="Total line above" xfId="9" xr:uid="{00000000-0005-0000-0000-00000D000000}"/>
  </cellStyles>
  <dxfs count="88"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</dxfs>
  <tableStyles count="0" defaultTableStyle="TableStyleMedium9" defaultPivotStyle="PivotStyleLight16"/>
  <colors>
    <mruColors>
      <color rgb="FF000000"/>
      <color rgb="FF99CCFF"/>
      <color rgb="FF595959"/>
      <color rgb="FF293942"/>
      <color rgb="FF9933FF"/>
      <color rgb="FFCC00FF"/>
      <color rgb="FFBEDBE5"/>
      <color rgb="FFF3F7C0"/>
      <color rgb="FFD6D5D6"/>
      <color rgb="FF81AF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14</xdr:row>
      <xdr:rowOff>1848</xdr:rowOff>
    </xdr:from>
    <xdr:to>
      <xdr:col>4</xdr:col>
      <xdr:colOff>6301740</xdr:colOff>
      <xdr:row>45</xdr:row>
      <xdr:rowOff>89483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53FA80-FA47-0C24-EDE2-E31F7A9A1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75" y="2611698"/>
          <a:ext cx="6848475" cy="4655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91944</xdr:colOff>
      <xdr:row>0</xdr:row>
      <xdr:rowOff>72560</xdr:rowOff>
    </xdr:from>
    <xdr:to>
      <xdr:col>7</xdr:col>
      <xdr:colOff>208011</xdr:colOff>
      <xdr:row>18</xdr:row>
      <xdr:rowOff>58774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037DF0-844E-49EE-AACC-B155C211C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341" y="72560"/>
          <a:ext cx="4770704" cy="2574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HoareLeaTheme-01">
  <a:themeElements>
    <a:clrScheme name="HoareLeaColour-01">
      <a:dk1>
        <a:srgbClr val="000000"/>
      </a:dk1>
      <a:lt1>
        <a:srgbClr val="FFFFFF"/>
      </a:lt1>
      <a:dk2>
        <a:srgbClr val="343334"/>
      </a:dk2>
      <a:lt2>
        <a:srgbClr val="FFFFFF"/>
      </a:lt2>
      <a:accent1>
        <a:srgbClr val="E5E6E5"/>
      </a:accent1>
      <a:accent2>
        <a:srgbClr val="B5D1C6"/>
      </a:accent2>
      <a:accent3>
        <a:srgbClr val="A67EC6"/>
      </a:accent3>
      <a:accent4>
        <a:srgbClr val="81B0C0"/>
      </a:accent4>
      <a:accent5>
        <a:srgbClr val="E3ED64"/>
      </a:accent5>
      <a:accent6>
        <a:srgbClr val="D02E6F"/>
      </a:accent6>
      <a:hlink>
        <a:srgbClr val="717071"/>
      </a:hlink>
      <a:folHlink>
        <a:srgbClr val="717071"/>
      </a:folHlink>
    </a:clrScheme>
    <a:fontScheme name="HoareLeaFonts-01">
      <a:majorFont>
        <a:latin typeface="Grueber"/>
        <a:ea typeface=""/>
        <a:cs typeface=""/>
      </a:majorFont>
      <a:minorFont>
        <a:latin typeface="Lato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lnDef>
    <a:txDef>
      <a:spPr bwMode="auto"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a:spPr>
      <a:bodyPr lIns="0" tIns="0" rIns="0" bIns="0">
        <a:spAutoFit/>
      </a:bodyPr>
      <a:lstStyle>
        <a:defPPr algn="just" eaLnBrk="1" hangingPunct="1">
          <a:defRPr sz="2000" dirty="0">
            <a:solidFill>
              <a:srgbClr val="000000"/>
            </a:solidFill>
            <a:latin typeface="Gill Sans MT" pitchFamily="34" charset="0"/>
            <a:cs typeface="Arial" charset="0"/>
          </a:defRPr>
        </a:defPPr>
      </a:lstStyle>
    </a:txDef>
  </a:objectDefaults>
  <a:extraClrSchemeLst>
    <a:extraClrScheme>
      <a:clrScheme name="Default Desig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CC3300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E2ADAA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Hoare Lea presentation-white background" id="{96CF85B6-1385-46B5-BE21-047553B424FF}" vid="{57B45C55-3FF3-497E-9121-E828A32721F2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" dT="2023-11-03T12:17:24.36" personId="{00000000-0000-0000-0000-000000000000}" id="{578020DD-3B02-4596-9B52-D824650CD9B8}">
    <text>Error: please amend ...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8" dT="2023-07-20T14:36:00.62" personId="{00000000-0000-0000-0000-000000000000}" id="{1853286A-AFBF-43FC-BDB7-FF31845B7973}">
    <text xml:space="preserve">Ventilation systems - Lindab </text>
    <extLst>
      <x:ext xmlns:xltc2="http://schemas.microsoft.com/office/spreadsheetml/2020/threadedcomments2" uri="{F7C98A9C-CBB3-438F-8F68-D28B6AF4A901}">
        <xltc2:checksum>3953258564</xltc2:checksum>
        <xltc2:hyperlink startIndex="0" length="28" url="https://www.lindab.com/Catalog/ventilation-systems/"/>
      </x:ext>
    </extLst>
  </threadedComment>
  <threadedComment ref="B19" dT="2023-07-20T14:54:11.42" personId="{00000000-0000-0000-0000-000000000000}" id="{18F06078-458F-4E94-B33E-F74CF6325BBE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B20" dT="2023-07-20T14:55:56.86" personId="{00000000-0000-0000-0000-000000000000}" id="{D8CCEAAD-8682-4916-AC0B-7F3CF23E1E76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A55" dT="2023-08-30T16:30:08.83" personId="{00000000-0000-0000-0000-000000000000}" id="{82BEEF21-C986-414E-B3CA-734194DCE275}">
    <text>Reference: Notional Part L 2021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5" dT="2023-07-20T14:18:10.79" personId="{00000000-0000-0000-0000-000000000000}" id="{65DF7A5F-2FBA-45D2-8EA1-2B44653DF714}">
    <text>CIBSE CP1 2020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55B3-20C4-4EF9-A81E-2B425F604039}">
  <sheetPr codeName="Sheet1">
    <tabColor theme="1"/>
  </sheetPr>
  <dimension ref="A2:E31"/>
  <sheetViews>
    <sheetView tabSelected="1" zoomScaleNormal="100" workbookViewId="0">
      <selection activeCell="B46" sqref="B46"/>
    </sheetView>
  </sheetViews>
  <sheetFormatPr defaultColWidth="9.140625" defaultRowHeight="12" x14ac:dyDescent="0.2"/>
  <cols>
    <col min="1" max="1" width="9.140625" style="3"/>
    <col min="2" max="2" width="126.5703125" style="3" bestFit="1" customWidth="1"/>
    <col min="3" max="3" width="9.140625" style="3"/>
    <col min="4" max="4" width="6.85546875" style="3" customWidth="1"/>
    <col min="5" max="5" width="94.28515625" style="3" bestFit="1" customWidth="1"/>
    <col min="6" max="16384" width="9.140625" style="3"/>
  </cols>
  <sheetData>
    <row r="2" spans="1:5" ht="33" x14ac:dyDescent="0.2">
      <c r="A2" s="1" t="s">
        <v>0</v>
      </c>
    </row>
    <row r="3" spans="1:5" ht="21" x14ac:dyDescent="0.2">
      <c r="A3" s="2" t="s">
        <v>1</v>
      </c>
    </row>
    <row r="4" spans="1:5" ht="21" x14ac:dyDescent="0.2">
      <c r="A4" s="2" t="s">
        <v>2</v>
      </c>
    </row>
    <row r="6" spans="1:5" ht="21" x14ac:dyDescent="0.2">
      <c r="A6" s="5" t="s">
        <v>3</v>
      </c>
      <c r="D6" s="6" t="s">
        <v>4</v>
      </c>
    </row>
    <row r="7" spans="1:5" x14ac:dyDescent="0.2">
      <c r="A7" s="3" t="s">
        <v>5</v>
      </c>
      <c r="B7" s="3" t="s">
        <v>6</v>
      </c>
      <c r="D7" s="65"/>
      <c r="E7" s="3" t="s">
        <v>459</v>
      </c>
    </row>
    <row r="8" spans="1:5" ht="24" x14ac:dyDescent="0.2">
      <c r="A8" s="3" t="s">
        <v>7</v>
      </c>
      <c r="B8" s="84" t="s">
        <v>447</v>
      </c>
      <c r="D8" s="90"/>
      <c r="E8" s="3" t="s">
        <v>458</v>
      </c>
    </row>
    <row r="9" spans="1:5" x14ac:dyDescent="0.2">
      <c r="A9" s="3" t="s">
        <v>8</v>
      </c>
      <c r="B9" s="3" t="s">
        <v>450</v>
      </c>
      <c r="D9" s="66"/>
      <c r="E9" s="3" t="s">
        <v>457</v>
      </c>
    </row>
    <row r="10" spans="1:5" x14ac:dyDescent="0.2">
      <c r="A10" s="3" t="s">
        <v>10</v>
      </c>
      <c r="B10" s="3" t="s">
        <v>11</v>
      </c>
      <c r="D10" s="67"/>
      <c r="E10" s="3" t="s">
        <v>9</v>
      </c>
    </row>
    <row r="11" spans="1:5" ht="24" x14ac:dyDescent="0.2">
      <c r="A11" s="3" t="s">
        <v>12</v>
      </c>
      <c r="B11" s="3" t="s">
        <v>13</v>
      </c>
      <c r="D11" s="91"/>
      <c r="E11" s="84" t="s">
        <v>451</v>
      </c>
    </row>
    <row r="12" spans="1:5" x14ac:dyDescent="0.2">
      <c r="A12" s="3" t="s">
        <v>14</v>
      </c>
      <c r="B12" s="3" t="s">
        <v>15</v>
      </c>
      <c r="D12" s="71"/>
      <c r="E12" s="3" t="s">
        <v>460</v>
      </c>
    </row>
    <row r="13" spans="1:5" x14ac:dyDescent="0.2">
      <c r="D13" s="83"/>
      <c r="E13" s="3" t="s">
        <v>452</v>
      </c>
    </row>
    <row r="16" spans="1:5" ht="21" x14ac:dyDescent="0.2">
      <c r="A16" s="5" t="s">
        <v>16</v>
      </c>
    </row>
    <row r="17" spans="1:4" x14ac:dyDescent="0.2">
      <c r="A17" s="3" t="s">
        <v>17</v>
      </c>
    </row>
    <row r="18" spans="1:4" x14ac:dyDescent="0.2">
      <c r="A18" s="3" t="s">
        <v>18</v>
      </c>
      <c r="D18" s="14"/>
    </row>
    <row r="19" spans="1:4" x14ac:dyDescent="0.2">
      <c r="A19" s="8"/>
      <c r="B19" s="3" t="s">
        <v>19</v>
      </c>
    </row>
    <row r="20" spans="1:4" x14ac:dyDescent="0.2">
      <c r="A20" s="8"/>
      <c r="B20" s="3" t="s">
        <v>449</v>
      </c>
    </row>
    <row r="21" spans="1:4" x14ac:dyDescent="0.2">
      <c r="A21" s="13"/>
    </row>
    <row r="22" spans="1:4" x14ac:dyDescent="0.2">
      <c r="A22" s="3" t="s">
        <v>20</v>
      </c>
    </row>
    <row r="23" spans="1:4" ht="14.25" x14ac:dyDescent="0.2">
      <c r="A23" s="12" t="s">
        <v>21</v>
      </c>
    </row>
    <row r="24" spans="1:4" x14ac:dyDescent="0.2">
      <c r="A24" s="11"/>
      <c r="B24" s="3" t="s">
        <v>22</v>
      </c>
    </row>
    <row r="25" spans="1:4" x14ac:dyDescent="0.2">
      <c r="A25" s="7"/>
      <c r="B25" s="3" t="s">
        <v>23</v>
      </c>
    </row>
    <row r="26" spans="1:4" x14ac:dyDescent="0.2">
      <c r="A26" s="8"/>
      <c r="B26" s="3" t="s">
        <v>24</v>
      </c>
    </row>
    <row r="27" spans="1:4" x14ac:dyDescent="0.2">
      <c r="A27" s="9"/>
      <c r="B27" s="3" t="s">
        <v>25</v>
      </c>
    </row>
    <row r="28" spans="1:4" x14ac:dyDescent="0.2">
      <c r="A28" s="4"/>
      <c r="B28" s="3" t="s">
        <v>26</v>
      </c>
    </row>
    <row r="29" spans="1:4" x14ac:dyDescent="0.2">
      <c r="A29" s="3" t="s">
        <v>27</v>
      </c>
    </row>
    <row r="30" spans="1:4" x14ac:dyDescent="0.2">
      <c r="A30" s="3" t="s">
        <v>28</v>
      </c>
    </row>
    <row r="31" spans="1:4" x14ac:dyDescent="0.2">
      <c r="A31" s="10" t="s">
        <v>29</v>
      </c>
    </row>
  </sheetData>
  <sheetProtection sheet="1" objects="1" scenarios="1"/>
  <pageMargins left="0.7" right="0.7" top="0.75" bottom="0.75" header="0.3" footer="0.3"/>
  <pageSetup paperSize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49F6-4490-4A6D-83A7-6A233EDE253E}">
  <sheetPr codeName="Sheet2">
    <tabColor theme="1"/>
  </sheetPr>
  <dimension ref="A2:R81"/>
  <sheetViews>
    <sheetView workbookViewId="0">
      <selection activeCell="B12" sqref="B12"/>
    </sheetView>
  </sheetViews>
  <sheetFormatPr defaultColWidth="8.85546875" defaultRowHeight="12" x14ac:dyDescent="0.2"/>
  <cols>
    <col min="1" max="1" width="22.5703125" style="122" customWidth="1"/>
    <col min="2" max="2" width="28.5703125" style="122" customWidth="1"/>
    <col min="3" max="3" width="12.7109375" style="122" bestFit="1" customWidth="1"/>
    <col min="4" max="4" width="12.7109375" style="123" customWidth="1"/>
    <col min="5" max="5" width="8.85546875" style="122" customWidth="1"/>
    <col min="6" max="6" width="17" style="122" customWidth="1"/>
    <col min="7" max="7" width="8.85546875" style="122" customWidth="1"/>
    <col min="8" max="8" width="2.7109375" style="122" customWidth="1"/>
    <col min="9" max="9" width="20.7109375" style="122" customWidth="1"/>
    <col min="10" max="10" width="2.7109375" style="122" customWidth="1"/>
    <col min="11" max="11" width="7.140625" style="148" bestFit="1" customWidth="1"/>
    <col min="12" max="12" width="1.7109375" style="148" customWidth="1"/>
    <col min="13" max="13" width="1.7109375" style="122" customWidth="1"/>
    <col min="14" max="27" width="8.85546875" style="122" customWidth="1"/>
    <col min="28" max="16384" width="8.85546875" style="122"/>
  </cols>
  <sheetData>
    <row r="2" spans="1:13" ht="33" x14ac:dyDescent="0.2">
      <c r="A2" s="121" t="s">
        <v>0</v>
      </c>
      <c r="B2" s="121"/>
      <c r="K2" s="122"/>
      <c r="L2" s="122"/>
    </row>
    <row r="3" spans="1:13" ht="21" x14ac:dyDescent="0.2">
      <c r="A3" s="124" t="s">
        <v>1</v>
      </c>
      <c r="B3" s="124"/>
      <c r="C3" s="125"/>
      <c r="K3" s="122"/>
      <c r="L3" s="122"/>
    </row>
    <row r="4" spans="1:13" ht="15" x14ac:dyDescent="0.2">
      <c r="A4" s="126"/>
      <c r="B4" s="127"/>
      <c r="K4" s="122"/>
      <c r="L4" s="122"/>
    </row>
    <row r="5" spans="1:13" x14ac:dyDescent="0.2">
      <c r="B5" s="128"/>
      <c r="K5" s="122"/>
      <c r="L5" s="122"/>
    </row>
    <row r="6" spans="1:13" ht="11.45" customHeight="1" x14ac:dyDescent="0.2">
      <c r="A6" s="129" t="s">
        <v>30</v>
      </c>
      <c r="B6" s="115"/>
      <c r="C6" s="125"/>
      <c r="K6" s="122"/>
      <c r="L6" s="122"/>
    </row>
    <row r="7" spans="1:13" ht="11.45" customHeight="1" x14ac:dyDescent="0.2">
      <c r="A7" s="130" t="s">
        <v>31</v>
      </c>
      <c r="B7" s="116"/>
      <c r="C7" s="125"/>
      <c r="K7" s="122"/>
      <c r="L7" s="122"/>
    </row>
    <row r="8" spans="1:13" ht="11.45" customHeight="1" x14ac:dyDescent="0.2">
      <c r="A8" s="131"/>
      <c r="B8" s="132"/>
      <c r="J8" s="155"/>
      <c r="K8" s="122"/>
      <c r="L8" s="155"/>
      <c r="M8" s="155"/>
    </row>
    <row r="9" spans="1:13" ht="11.45" customHeight="1" x14ac:dyDescent="0.2">
      <c r="A9" s="130" t="s">
        <v>32</v>
      </c>
      <c r="B9" s="116"/>
      <c r="C9" s="125"/>
      <c r="J9" s="155"/>
      <c r="K9" s="122"/>
      <c r="L9" s="155"/>
      <c r="M9" s="155"/>
    </row>
    <row r="10" spans="1:13" ht="11.45" customHeight="1" x14ac:dyDescent="0.2">
      <c r="A10" s="130" t="s">
        <v>33</v>
      </c>
      <c r="B10" s="116"/>
      <c r="C10" s="133"/>
      <c r="J10" s="155"/>
      <c r="K10" s="122"/>
      <c r="L10" s="155"/>
      <c r="M10" s="155"/>
    </row>
    <row r="11" spans="1:13" ht="11.45" customHeight="1" x14ac:dyDescent="0.2">
      <c r="B11" s="134"/>
      <c r="J11" s="155"/>
      <c r="K11" s="122"/>
      <c r="L11" s="155"/>
      <c r="M11" s="155"/>
    </row>
    <row r="12" spans="1:13" ht="11.45" customHeight="1" x14ac:dyDescent="0.2">
      <c r="J12" s="155"/>
      <c r="K12" s="122"/>
      <c r="L12" s="155"/>
      <c r="M12" s="155"/>
    </row>
    <row r="13" spans="1:13" ht="11.45" customHeight="1" x14ac:dyDescent="0.2">
      <c r="J13" s="155"/>
      <c r="K13" s="122"/>
      <c r="L13" s="122"/>
    </row>
    <row r="14" spans="1:13" ht="11.45" customHeight="1" x14ac:dyDescent="0.2">
      <c r="J14" s="155"/>
      <c r="K14" s="122"/>
      <c r="L14" s="155"/>
      <c r="M14" s="155"/>
    </row>
    <row r="15" spans="1:13" ht="15" x14ac:dyDescent="0.2">
      <c r="A15" s="135" t="s">
        <v>34</v>
      </c>
      <c r="J15" s="155"/>
      <c r="K15" s="122"/>
      <c r="L15" s="155"/>
      <c r="M15" s="155"/>
    </row>
    <row r="16" spans="1:13" ht="11.45" customHeight="1" x14ac:dyDescent="0.2">
      <c r="A16" s="128"/>
      <c r="B16" s="128"/>
      <c r="C16" s="128"/>
      <c r="D16" s="136"/>
      <c r="E16" s="128"/>
      <c r="J16" s="155"/>
      <c r="K16" s="122"/>
      <c r="L16" s="155"/>
      <c r="M16" s="155"/>
    </row>
    <row r="17" spans="1:13" ht="11.45" customHeight="1" x14ac:dyDescent="0.2">
      <c r="A17" s="137" t="s">
        <v>35</v>
      </c>
      <c r="B17" s="137" t="s">
        <v>36</v>
      </c>
      <c r="C17" s="137" t="s">
        <v>37</v>
      </c>
      <c r="D17" s="138" t="s">
        <v>38</v>
      </c>
      <c r="E17" s="137" t="s">
        <v>39</v>
      </c>
      <c r="J17" s="155"/>
      <c r="K17" s="122"/>
      <c r="L17" s="155"/>
      <c r="M17" s="155"/>
    </row>
    <row r="18" spans="1:13" ht="11.45" customHeight="1" x14ac:dyDescent="0.2">
      <c r="A18" s="116"/>
      <c r="B18" s="116"/>
      <c r="C18" s="150"/>
      <c r="D18" s="151"/>
      <c r="E18" s="116"/>
      <c r="F18" s="125"/>
      <c r="J18" s="155"/>
      <c r="K18" s="122"/>
      <c r="L18" s="155"/>
      <c r="M18" s="155"/>
    </row>
    <row r="19" spans="1:13" ht="11.45" customHeight="1" x14ac:dyDescent="0.2">
      <c r="A19" s="116"/>
      <c r="B19" s="116"/>
      <c r="C19" s="150"/>
      <c r="D19" s="151"/>
      <c r="E19" s="116"/>
      <c r="F19" s="125"/>
      <c r="J19" s="155"/>
      <c r="K19" s="122"/>
      <c r="L19" s="122"/>
    </row>
    <row r="20" spans="1:13" ht="11.45" customHeight="1" x14ac:dyDescent="0.2">
      <c r="A20" s="116"/>
      <c r="B20" s="116"/>
      <c r="C20" s="150"/>
      <c r="D20" s="151"/>
      <c r="E20" s="116"/>
      <c r="F20" s="125"/>
      <c r="J20" s="155"/>
      <c r="K20" s="122"/>
      <c r="L20" s="122"/>
    </row>
    <row r="21" spans="1:13" ht="11.45" customHeight="1" x14ac:dyDescent="0.2">
      <c r="A21" s="116"/>
      <c r="B21" s="116"/>
      <c r="C21" s="150"/>
      <c r="D21" s="151"/>
      <c r="E21" s="116"/>
      <c r="F21" s="125"/>
      <c r="J21" s="155"/>
      <c r="K21" s="122"/>
      <c r="L21" s="122"/>
    </row>
    <row r="22" spans="1:13" ht="11.45" customHeight="1" x14ac:dyDescent="0.2">
      <c r="A22" s="116"/>
      <c r="B22" s="116"/>
      <c r="C22" s="150"/>
      <c r="D22" s="151"/>
      <c r="E22" s="116"/>
      <c r="F22" s="125"/>
      <c r="J22" s="155"/>
      <c r="K22" s="122"/>
      <c r="L22" s="122"/>
    </row>
    <row r="23" spans="1:13" ht="11.45" customHeight="1" x14ac:dyDescent="0.2">
      <c r="A23" s="116"/>
      <c r="B23" s="116"/>
      <c r="C23" s="150"/>
      <c r="D23" s="151"/>
      <c r="E23" s="116"/>
      <c r="F23" s="125"/>
      <c r="J23" s="155"/>
      <c r="K23" s="122"/>
      <c r="L23" s="122"/>
    </row>
    <row r="24" spans="1:13" ht="11.45" customHeight="1" x14ac:dyDescent="0.2">
      <c r="A24" s="116"/>
      <c r="B24" s="116"/>
      <c r="C24" s="150"/>
      <c r="D24" s="151"/>
      <c r="E24" s="116"/>
      <c r="F24" s="125"/>
      <c r="J24" s="155"/>
      <c r="K24" s="122"/>
      <c r="L24" s="122"/>
    </row>
    <row r="25" spans="1:13" ht="11.45" customHeight="1" x14ac:dyDescent="0.2">
      <c r="A25" s="116"/>
      <c r="B25" s="116"/>
      <c r="C25" s="150"/>
      <c r="D25" s="151"/>
      <c r="E25" s="116"/>
      <c r="F25" s="125"/>
      <c r="J25" s="155"/>
      <c r="K25" s="122"/>
      <c r="L25" s="122"/>
    </row>
    <row r="26" spans="1:13" ht="11.45" customHeight="1" x14ac:dyDescent="0.2">
      <c r="A26" s="116"/>
      <c r="B26" s="116"/>
      <c r="C26" s="150"/>
      <c r="D26" s="151"/>
      <c r="E26" s="116"/>
      <c r="F26" s="125"/>
      <c r="J26" s="155"/>
      <c r="K26" s="122"/>
      <c r="L26" s="122"/>
    </row>
    <row r="27" spans="1:13" ht="11.45" customHeight="1" x14ac:dyDescent="0.2">
      <c r="A27" s="116"/>
      <c r="B27" s="116"/>
      <c r="C27" s="150"/>
      <c r="D27" s="151"/>
      <c r="E27" s="116"/>
      <c r="F27" s="125"/>
      <c r="J27" s="155"/>
      <c r="K27" s="122"/>
      <c r="L27" s="122"/>
    </row>
    <row r="28" spans="1:13" ht="11.45" customHeight="1" x14ac:dyDescent="0.2">
      <c r="A28" s="116"/>
      <c r="B28" s="116"/>
      <c r="C28" s="150"/>
      <c r="D28" s="151"/>
      <c r="E28" s="116"/>
      <c r="F28" s="125"/>
      <c r="J28" s="155"/>
      <c r="K28" s="122"/>
      <c r="L28" s="122"/>
    </row>
    <row r="29" spans="1:13" ht="11.45" customHeight="1" x14ac:dyDescent="0.2">
      <c r="A29" s="116"/>
      <c r="B29" s="116"/>
      <c r="C29" s="150"/>
      <c r="D29" s="151"/>
      <c r="E29" s="116"/>
      <c r="F29" s="125"/>
      <c r="J29" s="155"/>
      <c r="K29" s="122"/>
      <c r="L29" s="122"/>
    </row>
    <row r="30" spans="1:13" ht="11.45" customHeight="1" x14ac:dyDescent="0.2">
      <c r="A30" s="116"/>
      <c r="B30" s="116"/>
      <c r="C30" s="150"/>
      <c r="D30" s="151"/>
      <c r="E30" s="116"/>
      <c r="F30" s="125"/>
      <c r="J30" s="155"/>
      <c r="K30" s="122"/>
      <c r="L30" s="122"/>
    </row>
    <row r="31" spans="1:13" ht="11.45" customHeight="1" x14ac:dyDescent="0.2">
      <c r="A31" s="116"/>
      <c r="B31" s="116"/>
      <c r="C31" s="150"/>
      <c r="D31" s="151"/>
      <c r="E31" s="116"/>
      <c r="F31" s="125"/>
      <c r="J31" s="155"/>
      <c r="K31" s="122"/>
      <c r="L31" s="122"/>
    </row>
    <row r="32" spans="1:13" ht="11.45" customHeight="1" x14ac:dyDescent="0.2">
      <c r="A32" s="116"/>
      <c r="B32" s="116"/>
      <c r="C32" s="150"/>
      <c r="D32" s="151"/>
      <c r="E32" s="116"/>
      <c r="F32" s="125"/>
      <c r="J32" s="155"/>
      <c r="K32" s="122"/>
      <c r="L32" s="122"/>
    </row>
    <row r="33" spans="1:13" ht="11.45" customHeight="1" x14ac:dyDescent="0.2">
      <c r="A33" s="116"/>
      <c r="B33" s="116"/>
      <c r="C33" s="150"/>
      <c r="D33" s="151"/>
      <c r="E33" s="116"/>
      <c r="F33" s="125"/>
      <c r="J33" s="155"/>
      <c r="K33" s="122"/>
      <c r="L33" s="122"/>
    </row>
    <row r="34" spans="1:13" ht="11.45" customHeight="1" x14ac:dyDescent="0.2">
      <c r="A34" s="116"/>
      <c r="B34" s="116"/>
      <c r="C34" s="150"/>
      <c r="D34" s="151"/>
      <c r="E34" s="116"/>
      <c r="F34" s="125"/>
      <c r="J34" s="155"/>
      <c r="K34" s="122"/>
      <c r="L34" s="122"/>
    </row>
    <row r="35" spans="1:13" ht="11.45" customHeight="1" x14ac:dyDescent="0.2">
      <c r="A35" s="116"/>
      <c r="B35" s="116"/>
      <c r="C35" s="150"/>
      <c r="D35" s="151"/>
      <c r="E35" s="116"/>
      <c r="F35" s="125"/>
      <c r="J35" s="155"/>
      <c r="K35" s="122"/>
      <c r="L35" s="122"/>
    </row>
    <row r="36" spans="1:13" ht="11.45" customHeight="1" x14ac:dyDescent="0.2">
      <c r="A36" s="116"/>
      <c r="B36" s="116"/>
      <c r="C36" s="150"/>
      <c r="D36" s="151"/>
      <c r="E36" s="116"/>
      <c r="F36" s="125"/>
      <c r="J36" s="155"/>
      <c r="K36" s="122"/>
      <c r="L36" s="122"/>
    </row>
    <row r="37" spans="1:13" ht="11.45" customHeight="1" x14ac:dyDescent="0.2">
      <c r="A37" s="116"/>
      <c r="B37" s="116"/>
      <c r="C37" s="150"/>
      <c r="D37" s="151"/>
      <c r="E37" s="116"/>
      <c r="F37" s="125"/>
      <c r="J37" s="155"/>
      <c r="K37" s="122"/>
      <c r="L37" s="122"/>
    </row>
    <row r="38" spans="1:13" ht="11.45" customHeight="1" x14ac:dyDescent="0.2">
      <c r="A38" s="116"/>
      <c r="B38" s="116"/>
      <c r="C38" s="150"/>
      <c r="D38" s="151"/>
      <c r="E38" s="116"/>
      <c r="F38" s="125"/>
      <c r="J38" s="155"/>
      <c r="K38" s="122"/>
      <c r="L38" s="122"/>
    </row>
    <row r="39" spans="1:13" ht="11.45" customHeight="1" x14ac:dyDescent="0.2">
      <c r="A39" s="116"/>
      <c r="B39" s="116"/>
      <c r="C39" s="150"/>
      <c r="D39" s="151"/>
      <c r="E39" s="116"/>
      <c r="F39" s="125"/>
      <c r="J39" s="155"/>
      <c r="K39" s="122"/>
      <c r="L39" s="122"/>
    </row>
    <row r="40" spans="1:13" ht="11.45" customHeight="1" x14ac:dyDescent="0.2">
      <c r="A40" s="116"/>
      <c r="B40" s="116"/>
      <c r="C40" s="150"/>
      <c r="D40" s="151"/>
      <c r="E40" s="116"/>
      <c r="F40" s="125"/>
      <c r="J40" s="155"/>
      <c r="K40" s="122"/>
      <c r="L40" s="122"/>
    </row>
    <row r="41" spans="1:13" ht="11.45" customHeight="1" x14ac:dyDescent="0.2">
      <c r="A41" s="116"/>
      <c r="B41" s="116"/>
      <c r="C41" s="150"/>
      <c r="D41" s="151"/>
      <c r="E41" s="116"/>
      <c r="F41" s="125"/>
      <c r="J41" s="155"/>
      <c r="K41" s="122"/>
      <c r="L41" s="122"/>
    </row>
    <row r="42" spans="1:13" ht="11.45" customHeight="1" x14ac:dyDescent="0.2">
      <c r="A42" s="152"/>
      <c r="B42" s="116"/>
      <c r="C42" s="150"/>
      <c r="D42" s="151"/>
      <c r="E42" s="116"/>
      <c r="F42" s="125"/>
      <c r="J42" s="155"/>
      <c r="K42" s="122"/>
      <c r="L42" s="122"/>
    </row>
    <row r="43" spans="1:13" ht="11.45" customHeight="1" x14ac:dyDescent="0.2">
      <c r="A43" s="152"/>
      <c r="B43" s="116"/>
      <c r="C43" s="150"/>
      <c r="D43" s="151"/>
      <c r="E43" s="116"/>
      <c r="F43" s="125"/>
      <c r="J43" s="155"/>
      <c r="K43" s="122"/>
      <c r="L43" s="122"/>
    </row>
    <row r="44" spans="1:13" ht="11.45" customHeight="1" x14ac:dyDescent="0.2">
      <c r="A44" s="139" t="s">
        <v>41</v>
      </c>
      <c r="B44" s="140"/>
      <c r="C44" s="140"/>
      <c r="D44" s="141"/>
      <c r="E44" s="140"/>
      <c r="J44" s="155"/>
      <c r="K44" s="122"/>
      <c r="L44" s="155"/>
      <c r="M44" s="155"/>
    </row>
    <row r="45" spans="1:13" ht="11.45" customHeight="1" x14ac:dyDescent="0.2">
      <c r="A45" s="134"/>
      <c r="B45" s="134"/>
      <c r="C45" s="134"/>
      <c r="D45" s="142"/>
      <c r="E45" s="134"/>
      <c r="J45" s="155"/>
      <c r="K45" s="122"/>
      <c r="L45" s="155"/>
      <c r="M45" s="155"/>
    </row>
    <row r="46" spans="1:13" x14ac:dyDescent="0.2">
      <c r="J46" s="155"/>
      <c r="K46" s="122"/>
      <c r="L46" s="155"/>
      <c r="M46" s="155"/>
    </row>
    <row r="47" spans="1:13" ht="11.45" customHeight="1" x14ac:dyDescent="0.2">
      <c r="J47" s="155"/>
      <c r="K47" s="122"/>
      <c r="L47" s="122"/>
    </row>
    <row r="48" spans="1:13" ht="11.45" customHeight="1" x14ac:dyDescent="0.2">
      <c r="J48" s="155"/>
      <c r="K48" s="122"/>
      <c r="L48" s="155"/>
      <c r="M48" s="155"/>
    </row>
    <row r="49" spans="1:13" ht="11.45" customHeight="1" x14ac:dyDescent="0.2">
      <c r="J49" s="155"/>
      <c r="K49" s="122"/>
      <c r="L49" s="155"/>
      <c r="M49" s="155"/>
    </row>
    <row r="50" spans="1:13" ht="15" x14ac:dyDescent="0.2">
      <c r="A50" s="135" t="s">
        <v>42</v>
      </c>
      <c r="B50" s="128"/>
      <c r="C50" s="128"/>
      <c r="D50" s="136"/>
      <c r="J50" s="155"/>
      <c r="K50" s="122"/>
      <c r="L50" s="155"/>
      <c r="M50" s="155"/>
    </row>
    <row r="51" spans="1:13" ht="11.45" customHeight="1" x14ac:dyDescent="0.2">
      <c r="A51" s="143"/>
      <c r="B51" s="144"/>
      <c r="C51" s="144"/>
      <c r="D51" s="145"/>
      <c r="J51" s="155"/>
      <c r="K51" s="122"/>
      <c r="L51" s="155"/>
      <c r="M51" s="155"/>
    </row>
    <row r="52" spans="1:13" ht="11.45" customHeight="1" x14ac:dyDescent="0.2">
      <c r="A52" s="146" t="s">
        <v>43</v>
      </c>
      <c r="B52" s="146" t="s">
        <v>44</v>
      </c>
      <c r="C52" s="146" t="s">
        <v>45</v>
      </c>
      <c r="D52" s="147" t="s">
        <v>46</v>
      </c>
      <c r="E52" s="125"/>
      <c r="J52" s="155"/>
      <c r="K52" s="122"/>
      <c r="L52" s="155"/>
      <c r="M52" s="155"/>
    </row>
    <row r="53" spans="1:13" ht="11.45" customHeight="1" x14ac:dyDescent="0.2">
      <c r="A53" s="153"/>
      <c r="B53" s="153"/>
      <c r="C53" s="153"/>
      <c r="D53" s="154"/>
      <c r="E53" s="125"/>
      <c r="J53" s="155"/>
      <c r="K53" s="122"/>
      <c r="L53" s="155"/>
      <c r="M53" s="155"/>
    </row>
    <row r="54" spans="1:13" ht="11.45" customHeight="1" x14ac:dyDescent="0.2">
      <c r="A54" s="134"/>
      <c r="B54" s="134"/>
      <c r="C54" s="134"/>
      <c r="D54" s="142"/>
      <c r="H54" s="155"/>
      <c r="J54" s="155"/>
      <c r="K54" s="122"/>
      <c r="L54" s="155"/>
      <c r="M54" s="155"/>
    </row>
    <row r="55" spans="1:13" ht="11.45" customHeight="1" x14ac:dyDescent="0.2">
      <c r="H55" s="155"/>
      <c r="J55" s="155"/>
      <c r="K55" s="122"/>
      <c r="L55" s="155"/>
      <c r="M55" s="155"/>
    </row>
    <row r="56" spans="1:13" ht="11.45" customHeight="1" x14ac:dyDescent="0.2">
      <c r="H56" s="155"/>
      <c r="J56" s="155"/>
      <c r="K56" s="122"/>
      <c r="L56" s="155"/>
      <c r="M56" s="155"/>
    </row>
    <row r="57" spans="1:13" ht="11.45" customHeight="1" x14ac:dyDescent="0.2">
      <c r="H57" s="155"/>
      <c r="J57" s="155"/>
      <c r="K57" s="122"/>
      <c r="L57" s="155"/>
      <c r="M57" s="155"/>
    </row>
    <row r="58" spans="1:13" ht="11.45" customHeight="1" x14ac:dyDescent="0.2">
      <c r="H58" s="155"/>
      <c r="J58" s="155"/>
      <c r="K58" s="122"/>
      <c r="L58" s="155"/>
      <c r="M58" s="155"/>
    </row>
    <row r="59" spans="1:13" ht="11.45" customHeight="1" x14ac:dyDescent="0.2">
      <c r="H59" s="155"/>
      <c r="J59" s="155"/>
      <c r="K59" s="122"/>
      <c r="L59" s="155"/>
      <c r="M59" s="155"/>
    </row>
    <row r="60" spans="1:13" ht="11.45" customHeight="1" x14ac:dyDescent="0.2">
      <c r="J60" s="155"/>
      <c r="K60" s="122"/>
      <c r="L60" s="155"/>
      <c r="M60" s="155"/>
    </row>
    <row r="61" spans="1:13" ht="11.45" customHeight="1" x14ac:dyDescent="0.2">
      <c r="J61" s="155"/>
      <c r="K61" s="122"/>
      <c r="L61" s="155"/>
      <c r="M61" s="155"/>
    </row>
    <row r="62" spans="1:13" ht="11.45" customHeight="1" x14ac:dyDescent="0.2">
      <c r="J62" s="155"/>
      <c r="K62" s="122"/>
      <c r="L62" s="155"/>
      <c r="M62" s="155"/>
    </row>
    <row r="63" spans="1:13" ht="11.45" customHeight="1" x14ac:dyDescent="0.2">
      <c r="J63" s="155"/>
      <c r="K63" s="122"/>
      <c r="L63" s="155"/>
      <c r="M63" s="155"/>
    </row>
    <row r="64" spans="1:13" ht="11.45" customHeight="1" x14ac:dyDescent="0.2">
      <c r="J64" s="155"/>
      <c r="K64" s="122"/>
      <c r="L64" s="155"/>
      <c r="M64" s="155"/>
    </row>
    <row r="65" spans="10:18" ht="11.45" customHeight="1" x14ac:dyDescent="0.2">
      <c r="J65" s="155"/>
      <c r="K65" s="122"/>
      <c r="L65" s="155"/>
      <c r="M65" s="155"/>
    </row>
    <row r="66" spans="10:18" ht="11.45" customHeight="1" x14ac:dyDescent="0.2">
      <c r="J66" s="155"/>
      <c r="K66" s="122"/>
      <c r="L66" s="155"/>
      <c r="M66" s="155"/>
    </row>
    <row r="67" spans="10:18" x14ac:dyDescent="0.2">
      <c r="J67" s="155"/>
      <c r="K67" s="122"/>
      <c r="L67" s="155"/>
      <c r="M67" s="155"/>
    </row>
    <row r="68" spans="10:18" x14ac:dyDescent="0.2">
      <c r="J68" s="155"/>
      <c r="K68" s="122"/>
      <c r="L68" s="155"/>
      <c r="M68" s="155"/>
    </row>
    <row r="69" spans="10:18" ht="11.45" customHeight="1" x14ac:dyDescent="0.2">
      <c r="J69" s="155"/>
      <c r="K69" s="122"/>
      <c r="L69" s="155"/>
      <c r="M69" s="155"/>
    </row>
    <row r="70" spans="10:18" x14ac:dyDescent="0.2">
      <c r="J70" s="155"/>
      <c r="K70" s="122"/>
      <c r="L70" s="155"/>
      <c r="M70" s="155"/>
    </row>
    <row r="71" spans="10:18" x14ac:dyDescent="0.2">
      <c r="K71" s="122"/>
      <c r="L71" s="122"/>
    </row>
    <row r="72" spans="10:18" x14ac:dyDescent="0.2">
      <c r="K72" s="122"/>
      <c r="L72" s="122"/>
    </row>
    <row r="73" spans="10:18" x14ac:dyDescent="0.2">
      <c r="K73" s="122"/>
      <c r="L73" s="122"/>
    </row>
    <row r="74" spans="10:18" x14ac:dyDescent="0.2">
      <c r="K74" s="122"/>
      <c r="L74" s="122"/>
    </row>
    <row r="75" spans="10:18" x14ac:dyDescent="0.2">
      <c r="R75" s="125"/>
    </row>
    <row r="76" spans="10:18" x14ac:dyDescent="0.2">
      <c r="R76" s="125"/>
    </row>
    <row r="77" spans="10:18" x14ac:dyDescent="0.2">
      <c r="R77" s="125"/>
    </row>
    <row r="78" spans="10:18" x14ac:dyDescent="0.2">
      <c r="R78" s="125"/>
    </row>
    <row r="79" spans="10:18" x14ac:dyDescent="0.2">
      <c r="R79" s="125"/>
    </row>
    <row r="80" spans="10:18" x14ac:dyDescent="0.2">
      <c r="R80" s="125"/>
    </row>
    <row r="81" spans="9:17" x14ac:dyDescent="0.2">
      <c r="I81" s="134"/>
      <c r="J81" s="134"/>
      <c r="K81" s="149"/>
      <c r="L81" s="149"/>
      <c r="N81" s="134"/>
      <c r="O81" s="134"/>
      <c r="P81" s="134"/>
      <c r="Q81" s="134"/>
    </row>
  </sheetData>
  <sheetProtection sheet="1" objects="1" scenarios="1"/>
  <mergeCells count="42">
    <mergeCell ref="J63:J70"/>
    <mergeCell ref="L63:M63"/>
    <mergeCell ref="L64:M64"/>
    <mergeCell ref="L65:M65"/>
    <mergeCell ref="L66:M66"/>
    <mergeCell ref="L67:M67"/>
    <mergeCell ref="L68:M68"/>
    <mergeCell ref="L69:M69"/>
    <mergeCell ref="L70:M70"/>
    <mergeCell ref="J53:J58"/>
    <mergeCell ref="L53:M53"/>
    <mergeCell ref="H54:H59"/>
    <mergeCell ref="L54:M54"/>
    <mergeCell ref="L55:M55"/>
    <mergeCell ref="L56:M56"/>
    <mergeCell ref="L57:M57"/>
    <mergeCell ref="L58:M58"/>
    <mergeCell ref="J59:J62"/>
    <mergeCell ref="L59:M59"/>
    <mergeCell ref="L60:M60"/>
    <mergeCell ref="L61:M61"/>
    <mergeCell ref="L62:M62"/>
    <mergeCell ref="J8:J43"/>
    <mergeCell ref="L8:M8"/>
    <mergeCell ref="L9:M9"/>
    <mergeCell ref="L10:M10"/>
    <mergeCell ref="L11:M11"/>
    <mergeCell ref="L12:M12"/>
    <mergeCell ref="L14:M14"/>
    <mergeCell ref="L15:M15"/>
    <mergeCell ref="L16:M16"/>
    <mergeCell ref="L17:M17"/>
    <mergeCell ref="L18:M18"/>
    <mergeCell ref="J44:J52"/>
    <mergeCell ref="L44:M44"/>
    <mergeCell ref="L45:M45"/>
    <mergeCell ref="L46:M46"/>
    <mergeCell ref="L48:M48"/>
    <mergeCell ref="L49:M49"/>
    <mergeCell ref="L50:M50"/>
    <mergeCell ref="L51:M51"/>
    <mergeCell ref="L52:M52"/>
  </mergeCells>
  <phoneticPr fontId="18" type="noConversion"/>
  <conditionalFormatting sqref="D45 E44 D47:D54 D58:D61 D63 D67:D71">
    <cfRule type="expression" dxfId="87" priority="11">
      <formula>($E$17="-")</formula>
    </cfRule>
  </conditionalFormatting>
  <conditionalFormatting sqref="O8:O20 O23:O24 O36:O70">
    <cfRule type="expression" dxfId="86" priority="10">
      <formula>$O$6="-"</formula>
    </cfRule>
  </conditionalFormatting>
  <conditionalFormatting sqref="E45 E47:E54 E58:E61 E63 E67:E71 P8:P20 P23:P24 P36:P70">
    <cfRule type="expression" dxfId="85" priority="59">
      <formula>(#REF!="-")</formula>
    </cfRule>
  </conditionalFormatting>
  <conditionalFormatting sqref="O21:O22">
    <cfRule type="expression" dxfId="84" priority="7">
      <formula>$O$6="-"</formula>
    </cfRule>
  </conditionalFormatting>
  <conditionalFormatting sqref="P21:P22">
    <cfRule type="expression" dxfId="83" priority="8">
      <formula>(#REF!="-")</formula>
    </cfRule>
  </conditionalFormatting>
  <conditionalFormatting sqref="O25 O33:O35">
    <cfRule type="expression" dxfId="82" priority="5">
      <formula>$O$6="-"</formula>
    </cfRule>
  </conditionalFormatting>
  <conditionalFormatting sqref="P25 P33:P35">
    <cfRule type="expression" dxfId="81" priority="6">
      <formula>(#REF!="-")</formula>
    </cfRule>
  </conditionalFormatting>
  <conditionalFormatting sqref="O29:O32">
    <cfRule type="expression" dxfId="80" priority="3">
      <formula>$O$6="-"</formula>
    </cfRule>
  </conditionalFormatting>
  <conditionalFormatting sqref="P29:P32">
    <cfRule type="expression" dxfId="79" priority="4">
      <formula>(#REF!="-")</formula>
    </cfRule>
  </conditionalFormatting>
  <conditionalFormatting sqref="O26:O28">
    <cfRule type="expression" dxfId="78" priority="1">
      <formula>$O$6="-"</formula>
    </cfRule>
  </conditionalFormatting>
  <conditionalFormatting sqref="P26:P28">
    <cfRule type="expression" dxfId="77" priority="2">
      <formula>(#REF!="-")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202F113E-84B5-4FD2-A683-6366224CDA66}">
          <x14:formula1>
            <xm:f>'Drop down list'!$C$2:$C$3</xm:f>
          </x14:formula1>
          <xm:sqref>C18:C43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4B05-AEC0-4F20-BA84-ADA347821E3B}">
  <sheetPr>
    <tabColor rgb="FF000000"/>
  </sheetPr>
  <dimension ref="A1:C99"/>
  <sheetViews>
    <sheetView showGridLines="0" zoomScale="160" zoomScaleNormal="160" workbookViewId="0">
      <selection activeCell="E4" sqref="E4"/>
    </sheetView>
  </sheetViews>
  <sheetFormatPr defaultRowHeight="12" x14ac:dyDescent="0.2"/>
  <cols>
    <col min="1" max="1" width="67.28515625" bestFit="1" customWidth="1"/>
    <col min="2" max="2" width="30.28515625" style="73" bestFit="1" customWidth="1"/>
    <col min="3" max="3" width="13.140625" customWidth="1"/>
  </cols>
  <sheetData>
    <row r="1" spans="1:3" ht="12.75" thickBot="1" x14ac:dyDescent="0.25">
      <c r="A1" s="101" t="s">
        <v>392</v>
      </c>
      <c r="B1" s="102" t="s">
        <v>393</v>
      </c>
      <c r="C1" s="101" t="s">
        <v>394</v>
      </c>
    </row>
    <row r="2" spans="1:3" x14ac:dyDescent="0.2">
      <c r="A2" s="156" t="s">
        <v>309</v>
      </c>
      <c r="B2" s="157"/>
      <c r="C2" s="158"/>
    </row>
    <row r="3" spans="1:3" ht="13.5" x14ac:dyDescent="0.2">
      <c r="A3" s="99" t="s">
        <v>192</v>
      </c>
      <c r="B3" s="75">
        <v>0.18</v>
      </c>
      <c r="C3" s="111" t="s">
        <v>312</v>
      </c>
    </row>
    <row r="4" spans="1:3" ht="13.5" x14ac:dyDescent="0.2">
      <c r="A4" s="99" t="s">
        <v>293</v>
      </c>
      <c r="B4" s="75">
        <v>0.11</v>
      </c>
      <c r="C4" s="111" t="s">
        <v>312</v>
      </c>
    </row>
    <row r="5" spans="1:3" x14ac:dyDescent="0.2">
      <c r="A5" s="99" t="s">
        <v>305</v>
      </c>
      <c r="B5" s="75">
        <v>0</v>
      </c>
      <c r="C5" s="112" t="s">
        <v>307</v>
      </c>
    </row>
    <row r="6" spans="1:3" ht="13.5" x14ac:dyDescent="0.2">
      <c r="A6" s="99" t="s">
        <v>196</v>
      </c>
      <c r="B6" s="75">
        <v>0.13</v>
      </c>
      <c r="C6" s="111" t="s">
        <v>312</v>
      </c>
    </row>
    <row r="7" spans="1:3" x14ac:dyDescent="0.2">
      <c r="A7" s="99" t="s">
        <v>304</v>
      </c>
      <c r="B7" s="75">
        <v>0</v>
      </c>
      <c r="C7" s="112" t="s">
        <v>307</v>
      </c>
    </row>
    <row r="8" spans="1:3" ht="13.5" x14ac:dyDescent="0.2">
      <c r="A8" s="99" t="s">
        <v>193</v>
      </c>
      <c r="B8" s="75">
        <v>0.2</v>
      </c>
      <c r="C8" s="111" t="s">
        <v>312</v>
      </c>
    </row>
    <row r="9" spans="1:3" x14ac:dyDescent="0.2">
      <c r="A9" s="99" t="s">
        <v>321</v>
      </c>
      <c r="B9" s="75">
        <v>0.6</v>
      </c>
      <c r="C9" s="112" t="s">
        <v>307</v>
      </c>
    </row>
    <row r="10" spans="1:3" ht="13.5" x14ac:dyDescent="0.2">
      <c r="A10" s="99" t="s">
        <v>284</v>
      </c>
      <c r="B10" s="75">
        <v>1.2</v>
      </c>
      <c r="C10" s="111" t="s">
        <v>312</v>
      </c>
    </row>
    <row r="11" spans="1:3" x14ac:dyDescent="0.2">
      <c r="A11" s="99" t="s">
        <v>285</v>
      </c>
      <c r="B11" s="75">
        <v>0.45</v>
      </c>
      <c r="C11" s="111" t="s">
        <v>307</v>
      </c>
    </row>
    <row r="12" spans="1:3" x14ac:dyDescent="0.2">
      <c r="A12" s="99" t="s">
        <v>286</v>
      </c>
      <c r="B12" s="75">
        <v>0.8</v>
      </c>
      <c r="C12" s="111" t="s">
        <v>307</v>
      </c>
    </row>
    <row r="13" spans="1:3" ht="13.5" x14ac:dyDescent="0.2">
      <c r="A13" s="99" t="s">
        <v>308</v>
      </c>
      <c r="B13" s="75">
        <v>1</v>
      </c>
      <c r="C13" s="111" t="s">
        <v>312</v>
      </c>
    </row>
    <row r="14" spans="1:3" ht="12.75" thickBot="1" x14ac:dyDescent="0.25">
      <c r="A14" s="99" t="s">
        <v>454</v>
      </c>
      <c r="B14" s="75">
        <v>0.8</v>
      </c>
      <c r="C14" s="111" t="s">
        <v>307</v>
      </c>
    </row>
    <row r="15" spans="1:3" x14ac:dyDescent="0.2">
      <c r="A15" s="156" t="s">
        <v>268</v>
      </c>
      <c r="B15" s="157"/>
      <c r="C15" s="158"/>
    </row>
    <row r="16" spans="1:3" x14ac:dyDescent="0.2">
      <c r="A16" s="99" t="s">
        <v>373</v>
      </c>
      <c r="B16" s="96" t="s">
        <v>265</v>
      </c>
      <c r="C16" s="112" t="s">
        <v>307</v>
      </c>
    </row>
    <row r="17" spans="1:3" x14ac:dyDescent="0.2">
      <c r="A17" s="99" t="s">
        <v>383</v>
      </c>
      <c r="B17" s="85" t="s">
        <v>395</v>
      </c>
      <c r="C17" s="112" t="s">
        <v>307</v>
      </c>
    </row>
    <row r="18" spans="1:3" x14ac:dyDescent="0.2">
      <c r="A18" s="99" t="s">
        <v>318</v>
      </c>
      <c r="B18" s="98" t="s">
        <v>266</v>
      </c>
      <c r="C18" s="112" t="s">
        <v>307</v>
      </c>
    </row>
    <row r="19" spans="1:3" x14ac:dyDescent="0.2">
      <c r="A19" s="99" t="s">
        <v>208</v>
      </c>
      <c r="B19" s="75">
        <v>0.65</v>
      </c>
      <c r="C19" s="112" t="s">
        <v>310</v>
      </c>
    </row>
    <row r="20" spans="1:3" x14ac:dyDescent="0.2">
      <c r="A20" s="99" t="s">
        <v>209</v>
      </c>
      <c r="B20" s="76">
        <v>85</v>
      </c>
      <c r="C20" s="112" t="s">
        <v>311</v>
      </c>
    </row>
    <row r="21" spans="1:3" x14ac:dyDescent="0.2">
      <c r="A21" s="99" t="s">
        <v>314</v>
      </c>
      <c r="B21" s="76">
        <v>1</v>
      </c>
      <c r="C21" s="112" t="s">
        <v>307</v>
      </c>
    </row>
    <row r="22" spans="1:3" x14ac:dyDescent="0.2">
      <c r="A22" s="99" t="s">
        <v>315</v>
      </c>
      <c r="B22" s="85" t="s">
        <v>397</v>
      </c>
      <c r="C22" s="112" t="s">
        <v>307</v>
      </c>
    </row>
    <row r="23" spans="1:3" x14ac:dyDescent="0.2">
      <c r="A23" s="107" t="s">
        <v>406</v>
      </c>
      <c r="B23" s="85" t="s">
        <v>402</v>
      </c>
      <c r="C23" s="112" t="s">
        <v>307</v>
      </c>
    </row>
    <row r="24" spans="1:3" x14ac:dyDescent="0.2">
      <c r="A24" s="99" t="s">
        <v>378</v>
      </c>
      <c r="B24" s="96" t="s">
        <v>380</v>
      </c>
      <c r="C24" s="112" t="s">
        <v>307</v>
      </c>
    </row>
    <row r="25" spans="1:3" ht="11.45" customHeight="1" x14ac:dyDescent="0.2">
      <c r="A25" s="99" t="s">
        <v>317</v>
      </c>
      <c r="B25" s="85" t="s">
        <v>319</v>
      </c>
      <c r="C25" s="112" t="s">
        <v>307</v>
      </c>
    </row>
    <row r="26" spans="1:3" ht="11.45" customHeight="1" thickBot="1" x14ac:dyDescent="0.25">
      <c r="A26" s="108" t="s">
        <v>213</v>
      </c>
      <c r="B26" s="100">
        <v>3</v>
      </c>
      <c r="C26" s="113" t="s">
        <v>313</v>
      </c>
    </row>
    <row r="27" spans="1:3" x14ac:dyDescent="0.2">
      <c r="A27" s="156" t="s">
        <v>267</v>
      </c>
      <c r="B27" s="157"/>
      <c r="C27" s="158"/>
    </row>
    <row r="28" spans="1:3" x14ac:dyDescent="0.2">
      <c r="A28" s="99" t="s">
        <v>210</v>
      </c>
      <c r="B28" s="77">
        <v>7</v>
      </c>
      <c r="C28" s="112" t="s">
        <v>307</v>
      </c>
    </row>
    <row r="29" spans="1:3" x14ac:dyDescent="0.2">
      <c r="A29" s="99" t="s">
        <v>211</v>
      </c>
      <c r="B29" s="77">
        <v>90</v>
      </c>
      <c r="C29" s="112" t="s">
        <v>320</v>
      </c>
    </row>
    <row r="30" spans="1:3" ht="12.75" thickBot="1" x14ac:dyDescent="0.25">
      <c r="A30" s="108" t="s">
        <v>212</v>
      </c>
      <c r="B30" s="103">
        <v>10</v>
      </c>
      <c r="C30" s="114" t="s">
        <v>307</v>
      </c>
    </row>
    <row r="31" spans="1:3" x14ac:dyDescent="0.2">
      <c r="A31" s="156" t="s">
        <v>269</v>
      </c>
      <c r="B31" s="157"/>
      <c r="C31" s="158"/>
    </row>
    <row r="32" spans="1:3" x14ac:dyDescent="0.2">
      <c r="A32" s="99" t="s">
        <v>391</v>
      </c>
      <c r="B32" s="96" t="str">
        <f>'Unit 1'!EC4</f>
        <v>Be Green</v>
      </c>
      <c r="C32" s="112" t="s">
        <v>307</v>
      </c>
    </row>
    <row r="33" spans="1:3" x14ac:dyDescent="0.2">
      <c r="A33" s="99" t="s">
        <v>101</v>
      </c>
      <c r="B33" s="96" t="s">
        <v>417</v>
      </c>
      <c r="C33" s="112" t="s">
        <v>307</v>
      </c>
    </row>
    <row r="34" spans="1:3" x14ac:dyDescent="0.2">
      <c r="A34" s="99" t="s">
        <v>372</v>
      </c>
      <c r="B34" s="96" t="s">
        <v>418</v>
      </c>
      <c r="C34" s="112" t="s">
        <v>307</v>
      </c>
    </row>
    <row r="35" spans="1:3" x14ac:dyDescent="0.2">
      <c r="A35" s="99" t="s">
        <v>257</v>
      </c>
      <c r="B35" s="96" t="str">
        <f>HLOOKUP($B$32,Architypes!$C$2:$D$6,2,FALSE)</f>
        <v>HeatPump</v>
      </c>
      <c r="C35" s="112" t="s">
        <v>307</v>
      </c>
    </row>
    <row r="36" spans="1:3" x14ac:dyDescent="0.2">
      <c r="A36" s="99" t="s">
        <v>369</v>
      </c>
      <c r="B36" s="96" t="str">
        <f>HLOOKUP($B$32,Architypes!$C$2:$D$6,3,FALSE)</f>
        <v>Electricity</v>
      </c>
      <c r="C36" s="112" t="s">
        <v>307</v>
      </c>
    </row>
    <row r="37" spans="1:3" x14ac:dyDescent="0.2">
      <c r="A37" s="99" t="s">
        <v>367</v>
      </c>
      <c r="B37" s="78">
        <f>HLOOKUP($B$32,Architypes!$C$2:$D$6,4,FALSE)</f>
        <v>1.29</v>
      </c>
      <c r="C37" s="112" t="s">
        <v>307</v>
      </c>
    </row>
    <row r="38" spans="1:3" x14ac:dyDescent="0.2">
      <c r="A38" s="99" t="s">
        <v>368</v>
      </c>
      <c r="B38" s="97">
        <v>2306</v>
      </c>
      <c r="C38" s="112" t="s">
        <v>307</v>
      </c>
    </row>
    <row r="39" spans="1:3" x14ac:dyDescent="0.2">
      <c r="A39" s="99" t="s">
        <v>370</v>
      </c>
      <c r="B39" s="97">
        <v>100</v>
      </c>
      <c r="C39" s="112" t="s">
        <v>311</v>
      </c>
    </row>
    <row r="40" spans="1:3" x14ac:dyDescent="0.2">
      <c r="A40" s="99" t="s">
        <v>371</v>
      </c>
      <c r="B40" s="79">
        <f>HLOOKUP($B$32,Architypes!$C$2:$D$6,5,FALSE)</f>
        <v>300</v>
      </c>
      <c r="C40" s="112" t="s">
        <v>311</v>
      </c>
    </row>
    <row r="41" spans="1:3" ht="12.75" thickBot="1" x14ac:dyDescent="0.25">
      <c r="A41" s="108" t="s">
        <v>415</v>
      </c>
      <c r="B41" s="104" t="s">
        <v>416</v>
      </c>
      <c r="C41" s="114" t="s">
        <v>307</v>
      </c>
    </row>
    <row r="42" spans="1:3" x14ac:dyDescent="0.2">
      <c r="A42" s="156" t="s">
        <v>427</v>
      </c>
      <c r="B42" s="157"/>
      <c r="C42" s="158"/>
    </row>
    <row r="43" spans="1:3" x14ac:dyDescent="0.2">
      <c r="A43" s="99" t="s">
        <v>374</v>
      </c>
      <c r="B43" s="97" t="s">
        <v>419</v>
      </c>
      <c r="C43" s="112" t="s">
        <v>307</v>
      </c>
    </row>
    <row r="44" spans="1:3" x14ac:dyDescent="0.2">
      <c r="A44" s="99" t="s">
        <v>376</v>
      </c>
      <c r="B44" s="96" t="s">
        <v>420</v>
      </c>
      <c r="C44" s="112" t="s">
        <v>307</v>
      </c>
    </row>
    <row r="45" spans="1:3" x14ac:dyDescent="0.2">
      <c r="A45" s="99" t="s">
        <v>375</v>
      </c>
      <c r="B45" s="76">
        <v>1</v>
      </c>
      <c r="C45" s="112" t="s">
        <v>307</v>
      </c>
    </row>
    <row r="46" spans="1:3" x14ac:dyDescent="0.2">
      <c r="A46" s="99" t="s">
        <v>421</v>
      </c>
      <c r="B46" s="97" t="s">
        <v>422</v>
      </c>
      <c r="C46" s="112"/>
    </row>
    <row r="47" spans="1:3" x14ac:dyDescent="0.2">
      <c r="A47" s="99" t="s">
        <v>425</v>
      </c>
      <c r="B47" s="77">
        <v>8</v>
      </c>
      <c r="C47" s="112" t="s">
        <v>424</v>
      </c>
    </row>
    <row r="48" spans="1:3" ht="12.75" thickBot="1" x14ac:dyDescent="0.25">
      <c r="A48" s="108" t="s">
        <v>377</v>
      </c>
      <c r="B48" s="105" t="s">
        <v>429</v>
      </c>
      <c r="C48" s="114" t="s">
        <v>307</v>
      </c>
    </row>
    <row r="49" spans="1:3" x14ac:dyDescent="0.2">
      <c r="A49" s="156" t="s">
        <v>270</v>
      </c>
      <c r="B49" s="157"/>
      <c r="C49" s="158"/>
    </row>
    <row r="50" spans="1:3" x14ac:dyDescent="0.2">
      <c r="A50" s="99" t="s">
        <v>271</v>
      </c>
      <c r="B50" s="96" t="s">
        <v>444</v>
      </c>
      <c r="C50" s="112" t="s">
        <v>307</v>
      </c>
    </row>
    <row r="51" spans="1:3" x14ac:dyDescent="0.2">
      <c r="A51" s="99" t="s">
        <v>279</v>
      </c>
      <c r="B51" s="77">
        <v>10</v>
      </c>
      <c r="C51" s="112" t="s">
        <v>448</v>
      </c>
    </row>
    <row r="52" spans="1:3" x14ac:dyDescent="0.2">
      <c r="A52" s="99" t="s">
        <v>71</v>
      </c>
      <c r="B52" s="85" t="s">
        <v>113</v>
      </c>
      <c r="C52" s="112" t="s">
        <v>307</v>
      </c>
    </row>
    <row r="53" spans="1:3" x14ac:dyDescent="0.2">
      <c r="A53" s="99" t="s">
        <v>280</v>
      </c>
      <c r="B53" s="85" t="s">
        <v>436</v>
      </c>
      <c r="C53" s="112" t="s">
        <v>307</v>
      </c>
    </row>
    <row r="54" spans="1:3" ht="12.75" thickBot="1" x14ac:dyDescent="0.25">
      <c r="A54" s="108" t="s">
        <v>440</v>
      </c>
      <c r="B54" s="106" t="s">
        <v>433</v>
      </c>
      <c r="C54" s="114" t="s">
        <v>307</v>
      </c>
    </row>
    <row r="55" spans="1:3" x14ac:dyDescent="0.2">
      <c r="A55" s="156" t="s">
        <v>287</v>
      </c>
      <c r="B55" s="157"/>
      <c r="C55" s="158"/>
    </row>
    <row r="56" spans="1:3" x14ac:dyDescent="0.2">
      <c r="A56" s="99" t="s">
        <v>323</v>
      </c>
      <c r="B56" s="75">
        <v>0.05</v>
      </c>
      <c r="C56" s="112" t="s">
        <v>322</v>
      </c>
    </row>
    <row r="57" spans="1:3" x14ac:dyDescent="0.2">
      <c r="A57" s="99" t="s">
        <v>324</v>
      </c>
      <c r="B57" s="75">
        <v>0.05</v>
      </c>
      <c r="C57" s="112" t="s">
        <v>322</v>
      </c>
    </row>
    <row r="58" spans="1:3" x14ac:dyDescent="0.2">
      <c r="A58" s="99" t="s">
        <v>325</v>
      </c>
      <c r="B58" s="75">
        <v>0.05</v>
      </c>
      <c r="C58" s="112" t="s">
        <v>322</v>
      </c>
    </row>
    <row r="59" spans="1:3" x14ac:dyDescent="0.2">
      <c r="A59" s="99" t="s">
        <v>326</v>
      </c>
      <c r="B59" s="75">
        <v>0.05</v>
      </c>
      <c r="C59" s="112" t="s">
        <v>322</v>
      </c>
    </row>
    <row r="60" spans="1:3" x14ac:dyDescent="0.2">
      <c r="A60" s="99" t="s">
        <v>327</v>
      </c>
      <c r="B60" s="75">
        <v>0.16</v>
      </c>
      <c r="C60" s="112" t="s">
        <v>322</v>
      </c>
    </row>
    <row r="61" spans="1:3" x14ac:dyDescent="0.2">
      <c r="A61" s="99" t="s">
        <v>328</v>
      </c>
      <c r="B61" s="75">
        <v>7.0000000000000007E-2</v>
      </c>
      <c r="C61" s="112" t="s">
        <v>322</v>
      </c>
    </row>
    <row r="62" spans="1:3" x14ac:dyDescent="0.2">
      <c r="A62" s="99" t="s">
        <v>329</v>
      </c>
      <c r="B62" s="75">
        <v>0.32</v>
      </c>
      <c r="C62" s="112" t="s">
        <v>322</v>
      </c>
    </row>
    <row r="63" spans="1:3" x14ac:dyDescent="0.2">
      <c r="A63" s="99" t="s">
        <v>330</v>
      </c>
      <c r="B63" s="75">
        <v>0.32</v>
      </c>
      <c r="C63" s="112" t="s">
        <v>322</v>
      </c>
    </row>
    <row r="64" spans="1:3" x14ac:dyDescent="0.2">
      <c r="A64" s="99" t="s">
        <v>331</v>
      </c>
      <c r="B64" s="75">
        <v>7.0000000000000007E-2</v>
      </c>
      <c r="C64" s="112" t="s">
        <v>322</v>
      </c>
    </row>
    <row r="65" spans="1:3" x14ac:dyDescent="0.2">
      <c r="A65" s="99" t="s">
        <v>332</v>
      </c>
      <c r="B65" s="75">
        <v>0</v>
      </c>
      <c r="C65" s="112" t="s">
        <v>322</v>
      </c>
    </row>
    <row r="66" spans="1:3" x14ac:dyDescent="0.2">
      <c r="A66" s="99" t="s">
        <v>333</v>
      </c>
      <c r="B66" s="75">
        <v>7.0000000000000007E-2</v>
      </c>
      <c r="C66" s="112" t="s">
        <v>322</v>
      </c>
    </row>
    <row r="67" spans="1:3" x14ac:dyDescent="0.2">
      <c r="A67" s="99" t="s">
        <v>334</v>
      </c>
      <c r="B67" s="75">
        <v>0</v>
      </c>
      <c r="C67" s="112" t="s">
        <v>322</v>
      </c>
    </row>
    <row r="68" spans="1:3" x14ac:dyDescent="0.2">
      <c r="A68" s="99" t="s">
        <v>335</v>
      </c>
      <c r="B68" s="75">
        <v>0.02</v>
      </c>
      <c r="C68" s="112" t="s">
        <v>322</v>
      </c>
    </row>
    <row r="69" spans="1:3" ht="24" x14ac:dyDescent="0.2">
      <c r="A69" s="99" t="s">
        <v>336</v>
      </c>
      <c r="B69" s="75">
        <v>0.02</v>
      </c>
      <c r="C69" s="112" t="s">
        <v>322</v>
      </c>
    </row>
    <row r="70" spans="1:3" x14ac:dyDescent="0.2">
      <c r="A70" s="99" t="s">
        <v>337</v>
      </c>
      <c r="B70" s="75">
        <v>0.06</v>
      </c>
      <c r="C70" s="112" t="s">
        <v>322</v>
      </c>
    </row>
    <row r="71" spans="1:3" x14ac:dyDescent="0.2">
      <c r="A71" s="99" t="s">
        <v>338</v>
      </c>
      <c r="B71" s="75">
        <v>0.24</v>
      </c>
      <c r="C71" s="112" t="s">
        <v>322</v>
      </c>
    </row>
    <row r="72" spans="1:3" x14ac:dyDescent="0.2">
      <c r="A72" s="99" t="s">
        <v>339</v>
      </c>
      <c r="B72" s="75">
        <v>0.04</v>
      </c>
      <c r="C72" s="112" t="s">
        <v>322</v>
      </c>
    </row>
    <row r="73" spans="1:3" x14ac:dyDescent="0.2">
      <c r="A73" s="99" t="s">
        <v>340</v>
      </c>
      <c r="B73" s="75">
        <v>0.06</v>
      </c>
      <c r="C73" s="112" t="s">
        <v>322</v>
      </c>
    </row>
    <row r="74" spans="1:3" x14ac:dyDescent="0.2">
      <c r="A74" s="99" t="s">
        <v>341</v>
      </c>
      <c r="B74" s="75">
        <v>0.08</v>
      </c>
      <c r="C74" s="112" t="s">
        <v>322</v>
      </c>
    </row>
    <row r="75" spans="1:3" x14ac:dyDescent="0.2">
      <c r="A75" s="99" t="s">
        <v>342</v>
      </c>
      <c r="B75" s="75">
        <v>0.08</v>
      </c>
      <c r="C75" s="112" t="s">
        <v>322</v>
      </c>
    </row>
    <row r="76" spans="1:3" x14ac:dyDescent="0.2">
      <c r="A76" s="99" t="s">
        <v>343</v>
      </c>
      <c r="B76" s="75">
        <v>0.56000000000000005</v>
      </c>
      <c r="C76" s="112" t="s">
        <v>322</v>
      </c>
    </row>
    <row r="77" spans="1:3" x14ac:dyDescent="0.2">
      <c r="A77" s="99" t="s">
        <v>344</v>
      </c>
      <c r="B77" s="75">
        <v>0.09</v>
      </c>
      <c r="C77" s="112" t="s">
        <v>322</v>
      </c>
    </row>
    <row r="78" spans="1:3" x14ac:dyDescent="0.2">
      <c r="A78" s="99" t="s">
        <v>345</v>
      </c>
      <c r="B78" s="75">
        <v>-0.09</v>
      </c>
      <c r="C78" s="112" t="s">
        <v>322</v>
      </c>
    </row>
    <row r="79" spans="1:3" x14ac:dyDescent="0.2">
      <c r="A79" s="99" t="s">
        <v>346</v>
      </c>
      <c r="B79" s="75">
        <v>0.06</v>
      </c>
      <c r="C79" s="112" t="s">
        <v>322</v>
      </c>
    </row>
    <row r="80" spans="1:3" x14ac:dyDescent="0.2">
      <c r="A80" s="99" t="s">
        <v>347</v>
      </c>
      <c r="B80" s="75">
        <v>0.06</v>
      </c>
      <c r="C80" s="112" t="s">
        <v>322</v>
      </c>
    </row>
    <row r="81" spans="1:3" x14ac:dyDescent="0.2">
      <c r="A81" s="99" t="s">
        <v>348</v>
      </c>
      <c r="B81" s="75">
        <v>0.08</v>
      </c>
      <c r="C81" s="112" t="s">
        <v>322</v>
      </c>
    </row>
    <row r="82" spans="1:3" x14ac:dyDescent="0.2">
      <c r="A82" s="99" t="s">
        <v>349</v>
      </c>
      <c r="B82" s="75">
        <v>7.0000000000000007E-2</v>
      </c>
      <c r="C82" s="112" t="s">
        <v>322</v>
      </c>
    </row>
    <row r="83" spans="1:3" x14ac:dyDescent="0.2">
      <c r="A83" s="99" t="s">
        <v>350</v>
      </c>
      <c r="B83" s="75">
        <v>0</v>
      </c>
      <c r="C83" s="112" t="s">
        <v>322</v>
      </c>
    </row>
    <row r="84" spans="1:3" x14ac:dyDescent="0.2">
      <c r="A84" s="99" t="s">
        <v>351</v>
      </c>
      <c r="B84" s="75">
        <v>0</v>
      </c>
      <c r="C84" s="112" t="s">
        <v>322</v>
      </c>
    </row>
    <row r="85" spans="1:3" x14ac:dyDescent="0.2">
      <c r="A85" s="99" t="s">
        <v>352</v>
      </c>
      <c r="B85" s="75">
        <v>0.16</v>
      </c>
      <c r="C85" s="112" t="s">
        <v>322</v>
      </c>
    </row>
    <row r="86" spans="1:3" x14ac:dyDescent="0.2">
      <c r="A86" s="99" t="s">
        <v>353</v>
      </c>
      <c r="B86" s="75">
        <v>0.24</v>
      </c>
      <c r="C86" s="112" t="s">
        <v>322</v>
      </c>
    </row>
    <row r="87" spans="1:3" x14ac:dyDescent="0.2">
      <c r="A87" s="99" t="s">
        <v>354</v>
      </c>
      <c r="B87" s="75">
        <v>0.12</v>
      </c>
      <c r="C87" s="112" t="s">
        <v>322</v>
      </c>
    </row>
    <row r="88" spans="1:3" x14ac:dyDescent="0.2">
      <c r="A88" s="99" t="s">
        <v>355</v>
      </c>
      <c r="B88" s="75">
        <v>0.08</v>
      </c>
      <c r="C88" s="112" t="s">
        <v>322</v>
      </c>
    </row>
    <row r="89" spans="1:3" x14ac:dyDescent="0.2">
      <c r="A89" s="99" t="s">
        <v>356</v>
      </c>
      <c r="B89" s="75">
        <v>0.08</v>
      </c>
      <c r="C89" s="112" t="s">
        <v>322</v>
      </c>
    </row>
    <row r="90" spans="1:3" x14ac:dyDescent="0.2">
      <c r="A90" s="99" t="s">
        <v>357</v>
      </c>
      <c r="B90" s="75">
        <v>0.06</v>
      </c>
      <c r="C90" s="112" t="s">
        <v>322</v>
      </c>
    </row>
    <row r="91" spans="1:3" x14ac:dyDescent="0.2">
      <c r="A91" s="99" t="s">
        <v>358</v>
      </c>
      <c r="B91" s="75">
        <v>0.08</v>
      </c>
      <c r="C91" s="112" t="s">
        <v>322</v>
      </c>
    </row>
    <row r="92" spans="1:3" x14ac:dyDescent="0.2">
      <c r="A92" s="99" t="s">
        <v>359</v>
      </c>
      <c r="B92" s="75">
        <v>0.08</v>
      </c>
      <c r="C92" s="112" t="s">
        <v>322</v>
      </c>
    </row>
    <row r="93" spans="1:3" x14ac:dyDescent="0.2">
      <c r="A93" s="99" t="s">
        <v>360</v>
      </c>
      <c r="B93" s="75">
        <v>0.04</v>
      </c>
      <c r="C93" s="112" t="s">
        <v>322</v>
      </c>
    </row>
    <row r="94" spans="1:3" x14ac:dyDescent="0.2">
      <c r="A94" s="99" t="s">
        <v>361</v>
      </c>
      <c r="B94" s="75">
        <v>0.06</v>
      </c>
      <c r="C94" s="112" t="s">
        <v>322</v>
      </c>
    </row>
    <row r="95" spans="1:3" x14ac:dyDescent="0.2">
      <c r="A95" s="99" t="s">
        <v>362</v>
      </c>
      <c r="B95" s="75">
        <v>0.04</v>
      </c>
      <c r="C95" s="112" t="s">
        <v>322</v>
      </c>
    </row>
    <row r="96" spans="1:3" x14ac:dyDescent="0.2">
      <c r="A96" s="99" t="s">
        <v>363</v>
      </c>
      <c r="B96" s="75">
        <v>0.06</v>
      </c>
      <c r="C96" s="112" t="s">
        <v>322</v>
      </c>
    </row>
    <row r="97" spans="1:3" x14ac:dyDescent="0.2">
      <c r="A97" s="99" t="s">
        <v>364</v>
      </c>
      <c r="B97" s="75">
        <v>0.04</v>
      </c>
      <c r="C97" s="112" t="s">
        <v>322</v>
      </c>
    </row>
    <row r="98" spans="1:3" x14ac:dyDescent="0.2">
      <c r="A98" s="99" t="s">
        <v>365</v>
      </c>
      <c r="B98" s="75">
        <v>0.08</v>
      </c>
      <c r="C98" s="112" t="s">
        <v>322</v>
      </c>
    </row>
    <row r="99" spans="1:3" ht="12.75" thickBot="1" x14ac:dyDescent="0.25">
      <c r="A99" s="108" t="s">
        <v>366</v>
      </c>
      <c r="B99" s="100">
        <v>0.08</v>
      </c>
      <c r="C99" s="114" t="s">
        <v>322</v>
      </c>
    </row>
  </sheetData>
  <sheetProtection sheet="1" objects="1" scenarios="1"/>
  <dataConsolidate/>
  <mergeCells count="7">
    <mergeCell ref="A55:C55"/>
    <mergeCell ref="A2:C2"/>
    <mergeCell ref="A15:C15"/>
    <mergeCell ref="A27:C27"/>
    <mergeCell ref="A31:C31"/>
    <mergeCell ref="A49:C49"/>
    <mergeCell ref="A42:C42"/>
  </mergeCells>
  <dataValidations count="4">
    <dataValidation type="decimal" allowBlank="1" showInputMessage="1" showErrorMessage="1" error="The input needs to be a decimal number between 0 and 1." sqref="B5 B7 B9 B11:B12 B14" xr:uid="{DAA5C5E3-42F7-43A9-8E81-5A4C6E76DF1E}">
      <formula1>0</formula1>
      <formula2>1</formula2>
    </dataValidation>
    <dataValidation type="decimal" allowBlank="1" showInputMessage="1" showErrorMessage="1" error="The input needs to be a number." sqref="B51 B10 B8 B6 B3:B4 B26 B19 B28:B29 B37 B40 B47 B13" xr:uid="{D7227A6F-4E51-4F6A-8E7D-F48CF982D814}">
      <formula1>0</formula1>
      <formula2>999</formula2>
    </dataValidation>
    <dataValidation type="decimal" allowBlank="1" showInputMessage="1" showErrorMessage="1" error="The input needs to be a decimal number between 0 and 100." sqref="B20" xr:uid="{FDCFCA45-A4E6-4A4A-BBBC-DF093CD396C8}">
      <formula1>0</formula1>
      <formula2>100</formula2>
    </dataValidation>
    <dataValidation type="whole" allowBlank="1" showInputMessage="1" showErrorMessage="1" error="The input needs to be a whole number." sqref="B21 B45 B30" xr:uid="{C08D133E-2A5D-4CBE-985B-17651448FE07}">
      <formula1>0</formula1>
      <formula2>999</formula2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359083BD-2F1C-41A3-9146-5B553E0C3645}">
          <x14:formula1>
            <xm:f>'Drop down list'!$R$2:$R$3</xm:f>
          </x14:formula1>
          <xm:sqref>B23</xm:sqref>
        </x14:dataValidation>
        <x14:dataValidation type="list" allowBlank="1" showInputMessage="1" showErrorMessage="1" xr:uid="{4F1888B2-5346-4E8C-BE28-43DD0E5794FC}">
          <x14:formula1>
            <xm:f>'Drop down list'!$P$2:$P$3</xm:f>
          </x14:formula1>
          <xm:sqref>B22</xm:sqref>
        </x14:dataValidation>
        <x14:dataValidation type="list" allowBlank="1" showInputMessage="1" showErrorMessage="1" xr:uid="{A75259A0-C44B-4EBE-89B7-6AA9D6310908}">
          <x14:formula1>
            <xm:f>'Drop down list'!$O$2:$O$7</xm:f>
          </x14:formula1>
          <xm:sqref>B17</xm:sqref>
        </x14:dataValidation>
        <x14:dataValidation type="list" allowBlank="1" showInputMessage="1" showErrorMessage="1" xr:uid="{5F5BA4F1-30BD-4657-839A-B755E10F9DC5}">
          <x14:formula1>
            <xm:f>'Drop down list'!$G$2:$G$10</xm:f>
          </x14:formula1>
          <xm:sqref>B52</xm:sqref>
        </x14:dataValidation>
        <x14:dataValidation type="list" allowBlank="1" showInputMessage="1" showErrorMessage="1" xr:uid="{4569C8D4-478F-4449-A6F0-3AFF37A043EF}">
          <x14:formula1>
            <xm:f>'Drop down list'!$U$2:$U$6</xm:f>
          </x14:formula1>
          <xm:sqref>B53</xm:sqref>
        </x14:dataValidation>
        <x14:dataValidation type="list" allowBlank="1" showInputMessage="1" showErrorMessage="1" xr:uid="{4E5177A8-523B-45D4-909B-62A07CA2C20E}">
          <x14:formula1>
            <xm:f>'Drop down list'!$T$2:$T$6</xm:f>
          </x14:formula1>
          <xm:sqref>B54</xm:sqref>
        </x14:dataValidation>
        <x14:dataValidation type="list" allowBlank="1" showInputMessage="1" showErrorMessage="1" xr:uid="{F481B3FE-E9F3-4DAE-ABF8-6FFE4DFCC38C}">
          <x14:formula1>
            <xm:f>'Drop down list'!$Q$2:$Q$5</xm:f>
          </x14:formula1>
          <xm:sqref>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94F0-A751-4562-8269-6431E2986FA8}">
  <sheetPr>
    <tabColor theme="6"/>
  </sheetPr>
  <dimension ref="A1:FR83"/>
  <sheetViews>
    <sheetView showGridLines="0" zoomScale="85" zoomScaleNormal="85" workbookViewId="0">
      <selection activeCell="AX25" sqref="AX25"/>
    </sheetView>
  </sheetViews>
  <sheetFormatPr defaultColWidth="8.85546875" defaultRowHeight="12" outlineLevelCol="1" x14ac:dyDescent="0.2"/>
  <cols>
    <col min="1" max="1" width="22" style="31" customWidth="1"/>
    <col min="2" max="2" width="13" style="31" customWidth="1" outlineLevel="1"/>
    <col min="3" max="3" width="18.140625" style="31" customWidth="1" outlineLevel="1"/>
    <col min="4" max="4" width="7.7109375" style="31" customWidth="1" outlineLevel="1"/>
    <col min="5" max="5" width="10.28515625" style="36" customWidth="1" outlineLevel="1"/>
    <col min="6" max="6" width="12.85546875" style="31" customWidth="1" outlineLevel="1"/>
    <col min="7" max="7" width="14.42578125" style="31" customWidth="1" outlineLevel="1"/>
    <col min="8" max="8" width="7.7109375" style="31" customWidth="1" outlineLevel="1"/>
    <col min="9" max="9" width="12.7109375" style="31" customWidth="1" outlineLevel="1"/>
    <col min="10" max="10" width="9.85546875" style="36" customWidth="1" outlineLevel="1"/>
    <col min="11" max="11" width="8.5703125" style="31" customWidth="1" outlineLevel="1"/>
    <col min="12" max="12" width="9.5703125" style="31" customWidth="1" outlineLevel="1"/>
    <col min="13" max="13" width="16.140625" style="31" customWidth="1" outlineLevel="1"/>
    <col min="14" max="14" width="13.140625" style="31" customWidth="1" outlineLevel="1"/>
    <col min="15" max="15" width="9.28515625" style="35" customWidth="1" outlineLevel="1"/>
    <col min="16" max="16" width="3.7109375" style="32" customWidth="1"/>
    <col min="17" max="17" width="11.5703125" style="56" customWidth="1"/>
    <col min="18" max="21" width="12.42578125" style="29" customWidth="1" outlineLevel="1"/>
    <col min="22" max="22" width="9.7109375" style="56" customWidth="1" outlineLevel="1"/>
    <col min="23" max="23" width="3.7109375" style="32" customWidth="1"/>
    <col min="24" max="24" width="21.28515625" style="30" customWidth="1"/>
    <col min="25" max="25" width="12.28515625" style="30" customWidth="1" outlineLevel="1"/>
    <col min="26" max="26" width="16.28515625" style="29" customWidth="1" outlineLevel="1"/>
    <col min="27" max="27" width="9.7109375" style="29" customWidth="1" outlineLevel="1"/>
    <col min="28" max="28" width="9.7109375" style="56" customWidth="1" outlineLevel="1"/>
    <col min="29" max="29" width="11.28515625" style="29" customWidth="1" outlineLevel="1"/>
    <col min="30" max="30" width="9.7109375" style="29" customWidth="1" outlineLevel="1"/>
    <col min="31" max="31" width="9.7109375" style="56" customWidth="1" outlineLevel="1"/>
    <col min="32" max="32" width="11.28515625" style="29" customWidth="1" outlineLevel="1"/>
    <col min="33" max="33" width="12.5703125" style="29" customWidth="1" outlineLevel="1"/>
    <col min="34" max="34" width="11.28515625" style="29" customWidth="1" outlineLevel="1"/>
    <col min="35" max="35" width="9.7109375" style="56" customWidth="1" outlineLevel="1"/>
    <col min="36" max="36" width="8" style="29" customWidth="1" outlineLevel="1"/>
    <col min="37" max="39" width="11.28515625" style="29" customWidth="1" outlineLevel="1"/>
    <col min="40" max="40" width="8" style="29" customWidth="1" outlineLevel="1"/>
    <col min="41" max="43" width="13" style="29" customWidth="1" outlineLevel="1"/>
    <col min="44" max="44" width="11.85546875" style="29" customWidth="1" outlineLevel="1"/>
    <col min="45" max="45" width="10" style="29" customWidth="1" outlineLevel="1"/>
    <col min="46" max="46" width="3.7109375" style="32" customWidth="1"/>
    <col min="47" max="47" width="16.7109375" style="29" customWidth="1"/>
    <col min="48" max="48" width="9" style="30" customWidth="1" outlineLevel="1"/>
    <col min="49" max="49" width="11.28515625" style="30" customWidth="1" outlineLevel="1"/>
    <col min="50" max="52" width="23.140625" style="120" customWidth="1" outlineLevel="1"/>
    <col min="53" max="53" width="3.7109375" style="32" customWidth="1"/>
    <col min="54" max="54" width="15.7109375" style="30" customWidth="1"/>
    <col min="55" max="55" width="14.42578125" style="29" customWidth="1" outlineLevel="1"/>
    <col min="56" max="56" width="12.28515625" style="30" customWidth="1" outlineLevel="1"/>
    <col min="57" max="57" width="15" style="30" customWidth="1" outlineLevel="1"/>
    <col min="58" max="58" width="12.28515625" style="30" customWidth="1" outlineLevel="1"/>
    <col min="59" max="60" width="14.42578125" style="29" customWidth="1" outlineLevel="1"/>
    <col min="61" max="61" width="9.7109375" style="56" customWidth="1" outlineLevel="1"/>
    <col min="62" max="62" width="12.7109375" style="29" customWidth="1" outlineLevel="1"/>
    <col min="63" max="63" width="17.28515625" style="32" customWidth="1"/>
    <col min="64" max="64" width="15" style="59" customWidth="1"/>
    <col min="65" max="109" width="9.42578125" style="29" customWidth="1" outlineLevel="1"/>
    <col min="110" max="110" width="3.7109375" style="32" customWidth="1"/>
    <col min="111" max="111" width="12" style="59" customWidth="1"/>
    <col min="112" max="112" width="10.140625" style="59" customWidth="1" outlineLevel="1"/>
    <col min="113" max="113" width="3.7109375" style="32" customWidth="1"/>
    <col min="114" max="114" width="20.7109375" style="31" bestFit="1" customWidth="1"/>
    <col min="115" max="115" width="16.5703125" style="31" customWidth="1" outlineLevel="1"/>
    <col min="116" max="116" width="22.28515625" style="31" customWidth="1" outlineLevel="1"/>
    <col min="117" max="117" width="14.140625" style="31" customWidth="1" outlineLevel="1"/>
    <col min="118" max="118" width="10.28515625" style="36" customWidth="1" outlineLevel="1"/>
    <col min="119" max="119" width="12.85546875" style="31" customWidth="1" outlineLevel="1"/>
    <col min="120" max="120" width="14.42578125" style="31" customWidth="1" outlineLevel="1"/>
    <col min="121" max="121" width="13.42578125" style="31" customWidth="1" outlineLevel="1"/>
    <col min="122" max="122" width="10.85546875" style="36" customWidth="1" outlineLevel="1"/>
    <col min="123" max="123" width="19" style="31" customWidth="1" outlineLevel="1"/>
    <col min="124" max="124" width="8.28515625" style="36" customWidth="1" outlineLevel="1"/>
    <col min="125" max="125" width="20.42578125" style="31" customWidth="1" outlineLevel="1"/>
    <col min="126" max="126" width="3.7109375" style="32" customWidth="1"/>
    <col min="127" max="127" width="14.7109375" style="31" customWidth="1"/>
    <col min="128" max="131" width="14.7109375" style="31" customWidth="1" outlineLevel="1"/>
    <col min="132" max="132" width="3.7109375" style="32" customWidth="1"/>
    <col min="133" max="133" width="17.42578125" style="31" bestFit="1" customWidth="1"/>
    <col min="134" max="134" width="21" style="31" customWidth="1" outlineLevel="1"/>
    <col min="135" max="135" width="17.85546875" style="31" customWidth="1" outlineLevel="1"/>
    <col min="136" max="136" width="20.28515625" style="31" customWidth="1" outlineLevel="1"/>
    <col min="137" max="137" width="8.28515625" style="31" customWidth="1" outlineLevel="1"/>
    <col min="138" max="139" width="13.28515625" style="31" customWidth="1" outlineLevel="1"/>
    <col min="140" max="140" width="15" style="31" customWidth="1" outlineLevel="1"/>
    <col min="141" max="141" width="14" style="31" customWidth="1" outlineLevel="1"/>
    <col min="142" max="142" width="13.28515625" style="31" customWidth="1" outlineLevel="1"/>
    <col min="143" max="143" width="3.7109375" style="32" customWidth="1"/>
    <col min="144" max="144" width="15.42578125" style="31" bestFit="1" customWidth="1"/>
    <col min="145" max="149" width="14.7109375" style="31" customWidth="1" outlineLevel="1"/>
    <col min="150" max="150" width="3.7109375" style="32" customWidth="1"/>
    <col min="151" max="151" width="26" style="31" customWidth="1"/>
    <col min="152" max="152" width="26" style="31" customWidth="1" outlineLevel="1"/>
    <col min="153" max="156" width="14.7109375" style="31" customWidth="1" outlineLevel="1"/>
    <col min="157" max="157" width="3.7109375" style="32" customWidth="1"/>
    <col min="158" max="174" width="6.42578125" style="32" customWidth="1" collapsed="1"/>
    <col min="175" max="16384" width="8.85546875" style="15"/>
  </cols>
  <sheetData>
    <row r="1" spans="1:174" ht="43.9" customHeight="1" x14ac:dyDescent="0.2">
      <c r="A1" s="162" t="s">
        <v>98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77"/>
      <c r="P1" s="57"/>
      <c r="Q1" s="163" t="s">
        <v>156</v>
      </c>
      <c r="R1" s="163"/>
      <c r="S1" s="163"/>
      <c r="T1" s="163"/>
      <c r="U1" s="163"/>
      <c r="V1" s="163"/>
      <c r="W1" s="57"/>
      <c r="X1" s="159" t="s">
        <v>99</v>
      </c>
      <c r="Y1" s="160"/>
      <c r="Z1" s="160"/>
      <c r="AA1" s="160"/>
      <c r="AB1" s="160"/>
      <c r="AC1" s="160"/>
      <c r="AD1" s="160"/>
      <c r="AE1" s="160"/>
      <c r="AF1" s="160"/>
      <c r="AG1" s="160"/>
      <c r="AH1" s="160"/>
      <c r="AI1" s="160"/>
      <c r="AJ1" s="160"/>
      <c r="AK1" s="160"/>
      <c r="AL1" s="160"/>
      <c r="AM1" s="160"/>
      <c r="AN1" s="160"/>
      <c r="AO1" s="160"/>
      <c r="AP1" s="160"/>
      <c r="AQ1" s="160"/>
      <c r="AR1" s="160"/>
      <c r="AS1" s="160"/>
      <c r="AT1" s="57"/>
      <c r="AU1" s="162" t="s">
        <v>100</v>
      </c>
      <c r="AV1" s="163"/>
      <c r="AW1" s="163"/>
      <c r="AX1" s="163"/>
      <c r="AY1" s="163"/>
      <c r="AZ1" s="163"/>
      <c r="BA1" s="57"/>
      <c r="BB1" s="159" t="s">
        <v>97</v>
      </c>
      <c r="BC1" s="160"/>
      <c r="BD1" s="160"/>
      <c r="BE1" s="160"/>
      <c r="BF1" s="160"/>
      <c r="BG1" s="160"/>
      <c r="BH1" s="160"/>
      <c r="BI1" s="160"/>
      <c r="BJ1" s="160"/>
      <c r="BK1" s="58"/>
      <c r="BL1" s="162" t="s">
        <v>106</v>
      </c>
      <c r="BM1" s="163"/>
      <c r="BN1" s="163"/>
      <c r="BO1" s="163"/>
      <c r="BP1" s="163"/>
      <c r="BQ1" s="163"/>
      <c r="BR1" s="163"/>
      <c r="BS1" s="163"/>
      <c r="BT1" s="163"/>
      <c r="BU1" s="163"/>
      <c r="BV1" s="163"/>
      <c r="BW1" s="163"/>
      <c r="BX1" s="163"/>
      <c r="BY1" s="163"/>
      <c r="BZ1" s="163"/>
      <c r="CA1" s="163"/>
      <c r="CB1" s="163"/>
      <c r="CC1" s="163"/>
      <c r="CD1" s="163"/>
      <c r="CE1" s="163"/>
      <c r="CF1" s="163"/>
      <c r="CG1" s="163"/>
      <c r="CH1" s="163"/>
      <c r="CI1" s="163"/>
      <c r="CJ1" s="163"/>
      <c r="CK1" s="163"/>
      <c r="CL1" s="163"/>
      <c r="CM1" s="163"/>
      <c r="CN1" s="163"/>
      <c r="CO1" s="163"/>
      <c r="CP1" s="163"/>
      <c r="CQ1" s="163"/>
      <c r="CR1" s="163"/>
      <c r="CS1" s="163"/>
      <c r="CT1" s="163"/>
      <c r="CU1" s="163"/>
      <c r="CV1" s="163"/>
      <c r="CW1" s="163"/>
      <c r="CX1" s="163"/>
      <c r="CY1" s="163"/>
      <c r="CZ1" s="163"/>
      <c r="DA1" s="163"/>
      <c r="DB1" s="163"/>
      <c r="DC1" s="163"/>
      <c r="DD1" s="163"/>
      <c r="DE1" s="177"/>
      <c r="DF1" s="57"/>
      <c r="DG1" s="161" t="s">
        <v>426</v>
      </c>
      <c r="DH1" s="161"/>
      <c r="DI1" s="57"/>
      <c r="DJ1" s="162" t="s">
        <v>268</v>
      </c>
      <c r="DK1" s="163"/>
      <c r="DL1" s="163"/>
      <c r="DM1" s="163"/>
      <c r="DN1" s="163"/>
      <c r="DO1" s="163"/>
      <c r="DP1" s="163"/>
      <c r="DQ1" s="163"/>
      <c r="DR1" s="163"/>
      <c r="DS1" s="163"/>
      <c r="DT1" s="163"/>
      <c r="DU1" s="163"/>
      <c r="DV1" s="57"/>
      <c r="DW1" s="162" t="s">
        <v>267</v>
      </c>
      <c r="DX1" s="163"/>
      <c r="DY1" s="163"/>
      <c r="DZ1" s="163"/>
      <c r="EA1" s="164"/>
      <c r="EB1" s="57"/>
      <c r="EC1" s="162" t="s">
        <v>269</v>
      </c>
      <c r="ED1" s="163"/>
      <c r="EE1" s="163"/>
      <c r="EF1" s="163"/>
      <c r="EG1" s="163"/>
      <c r="EH1" s="163"/>
      <c r="EI1" s="163"/>
      <c r="EJ1" s="163"/>
      <c r="EK1" s="163"/>
      <c r="EL1" s="163"/>
      <c r="EM1" s="57"/>
      <c r="EN1" s="162" t="s">
        <v>427</v>
      </c>
      <c r="EO1" s="163"/>
      <c r="EP1" s="163"/>
      <c r="EQ1" s="163"/>
      <c r="ER1" s="163"/>
      <c r="ES1" s="163"/>
      <c r="ET1" s="57"/>
      <c r="EU1" s="162" t="s">
        <v>434</v>
      </c>
      <c r="EV1" s="163"/>
      <c r="EW1" s="163"/>
      <c r="EX1" s="163"/>
      <c r="EY1" s="163"/>
      <c r="EZ1" s="164"/>
      <c r="FA1" s="57"/>
      <c r="FB1" s="57"/>
      <c r="FC1" s="57"/>
      <c r="FD1" s="57"/>
      <c r="FE1" s="57"/>
      <c r="FF1" s="57"/>
      <c r="FG1" s="57"/>
      <c r="FH1" s="57"/>
      <c r="FI1" s="57"/>
      <c r="FJ1" s="57"/>
      <c r="FK1" s="57"/>
      <c r="FL1" s="57"/>
      <c r="FM1" s="57"/>
      <c r="FN1" s="57"/>
      <c r="FO1" s="57"/>
      <c r="FP1" s="57"/>
      <c r="FQ1" s="57"/>
      <c r="FR1" s="57"/>
    </row>
    <row r="2" spans="1:174" ht="11.45" customHeight="1" x14ac:dyDescent="0.2">
      <c r="A2" s="178" t="s">
        <v>147</v>
      </c>
      <c r="B2" s="178" t="s">
        <v>174</v>
      </c>
      <c r="C2" s="178" t="s">
        <v>117</v>
      </c>
      <c r="D2" s="178" t="s">
        <v>123</v>
      </c>
      <c r="E2" s="178" t="s">
        <v>127</v>
      </c>
      <c r="F2" s="178" t="s">
        <v>128</v>
      </c>
      <c r="G2" s="178" t="s">
        <v>136</v>
      </c>
      <c r="H2" s="178" t="s">
        <v>137</v>
      </c>
      <c r="I2" s="178" t="s">
        <v>170</v>
      </c>
      <c r="J2" s="178" t="s">
        <v>171</v>
      </c>
      <c r="K2" s="178" t="s">
        <v>129</v>
      </c>
      <c r="L2" s="178" t="s">
        <v>47</v>
      </c>
      <c r="M2" s="178" t="s">
        <v>135</v>
      </c>
      <c r="N2" s="178" t="s">
        <v>146</v>
      </c>
      <c r="O2" s="178" t="s">
        <v>54</v>
      </c>
      <c r="P2" s="31"/>
      <c r="Q2" s="174" t="s">
        <v>151</v>
      </c>
      <c r="R2" s="174" t="s">
        <v>176</v>
      </c>
      <c r="S2" s="174" t="s">
        <v>175</v>
      </c>
      <c r="T2" s="174" t="s">
        <v>177</v>
      </c>
      <c r="U2" s="174" t="s">
        <v>150</v>
      </c>
      <c r="V2" s="174" t="s">
        <v>67</v>
      </c>
      <c r="W2" s="31"/>
      <c r="X2" s="169" t="s">
        <v>205</v>
      </c>
      <c r="Y2" s="169" t="s">
        <v>183</v>
      </c>
      <c r="Z2" s="169" t="s">
        <v>155</v>
      </c>
      <c r="AA2" s="169" t="s">
        <v>187</v>
      </c>
      <c r="AB2" s="169" t="s">
        <v>186</v>
      </c>
      <c r="AC2" s="169" t="s">
        <v>192</v>
      </c>
      <c r="AD2" s="169" t="s">
        <v>188</v>
      </c>
      <c r="AE2" s="169" t="s">
        <v>189</v>
      </c>
      <c r="AF2" s="169" t="s">
        <v>193</v>
      </c>
      <c r="AG2" s="169" t="s">
        <v>303</v>
      </c>
      <c r="AH2" s="169" t="s">
        <v>190</v>
      </c>
      <c r="AI2" s="169" t="s">
        <v>191</v>
      </c>
      <c r="AJ2" s="169" t="s">
        <v>292</v>
      </c>
      <c r="AK2" s="169" t="s">
        <v>293</v>
      </c>
      <c r="AL2" s="169" t="s">
        <v>288</v>
      </c>
      <c r="AM2" s="169" t="s">
        <v>305</v>
      </c>
      <c r="AN2" s="169" t="s">
        <v>195</v>
      </c>
      <c r="AO2" s="169" t="s">
        <v>196</v>
      </c>
      <c r="AP2" s="169" t="s">
        <v>297</v>
      </c>
      <c r="AQ2" s="169" t="s">
        <v>304</v>
      </c>
      <c r="AR2" s="169" t="s">
        <v>306</v>
      </c>
      <c r="AS2" s="169" t="s">
        <v>172</v>
      </c>
      <c r="AT2" s="31"/>
      <c r="AU2" s="169" t="s">
        <v>152</v>
      </c>
      <c r="AV2" s="169" t="s">
        <v>101</v>
      </c>
      <c r="AW2" s="169" t="s">
        <v>163</v>
      </c>
      <c r="AX2" s="171" t="s">
        <v>105</v>
      </c>
      <c r="AY2" s="171" t="s">
        <v>102</v>
      </c>
      <c r="AZ2" s="171" t="s">
        <v>104</v>
      </c>
      <c r="BA2" s="31"/>
      <c r="BB2" s="169" t="s">
        <v>485</v>
      </c>
      <c r="BC2" s="169" t="s">
        <v>93</v>
      </c>
      <c r="BD2" s="169" t="s">
        <v>103</v>
      </c>
      <c r="BE2" s="169" t="s">
        <v>167</v>
      </c>
      <c r="BF2" s="169" t="s">
        <v>71</v>
      </c>
      <c r="BG2" s="169" t="s">
        <v>94</v>
      </c>
      <c r="BH2" s="169" t="s">
        <v>95</v>
      </c>
      <c r="BI2" s="174" t="s">
        <v>96</v>
      </c>
      <c r="BJ2" s="169" t="s">
        <v>88</v>
      </c>
      <c r="BK2" s="31"/>
      <c r="BL2" s="175" t="s">
        <v>467</v>
      </c>
      <c r="BM2" s="109" t="s">
        <v>48</v>
      </c>
      <c r="BN2" s="109" t="s">
        <v>49</v>
      </c>
      <c r="BO2" s="27" t="s">
        <v>50</v>
      </c>
      <c r="BP2" s="109" t="s">
        <v>51</v>
      </c>
      <c r="BQ2" s="109" t="s">
        <v>52</v>
      </c>
      <c r="BR2" s="16" t="s">
        <v>53</v>
      </c>
      <c r="BS2" s="17" t="s">
        <v>55</v>
      </c>
      <c r="BT2" s="110" t="s">
        <v>56</v>
      </c>
      <c r="BU2" s="110" t="s">
        <v>57</v>
      </c>
      <c r="BV2" s="18" t="s">
        <v>58</v>
      </c>
      <c r="BW2" s="110" t="s">
        <v>59</v>
      </c>
      <c r="BX2" s="110" t="s">
        <v>60</v>
      </c>
      <c r="BY2" s="19" t="s">
        <v>61</v>
      </c>
      <c r="BZ2" s="110" t="s">
        <v>62</v>
      </c>
      <c r="CA2" s="110" t="s">
        <v>85</v>
      </c>
      <c r="CB2" s="20" t="s">
        <v>63</v>
      </c>
      <c r="CC2" s="110" t="s">
        <v>64</v>
      </c>
      <c r="CD2" s="110" t="s">
        <v>65</v>
      </c>
      <c r="CE2" s="110" t="s">
        <v>66</v>
      </c>
      <c r="CF2" s="21" t="s">
        <v>68</v>
      </c>
      <c r="CG2" s="21" t="s">
        <v>69</v>
      </c>
      <c r="CH2" s="22" t="s">
        <v>70</v>
      </c>
      <c r="CI2" s="110" t="s">
        <v>72</v>
      </c>
      <c r="CJ2" s="109" t="s">
        <v>73</v>
      </c>
      <c r="CK2" s="109" t="s">
        <v>74</v>
      </c>
      <c r="CL2" s="109" t="s">
        <v>75</v>
      </c>
      <c r="CM2" s="109" t="s">
        <v>76</v>
      </c>
      <c r="CN2" s="109" t="s">
        <v>77</v>
      </c>
      <c r="CO2" s="109" t="s">
        <v>78</v>
      </c>
      <c r="CP2" s="109" t="s">
        <v>203</v>
      </c>
      <c r="CQ2" s="109" t="s">
        <v>204</v>
      </c>
      <c r="CR2" s="23" t="s">
        <v>79</v>
      </c>
      <c r="CS2" s="24" t="s">
        <v>80</v>
      </c>
      <c r="CT2" s="25" t="s">
        <v>81</v>
      </c>
      <c r="CU2" s="17" t="s">
        <v>82</v>
      </c>
      <c r="CV2" s="110" t="s">
        <v>202</v>
      </c>
      <c r="CW2" s="110" t="s">
        <v>201</v>
      </c>
      <c r="CX2" s="110" t="s">
        <v>83</v>
      </c>
      <c r="CY2" s="110" t="s">
        <v>84</v>
      </c>
      <c r="CZ2" s="26" t="s">
        <v>200</v>
      </c>
      <c r="DA2" s="26" t="s">
        <v>199</v>
      </c>
      <c r="DB2" s="110" t="s">
        <v>85</v>
      </c>
      <c r="DC2" s="110" t="s">
        <v>86</v>
      </c>
      <c r="DD2" s="109" t="s">
        <v>87</v>
      </c>
      <c r="DE2" s="109" t="s">
        <v>89</v>
      </c>
      <c r="DF2" s="31"/>
      <c r="DG2" s="173" t="s">
        <v>151</v>
      </c>
      <c r="DH2" s="173" t="s">
        <v>168</v>
      </c>
      <c r="DI2" s="31"/>
      <c r="DJ2" s="167" t="s">
        <v>263</v>
      </c>
      <c r="DK2" s="165" t="s">
        <v>373</v>
      </c>
      <c r="DL2" s="165" t="s">
        <v>383</v>
      </c>
      <c r="DM2" s="165" t="s">
        <v>384</v>
      </c>
      <c r="DN2" s="165" t="s">
        <v>208</v>
      </c>
      <c r="DO2" s="165" t="s">
        <v>209</v>
      </c>
      <c r="DP2" s="165" t="s">
        <v>314</v>
      </c>
      <c r="DQ2" s="165" t="s">
        <v>315</v>
      </c>
      <c r="DR2" s="165" t="s">
        <v>411</v>
      </c>
      <c r="DS2" s="165" t="s">
        <v>316</v>
      </c>
      <c r="DT2" s="165" t="s">
        <v>317</v>
      </c>
      <c r="DU2" s="165" t="s">
        <v>213</v>
      </c>
      <c r="DV2" s="31"/>
      <c r="DW2" s="165" t="s">
        <v>390</v>
      </c>
      <c r="DX2" s="165" t="s">
        <v>386</v>
      </c>
      <c r="DY2" s="165" t="s">
        <v>387</v>
      </c>
      <c r="DZ2" s="165" t="s">
        <v>388</v>
      </c>
      <c r="EA2" s="165" t="s">
        <v>389</v>
      </c>
      <c r="EB2" s="31"/>
      <c r="EC2" s="167" t="s">
        <v>412</v>
      </c>
      <c r="ED2" s="167" t="s">
        <v>442</v>
      </c>
      <c r="EE2" s="167" t="s">
        <v>413</v>
      </c>
      <c r="EF2" s="167" t="s">
        <v>257</v>
      </c>
      <c r="EG2" s="167" t="s">
        <v>369</v>
      </c>
      <c r="EH2" s="167" t="s">
        <v>367</v>
      </c>
      <c r="EI2" s="167" t="s">
        <v>368</v>
      </c>
      <c r="EJ2" s="167" t="s">
        <v>370</v>
      </c>
      <c r="EK2" s="167" t="s">
        <v>371</v>
      </c>
      <c r="EL2" s="167" t="s">
        <v>415</v>
      </c>
      <c r="EM2" s="31"/>
      <c r="EN2" s="165" t="s">
        <v>374</v>
      </c>
      <c r="EO2" s="165" t="s">
        <v>376</v>
      </c>
      <c r="EP2" s="165" t="s">
        <v>375</v>
      </c>
      <c r="EQ2" s="165" t="s">
        <v>421</v>
      </c>
      <c r="ER2" s="165" t="s">
        <v>425</v>
      </c>
      <c r="ES2" s="165" t="s">
        <v>377</v>
      </c>
      <c r="ET2" s="31"/>
      <c r="EU2" s="165" t="s">
        <v>445</v>
      </c>
      <c r="EV2" s="165" t="s">
        <v>271</v>
      </c>
      <c r="EW2" s="165" t="s">
        <v>453</v>
      </c>
      <c r="EX2" s="165" t="s">
        <v>443</v>
      </c>
      <c r="EY2" s="165" t="s">
        <v>435</v>
      </c>
      <c r="EZ2" s="165" t="s">
        <v>441</v>
      </c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</row>
    <row r="3" spans="1:174" x14ac:dyDescent="0.2">
      <c r="A3" s="179"/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31"/>
      <c r="Q3" s="174"/>
      <c r="R3" s="174"/>
      <c r="S3" s="174"/>
      <c r="T3" s="174"/>
      <c r="U3" s="174"/>
      <c r="V3" s="174"/>
      <c r="W3" s="31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31"/>
      <c r="AU3" s="170"/>
      <c r="AV3" s="170"/>
      <c r="AW3" s="170"/>
      <c r="AX3" s="172"/>
      <c r="AY3" s="172"/>
      <c r="AZ3" s="172"/>
      <c r="BA3" s="31"/>
      <c r="BB3" s="170"/>
      <c r="BC3" s="170"/>
      <c r="BD3" s="170"/>
      <c r="BE3" s="170"/>
      <c r="BF3" s="170"/>
      <c r="BG3" s="170"/>
      <c r="BH3" s="170"/>
      <c r="BI3" s="174"/>
      <c r="BJ3" s="170"/>
      <c r="BK3" s="54" t="s">
        <v>108</v>
      </c>
      <c r="BL3" s="176"/>
      <c r="BM3" s="94">
        <f>IF('Performance inputs'!B60&lt;&gt;"",'Performance inputs'!B60,"ERROR")</f>
        <v>0.16</v>
      </c>
      <c r="BN3" s="94">
        <f>IF('Performance inputs'!B61&lt;&gt;"",'Performance inputs'!B61,"ERROR")</f>
        <v>7.0000000000000007E-2</v>
      </c>
      <c r="BO3" s="94">
        <f>IF('Performance inputs'!B62&lt;&gt;"",'Performance inputs'!B62,"ERROR")</f>
        <v>0.32</v>
      </c>
      <c r="BP3" s="94">
        <f>IF('Performance inputs'!B63&lt;&gt;"",'Performance inputs'!B63,"ERROR")</f>
        <v>0.32</v>
      </c>
      <c r="BQ3" s="94">
        <f>IF('Performance inputs'!B64&lt;&gt;"",'Performance inputs'!B64,"ERROR")</f>
        <v>7.0000000000000007E-2</v>
      </c>
      <c r="BR3" s="94">
        <f>IF('Performance inputs'!B65&lt;&gt;"",'Performance inputs'!B65,"ERROR")</f>
        <v>0</v>
      </c>
      <c r="BS3" s="94">
        <f>IF('Performance inputs'!B66&lt;&gt;"",'Performance inputs'!B66,"ERROR")</f>
        <v>7.0000000000000007E-2</v>
      </c>
      <c r="BT3" s="94">
        <f>IF('Performance inputs'!B81&lt;&gt;"",'Performance inputs'!B81,"ERROR")</f>
        <v>0.08</v>
      </c>
      <c r="BU3" s="94">
        <f>IF('Performance inputs'!B82&lt;&gt;"",'Performance inputs'!B82,"ERROR")</f>
        <v>7.0000000000000007E-2</v>
      </c>
      <c r="BV3" s="94">
        <f>IF('Performance inputs'!B85&lt;&gt;"",'Performance inputs'!B85,"ERROR")</f>
        <v>0.16</v>
      </c>
      <c r="BW3" s="94">
        <f>IF('Performance inputs'!B86&lt;&gt;"",'Performance inputs'!B86,"ERROR")</f>
        <v>0.24</v>
      </c>
      <c r="BX3" s="94">
        <f>IF('Performance inputs'!B83&lt;&gt;"",'Performance inputs'!B83,"ERROR")</f>
        <v>0</v>
      </c>
      <c r="BY3" s="94">
        <f>IF('Performance inputs'!B84&lt;&gt;"",'Performance inputs'!B84,"ERROR")</f>
        <v>0</v>
      </c>
      <c r="BZ3" s="94">
        <f>IF('Performance inputs'!B70&lt;&gt;"",'Performance inputs'!B70,"ERROR")</f>
        <v>0.06</v>
      </c>
      <c r="CA3" s="94">
        <f>IF('Performance inputs'!B69&lt;&gt;"",'Performance inputs'!B69,"ERROR")</f>
        <v>0.02</v>
      </c>
      <c r="CB3" s="94">
        <f>IF('Performance inputs'!B71&lt;&gt;"",'Performance inputs'!B71,"ERROR")</f>
        <v>0.24</v>
      </c>
      <c r="CC3" s="94">
        <f>IF('Performance inputs'!B72&lt;&gt;"",'Performance inputs'!B72,"ERROR")</f>
        <v>0.04</v>
      </c>
      <c r="CD3" s="94">
        <f>IF('Performance inputs'!B73&lt;&gt;"",'Performance inputs'!B73,"ERROR")</f>
        <v>0.06</v>
      </c>
      <c r="CE3" s="94">
        <f>IF('Performance inputs'!B74&lt;&gt;"",'Performance inputs'!B74,"ERROR")</f>
        <v>0.08</v>
      </c>
      <c r="CF3" s="94">
        <f>IF('Performance inputs'!B75&lt;&gt;"",'Performance inputs'!B75,"ERROR")</f>
        <v>0.08</v>
      </c>
      <c r="CG3" s="94">
        <f>IF('Performance inputs'!B76&lt;&gt;"",'Performance inputs'!B76,"ERROR")</f>
        <v>0.56000000000000005</v>
      </c>
      <c r="CH3" s="94">
        <f>IF('Performance inputs'!B87&lt;&gt;"",'Performance inputs'!B87,"ERROR")</f>
        <v>0.12</v>
      </c>
      <c r="CI3" s="94">
        <f>IF('Performance inputs'!B88&lt;&gt;"",'Performance inputs'!B88,"ERROR")</f>
        <v>0.08</v>
      </c>
      <c r="CJ3" s="94">
        <f>IF('Performance inputs'!B92&lt;&gt;"",'Performance inputs'!B92,"ERROR")</f>
        <v>0.08</v>
      </c>
      <c r="CK3" s="94">
        <f>IF('Performance inputs'!B93&lt;&gt;"",'Performance inputs'!B93,"ERROR")</f>
        <v>0.04</v>
      </c>
      <c r="CL3" s="94">
        <f>IF('Performance inputs'!B94&lt;&gt;"",'Performance inputs'!B94,"ERROR")</f>
        <v>0.06</v>
      </c>
      <c r="CM3" s="94">
        <f>IF('Performance inputs'!B95&lt;&gt;"",'Performance inputs'!B95,"ERROR")</f>
        <v>0.04</v>
      </c>
      <c r="CN3" s="94">
        <f>IF('Performance inputs'!B96&lt;&gt;"",'Performance inputs'!B96,"ERROR")</f>
        <v>0.06</v>
      </c>
      <c r="CO3" s="94">
        <f>IF('Performance inputs'!B97&lt;&gt;"",'Performance inputs'!B97,"ERROR")</f>
        <v>0.04</v>
      </c>
      <c r="CP3" s="94">
        <f>IF('Performance inputs'!B98&lt;&gt;"",'Performance inputs'!B98,"ERROR")</f>
        <v>0.08</v>
      </c>
      <c r="CQ3" s="94">
        <f>IF('Performance inputs'!B99&lt;&gt;"",'Performance inputs'!B99,"ERROR")</f>
        <v>0.08</v>
      </c>
      <c r="CR3" s="94">
        <f>IF('Performance inputs'!B77&lt;&gt;"",'Performance inputs'!B77,"ERROR")</f>
        <v>0.09</v>
      </c>
      <c r="CS3" s="94">
        <f>IF('Performance inputs'!B78&lt;&gt;"",'Performance inputs'!B78,"ERROR")</f>
        <v>-0.09</v>
      </c>
      <c r="CT3" s="94">
        <f>IF('Performance inputs'!B79&lt;&gt;"",'Performance inputs'!B79,"ERROR")</f>
        <v>0.06</v>
      </c>
      <c r="CU3" s="94">
        <f>IF('Performance inputs'!B80&lt;&gt;"",'Performance inputs'!B80,"ERROR")</f>
        <v>0.06</v>
      </c>
      <c r="CV3" s="94">
        <f>IF('Performance inputs'!B56&lt;&gt;"",'Performance inputs'!B56,"ERROR")</f>
        <v>0.05</v>
      </c>
      <c r="CW3" s="94">
        <f>IF('Performance inputs'!B57&lt;&gt;"",'Performance inputs'!B57,"ERROR")</f>
        <v>0.05</v>
      </c>
      <c r="CX3" s="94">
        <f>IF('Performance inputs'!B58&lt;&gt;"",'Performance inputs'!B58,"ERROR")</f>
        <v>0.05</v>
      </c>
      <c r="CY3" s="94">
        <f>IF('Performance inputs'!B59&lt;&gt;"",'Performance inputs'!B59,"ERROR")</f>
        <v>0.05</v>
      </c>
      <c r="CZ3" s="94">
        <f>IF('Performance inputs'!B67&lt;&gt;"",'Performance inputs'!B67,"ERROR")</f>
        <v>0</v>
      </c>
      <c r="DA3" s="94">
        <f>IF('Performance inputs'!B68&lt;&gt;"",'Performance inputs'!B68,"ERROR")</f>
        <v>0.02</v>
      </c>
      <c r="DB3" s="94">
        <f>IF('Performance inputs'!B69&lt;&gt;"",'Performance inputs'!B69,"ERROR")</f>
        <v>0.02</v>
      </c>
      <c r="DC3" s="94">
        <f>IF('Performance inputs'!B89&lt;&gt;"",'Performance inputs'!B89,"ERROR")</f>
        <v>0.08</v>
      </c>
      <c r="DD3" s="94">
        <f>IF('Performance inputs'!B90&lt;&gt;"",'Performance inputs'!B90,"ERROR")</f>
        <v>0.06</v>
      </c>
      <c r="DE3" s="94">
        <f>IF('Performance inputs'!B91&lt;&gt;"",'Performance inputs'!B91,"ERROR")</f>
        <v>0.08</v>
      </c>
      <c r="DF3" s="31"/>
      <c r="DG3" s="173"/>
      <c r="DH3" s="173"/>
      <c r="DI3" s="31"/>
      <c r="DJ3" s="168"/>
      <c r="DK3" s="166"/>
      <c r="DL3" s="166"/>
      <c r="DM3" s="166"/>
      <c r="DN3" s="166"/>
      <c r="DO3" s="166"/>
      <c r="DP3" s="166"/>
      <c r="DQ3" s="166"/>
      <c r="DR3" s="166"/>
      <c r="DS3" s="166"/>
      <c r="DT3" s="166"/>
      <c r="DU3" s="166"/>
      <c r="DV3" s="31"/>
      <c r="DW3" s="166"/>
      <c r="DX3" s="166"/>
      <c r="DY3" s="166"/>
      <c r="DZ3" s="166"/>
      <c r="EA3" s="166"/>
      <c r="EB3" s="31"/>
      <c r="EC3" s="168"/>
      <c r="ED3" s="168"/>
      <c r="EE3" s="168"/>
      <c r="EF3" s="168"/>
      <c r="EG3" s="168"/>
      <c r="EH3" s="168"/>
      <c r="EI3" s="168"/>
      <c r="EJ3" s="168"/>
      <c r="EK3" s="168"/>
      <c r="EL3" s="168"/>
      <c r="EM3" s="31"/>
      <c r="EN3" s="166"/>
      <c r="EO3" s="166"/>
      <c r="EP3" s="166"/>
      <c r="EQ3" s="166"/>
      <c r="ER3" s="166"/>
      <c r="ES3" s="166"/>
      <c r="ET3" s="31"/>
      <c r="EU3" s="166"/>
      <c r="EV3" s="166"/>
      <c r="EW3" s="166"/>
      <c r="EX3" s="166"/>
      <c r="EY3" s="166"/>
      <c r="EZ3" s="166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</row>
    <row r="4" spans="1:174" ht="11.45" customHeight="1" x14ac:dyDescent="0.2">
      <c r="A4" s="56" t="str" cm="1">
        <f t="array" aca="1" ref="A4" ca="1">MID(CELL("filename",A1),FIND("]",CELL("filename",A1))+1,256)</f>
        <v>Unit 1</v>
      </c>
      <c r="B4" s="68" t="s">
        <v>109</v>
      </c>
      <c r="C4" s="69" t="s">
        <v>118</v>
      </c>
      <c r="D4" s="68" t="s">
        <v>124</v>
      </c>
      <c r="E4" s="68" t="s">
        <v>296</v>
      </c>
      <c r="F4" s="70" t="s">
        <v>140</v>
      </c>
      <c r="G4" s="70" t="s">
        <v>143</v>
      </c>
      <c r="H4" s="60">
        <v>1</v>
      </c>
      <c r="I4" s="60">
        <v>3</v>
      </c>
      <c r="J4" s="61">
        <v>1</v>
      </c>
      <c r="K4" s="61">
        <v>2023</v>
      </c>
      <c r="L4" s="61">
        <v>2</v>
      </c>
      <c r="M4" s="68" t="s">
        <v>132</v>
      </c>
      <c r="N4" s="61">
        <v>250</v>
      </c>
      <c r="O4" s="81">
        <v>50</v>
      </c>
      <c r="Q4" s="89">
        <f>IF(S4&gt;0,1,"")</f>
        <v>1</v>
      </c>
      <c r="R4" s="81">
        <v>3.1</v>
      </c>
      <c r="S4" s="81">
        <v>2.8</v>
      </c>
      <c r="T4" s="81">
        <v>2.5</v>
      </c>
      <c r="U4" s="81">
        <v>25</v>
      </c>
      <c r="V4" s="89">
        <f>IF(SUMIF($X$4:$X$50,Q4,$AA$4:$AA$50)+SUMIF($X$4:$X$50,Q4,$AD$4:$AD$50)=0,"",SUMIF($X$4:$X$50,Q4,$AA$4:$AA$50)+SUMIF($X$4:$X$50,Q4,$AD$4:$AD$50))</f>
        <v>32</v>
      </c>
      <c r="X4" s="72">
        <v>1</v>
      </c>
      <c r="Y4" s="72" t="s">
        <v>173</v>
      </c>
      <c r="Z4" s="61" t="s">
        <v>181</v>
      </c>
      <c r="AA4" s="81">
        <v>15</v>
      </c>
      <c r="AB4" s="89">
        <f>IF(AND(Y4="External wall",AA4&gt;0),AA4*VLOOKUP($X4,$Q$4:$T$50,3,FALSE),"")</f>
        <v>42</v>
      </c>
      <c r="AC4" s="87">
        <f>IF(AND($Y4="External wall",AA4&gt;0),'Performance inputs'!$B$3,"")</f>
        <v>0.18</v>
      </c>
      <c r="AD4" s="81"/>
      <c r="AE4" s="89" t="str">
        <f t="shared" ref="AE4:AE50" si="0">IF(AND(Y4="Sheltered wall",AD4&gt;0),AD4*VLOOKUP($X4,$Q$4:$T$50,3,FALSE),"")</f>
        <v/>
      </c>
      <c r="AF4" s="87" t="str">
        <f>IF(AND($Y4="Sheltered wall",AD4&gt;0),'Performance inputs'!$B$8,"")</f>
        <v/>
      </c>
      <c r="AG4" s="87" t="str">
        <f>IF(AND($Y4="Sheltered wall",AD4&gt;0),'Performance inputs'!$B$9,"")</f>
        <v/>
      </c>
      <c r="AH4" s="81"/>
      <c r="AI4" s="89" t="str">
        <f t="shared" ref="AI4:AI50" si="1">IF(AND(Y4="Party wall",AH4&gt;0),AH4*VLOOKUP($X4,$Q$4:$T$50,3,FALSE),"")</f>
        <v/>
      </c>
      <c r="AJ4" s="81"/>
      <c r="AK4" s="87" t="str">
        <f>IF(AND($Y4="External roof",AJ4&gt;0),'Performance inputs'!$B$4,"")</f>
        <v/>
      </c>
      <c r="AL4" s="72" t="str">
        <f>IF(AND(Y4="External roof",AJ4&gt;0),"ExternalPlane","")</f>
        <v/>
      </c>
      <c r="AM4" s="87" t="str">
        <f>IF(AND($Y4="External roof",AJ4&gt;0),'Performance inputs'!$B$5,"")</f>
        <v/>
      </c>
      <c r="AN4" s="81"/>
      <c r="AO4" s="87" t="str">
        <f>IF(AND($Y4="Heat loss floor",AN4&gt;0),'Performance inputs'!$B$6,"")</f>
        <v/>
      </c>
      <c r="AP4" s="72" t="str">
        <f>IF(AND(Y4="Heat loss floor",AN4&gt;0),"GroundSolid","")</f>
        <v/>
      </c>
      <c r="AQ4" s="87" t="str">
        <f>IF(AND($Y4="Heat loss floor",AN4&gt;0),'Performance inputs'!$B$7,"")</f>
        <v/>
      </c>
      <c r="AR4" s="80"/>
      <c r="AS4" s="80"/>
      <c r="AU4" s="61" t="s">
        <v>153</v>
      </c>
      <c r="AV4" s="72" t="s">
        <v>153</v>
      </c>
      <c r="AW4" s="72" t="str">
        <f>IF(AV4="Window", "Double glazed","")</f>
        <v>Double glazed</v>
      </c>
      <c r="AX4" s="119">
        <f>IF(OR($AV4="Window",$AV4="RoofWindow"),'Performance inputs'!$B$10,IF($AV4="SolidDoor",'Performance inputs'!B$13,""))</f>
        <v>1.2</v>
      </c>
      <c r="AY4" s="119">
        <f>IF(OR($AV4="Window",$AV4="RoofWindow"),'Performance inputs'!$B$11,"")</f>
        <v>0.45</v>
      </c>
      <c r="AZ4" s="119">
        <f>IF(OR($AV4="Window",$AV4="RoofWindow"),'Performance inputs'!$B$12,IF(AV4="SolidDoor",'Performance inputs'!$B$14,""))</f>
        <v>0.8</v>
      </c>
      <c r="BB4" s="72">
        <v>1</v>
      </c>
      <c r="BC4" s="82" t="s">
        <v>161</v>
      </c>
      <c r="BD4" s="72" t="s">
        <v>153</v>
      </c>
      <c r="BE4" s="72" t="s">
        <v>181</v>
      </c>
      <c r="BF4" s="72" t="s">
        <v>109</v>
      </c>
      <c r="BG4" s="82">
        <v>1</v>
      </c>
      <c r="BH4" s="82">
        <v>1.5</v>
      </c>
      <c r="BI4" s="89">
        <f t="shared" ref="BI4:BI50" si="2">IF(AND(BG4&gt;0,BH4&gt;0),BG4*BH4,"")</f>
        <v>1.5</v>
      </c>
      <c r="BJ4" s="62" t="s">
        <v>90</v>
      </c>
      <c r="BK4" s="54" t="s">
        <v>107</v>
      </c>
      <c r="BL4" s="28" t="s">
        <v>169</v>
      </c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G4" s="173"/>
      <c r="DH4" s="173"/>
      <c r="DJ4" s="72" t="s">
        <v>90</v>
      </c>
      <c r="DK4" s="92" t="str">
        <f>'Performance inputs'!B16</f>
        <v>DataSheet</v>
      </c>
      <c r="DL4" s="92" t="str">
        <f>'Performance inputs'!B17</f>
        <v>BalancedNoHeatRecovery</v>
      </c>
      <c r="DM4" s="92" t="str">
        <f>'Performance inputs'!B18</f>
        <v>Lindab</v>
      </c>
      <c r="DN4" s="92">
        <f>'Performance inputs'!B19</f>
        <v>0.65</v>
      </c>
      <c r="DO4" s="95">
        <f>'Performance inputs'!B20</f>
        <v>85</v>
      </c>
      <c r="DP4" s="93">
        <f>'Performance inputs'!B21</f>
        <v>1</v>
      </c>
      <c r="DQ4" s="92" t="str">
        <f>'Performance inputs'!B22</f>
        <v>Outside</v>
      </c>
      <c r="DR4" s="92" t="str">
        <f>'Performance inputs'!B23</f>
        <v>Insulated</v>
      </c>
      <c r="DS4" s="92" t="str">
        <f>'Performance inputs'!B24</f>
        <v>Level1</v>
      </c>
      <c r="DT4" s="92" t="str">
        <f>'Performance inputs'!B25</f>
        <v>Rigid</v>
      </c>
      <c r="DU4" s="92">
        <v>3</v>
      </c>
      <c r="DW4" s="92" t="s">
        <v>385</v>
      </c>
      <c r="DX4" s="93">
        <f>'Performance inputs'!B29</f>
        <v>90</v>
      </c>
      <c r="DY4" s="93">
        <f>'Performance inputs'!B28</f>
        <v>7</v>
      </c>
      <c r="DZ4" s="118">
        <f>DY4*DX4</f>
        <v>630</v>
      </c>
      <c r="EA4" s="93">
        <f>'Performance inputs'!B30</f>
        <v>10</v>
      </c>
      <c r="EC4" s="72" t="s">
        <v>207</v>
      </c>
      <c r="ED4" s="92" t="str">
        <f>'Performance inputs'!B33</f>
        <v>SpaceAndWaterCombined</v>
      </c>
      <c r="EE4" s="92" t="str">
        <f>'Performance inputs'!B34</f>
        <v>Calculated</v>
      </c>
      <c r="EF4" s="92" t="str">
        <f>'Performance inputs'!B35</f>
        <v>HeatPump</v>
      </c>
      <c r="EG4" s="92" t="str">
        <f>'Performance inputs'!B36</f>
        <v>Electricity</v>
      </c>
      <c r="EH4" s="92">
        <f>'Performance inputs'!B37</f>
        <v>1.29</v>
      </c>
      <c r="EI4" s="93">
        <f>'Performance inputs'!B38</f>
        <v>2306</v>
      </c>
      <c r="EJ4" s="93">
        <f>'Performance inputs'!B39</f>
        <v>100</v>
      </c>
      <c r="EK4" s="93">
        <f>'Performance inputs'!B40</f>
        <v>300</v>
      </c>
      <c r="EL4" s="92" t="str">
        <f>'Performance inputs'!B41</f>
        <v>SpaceAndWater</v>
      </c>
      <c r="EN4" s="92" t="str">
        <f>'Performance inputs'!B43</f>
        <v>CommunityHeating</v>
      </c>
      <c r="EO4" s="92" t="str">
        <f>'Performance inputs'!B44</f>
        <v>FromMains</v>
      </c>
      <c r="EP4" s="93">
        <f>'Performance inputs'!B45</f>
        <v>1</v>
      </c>
      <c r="EQ4" s="92" t="str">
        <f>'Performance inputs'!B46</f>
        <v>CombiOrUnvented</v>
      </c>
      <c r="ER4" s="117">
        <f>'Performance inputs'!B47</f>
        <v>8</v>
      </c>
      <c r="ES4" s="92" t="str">
        <f>'Performance inputs'!B48</f>
        <v>HeatInterfaceUnit</v>
      </c>
      <c r="EU4" s="72" t="s">
        <v>90</v>
      </c>
      <c r="EV4" s="92" t="str">
        <f>'Performance inputs'!B50</f>
        <v>MoreDwellingsConnected</v>
      </c>
      <c r="EW4" s="92">
        <v>10</v>
      </c>
      <c r="EX4" s="92" t="str">
        <f>'Performance inputs'!B52</f>
        <v>South</v>
      </c>
      <c r="EY4" s="92" t="str">
        <f>'Performance inputs'!B53</f>
        <v>_30</v>
      </c>
      <c r="EZ4" s="92" t="str">
        <f>'Performance inputs'!B54</f>
        <v>Modest</v>
      </c>
    </row>
    <row r="5" spans="1:174" ht="11.45" customHeight="1" x14ac:dyDescent="0.2">
      <c r="B5" s="33"/>
      <c r="D5" s="33"/>
      <c r="E5" s="34"/>
      <c r="J5" s="34"/>
      <c r="N5" s="33"/>
      <c r="Q5" s="89">
        <f>IF(S5&gt;0,Q4+1,"")</f>
        <v>2</v>
      </c>
      <c r="R5" s="81">
        <v>3.1</v>
      </c>
      <c r="S5" s="81">
        <v>2.4</v>
      </c>
      <c r="T5" s="81">
        <v>2.5</v>
      </c>
      <c r="U5" s="81">
        <v>30</v>
      </c>
      <c r="V5" s="89">
        <f>IF(SUMIF($X$4:$X$50,Q5,$AA$4:$AA$50)+SUMIF($X$4:$X$50,Q5,$AD$4:$AD$50)=0,"",SUMIF($X$4:$X$50,Q5,$AA$4:$AA$50)+SUMIF($X$4:$X$50,Q5,$AD$4:$AD$50))</f>
        <v>7</v>
      </c>
      <c r="X5" s="72">
        <v>1</v>
      </c>
      <c r="Y5" s="72" t="s">
        <v>173</v>
      </c>
      <c r="Z5" s="61" t="s">
        <v>180</v>
      </c>
      <c r="AA5" s="81">
        <v>15</v>
      </c>
      <c r="AB5" s="89">
        <f t="shared" ref="AB5:AB50" si="3">IF(AND(Y5="External wall",AA5&gt;0),AA5*VLOOKUP($X5,$Q$4:$T$50,3,FALSE),"")</f>
        <v>42</v>
      </c>
      <c r="AC5" s="87">
        <f>IF(AND($Y5="External wall",AA5&gt;0),'Performance inputs'!$B$3,"")</f>
        <v>0.18</v>
      </c>
      <c r="AD5" s="81"/>
      <c r="AE5" s="89" t="str">
        <f t="shared" si="0"/>
        <v/>
      </c>
      <c r="AF5" s="87" t="str">
        <f>IF(AND($Y5="Sheltered wall",AD5&gt;0),'Performance inputs'!$B$8,"")</f>
        <v/>
      </c>
      <c r="AG5" s="87" t="str">
        <f>IF(AND($Y5="Sheltered wall",AD5&gt;0),'Performance inputs'!$B$9,"")</f>
        <v/>
      </c>
      <c r="AH5" s="81"/>
      <c r="AI5" s="89" t="str">
        <f t="shared" si="1"/>
        <v/>
      </c>
      <c r="AJ5" s="81"/>
      <c r="AK5" s="87" t="str">
        <f>IF(AND($Y5="External roof",AJ5&gt;0),'Performance inputs'!$B$4,"")</f>
        <v/>
      </c>
      <c r="AL5" s="72" t="str">
        <f t="shared" ref="AL5:AL50" si="4">IF(AND(Y5="External roof",AJ5&gt;0),"ExternalPlane","")</f>
        <v/>
      </c>
      <c r="AM5" s="87" t="str">
        <f>IF(AND($Y5="External roof",AJ5&gt;0),'Performance inputs'!$B$5,"")</f>
        <v/>
      </c>
      <c r="AN5" s="81"/>
      <c r="AO5" s="87" t="str">
        <f>IF(AND($Y5="Heat loss floor",AN5&gt;0),'Performance inputs'!$B$6,"")</f>
        <v/>
      </c>
      <c r="AP5" s="72" t="str">
        <f t="shared" ref="AP5:AP50" si="5">IF(AND(Y5="Heat loss floor",AN5&gt;0),"GroundSolid","")</f>
        <v/>
      </c>
      <c r="AQ5" s="87" t="str">
        <f>IF(AND($Y5="Heat loss floor",AN5&gt;0),'Performance inputs'!$B$7,"")</f>
        <v/>
      </c>
      <c r="AR5" s="80"/>
      <c r="AS5" s="80"/>
      <c r="AU5" s="61" t="s">
        <v>154</v>
      </c>
      <c r="AV5" s="72" t="s">
        <v>197</v>
      </c>
      <c r="AW5" s="72" t="str">
        <f t="shared" ref="AW5:AW50" si="6">IF(AV5="Window", "Double glazed","")</f>
        <v/>
      </c>
      <c r="AX5" s="119">
        <f>IF(OR($AV5="Window",$AV5="RoofWindow"),'Performance inputs'!$B$10,IF($AV5="SolidDoor",'Performance inputs'!B$13,""))</f>
        <v>1</v>
      </c>
      <c r="AY5" s="119" t="str">
        <f>IF(OR($AV5="Window",$AV5="RoofWindow"),'Performance inputs'!$B$11,"")</f>
        <v/>
      </c>
      <c r="AZ5" s="119">
        <f>IF(OR($AV5="Window",$AV5="RoofWindow"),'Performance inputs'!$B$12,IF(AV5="SolidDoor",'Performance inputs'!$B$14,""))</f>
        <v>0.8</v>
      </c>
      <c r="BB5" s="72">
        <v>1</v>
      </c>
      <c r="BC5" s="81" t="s">
        <v>162</v>
      </c>
      <c r="BD5" s="72" t="s">
        <v>153</v>
      </c>
      <c r="BE5" s="72" t="s">
        <v>180</v>
      </c>
      <c r="BF5" s="72" t="s">
        <v>111</v>
      </c>
      <c r="BG5" s="81">
        <v>1</v>
      </c>
      <c r="BH5" s="81">
        <v>1.5</v>
      </c>
      <c r="BI5" s="89">
        <f t="shared" si="2"/>
        <v>1.5</v>
      </c>
      <c r="BJ5" s="61" t="s">
        <v>90</v>
      </c>
      <c r="BL5" s="59">
        <f t="shared" ref="BL5:BL50" si="7">IF($Q4="","",$Q4)</f>
        <v>1</v>
      </c>
      <c r="BM5" s="61"/>
      <c r="BN5" s="61"/>
      <c r="BO5" s="61">
        <v>5.5</v>
      </c>
      <c r="BP5" s="61">
        <v>10</v>
      </c>
      <c r="BQ5" s="61"/>
      <c r="BR5" s="61">
        <v>6</v>
      </c>
      <c r="BS5" s="61"/>
      <c r="BT5" s="61"/>
      <c r="BU5" s="61"/>
      <c r="BV5" s="61">
        <v>2</v>
      </c>
      <c r="BW5" s="61"/>
      <c r="BX5" s="61"/>
      <c r="BY5" s="61">
        <v>2</v>
      </c>
      <c r="BZ5" s="61"/>
      <c r="CA5" s="61"/>
      <c r="CB5" s="61">
        <v>2</v>
      </c>
      <c r="CC5" s="61"/>
      <c r="CD5" s="61"/>
      <c r="CE5" s="61"/>
      <c r="CF5" s="61">
        <v>3</v>
      </c>
      <c r="CG5" s="61">
        <v>5</v>
      </c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>
        <v>5</v>
      </c>
      <c r="CS5" s="61">
        <v>5</v>
      </c>
      <c r="CT5" s="61">
        <v>6</v>
      </c>
      <c r="CU5" s="61">
        <v>2</v>
      </c>
      <c r="CV5" s="86">
        <f>IF(SUMIF($BB$4:$BB$50,$BL5,$BG$4:$BG$50)=0,"",SUMIF($BB$4:$BB$50,$BL5,$BG$4:$BG$50))</f>
        <v>5</v>
      </c>
      <c r="CW5" s="61"/>
      <c r="CX5" s="86" t="str">
        <f>IF(SUMIFS($BG$4:$BG$50,$BB$4:$BB$50,$BL5,$BJ$4:$BJ$50,"No")=0,"",SUMIFS($BG$4:$BG$50,$BB$4:$BB$50,$BL5,$BJ$4:$BJ$50,"No"))</f>
        <v/>
      </c>
      <c r="CY5" s="86">
        <f>IF(SUMIF($BB$4:$BB$50,$BL5,$BH$4:$BH$50)*2=0,"",SUMIF($BB$4:$BB$50,$BL5,$BH$4:$BH$50)*2)</f>
        <v>13.8</v>
      </c>
      <c r="CZ5" s="61"/>
      <c r="DA5" s="61"/>
      <c r="DB5" s="61"/>
      <c r="DC5" s="61"/>
      <c r="DD5" s="61"/>
      <c r="DE5" s="61"/>
      <c r="DG5" s="59">
        <f>IF($Q4="","",$Q4)</f>
        <v>1</v>
      </c>
      <c r="DH5" s="59" t="str">
        <f>IF(DG5="","",IF((SUMIF($X$4:$X$50,DG5,$AA$4:$AA$50)+SUMIF($X$4:$X$50,DG5,$AD$4:$AD$50)+SUMIF($X$4:$X$50,DG5,$AH$4:$AH$50))*2=SUM(BM5:CO5)+SUM(CZ5:DB5),"CORRECT","ERROR"))</f>
        <v>ERROR</v>
      </c>
      <c r="DK5" s="33"/>
      <c r="DM5" s="33"/>
      <c r="DN5" s="34"/>
      <c r="DR5" s="34"/>
      <c r="DT5" s="34"/>
    </row>
    <row r="6" spans="1:174" ht="11.45" customHeight="1" x14ac:dyDescent="0.2">
      <c r="Q6" s="89">
        <f t="shared" ref="Q6:Q50" si="8">IF(S6&gt;0,Q5+1,"")</f>
        <v>3</v>
      </c>
      <c r="R6" s="81">
        <v>3.1</v>
      </c>
      <c r="S6" s="81">
        <v>2.4</v>
      </c>
      <c r="T6" s="81">
        <v>2.5</v>
      </c>
      <c r="U6" s="81">
        <v>30</v>
      </c>
      <c r="V6" s="89">
        <f t="shared" ref="V6:V50" si="9">IF(SUMIF($X$4:$X$50,Q6,$AA$4:$AA$50)+SUMIF($X$4:$X$50,Q6,$AD$4:$AD$50)=0,"",SUMIF($X$4:$X$50,Q6,$AA$4:$AA$50)+SUMIF($X$4:$X$50,Q6,$AD$4:$AD$50))</f>
        <v>22</v>
      </c>
      <c r="X6" s="72">
        <v>1</v>
      </c>
      <c r="Y6" s="72" t="s">
        <v>159</v>
      </c>
      <c r="Z6" s="61" t="s">
        <v>179</v>
      </c>
      <c r="AA6" s="81"/>
      <c r="AB6" s="89" t="str">
        <f t="shared" si="3"/>
        <v/>
      </c>
      <c r="AC6" s="87" t="str">
        <f>IF(AND($Y6="External wall",AA6&gt;0),'Performance inputs'!$B$3,"")</f>
        <v/>
      </c>
      <c r="AD6" s="81">
        <v>2</v>
      </c>
      <c r="AE6" s="89">
        <f t="shared" si="0"/>
        <v>5.6</v>
      </c>
      <c r="AF6" s="87">
        <f>IF(AND($Y6="Sheltered wall",AD6&gt;0),'Performance inputs'!$B$8,"")</f>
        <v>0.2</v>
      </c>
      <c r="AG6" s="87">
        <f>IF(AND($Y6="Sheltered wall",AD6&gt;0),'Performance inputs'!$B$9,"")</f>
        <v>0.6</v>
      </c>
      <c r="AH6" s="81"/>
      <c r="AI6" s="89" t="str">
        <f t="shared" si="1"/>
        <v/>
      </c>
      <c r="AJ6" s="81"/>
      <c r="AK6" s="87" t="str">
        <f>IF(AND($Y6="External roof",AJ6&gt;0),'Performance inputs'!$B$4,"")</f>
        <v/>
      </c>
      <c r="AL6" s="72" t="str">
        <f t="shared" si="4"/>
        <v/>
      </c>
      <c r="AM6" s="87" t="str">
        <f>IF(AND($Y6="External roof",AJ6&gt;0),'Performance inputs'!$B$5,"")</f>
        <v/>
      </c>
      <c r="AN6" s="81"/>
      <c r="AO6" s="87" t="str">
        <f>IF(AND($Y6="Heat loss floor",AN6&gt;0),'Performance inputs'!$B$6,"")</f>
        <v/>
      </c>
      <c r="AP6" s="72" t="str">
        <f t="shared" si="5"/>
        <v/>
      </c>
      <c r="AQ6" s="87" t="str">
        <f>IF(AND($Y6="Heat loss floor",AN6&gt;0),'Performance inputs'!$B$7,"")</f>
        <v/>
      </c>
      <c r="AR6" s="80"/>
      <c r="AS6" s="80"/>
      <c r="AU6" s="61" t="s">
        <v>455</v>
      </c>
      <c r="AV6" s="72" t="s">
        <v>153</v>
      </c>
      <c r="AW6" s="72" t="str">
        <f t="shared" si="6"/>
        <v>Double glazed</v>
      </c>
      <c r="AX6" s="119">
        <f>IF(OR($AV6="Window",$AV6="RoofWindow"),'Performance inputs'!$B$10,IF($AV6="SolidDoor",'Performance inputs'!B$13,""))</f>
        <v>1.2</v>
      </c>
      <c r="AY6" s="119">
        <f>IF(OR($AV6="Window",$AV6="RoofWindow"),'Performance inputs'!$B$11,"")</f>
        <v>0.45</v>
      </c>
      <c r="AZ6" s="119">
        <f>IF(OR($AV6="Window",$AV6="RoofWindow"),'Performance inputs'!$B$12,IF(AV6="SolidDoor",'Performance inputs'!$B$14,""))</f>
        <v>0.8</v>
      </c>
      <c r="BB6" s="72">
        <v>1</v>
      </c>
      <c r="BC6" s="81" t="s">
        <v>154</v>
      </c>
      <c r="BD6" s="72" t="s">
        <v>154</v>
      </c>
      <c r="BE6" s="72" t="s">
        <v>478</v>
      </c>
      <c r="BF6" s="72" t="s">
        <v>111</v>
      </c>
      <c r="BG6" s="81">
        <v>1</v>
      </c>
      <c r="BH6" s="81">
        <v>2.2000000000000002</v>
      </c>
      <c r="BI6" s="89">
        <f t="shared" si="2"/>
        <v>2.2000000000000002</v>
      </c>
      <c r="BJ6" s="61" t="s">
        <v>90</v>
      </c>
      <c r="BL6" s="59">
        <f t="shared" si="7"/>
        <v>2</v>
      </c>
      <c r="BM6" s="61"/>
      <c r="BN6" s="61">
        <v>2</v>
      </c>
      <c r="BO6" s="61"/>
      <c r="BP6" s="61"/>
      <c r="BQ6" s="61"/>
      <c r="BR6" s="61"/>
      <c r="BS6" s="61"/>
      <c r="BT6" s="61"/>
      <c r="BU6" s="61">
        <v>5</v>
      </c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>
        <v>3</v>
      </c>
      <c r="CS6" s="61"/>
      <c r="CT6" s="61">
        <v>2</v>
      </c>
      <c r="CU6" s="61">
        <v>2</v>
      </c>
      <c r="CV6" s="86" t="str">
        <f t="shared" ref="CV6:CV50" si="10">IF(SUMIF($BB$4:$BB$50,$BL6,$BG$4:$BG$50)=0,"",SUMIF($BB$4:$BB$50,$BL6,$BG$4:$BG$50))</f>
        <v/>
      </c>
      <c r="CW6" s="61"/>
      <c r="CX6" s="86" t="str">
        <f t="shared" ref="CX6:CX50" si="11">IF(SUMIFS($BG$4:$BG$50,$BB$4:$BB$50,$BL6,$BJ$4:$BJ$50,"No")=0,"",SUMIFS($BG$4:$BG$50,$BB$4:$BB$50,$BL6,$BJ$4:$BJ$50,"No"))</f>
        <v/>
      </c>
      <c r="CY6" s="86" t="str">
        <f t="shared" ref="CY6:CY50" si="12">IF(SUMIF($BB$4:$BB$50,$BL6,$BH$4:$BH$50)*2=0,"",SUMIF($BB$4:$BB$50,$BL6,$BH$4:$BH$50)*2)</f>
        <v/>
      </c>
      <c r="CZ6" s="61"/>
      <c r="DA6" s="61"/>
      <c r="DB6" s="61"/>
      <c r="DC6" s="61"/>
      <c r="DD6" s="61"/>
      <c r="DE6" s="61"/>
      <c r="DG6" s="59">
        <f t="shared" ref="DG6:DG50" si="13">IF($Q5="","",$Q5)</f>
        <v>2</v>
      </c>
      <c r="DH6" s="59" t="str">
        <f t="shared" ref="DH6:DH50" si="14">IF(DG6="","",IF(SUMIF($X$4:$X$50,DG6,$AA$4:$AA$50)+SUMIF($X$4:$X$50,DG6,$AD$4:$AD$50)+SUMIF($X$4:$X$50,DG6,$AH$4:$AH$50)=SUM(BM6:CO6)+SUM(CZ6:DA6),"CORRECT","ERROR"))</f>
        <v>CORRECT</v>
      </c>
      <c r="DK6" s="33"/>
      <c r="DM6" s="33"/>
      <c r="DN6" s="34"/>
      <c r="DR6" s="34"/>
      <c r="DT6" s="34"/>
    </row>
    <row r="7" spans="1:174" ht="11.45" customHeight="1" x14ac:dyDescent="0.2">
      <c r="E7" s="34"/>
      <c r="J7" s="34"/>
      <c r="L7" s="33"/>
      <c r="Q7" s="89">
        <f t="shared" si="8"/>
        <v>4</v>
      </c>
      <c r="R7" s="81">
        <v>3.1</v>
      </c>
      <c r="S7" s="81">
        <v>2.4</v>
      </c>
      <c r="T7" s="81">
        <v>2.5</v>
      </c>
      <c r="U7" s="81">
        <v>30</v>
      </c>
      <c r="V7" s="89">
        <f t="shared" si="9"/>
        <v>15</v>
      </c>
      <c r="X7" s="72">
        <v>1</v>
      </c>
      <c r="Y7" s="72" t="s">
        <v>160</v>
      </c>
      <c r="Z7" s="61" t="s">
        <v>178</v>
      </c>
      <c r="AA7" s="81"/>
      <c r="AB7" s="89" t="str">
        <f t="shared" si="3"/>
        <v/>
      </c>
      <c r="AC7" s="87" t="str">
        <f>IF(AND($Y7="External wall",AA7&gt;0),'Performance inputs'!$B$3,"")</f>
        <v/>
      </c>
      <c r="AD7" s="81"/>
      <c r="AE7" s="89" t="str">
        <f t="shared" si="0"/>
        <v/>
      </c>
      <c r="AF7" s="87" t="str">
        <f>IF(AND($Y7="Sheltered wall",AD7&gt;0),'Performance inputs'!$B$8,"")</f>
        <v/>
      </c>
      <c r="AG7" s="87" t="str">
        <f>IF(AND($Y7="Sheltered wall",AD7&gt;0),'Performance inputs'!$B$9,"")</f>
        <v/>
      </c>
      <c r="AH7" s="81">
        <v>2</v>
      </c>
      <c r="AI7" s="89">
        <f t="shared" si="1"/>
        <v>5.6</v>
      </c>
      <c r="AJ7" s="81"/>
      <c r="AK7" s="87" t="str">
        <f>IF(AND($Y7="External roof",AJ7&gt;0),'Performance inputs'!$B$4,"")</f>
        <v/>
      </c>
      <c r="AL7" s="72" t="str">
        <f t="shared" si="4"/>
        <v/>
      </c>
      <c r="AM7" s="87" t="str">
        <f>IF(AND($Y7="External roof",AJ7&gt;0),'Performance inputs'!$B$5,"")</f>
        <v/>
      </c>
      <c r="AN7" s="81"/>
      <c r="AO7" s="87" t="str">
        <f>IF(AND($Y7="Heat loss floor",AN7&gt;0),'Performance inputs'!$B$6,"")</f>
        <v/>
      </c>
      <c r="AP7" s="72" t="str">
        <f t="shared" si="5"/>
        <v/>
      </c>
      <c r="AQ7" s="87" t="str">
        <f>IF(AND($Y7="Heat loss floor",AN7&gt;0),'Performance inputs'!$B$7,"")</f>
        <v/>
      </c>
      <c r="AR7" s="80"/>
      <c r="AS7" s="80"/>
      <c r="AU7" s="61" t="s">
        <v>463</v>
      </c>
      <c r="AV7" s="72" t="s">
        <v>153</v>
      </c>
      <c r="AW7" s="72" t="str">
        <f t="shared" si="6"/>
        <v>Double glazed</v>
      </c>
      <c r="AX7" s="119">
        <f>IF(OR($AV7="Window",$AV7="RoofWindow"),'Performance inputs'!$B$10,IF($AV7="SolidDoor",'Performance inputs'!B$13,""))</f>
        <v>1.2</v>
      </c>
      <c r="AY7" s="119">
        <f>IF(OR($AV7="Window",$AV7="RoofWindow"),'Performance inputs'!$B$11,"")</f>
        <v>0.45</v>
      </c>
      <c r="AZ7" s="119">
        <f>IF(OR($AV7="Window",$AV7="RoofWindow"),'Performance inputs'!$B$12,IF(AV7="SolidDoor",'Performance inputs'!$B$14,""))</f>
        <v>0.8</v>
      </c>
      <c r="BB7" s="72">
        <v>1</v>
      </c>
      <c r="BC7" s="81" t="s">
        <v>446</v>
      </c>
      <c r="BD7" s="72" t="s">
        <v>153</v>
      </c>
      <c r="BE7" s="72" t="s">
        <v>476</v>
      </c>
      <c r="BF7" s="72" t="s">
        <v>113</v>
      </c>
      <c r="BG7" s="81">
        <v>2</v>
      </c>
      <c r="BH7" s="81">
        <v>1.7</v>
      </c>
      <c r="BI7" s="89">
        <f t="shared" si="2"/>
        <v>3.4</v>
      </c>
      <c r="BJ7" s="61" t="s">
        <v>90</v>
      </c>
      <c r="BL7" s="59">
        <f t="shared" si="7"/>
        <v>3</v>
      </c>
      <c r="BM7" s="61"/>
      <c r="BN7" s="61"/>
      <c r="BO7" s="61"/>
      <c r="BP7" s="61"/>
      <c r="BQ7" s="61"/>
      <c r="BR7" s="61">
        <v>3</v>
      </c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>
        <v>5</v>
      </c>
      <c r="CG7" s="61">
        <v>4</v>
      </c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>
        <v>3</v>
      </c>
      <c r="CS7" s="61">
        <v>4</v>
      </c>
      <c r="CT7" s="61"/>
      <c r="CU7" s="61"/>
      <c r="CV7" s="86">
        <f t="shared" si="10"/>
        <v>4</v>
      </c>
      <c r="CW7" s="61"/>
      <c r="CX7" s="86" t="str">
        <f t="shared" si="11"/>
        <v/>
      </c>
      <c r="CY7" s="86">
        <f t="shared" si="12"/>
        <v>6.8</v>
      </c>
      <c r="CZ7" s="61"/>
      <c r="DA7" s="61"/>
      <c r="DB7" s="61"/>
      <c r="DC7" s="61"/>
      <c r="DD7" s="61"/>
      <c r="DE7" s="61"/>
      <c r="DG7" s="59">
        <f t="shared" si="13"/>
        <v>3</v>
      </c>
      <c r="DH7" s="59" t="str">
        <f t="shared" si="14"/>
        <v>ERROR</v>
      </c>
      <c r="DK7" s="33"/>
      <c r="DM7" s="33"/>
      <c r="DN7" s="34"/>
      <c r="DR7" s="34"/>
      <c r="DT7" s="34"/>
    </row>
    <row r="8" spans="1:174" ht="11.45" customHeight="1" x14ac:dyDescent="0.2">
      <c r="B8" s="33"/>
      <c r="D8" s="33"/>
      <c r="E8" s="34"/>
      <c r="J8" s="34"/>
      <c r="L8" s="33"/>
      <c r="M8" s="33"/>
      <c r="N8" s="33"/>
      <c r="Q8" s="89">
        <f t="shared" si="8"/>
        <v>5</v>
      </c>
      <c r="R8" s="81">
        <v>3.1</v>
      </c>
      <c r="S8" s="81">
        <v>2.4</v>
      </c>
      <c r="T8" s="81">
        <v>2.5</v>
      </c>
      <c r="U8" s="81">
        <v>30</v>
      </c>
      <c r="V8" s="89">
        <f t="shared" si="9"/>
        <v>10</v>
      </c>
      <c r="X8" s="72">
        <v>1</v>
      </c>
      <c r="Y8" s="72" t="s">
        <v>185</v>
      </c>
      <c r="Z8" s="61" t="s">
        <v>294</v>
      </c>
      <c r="AA8" s="81"/>
      <c r="AB8" s="89" t="str">
        <f t="shared" si="3"/>
        <v/>
      </c>
      <c r="AC8" s="87" t="str">
        <f>IF(AND($Y8="External wall",AA8&gt;0),'Performance inputs'!$B$3,"")</f>
        <v/>
      </c>
      <c r="AD8" s="81"/>
      <c r="AE8" s="89" t="str">
        <f t="shared" si="0"/>
        <v/>
      </c>
      <c r="AF8" s="87" t="str">
        <f>IF(AND($Y8="Sheltered wall",AD8&gt;0),'Performance inputs'!$B$8,"")</f>
        <v/>
      </c>
      <c r="AG8" s="87" t="str">
        <f>IF(AND($Y8="Sheltered wall",AD8&gt;0),'Performance inputs'!$B$9,"")</f>
        <v/>
      </c>
      <c r="AH8" s="81"/>
      <c r="AI8" s="89" t="str">
        <f t="shared" si="1"/>
        <v/>
      </c>
      <c r="AJ8" s="81">
        <v>2</v>
      </c>
      <c r="AK8" s="87">
        <f>IF(AND($Y8="External roof",AJ8&gt;0),'Performance inputs'!$B$4,"")</f>
        <v>0.11</v>
      </c>
      <c r="AL8" s="72" t="str">
        <f t="shared" si="4"/>
        <v>ExternalPlane</v>
      </c>
      <c r="AM8" s="87">
        <f>IF(AND($Y8="External roof",AJ8&gt;0),'Performance inputs'!$B$5,"")</f>
        <v>0</v>
      </c>
      <c r="AN8" s="81"/>
      <c r="AO8" s="87" t="str">
        <f>IF(AND($Y8="Heat loss floor",AN8&gt;0),'Performance inputs'!$B$6,"")</f>
        <v/>
      </c>
      <c r="AP8" s="72" t="str">
        <f t="shared" si="5"/>
        <v/>
      </c>
      <c r="AQ8" s="87" t="str">
        <f>IF(AND($Y8="Heat loss floor",AN8&gt;0),'Performance inputs'!$B$7,"")</f>
        <v/>
      </c>
      <c r="AR8" s="80"/>
      <c r="AS8" s="80"/>
      <c r="AU8" s="61" t="s">
        <v>464</v>
      </c>
      <c r="AV8" s="72" t="s">
        <v>153</v>
      </c>
      <c r="AW8" s="72" t="str">
        <f t="shared" si="6"/>
        <v>Double glazed</v>
      </c>
      <c r="AX8" s="119">
        <f>IF(OR($AV8="Window",$AV8="RoofWindow"),'Performance inputs'!$B$10,IF($AV8="SolidDoor",'Performance inputs'!B$13,""))</f>
        <v>1.2</v>
      </c>
      <c r="AY8" s="119">
        <f>IF(OR($AV8="Window",$AV8="RoofWindow"),'Performance inputs'!$B$11,"")</f>
        <v>0.45</v>
      </c>
      <c r="AZ8" s="119">
        <f>IF(OR($AV8="Window",$AV8="RoofWindow"),'Performance inputs'!$B$12,IF(AV8="SolidDoor",'Performance inputs'!$B$14,""))</f>
        <v>0.8</v>
      </c>
      <c r="BB8" s="72">
        <v>3</v>
      </c>
      <c r="BC8" s="81" t="s">
        <v>474</v>
      </c>
      <c r="BD8" s="72" t="s">
        <v>153</v>
      </c>
      <c r="BE8" s="72" t="s">
        <v>477</v>
      </c>
      <c r="BF8" s="72" t="s">
        <v>113</v>
      </c>
      <c r="BG8" s="81">
        <v>2</v>
      </c>
      <c r="BH8" s="81">
        <v>1.7</v>
      </c>
      <c r="BI8" s="89">
        <f t="shared" si="2"/>
        <v>3.4</v>
      </c>
      <c r="BJ8" s="61" t="s">
        <v>90</v>
      </c>
      <c r="BL8" s="59">
        <f t="shared" si="7"/>
        <v>4</v>
      </c>
      <c r="BM8" s="61"/>
      <c r="BN8" s="61"/>
      <c r="BO8" s="61">
        <v>3</v>
      </c>
      <c r="BP8" s="61"/>
      <c r="BQ8" s="61"/>
      <c r="BR8" s="61"/>
      <c r="BS8" s="61"/>
      <c r="BT8" s="61">
        <v>2</v>
      </c>
      <c r="BU8" s="61"/>
      <c r="BV8" s="61"/>
      <c r="BW8" s="61"/>
      <c r="BX8" s="61"/>
      <c r="BY8" s="61">
        <v>2</v>
      </c>
      <c r="BZ8" s="61"/>
      <c r="CA8" s="61"/>
      <c r="CB8" s="61">
        <v>3</v>
      </c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>
        <v>3</v>
      </c>
      <c r="CS8" s="61"/>
      <c r="CT8" s="61">
        <v>2</v>
      </c>
      <c r="CU8" s="61"/>
      <c r="CV8" s="86">
        <f t="shared" si="10"/>
        <v>4</v>
      </c>
      <c r="CW8" s="61"/>
      <c r="CX8" s="86" t="str">
        <f t="shared" si="11"/>
        <v/>
      </c>
      <c r="CY8" s="86">
        <f t="shared" si="12"/>
        <v>6.8</v>
      </c>
      <c r="CZ8" s="61"/>
      <c r="DA8" s="61"/>
      <c r="DB8" s="61"/>
      <c r="DC8" s="61"/>
      <c r="DD8" s="61"/>
      <c r="DE8" s="61"/>
      <c r="DG8" s="59">
        <f t="shared" si="13"/>
        <v>4</v>
      </c>
      <c r="DH8" s="59" t="str">
        <f t="shared" si="14"/>
        <v>ERROR</v>
      </c>
      <c r="DK8" s="33"/>
      <c r="DM8" s="33"/>
      <c r="DN8" s="34"/>
      <c r="DR8" s="34"/>
      <c r="DT8" s="34"/>
    </row>
    <row r="9" spans="1:174" ht="11.45" customHeight="1" x14ac:dyDescent="0.2">
      <c r="B9" s="33"/>
      <c r="D9" s="33"/>
      <c r="E9" s="34"/>
      <c r="J9" s="34"/>
      <c r="L9" s="33"/>
      <c r="M9" s="33"/>
      <c r="N9" s="33"/>
      <c r="Q9" s="89" t="str">
        <f t="shared" si="8"/>
        <v/>
      </c>
      <c r="R9" s="81"/>
      <c r="S9" s="81"/>
      <c r="T9" s="81"/>
      <c r="U9" s="81"/>
      <c r="V9" s="89" t="str">
        <f t="shared" si="9"/>
        <v/>
      </c>
      <c r="X9" s="72">
        <v>1</v>
      </c>
      <c r="Y9" s="72" t="s">
        <v>158</v>
      </c>
      <c r="Z9" s="61" t="s">
        <v>182</v>
      </c>
      <c r="AA9" s="81"/>
      <c r="AB9" s="89" t="str">
        <f t="shared" si="3"/>
        <v/>
      </c>
      <c r="AC9" s="87" t="str">
        <f>IF(AND($Y9="External wall",AA9&gt;0),'Performance inputs'!$B$3,"")</f>
        <v/>
      </c>
      <c r="AD9" s="81"/>
      <c r="AE9" s="89" t="str">
        <f t="shared" si="0"/>
        <v/>
      </c>
      <c r="AF9" s="87" t="str">
        <f>IF(AND($Y9="Sheltered wall",AD9&gt;0),'Performance inputs'!$B$8,"")</f>
        <v/>
      </c>
      <c r="AG9" s="87" t="str">
        <f>IF(AND($Y9="Sheltered wall",AD9&gt;0),'Performance inputs'!$B$9,"")</f>
        <v/>
      </c>
      <c r="AH9" s="81"/>
      <c r="AI9" s="89" t="str">
        <f t="shared" si="1"/>
        <v/>
      </c>
      <c r="AJ9" s="81"/>
      <c r="AK9" s="87" t="str">
        <f>IF(AND($Y9="External roof",AJ9&gt;0),'Performance inputs'!$B$4,"")</f>
        <v/>
      </c>
      <c r="AL9" s="72" t="str">
        <f t="shared" si="4"/>
        <v/>
      </c>
      <c r="AM9" s="87" t="str">
        <f>IF(AND($Y9="External roof",AJ9&gt;0),'Performance inputs'!$B$5,"")</f>
        <v/>
      </c>
      <c r="AN9" s="81"/>
      <c r="AO9" s="87" t="str">
        <f>IF(AND($Y9="Heat loss floor",AN9&gt;0),'Performance inputs'!$B$6,"")</f>
        <v/>
      </c>
      <c r="AP9" s="72" t="str">
        <f t="shared" si="5"/>
        <v/>
      </c>
      <c r="AQ9" s="87" t="str">
        <f>IF(AND($Y9="Heat loss floor",AN9&gt;0),'Performance inputs'!$B$7,"")</f>
        <v/>
      </c>
      <c r="AR9" s="80"/>
      <c r="AS9" s="80">
        <v>2</v>
      </c>
      <c r="AU9" s="61" t="s">
        <v>465</v>
      </c>
      <c r="AV9" s="72" t="s">
        <v>153</v>
      </c>
      <c r="AW9" s="72" t="str">
        <f t="shared" si="6"/>
        <v>Double glazed</v>
      </c>
      <c r="AX9" s="119">
        <f>IF(OR($AV9="Window",$AV9="RoofWindow"),'Performance inputs'!$B$10,IF($AV9="SolidDoor",'Performance inputs'!B$13,""))</f>
        <v>1.2</v>
      </c>
      <c r="AY9" s="119">
        <f>IF(OR($AV9="Window",$AV9="RoofWindow"),'Performance inputs'!$B$11,"")</f>
        <v>0.45</v>
      </c>
      <c r="AZ9" s="119">
        <f>IF(OR($AV9="Window",$AV9="RoofWindow"),'Performance inputs'!$B$12,IF(AV9="SolidDoor",'Performance inputs'!$B$14,""))</f>
        <v>0.8</v>
      </c>
      <c r="BB9" s="72">
        <v>4</v>
      </c>
      <c r="BC9" s="81" t="s">
        <v>482</v>
      </c>
      <c r="BD9" s="72" t="s">
        <v>153</v>
      </c>
      <c r="BE9" s="72" t="s">
        <v>181</v>
      </c>
      <c r="BF9" s="72" t="s">
        <v>113</v>
      </c>
      <c r="BG9" s="81">
        <v>2</v>
      </c>
      <c r="BH9" s="81">
        <v>1.7</v>
      </c>
      <c r="BI9" s="89">
        <f t="shared" si="2"/>
        <v>3.4</v>
      </c>
      <c r="BJ9" s="61" t="s">
        <v>90</v>
      </c>
      <c r="BL9" s="59">
        <f t="shared" si="7"/>
        <v>5</v>
      </c>
      <c r="BM9" s="61">
        <v>2</v>
      </c>
      <c r="BN9" s="61">
        <v>2</v>
      </c>
      <c r="BO9" s="61"/>
      <c r="BP9" s="61"/>
      <c r="BQ9" s="61">
        <v>2</v>
      </c>
      <c r="BR9" s="61">
        <v>2</v>
      </c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>
        <v>3</v>
      </c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>
        <v>3</v>
      </c>
      <c r="CS9" s="61">
        <v>3</v>
      </c>
      <c r="CT9" s="61">
        <v>3</v>
      </c>
      <c r="CU9" s="61">
        <v>3</v>
      </c>
      <c r="CV9" s="86">
        <f t="shared" si="10"/>
        <v>4</v>
      </c>
      <c r="CW9" s="61"/>
      <c r="CX9" s="86" t="str">
        <f t="shared" si="11"/>
        <v/>
      </c>
      <c r="CY9" s="86">
        <f t="shared" si="12"/>
        <v>6.8</v>
      </c>
      <c r="CZ9" s="61"/>
      <c r="DA9" s="61"/>
      <c r="DB9" s="61"/>
      <c r="DC9" s="61"/>
      <c r="DD9" s="61"/>
      <c r="DE9" s="61"/>
      <c r="DG9" s="59">
        <f t="shared" si="13"/>
        <v>5</v>
      </c>
      <c r="DH9" s="59" t="str">
        <f t="shared" si="14"/>
        <v>ERROR</v>
      </c>
      <c r="DK9" s="33"/>
      <c r="DM9" s="33"/>
      <c r="DN9" s="34"/>
      <c r="DR9" s="34"/>
      <c r="DT9" s="34"/>
    </row>
    <row r="10" spans="1:174" ht="11.45" customHeight="1" x14ac:dyDescent="0.2">
      <c r="B10" s="33"/>
      <c r="D10" s="33"/>
      <c r="E10" s="34"/>
      <c r="J10" s="34"/>
      <c r="L10" s="33"/>
      <c r="M10" s="33"/>
      <c r="N10" s="33"/>
      <c r="Q10" s="89" t="str">
        <f t="shared" si="8"/>
        <v/>
      </c>
      <c r="R10" s="81"/>
      <c r="S10" s="81"/>
      <c r="T10" s="81"/>
      <c r="U10" s="81"/>
      <c r="V10" s="89" t="str">
        <f t="shared" si="9"/>
        <v/>
      </c>
      <c r="X10" s="72">
        <v>1</v>
      </c>
      <c r="Y10" s="72" t="s">
        <v>185</v>
      </c>
      <c r="Z10" s="61" t="s">
        <v>466</v>
      </c>
      <c r="AA10" s="81"/>
      <c r="AB10" s="89" t="str">
        <f t="shared" si="3"/>
        <v/>
      </c>
      <c r="AC10" s="87" t="str">
        <f>IF(AND($Y10="External wall",AA10&gt;0),'Performance inputs'!$B$3,"")</f>
        <v/>
      </c>
      <c r="AD10" s="81"/>
      <c r="AE10" s="89" t="str">
        <f t="shared" si="0"/>
        <v/>
      </c>
      <c r="AF10" s="87" t="str">
        <f>IF(AND($Y10="Sheltered wall",AD10&gt;0),'Performance inputs'!$B$8,"")</f>
        <v/>
      </c>
      <c r="AG10" s="87" t="str">
        <f>IF(AND($Y10="Sheltered wall",AD10&gt;0),'Performance inputs'!$B$9,"")</f>
        <v/>
      </c>
      <c r="AH10" s="81"/>
      <c r="AI10" s="89" t="str">
        <f t="shared" si="1"/>
        <v/>
      </c>
      <c r="AJ10" s="81">
        <v>10</v>
      </c>
      <c r="AK10" s="87">
        <f>IF(AND($Y10="External roof",AJ10&gt;0),'Performance inputs'!$B$4,"")</f>
        <v>0.11</v>
      </c>
      <c r="AL10" s="72" t="str">
        <f t="shared" si="4"/>
        <v>ExternalPlane</v>
      </c>
      <c r="AM10" s="87">
        <f>IF(AND($Y10="External roof",AJ10&gt;0),'Performance inputs'!$B$5,"")</f>
        <v>0</v>
      </c>
      <c r="AN10" s="81"/>
      <c r="AO10" s="87" t="str">
        <f>IF(AND($Y10="Heat loss floor",AN10&gt;0),'Performance inputs'!$B$6,"")</f>
        <v/>
      </c>
      <c r="AP10" s="72" t="str">
        <f t="shared" si="5"/>
        <v/>
      </c>
      <c r="AQ10" s="87" t="str">
        <f>IF(AND($Y10="Heat loss floor",AN10&gt;0),'Performance inputs'!$B$7,"")</f>
        <v/>
      </c>
      <c r="AR10" s="80"/>
      <c r="AS10" s="80"/>
      <c r="AU10" s="61" t="s">
        <v>470</v>
      </c>
      <c r="AV10" s="72" t="s">
        <v>153</v>
      </c>
      <c r="AW10" s="72" t="str">
        <f t="shared" ref="AW10:AW13" si="15">IF(AV10="Window", "Double glazed","")</f>
        <v>Double glazed</v>
      </c>
      <c r="AX10" s="119">
        <f>IF(OR($AV10="Window",$AV10="RoofWindow"),'Performance inputs'!$B$10,IF($AV10="SolidDoor",'Performance inputs'!B$13,""))</f>
        <v>1.2</v>
      </c>
      <c r="AY10" s="119">
        <f>IF(OR($AV10="Window",$AV10="RoofWindow"),'Performance inputs'!$B$11,"")</f>
        <v>0.45</v>
      </c>
      <c r="AZ10" s="119">
        <f>IF(OR($AV10="Window",$AV10="RoofWindow"),'Performance inputs'!$B$12,IF(AV10="SolidDoor",'Performance inputs'!$B$14,""))</f>
        <v>0.8</v>
      </c>
      <c r="BB10" s="72">
        <v>5</v>
      </c>
      <c r="BC10" s="81" t="s">
        <v>483</v>
      </c>
      <c r="BD10" s="72" t="s">
        <v>153</v>
      </c>
      <c r="BE10" s="72" t="s">
        <v>456</v>
      </c>
      <c r="BF10" s="72" t="s">
        <v>113</v>
      </c>
      <c r="BG10" s="81">
        <v>2</v>
      </c>
      <c r="BH10" s="81">
        <v>1.7</v>
      </c>
      <c r="BI10" s="89">
        <f t="shared" si="2"/>
        <v>3.4</v>
      </c>
      <c r="BJ10" s="61" t="s">
        <v>90</v>
      </c>
      <c r="BL10" s="59" t="str">
        <f t="shared" si="7"/>
        <v/>
      </c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86" t="str">
        <f t="shared" si="10"/>
        <v/>
      </c>
      <c r="CW10" s="61"/>
      <c r="CX10" s="86" t="str">
        <f t="shared" si="11"/>
        <v/>
      </c>
      <c r="CY10" s="86" t="str">
        <f t="shared" si="12"/>
        <v/>
      </c>
      <c r="CZ10" s="61"/>
      <c r="DA10" s="61"/>
      <c r="DB10" s="61"/>
      <c r="DC10" s="61"/>
      <c r="DD10" s="61"/>
      <c r="DE10" s="61"/>
      <c r="DG10" s="59" t="str">
        <f t="shared" si="13"/>
        <v/>
      </c>
      <c r="DH10" s="59" t="str">
        <f t="shared" si="14"/>
        <v/>
      </c>
      <c r="DK10" s="33"/>
      <c r="DM10" s="33"/>
      <c r="DN10" s="34"/>
      <c r="DR10" s="34"/>
      <c r="DT10" s="34"/>
    </row>
    <row r="11" spans="1:174" ht="11.45" customHeight="1" x14ac:dyDescent="0.2">
      <c r="Q11" s="89" t="str">
        <f t="shared" si="8"/>
        <v/>
      </c>
      <c r="R11" s="81"/>
      <c r="S11" s="81"/>
      <c r="T11" s="81"/>
      <c r="U11" s="81"/>
      <c r="V11" s="89" t="str">
        <f t="shared" si="9"/>
        <v/>
      </c>
      <c r="X11" s="72">
        <v>1</v>
      </c>
      <c r="Y11" s="72" t="s">
        <v>194</v>
      </c>
      <c r="Z11" s="61" t="s">
        <v>295</v>
      </c>
      <c r="AA11" s="81"/>
      <c r="AB11" s="89" t="str">
        <f t="shared" si="3"/>
        <v/>
      </c>
      <c r="AC11" s="87" t="str">
        <f>IF(AND($Y11="External wall",AA11&gt;0),'Performance inputs'!$B$3,"")</f>
        <v/>
      </c>
      <c r="AD11" s="81"/>
      <c r="AE11" s="89" t="str">
        <f t="shared" si="0"/>
        <v/>
      </c>
      <c r="AF11" s="87" t="str">
        <f>IF(AND($Y11="Sheltered wall",AD11&gt;0),'Performance inputs'!$B$8,"")</f>
        <v/>
      </c>
      <c r="AG11" s="87" t="str">
        <f>IF(AND($Y11="Sheltered wall",AD11&gt;0),'Performance inputs'!$B$9,"")</f>
        <v/>
      </c>
      <c r="AH11" s="81"/>
      <c r="AI11" s="89" t="str">
        <f t="shared" si="1"/>
        <v/>
      </c>
      <c r="AJ11" s="81"/>
      <c r="AK11" s="87" t="str">
        <f>IF(AND($Y11="External roof",AJ11&gt;0),'Performance inputs'!$B$4,"")</f>
        <v/>
      </c>
      <c r="AL11" s="72" t="str">
        <f t="shared" si="4"/>
        <v/>
      </c>
      <c r="AM11" s="87" t="str">
        <f>IF(AND($Y11="External roof",AJ11&gt;0),'Performance inputs'!$B$5,"")</f>
        <v/>
      </c>
      <c r="AN11" s="81">
        <v>10</v>
      </c>
      <c r="AO11" s="87">
        <f>IF(AND($Y11="Heat loss floor",AN11&gt;0),'Performance inputs'!$B$6,"")</f>
        <v>0.13</v>
      </c>
      <c r="AP11" s="72" t="str">
        <f t="shared" si="5"/>
        <v>GroundSolid</v>
      </c>
      <c r="AQ11" s="87">
        <f>IF(AND($Y11="Heat loss floor",AN11&gt;0),'Performance inputs'!$B$7,"")</f>
        <v>0</v>
      </c>
      <c r="AR11" s="80"/>
      <c r="AS11" s="80"/>
      <c r="AU11" s="61" t="s">
        <v>471</v>
      </c>
      <c r="AV11" s="72" t="s">
        <v>153</v>
      </c>
      <c r="AW11" s="72" t="str">
        <f t="shared" si="15"/>
        <v>Double glazed</v>
      </c>
      <c r="AX11" s="119">
        <f>IF(OR($AV11="Window",$AV11="RoofWindow"),'Performance inputs'!$B$10,IF($AV11="SolidDoor",'Performance inputs'!B$13,""))</f>
        <v>1.2</v>
      </c>
      <c r="AY11" s="119">
        <f>IF(OR($AV11="Window",$AV11="RoofWindow"),'Performance inputs'!$B$11,"")</f>
        <v>0.45</v>
      </c>
      <c r="AZ11" s="119">
        <f>IF(OR($AV11="Window",$AV11="RoofWindow"),'Performance inputs'!$B$12,IF(AV11="SolidDoor",'Performance inputs'!$B$14,""))</f>
        <v>0.8</v>
      </c>
      <c r="BB11" s="72">
        <v>5</v>
      </c>
      <c r="BC11" s="81" t="s">
        <v>484</v>
      </c>
      <c r="BD11" s="72" t="s">
        <v>153</v>
      </c>
      <c r="BE11" s="72" t="s">
        <v>477</v>
      </c>
      <c r="BF11" s="72" t="s">
        <v>113</v>
      </c>
      <c r="BG11" s="81">
        <v>2</v>
      </c>
      <c r="BH11" s="81">
        <v>1.7</v>
      </c>
      <c r="BI11" s="89">
        <f t="shared" si="2"/>
        <v>3.4</v>
      </c>
      <c r="BJ11" s="61" t="s">
        <v>90</v>
      </c>
      <c r="BL11" s="59" t="str">
        <f t="shared" si="7"/>
        <v/>
      </c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86" t="str">
        <f t="shared" si="10"/>
        <v/>
      </c>
      <c r="CW11" s="61"/>
      <c r="CX11" s="86" t="str">
        <f t="shared" si="11"/>
        <v/>
      </c>
      <c r="CY11" s="86" t="str">
        <f t="shared" si="12"/>
        <v/>
      </c>
      <c r="CZ11" s="61"/>
      <c r="DA11" s="61"/>
      <c r="DB11" s="61"/>
      <c r="DC11" s="61"/>
      <c r="DD11" s="61"/>
      <c r="DE11" s="61"/>
      <c r="DG11" s="59" t="str">
        <f t="shared" si="13"/>
        <v/>
      </c>
      <c r="DH11" s="59" t="str">
        <f t="shared" si="14"/>
        <v/>
      </c>
    </row>
    <row r="12" spans="1:174" ht="11.45" customHeight="1" x14ac:dyDescent="0.2">
      <c r="B12" s="37"/>
      <c r="D12" s="37"/>
      <c r="F12" s="37"/>
      <c r="G12" s="37"/>
      <c r="H12" s="37"/>
      <c r="I12" s="37"/>
      <c r="L12" s="33"/>
      <c r="M12" s="37"/>
      <c r="N12" s="37"/>
      <c r="Q12" s="89" t="str">
        <f t="shared" si="8"/>
        <v/>
      </c>
      <c r="R12" s="81"/>
      <c r="S12" s="81"/>
      <c r="T12" s="81"/>
      <c r="U12" s="81"/>
      <c r="V12" s="89" t="str">
        <f t="shared" si="9"/>
        <v/>
      </c>
      <c r="X12" s="72">
        <v>2</v>
      </c>
      <c r="Y12" s="72" t="s">
        <v>173</v>
      </c>
      <c r="Z12" s="61" t="s">
        <v>456</v>
      </c>
      <c r="AA12" s="81">
        <v>7</v>
      </c>
      <c r="AB12" s="89">
        <f t="shared" si="3"/>
        <v>16.8</v>
      </c>
      <c r="AC12" s="87">
        <f>IF(AND($Y12="External wall",AA12&gt;0),'Performance inputs'!$B$3,"")</f>
        <v>0.18</v>
      </c>
      <c r="AD12" s="81"/>
      <c r="AE12" s="89" t="str">
        <f t="shared" si="0"/>
        <v/>
      </c>
      <c r="AF12" s="87" t="str">
        <f>IF(AND($Y12="Sheltered wall",AD12&gt;0),'Performance inputs'!$B$8,"")</f>
        <v/>
      </c>
      <c r="AG12" s="87" t="str">
        <f>IF(AND($Y12="Sheltered wall",AD12&gt;0),'Performance inputs'!$B$9,"")</f>
        <v/>
      </c>
      <c r="AH12" s="81"/>
      <c r="AI12" s="89" t="str">
        <f t="shared" si="1"/>
        <v/>
      </c>
      <c r="AJ12" s="81"/>
      <c r="AK12" s="87" t="str">
        <f>IF(AND($Y12="External roof",AJ12&gt;0),'Performance inputs'!$B$4,"")</f>
        <v/>
      </c>
      <c r="AL12" s="72" t="str">
        <f t="shared" si="4"/>
        <v/>
      </c>
      <c r="AM12" s="87" t="str">
        <f>IF(AND($Y12="External roof",AJ12&gt;0),'Performance inputs'!$B$5,"")</f>
        <v/>
      </c>
      <c r="AN12" s="81"/>
      <c r="AO12" s="87" t="str">
        <f>IF(AND($Y12="Heat loss floor",AN12&gt;0),'Performance inputs'!$B$6,"")</f>
        <v/>
      </c>
      <c r="AP12" s="72" t="str">
        <f t="shared" si="5"/>
        <v/>
      </c>
      <c r="AQ12" s="87" t="str">
        <f>IF(AND($Y12="Heat loss floor",AN12&gt;0),'Performance inputs'!$B$7,"")</f>
        <v/>
      </c>
      <c r="AR12" s="80"/>
      <c r="AS12" s="80"/>
      <c r="AU12" s="61" t="s">
        <v>472</v>
      </c>
      <c r="AV12" s="72" t="s">
        <v>153</v>
      </c>
      <c r="AW12" s="72" t="str">
        <f t="shared" si="15"/>
        <v>Double glazed</v>
      </c>
      <c r="AX12" s="119">
        <f>IF(OR($AV12="Window",$AV12="RoofWindow"),'Performance inputs'!$B$10,IF($AV12="SolidDoor",'Performance inputs'!B$13,""))</f>
        <v>1.2</v>
      </c>
      <c r="AY12" s="119">
        <f>IF(OR($AV12="Window",$AV12="RoofWindow"),'Performance inputs'!$B$11,"")</f>
        <v>0.45</v>
      </c>
      <c r="AZ12" s="119">
        <f>IF(OR($AV12="Window",$AV12="RoofWindow"),'Performance inputs'!$B$12,IF(AV12="SolidDoor",'Performance inputs'!$B$14,""))</f>
        <v>0.8</v>
      </c>
      <c r="BB12" s="72">
        <v>3</v>
      </c>
      <c r="BC12" s="81" t="s">
        <v>486</v>
      </c>
      <c r="BD12" s="72" t="s">
        <v>153</v>
      </c>
      <c r="BE12" s="72" t="s">
        <v>181</v>
      </c>
      <c r="BF12" s="72" t="s">
        <v>113</v>
      </c>
      <c r="BG12" s="81">
        <v>2</v>
      </c>
      <c r="BH12" s="81">
        <v>1.7</v>
      </c>
      <c r="BI12" s="89">
        <f t="shared" si="2"/>
        <v>3.4</v>
      </c>
      <c r="BJ12" s="61" t="s">
        <v>90</v>
      </c>
      <c r="BL12" s="59" t="str">
        <f t="shared" si="7"/>
        <v/>
      </c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86" t="str">
        <f t="shared" si="10"/>
        <v/>
      </c>
      <c r="CW12" s="61"/>
      <c r="CX12" s="86" t="str">
        <f t="shared" si="11"/>
        <v/>
      </c>
      <c r="CY12" s="86" t="str">
        <f t="shared" si="12"/>
        <v/>
      </c>
      <c r="CZ12" s="61"/>
      <c r="DA12" s="61"/>
      <c r="DB12" s="61"/>
      <c r="DC12" s="61"/>
      <c r="DD12" s="61"/>
      <c r="DE12" s="61"/>
      <c r="DG12" s="59" t="str">
        <f t="shared" si="13"/>
        <v/>
      </c>
      <c r="DH12" s="59" t="str">
        <f t="shared" si="14"/>
        <v/>
      </c>
      <c r="DK12" s="37"/>
      <c r="DM12" s="37"/>
      <c r="DO12" s="37"/>
      <c r="DP12" s="37"/>
      <c r="DQ12" s="37"/>
      <c r="DS12" s="37"/>
    </row>
    <row r="13" spans="1:174" ht="11.45" customHeight="1" x14ac:dyDescent="0.2">
      <c r="B13" s="38"/>
      <c r="D13" s="38"/>
      <c r="F13" s="38"/>
      <c r="G13" s="38"/>
      <c r="H13" s="38"/>
      <c r="I13" s="38"/>
      <c r="M13" s="38"/>
      <c r="N13" s="38"/>
      <c r="Q13" s="89" t="str">
        <f t="shared" si="8"/>
        <v/>
      </c>
      <c r="R13" s="81"/>
      <c r="S13" s="81"/>
      <c r="T13" s="81"/>
      <c r="U13" s="81"/>
      <c r="V13" s="89" t="str">
        <f t="shared" si="9"/>
        <v/>
      </c>
      <c r="X13" s="72">
        <v>2</v>
      </c>
      <c r="Y13" s="72" t="s">
        <v>194</v>
      </c>
      <c r="Z13" s="61" t="s">
        <v>469</v>
      </c>
      <c r="AA13" s="81"/>
      <c r="AB13" s="89" t="str">
        <f t="shared" si="3"/>
        <v/>
      </c>
      <c r="AC13" s="87" t="str">
        <f>IF(AND($Y13="External wall",AA13&gt;0),'Performance inputs'!$B$3,"")</f>
        <v/>
      </c>
      <c r="AD13" s="81"/>
      <c r="AE13" s="89" t="str">
        <f t="shared" si="0"/>
        <v/>
      </c>
      <c r="AF13" s="87" t="str">
        <f>IF(AND($Y13="Sheltered wall",AD13&gt;0),'Performance inputs'!$B$8,"")</f>
        <v/>
      </c>
      <c r="AG13" s="87" t="str">
        <f>IF(AND($Y13="Sheltered wall",AD13&gt;0),'Performance inputs'!$B$9,"")</f>
        <v/>
      </c>
      <c r="AH13" s="81"/>
      <c r="AI13" s="89" t="str">
        <f t="shared" si="1"/>
        <v/>
      </c>
      <c r="AJ13" s="81"/>
      <c r="AK13" s="87" t="str">
        <f>IF(AND($Y13="External roof",AJ13&gt;0),'Performance inputs'!$B$4,"")</f>
        <v/>
      </c>
      <c r="AL13" s="72" t="str">
        <f t="shared" si="4"/>
        <v/>
      </c>
      <c r="AM13" s="87" t="str">
        <f>IF(AND($Y13="External roof",AJ13&gt;0),'Performance inputs'!$B$5,"")</f>
        <v/>
      </c>
      <c r="AN13" s="81">
        <v>5</v>
      </c>
      <c r="AO13" s="87">
        <f>IF(AND($Y13="Heat loss floor",AN13&gt;0),'Performance inputs'!$B$6,"")</f>
        <v>0.13</v>
      </c>
      <c r="AP13" s="72" t="str">
        <f t="shared" si="5"/>
        <v>GroundSolid</v>
      </c>
      <c r="AQ13" s="87">
        <f>IF(AND($Y13="Heat loss floor",AN13&gt;0),'Performance inputs'!$B$7,"")</f>
        <v>0</v>
      </c>
      <c r="AR13" s="80"/>
      <c r="AS13" s="80"/>
      <c r="AU13" s="61" t="s">
        <v>473</v>
      </c>
      <c r="AV13" s="72" t="s">
        <v>153</v>
      </c>
      <c r="AW13" s="72" t="str">
        <f t="shared" si="15"/>
        <v>Double glazed</v>
      </c>
      <c r="AX13" s="119">
        <f>IF(OR($AV13="Window",$AV13="RoofWindow"),'Performance inputs'!$B$10,IF($AV13="SolidDoor",'Performance inputs'!B$13,""))</f>
        <v>1.2</v>
      </c>
      <c r="AY13" s="119">
        <f>IF(OR($AV13="Window",$AV13="RoofWindow"),'Performance inputs'!$B$11,"")</f>
        <v>0.45</v>
      </c>
      <c r="AZ13" s="119">
        <f>IF(OR($AV13="Window",$AV13="RoofWindow"),'Performance inputs'!$B$12,IF(AV13="SolidDoor",'Performance inputs'!$B$14,""))</f>
        <v>0.8</v>
      </c>
      <c r="BB13" s="72">
        <v>4</v>
      </c>
      <c r="BC13" s="81" t="s">
        <v>487</v>
      </c>
      <c r="BD13" s="72" t="s">
        <v>153</v>
      </c>
      <c r="BE13" s="72" t="s">
        <v>181</v>
      </c>
      <c r="BF13" s="72" t="s">
        <v>113</v>
      </c>
      <c r="BG13" s="81">
        <v>2</v>
      </c>
      <c r="BH13" s="81">
        <v>1.7</v>
      </c>
      <c r="BI13" s="89">
        <f t="shared" si="2"/>
        <v>3.4</v>
      </c>
      <c r="BJ13" s="61" t="s">
        <v>90</v>
      </c>
      <c r="BL13" s="59" t="str">
        <f t="shared" si="7"/>
        <v/>
      </c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86" t="str">
        <f t="shared" si="10"/>
        <v/>
      </c>
      <c r="CW13" s="61"/>
      <c r="CX13" s="86" t="str">
        <f t="shared" si="11"/>
        <v/>
      </c>
      <c r="CY13" s="86" t="str">
        <f t="shared" si="12"/>
        <v/>
      </c>
      <c r="CZ13" s="61"/>
      <c r="DA13" s="61"/>
      <c r="DB13" s="61"/>
      <c r="DC13" s="61"/>
      <c r="DD13" s="61"/>
      <c r="DE13" s="61"/>
      <c r="DG13" s="59" t="str">
        <f t="shared" si="13"/>
        <v/>
      </c>
      <c r="DH13" s="59" t="str">
        <f t="shared" si="14"/>
        <v/>
      </c>
      <c r="DK13" s="38"/>
      <c r="DM13" s="38"/>
      <c r="DO13" s="38"/>
      <c r="DP13" s="38"/>
      <c r="DQ13" s="38"/>
      <c r="DS13" s="38"/>
    </row>
    <row r="14" spans="1:174" ht="11.45" customHeight="1" x14ac:dyDescent="0.2">
      <c r="B14" s="39"/>
      <c r="D14" s="39"/>
      <c r="F14" s="39"/>
      <c r="G14" s="39"/>
      <c r="H14" s="39"/>
      <c r="I14" s="39"/>
      <c r="L14" s="33"/>
      <c r="M14" s="39"/>
      <c r="N14" s="39"/>
      <c r="Q14" s="89" t="str">
        <f t="shared" si="8"/>
        <v/>
      </c>
      <c r="R14" s="81"/>
      <c r="S14" s="81"/>
      <c r="T14" s="81"/>
      <c r="U14" s="81"/>
      <c r="V14" s="89" t="str">
        <f t="shared" si="9"/>
        <v/>
      </c>
      <c r="X14" s="72">
        <v>2</v>
      </c>
      <c r="Y14" s="72" t="s">
        <v>157</v>
      </c>
      <c r="Z14" s="61" t="s">
        <v>481</v>
      </c>
      <c r="AA14" s="81"/>
      <c r="AB14" s="89" t="str">
        <f t="shared" si="3"/>
        <v/>
      </c>
      <c r="AC14" s="87" t="str">
        <f>IF(AND($Y14="External wall",AA14&gt;0),'Performance inputs'!$B$3,"")</f>
        <v/>
      </c>
      <c r="AD14" s="81"/>
      <c r="AE14" s="89" t="str">
        <f t="shared" si="0"/>
        <v/>
      </c>
      <c r="AF14" s="87" t="str">
        <f>IF(AND($Y14="Sheltered wall",AD14&gt;0),'Performance inputs'!$B$8,"")</f>
        <v/>
      </c>
      <c r="AG14" s="87" t="str">
        <f>IF(AND($Y14="Sheltered wall",AD14&gt;0),'Performance inputs'!$B$9,"")</f>
        <v/>
      </c>
      <c r="AH14" s="81"/>
      <c r="AI14" s="89" t="str">
        <f t="shared" si="1"/>
        <v/>
      </c>
      <c r="AJ14" s="81"/>
      <c r="AK14" s="87" t="str">
        <f>IF(AND($Y14="External roof",AJ14&gt;0),'Performance inputs'!$B$4,"")</f>
        <v/>
      </c>
      <c r="AL14" s="72" t="str">
        <f t="shared" si="4"/>
        <v/>
      </c>
      <c r="AM14" s="87" t="str">
        <f>IF(AND($Y14="External roof",AJ14&gt;0),'Performance inputs'!$B$5,"")</f>
        <v/>
      </c>
      <c r="AN14" s="81"/>
      <c r="AO14" s="87" t="str">
        <f>IF(AND($Y14="Heat loss floor",AN14&gt;0),'Performance inputs'!$B$6,"")</f>
        <v/>
      </c>
      <c r="AP14" s="72" t="str">
        <f t="shared" si="5"/>
        <v/>
      </c>
      <c r="AQ14" s="87" t="str">
        <f>IF(AND($Y14="Heat loss floor",AN14&gt;0),'Performance inputs'!$B$7,"")</f>
        <v/>
      </c>
      <c r="AR14" s="80">
        <v>2</v>
      </c>
      <c r="AS14" s="80"/>
      <c r="AU14" s="61"/>
      <c r="AV14" s="72"/>
      <c r="AW14" s="72"/>
      <c r="AX14" s="119" t="str">
        <f>IF(OR($AV14="Window",$AV14="RoofWindow"),'Performance inputs'!$B$10,IF($AV14="SolidDoor",'Performance inputs'!B$13,""))</f>
        <v/>
      </c>
      <c r="AY14" s="119" t="str">
        <f>IF(OR($AV14="Window",$AV14="RoofWindow"),'Performance inputs'!$B$11,"")</f>
        <v/>
      </c>
      <c r="AZ14" s="119" t="str">
        <f>IF(OR($AV14="Window",$AV14="RoofWindow"),'Performance inputs'!$B$12,IF(AV14="SolidDoor",'Performance inputs'!$B$14,""))</f>
        <v/>
      </c>
      <c r="BB14" s="72"/>
      <c r="BC14" s="81"/>
      <c r="BD14" s="72"/>
      <c r="BE14" s="72"/>
      <c r="BF14" s="72"/>
      <c r="BG14" s="81"/>
      <c r="BH14" s="81"/>
      <c r="BI14" s="89" t="str">
        <f>IF(AND(BG14&gt;0,BH14&gt;0),BG14*BH14,"")</f>
        <v/>
      </c>
      <c r="BJ14" s="61"/>
      <c r="BL14" s="59" t="str">
        <f t="shared" si="7"/>
        <v/>
      </c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86" t="str">
        <f t="shared" si="10"/>
        <v/>
      </c>
      <c r="CW14" s="61"/>
      <c r="CX14" s="86" t="str">
        <f t="shared" si="11"/>
        <v/>
      </c>
      <c r="CY14" s="86" t="str">
        <f t="shared" si="12"/>
        <v/>
      </c>
      <c r="CZ14" s="61"/>
      <c r="DA14" s="61"/>
      <c r="DB14" s="61"/>
      <c r="DC14" s="61"/>
      <c r="DD14" s="61"/>
      <c r="DE14" s="61"/>
      <c r="DG14" s="59" t="str">
        <f t="shared" si="13"/>
        <v/>
      </c>
      <c r="DH14" s="59" t="str">
        <f t="shared" si="14"/>
        <v/>
      </c>
      <c r="DK14" s="39"/>
      <c r="DM14" s="39"/>
      <c r="DO14" s="39"/>
      <c r="DP14" s="39"/>
      <c r="DQ14" s="39"/>
      <c r="DS14" s="39"/>
    </row>
    <row r="15" spans="1:174" ht="11.45" customHeight="1" x14ac:dyDescent="0.2">
      <c r="B15" s="39"/>
      <c r="D15" s="39"/>
      <c r="F15" s="39"/>
      <c r="G15" s="39"/>
      <c r="H15" s="39"/>
      <c r="I15" s="39"/>
      <c r="M15" s="39"/>
      <c r="N15" s="39"/>
      <c r="Q15" s="89" t="str">
        <f t="shared" si="8"/>
        <v/>
      </c>
      <c r="R15" s="81"/>
      <c r="S15" s="81"/>
      <c r="T15" s="81"/>
      <c r="U15" s="81"/>
      <c r="V15" s="89" t="str">
        <f t="shared" si="9"/>
        <v/>
      </c>
      <c r="X15" s="72">
        <v>3</v>
      </c>
      <c r="Y15" s="72" t="s">
        <v>173</v>
      </c>
      <c r="Z15" s="61" t="s">
        <v>475</v>
      </c>
      <c r="AA15" s="81">
        <v>2</v>
      </c>
      <c r="AB15" s="89">
        <f t="shared" si="3"/>
        <v>4.8</v>
      </c>
      <c r="AC15" s="87">
        <f>IF(AND($Y15="External wall",AA15&gt;0),'Performance inputs'!$B$3,"")</f>
        <v>0.18</v>
      </c>
      <c r="AD15" s="81"/>
      <c r="AE15" s="89" t="str">
        <f t="shared" si="0"/>
        <v/>
      </c>
      <c r="AF15" s="87" t="str">
        <f>IF(AND($Y15="Sheltered wall",AD15&gt;0),'Performance inputs'!$B$8,"")</f>
        <v/>
      </c>
      <c r="AG15" s="87" t="str">
        <f>IF(AND($Y15="Sheltered wall",AD15&gt;0),'Performance inputs'!$B$9,"")</f>
        <v/>
      </c>
      <c r="AH15" s="81"/>
      <c r="AI15" s="89" t="str">
        <f t="shared" si="1"/>
        <v/>
      </c>
      <c r="AJ15" s="81"/>
      <c r="AK15" s="87" t="str">
        <f>IF(AND($Y15="External roof",AJ15&gt;0),'Performance inputs'!$B$4,"")</f>
        <v/>
      </c>
      <c r="AL15" s="72" t="str">
        <f t="shared" si="4"/>
        <v/>
      </c>
      <c r="AM15" s="87" t="str">
        <f>IF(AND($Y15="External roof",AJ15&gt;0),'Performance inputs'!$B$5,"")</f>
        <v/>
      </c>
      <c r="AN15" s="81"/>
      <c r="AO15" s="87" t="str">
        <f>IF(AND($Y15="Heat loss floor",AN15&gt;0),'Performance inputs'!$B$6,"")</f>
        <v/>
      </c>
      <c r="AP15" s="72" t="str">
        <f t="shared" si="5"/>
        <v/>
      </c>
      <c r="AQ15" s="87" t="str">
        <f>IF(AND($Y15="Heat loss floor",AN15&gt;0),'Performance inputs'!$B$7,"")</f>
        <v/>
      </c>
      <c r="AR15" s="80"/>
      <c r="AS15" s="80"/>
      <c r="AU15" s="61"/>
      <c r="AV15" s="72"/>
      <c r="AW15" s="72"/>
      <c r="AX15" s="119" t="str">
        <f>IF(OR($AV15="Window",$AV15="RoofWindow"),'Performance inputs'!$B$10,IF($AV15="SolidDoor",'Performance inputs'!B$13,""))</f>
        <v/>
      </c>
      <c r="AY15" s="119" t="str">
        <f>IF(OR($AV15="Window",$AV15="RoofWindow"),'Performance inputs'!$B$11,"")</f>
        <v/>
      </c>
      <c r="AZ15" s="119" t="str">
        <f>IF(OR($AV15="Window",$AV15="RoofWindow"),'Performance inputs'!$B$12,IF(AV15="SolidDoor",'Performance inputs'!$B$14,""))</f>
        <v/>
      </c>
      <c r="BB15" s="72"/>
      <c r="BC15" s="81"/>
      <c r="BD15" s="72"/>
      <c r="BE15" s="72"/>
      <c r="BF15" s="72"/>
      <c r="BG15" s="81"/>
      <c r="BH15" s="81"/>
      <c r="BI15" s="89" t="str">
        <f>IF(AND(BG15&gt;0,BH15&gt;0),BG15*BH15,"")</f>
        <v/>
      </c>
      <c r="BJ15" s="61"/>
      <c r="BL15" s="59" t="str">
        <f t="shared" si="7"/>
        <v/>
      </c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86" t="str">
        <f t="shared" si="10"/>
        <v/>
      </c>
      <c r="CW15" s="61"/>
      <c r="CX15" s="86" t="str">
        <f t="shared" si="11"/>
        <v/>
      </c>
      <c r="CY15" s="86" t="str">
        <f t="shared" si="12"/>
        <v/>
      </c>
      <c r="CZ15" s="61"/>
      <c r="DA15" s="61"/>
      <c r="DB15" s="61"/>
      <c r="DC15" s="61"/>
      <c r="DD15" s="61"/>
      <c r="DE15" s="61"/>
      <c r="DG15" s="59" t="str">
        <f t="shared" si="13"/>
        <v/>
      </c>
      <c r="DH15" s="59" t="str">
        <f t="shared" si="14"/>
        <v/>
      </c>
      <c r="DK15" s="39"/>
      <c r="DM15" s="39"/>
      <c r="DO15" s="39"/>
      <c r="DP15" s="39"/>
      <c r="DQ15" s="39"/>
      <c r="DS15" s="39"/>
    </row>
    <row r="16" spans="1:174" ht="11.45" customHeight="1" x14ac:dyDescent="0.2">
      <c r="B16" s="39"/>
      <c r="D16" s="39"/>
      <c r="F16" s="39"/>
      <c r="G16" s="39"/>
      <c r="H16" s="39"/>
      <c r="I16" s="39"/>
      <c r="L16" s="33"/>
      <c r="M16" s="39"/>
      <c r="N16" s="39"/>
      <c r="O16" s="40"/>
      <c r="Q16" s="89" t="str">
        <f t="shared" si="8"/>
        <v/>
      </c>
      <c r="R16" s="81"/>
      <c r="S16" s="81"/>
      <c r="T16" s="81"/>
      <c r="U16" s="81"/>
      <c r="V16" s="89" t="str">
        <f t="shared" si="9"/>
        <v/>
      </c>
      <c r="X16" s="72">
        <v>3</v>
      </c>
      <c r="Y16" s="72" t="s">
        <v>173</v>
      </c>
      <c r="Z16" s="61" t="s">
        <v>476</v>
      </c>
      <c r="AA16" s="81">
        <v>20</v>
      </c>
      <c r="AB16" s="89">
        <f t="shared" si="3"/>
        <v>48</v>
      </c>
      <c r="AC16" s="87">
        <f>IF(AND($Y16="External wall",AA16&gt;0),'Performance inputs'!$B$3,"")</f>
        <v>0.18</v>
      </c>
      <c r="AD16" s="81"/>
      <c r="AE16" s="89" t="str">
        <f t="shared" si="0"/>
        <v/>
      </c>
      <c r="AF16" s="87" t="str">
        <f>IF(AND($Y16="Sheltered wall",AD16&gt;0),'Performance inputs'!$B$8,"")</f>
        <v/>
      </c>
      <c r="AG16" s="87" t="str">
        <f>IF(AND($Y16="Sheltered wall",AD16&gt;0),'Performance inputs'!$B$9,"")</f>
        <v/>
      </c>
      <c r="AH16" s="81"/>
      <c r="AI16" s="89" t="str">
        <f t="shared" si="1"/>
        <v/>
      </c>
      <c r="AJ16" s="81"/>
      <c r="AK16" s="87" t="str">
        <f>IF(AND($Y16="External roof",AJ16&gt;0),'Performance inputs'!$B$4,"")</f>
        <v/>
      </c>
      <c r="AL16" s="72" t="str">
        <f t="shared" si="4"/>
        <v/>
      </c>
      <c r="AM16" s="87" t="str">
        <f>IF(AND($Y16="External roof",AJ16&gt;0),'Performance inputs'!$B$5,"")</f>
        <v/>
      </c>
      <c r="AN16" s="81"/>
      <c r="AO16" s="87" t="str">
        <f>IF(AND($Y16="Heat loss floor",AN16&gt;0),'Performance inputs'!$B$6,"")</f>
        <v/>
      </c>
      <c r="AP16" s="72" t="str">
        <f t="shared" si="5"/>
        <v/>
      </c>
      <c r="AQ16" s="87" t="str">
        <f>IF(AND($Y16="Heat loss floor",AN16&gt;0),'Performance inputs'!$B$7,"")</f>
        <v/>
      </c>
      <c r="AR16" s="80"/>
      <c r="AS16" s="80"/>
      <c r="AU16" s="61"/>
      <c r="AV16" s="72"/>
      <c r="AW16" s="72"/>
      <c r="AX16" s="119" t="str">
        <f>IF(OR($AV16="Window",$AV16="RoofWindow"),'Performance inputs'!$B$10,IF($AV16="SolidDoor",'Performance inputs'!B$13,""))</f>
        <v/>
      </c>
      <c r="AY16" s="119" t="str">
        <f>IF(OR($AV16="Window",$AV16="RoofWindow"),'Performance inputs'!$B$11,"")</f>
        <v/>
      </c>
      <c r="AZ16" s="119" t="str">
        <f>IF(OR($AV16="Window",$AV16="RoofWindow"),'Performance inputs'!$B$12,IF(AV16="SolidDoor",'Performance inputs'!$B$14,""))</f>
        <v/>
      </c>
      <c r="BB16" s="72"/>
      <c r="BC16" s="81"/>
      <c r="BD16" s="72"/>
      <c r="BE16" s="72"/>
      <c r="BF16" s="72"/>
      <c r="BG16" s="81"/>
      <c r="BH16" s="81"/>
      <c r="BI16" s="89" t="str">
        <f t="shared" si="2"/>
        <v/>
      </c>
      <c r="BJ16" s="61"/>
      <c r="BL16" s="59" t="str">
        <f t="shared" si="7"/>
        <v/>
      </c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86" t="str">
        <f t="shared" si="10"/>
        <v/>
      </c>
      <c r="CW16" s="61"/>
      <c r="CX16" s="86" t="str">
        <f t="shared" si="11"/>
        <v/>
      </c>
      <c r="CY16" s="86" t="str">
        <f t="shared" si="12"/>
        <v/>
      </c>
      <c r="CZ16" s="61"/>
      <c r="DA16" s="61"/>
      <c r="DB16" s="61"/>
      <c r="DC16" s="61"/>
      <c r="DD16" s="61"/>
      <c r="DE16" s="61"/>
      <c r="DG16" s="59" t="str">
        <f t="shared" si="13"/>
        <v/>
      </c>
      <c r="DH16" s="59" t="str">
        <f t="shared" si="14"/>
        <v/>
      </c>
      <c r="DK16" s="39"/>
      <c r="DM16" s="39"/>
      <c r="DO16" s="39"/>
      <c r="DP16" s="39"/>
      <c r="DQ16" s="39"/>
      <c r="DS16" s="39"/>
    </row>
    <row r="17" spans="1:156" ht="11.45" customHeight="1" x14ac:dyDescent="0.2">
      <c r="A17" s="41"/>
      <c r="B17" s="38"/>
      <c r="C17" s="41"/>
      <c r="D17" s="38"/>
      <c r="F17" s="38"/>
      <c r="G17" s="38"/>
      <c r="H17" s="38"/>
      <c r="I17" s="38"/>
      <c r="K17" s="41"/>
      <c r="M17" s="38"/>
      <c r="N17" s="38"/>
      <c r="O17" s="42"/>
      <c r="Q17" s="89" t="str">
        <f t="shared" si="8"/>
        <v/>
      </c>
      <c r="R17" s="81"/>
      <c r="S17" s="81"/>
      <c r="T17" s="81"/>
      <c r="U17" s="81"/>
      <c r="V17" s="89" t="str">
        <f t="shared" si="9"/>
        <v/>
      </c>
      <c r="X17" s="72">
        <v>4</v>
      </c>
      <c r="Y17" s="72" t="s">
        <v>159</v>
      </c>
      <c r="Z17" s="61" t="s">
        <v>478</v>
      </c>
      <c r="AA17" s="81"/>
      <c r="AB17" s="89" t="str">
        <f t="shared" si="3"/>
        <v/>
      </c>
      <c r="AC17" s="87" t="str">
        <f>IF(AND($Y17="External wall",AA17&gt;0),'Performance inputs'!$B$3,"")</f>
        <v/>
      </c>
      <c r="AD17" s="81">
        <v>15</v>
      </c>
      <c r="AE17" s="89">
        <f t="shared" si="0"/>
        <v>36</v>
      </c>
      <c r="AF17" s="87">
        <f>IF(AND($Y17="Sheltered wall",AD17&gt;0),'Performance inputs'!$B$8,"")</f>
        <v>0.2</v>
      </c>
      <c r="AG17" s="87">
        <f>IF(AND($Y17="Sheltered wall",AD17&gt;0),'Performance inputs'!$B$9,"")</f>
        <v>0.6</v>
      </c>
      <c r="AH17" s="81"/>
      <c r="AI17" s="89" t="str">
        <f t="shared" si="1"/>
        <v/>
      </c>
      <c r="AJ17" s="81"/>
      <c r="AK17" s="87" t="str">
        <f>IF(AND($Y17="External roof",AJ17&gt;0),'Performance inputs'!$B$4,"")</f>
        <v/>
      </c>
      <c r="AL17" s="72" t="str">
        <f t="shared" si="4"/>
        <v/>
      </c>
      <c r="AM17" s="87" t="str">
        <f>IF(AND($Y17="External roof",AJ17&gt;0),'Performance inputs'!$B$5,"")</f>
        <v/>
      </c>
      <c r="AN17" s="81"/>
      <c r="AO17" s="87" t="str">
        <f>IF(AND($Y17="Heat loss floor",AN17&gt;0),'Performance inputs'!$B$6,"")</f>
        <v/>
      </c>
      <c r="AP17" s="72" t="str">
        <f t="shared" si="5"/>
        <v/>
      </c>
      <c r="AQ17" s="87" t="str">
        <f>IF(AND($Y17="Heat loss floor",AN17&gt;0),'Performance inputs'!$B$7,"")</f>
        <v/>
      </c>
      <c r="AR17" s="80"/>
      <c r="AS17" s="80"/>
      <c r="AU17" s="61"/>
      <c r="AV17" s="72"/>
      <c r="AW17" s="72"/>
      <c r="AX17" s="119" t="str">
        <f>IF(OR($AV17="Window",$AV17="RoofWindow"),'Performance inputs'!$B$10,IF($AV17="SolidDoor",'Performance inputs'!B$13,""))</f>
        <v/>
      </c>
      <c r="AY17" s="119" t="str">
        <f>IF(OR($AV17="Window",$AV17="RoofWindow"),'Performance inputs'!$B$11,"")</f>
        <v/>
      </c>
      <c r="AZ17" s="119" t="str">
        <f>IF(OR($AV17="Window",$AV17="RoofWindow"),'Performance inputs'!$B$12,IF(AV17="SolidDoor",'Performance inputs'!$B$14,""))</f>
        <v/>
      </c>
      <c r="BB17" s="72"/>
      <c r="BC17" s="81"/>
      <c r="BD17" s="72"/>
      <c r="BE17" s="72"/>
      <c r="BF17" s="72"/>
      <c r="BG17" s="81"/>
      <c r="BH17" s="81"/>
      <c r="BI17" s="89" t="str">
        <f t="shared" si="2"/>
        <v/>
      </c>
      <c r="BJ17" s="61"/>
      <c r="BL17" s="59" t="str">
        <f t="shared" si="7"/>
        <v/>
      </c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86" t="str">
        <f t="shared" si="10"/>
        <v/>
      </c>
      <c r="CW17" s="61"/>
      <c r="CX17" s="86" t="str">
        <f t="shared" si="11"/>
        <v/>
      </c>
      <c r="CY17" s="86" t="str">
        <f t="shared" si="12"/>
        <v/>
      </c>
      <c r="CZ17" s="61"/>
      <c r="DA17" s="61"/>
      <c r="DB17" s="61"/>
      <c r="DC17" s="61"/>
      <c r="DD17" s="61"/>
      <c r="DE17" s="61"/>
      <c r="DG17" s="59" t="str">
        <f t="shared" si="13"/>
        <v/>
      </c>
      <c r="DH17" s="59" t="str">
        <f t="shared" si="14"/>
        <v/>
      </c>
      <c r="DJ17" s="41"/>
      <c r="DK17" s="38"/>
      <c r="DL17" s="41"/>
      <c r="DM17" s="38"/>
      <c r="DO17" s="38"/>
      <c r="DP17" s="38"/>
      <c r="DQ17" s="38"/>
      <c r="DS17" s="38"/>
      <c r="DU17" s="41"/>
      <c r="DW17" s="41"/>
      <c r="DX17" s="41"/>
      <c r="DY17" s="41"/>
      <c r="DZ17" s="41"/>
      <c r="EA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N17" s="41"/>
      <c r="EO17" s="41"/>
      <c r="EP17" s="41"/>
      <c r="EQ17" s="41"/>
      <c r="ER17" s="41"/>
      <c r="ES17" s="41"/>
      <c r="EU17" s="41"/>
      <c r="EV17" s="41"/>
      <c r="EW17" s="41"/>
      <c r="EX17" s="41"/>
      <c r="EY17" s="41"/>
      <c r="EZ17" s="41"/>
    </row>
    <row r="18" spans="1:156" ht="11.45" customHeight="1" x14ac:dyDescent="0.2">
      <c r="B18" s="39"/>
      <c r="D18" s="39"/>
      <c r="F18" s="39"/>
      <c r="G18" s="39"/>
      <c r="H18" s="39"/>
      <c r="I18" s="39"/>
      <c r="L18" s="33"/>
      <c r="M18" s="39"/>
      <c r="N18" s="39"/>
      <c r="O18" s="43"/>
      <c r="Q18" s="89" t="str">
        <f t="shared" si="8"/>
        <v/>
      </c>
      <c r="R18" s="81"/>
      <c r="S18" s="81"/>
      <c r="T18" s="81"/>
      <c r="U18" s="81"/>
      <c r="V18" s="89" t="str">
        <f t="shared" si="9"/>
        <v/>
      </c>
      <c r="X18" s="72">
        <v>4</v>
      </c>
      <c r="Y18" s="72" t="s">
        <v>160</v>
      </c>
      <c r="Z18" s="61" t="s">
        <v>479</v>
      </c>
      <c r="AA18" s="81"/>
      <c r="AB18" s="89" t="str">
        <f t="shared" si="3"/>
        <v/>
      </c>
      <c r="AC18" s="87" t="str">
        <f>IF(AND($Y18="External wall",AA18&gt;0),'Performance inputs'!$B$3,"")</f>
        <v/>
      </c>
      <c r="AD18" s="81"/>
      <c r="AE18" s="89" t="str">
        <f t="shared" si="0"/>
        <v/>
      </c>
      <c r="AF18" s="87" t="str">
        <f>IF(AND($Y18="Sheltered wall",AD18&gt;0),'Performance inputs'!$B$8,"")</f>
        <v/>
      </c>
      <c r="AG18" s="87" t="str">
        <f>IF(AND($Y18="Sheltered wall",AD18&gt;0),'Performance inputs'!$B$9,"")</f>
        <v/>
      </c>
      <c r="AH18" s="81">
        <v>2</v>
      </c>
      <c r="AI18" s="89">
        <f t="shared" si="1"/>
        <v>4.8</v>
      </c>
      <c r="AJ18" s="81"/>
      <c r="AK18" s="87" t="str">
        <f>IF(AND($Y18="External roof",AJ18&gt;0),'Performance inputs'!$B$4,"")</f>
        <v/>
      </c>
      <c r="AL18" s="72" t="str">
        <f t="shared" si="4"/>
        <v/>
      </c>
      <c r="AM18" s="87" t="str">
        <f>IF(AND($Y18="External roof",AJ18&gt;0),'Performance inputs'!$B$5,"")</f>
        <v/>
      </c>
      <c r="AN18" s="81"/>
      <c r="AO18" s="87" t="str">
        <f>IF(AND($Y18="Heat loss floor",AN18&gt;0),'Performance inputs'!$B$6,"")</f>
        <v/>
      </c>
      <c r="AP18" s="72" t="str">
        <f t="shared" si="5"/>
        <v/>
      </c>
      <c r="AQ18" s="87" t="str">
        <f>IF(AND($Y18="Heat loss floor",AN18&gt;0),'Performance inputs'!$B$7,"")</f>
        <v/>
      </c>
      <c r="AR18" s="80"/>
      <c r="AS18" s="80"/>
      <c r="AU18" s="61"/>
      <c r="AV18" s="72"/>
      <c r="AW18" s="72"/>
      <c r="AX18" s="119" t="str">
        <f>IF(OR($AV18="Window",$AV18="RoofWindow"),'Performance inputs'!$B$10,IF($AV18="SolidDoor",'Performance inputs'!B$13,""))</f>
        <v/>
      </c>
      <c r="AY18" s="119" t="str">
        <f>IF(OR($AV18="Window",$AV18="RoofWindow"),'Performance inputs'!$B$11,"")</f>
        <v/>
      </c>
      <c r="AZ18" s="119" t="str">
        <f>IF(OR($AV18="Window",$AV18="RoofWindow"),'Performance inputs'!$B$12,IF(AV18="SolidDoor",'Performance inputs'!$B$14,""))</f>
        <v/>
      </c>
      <c r="BB18" s="72"/>
      <c r="BC18" s="81"/>
      <c r="BD18" s="72"/>
      <c r="BE18" s="72"/>
      <c r="BF18" s="72"/>
      <c r="BG18" s="81"/>
      <c r="BH18" s="81"/>
      <c r="BI18" s="89" t="str">
        <f t="shared" si="2"/>
        <v/>
      </c>
      <c r="BJ18" s="61"/>
      <c r="BL18" s="59" t="str">
        <f t="shared" si="7"/>
        <v/>
      </c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86" t="str">
        <f t="shared" si="10"/>
        <v/>
      </c>
      <c r="CW18" s="61"/>
      <c r="CX18" s="86" t="str">
        <f t="shared" si="11"/>
        <v/>
      </c>
      <c r="CY18" s="86" t="str">
        <f t="shared" si="12"/>
        <v/>
      </c>
      <c r="CZ18" s="61"/>
      <c r="DA18" s="61"/>
      <c r="DB18" s="61"/>
      <c r="DC18" s="61"/>
      <c r="DD18" s="61"/>
      <c r="DE18" s="61"/>
      <c r="DG18" s="59" t="str">
        <f t="shared" si="13"/>
        <v/>
      </c>
      <c r="DH18" s="59" t="str">
        <f t="shared" si="14"/>
        <v/>
      </c>
      <c r="DK18" s="39"/>
      <c r="DM18" s="39"/>
      <c r="DO18" s="39"/>
      <c r="DP18" s="39"/>
      <c r="DQ18" s="39"/>
      <c r="DS18" s="39"/>
    </row>
    <row r="19" spans="1:156" ht="11.45" customHeight="1" x14ac:dyDescent="0.2">
      <c r="A19" s="41"/>
      <c r="B19" s="39"/>
      <c r="C19" s="41"/>
      <c r="D19" s="39"/>
      <c r="F19" s="39"/>
      <c r="G19" s="39"/>
      <c r="H19" s="39"/>
      <c r="I19" s="39"/>
      <c r="K19" s="41"/>
      <c r="M19" s="39"/>
      <c r="N19" s="39"/>
      <c r="Q19" s="89" t="str">
        <f t="shared" si="8"/>
        <v/>
      </c>
      <c r="R19" s="81"/>
      <c r="S19" s="81"/>
      <c r="T19" s="81"/>
      <c r="U19" s="81"/>
      <c r="V19" s="89" t="str">
        <f t="shared" si="9"/>
        <v/>
      </c>
      <c r="X19" s="72">
        <v>5</v>
      </c>
      <c r="Y19" s="72" t="s">
        <v>173</v>
      </c>
      <c r="Z19" s="61" t="s">
        <v>477</v>
      </c>
      <c r="AA19" s="81">
        <v>10</v>
      </c>
      <c r="AB19" s="89">
        <f t="shared" si="3"/>
        <v>24</v>
      </c>
      <c r="AC19" s="87">
        <f>IF(AND($Y19="External wall",AA19&gt;0),'Performance inputs'!$B$3,"")</f>
        <v>0.18</v>
      </c>
      <c r="AD19" s="81"/>
      <c r="AE19" s="89" t="str">
        <f t="shared" si="0"/>
        <v/>
      </c>
      <c r="AF19" s="87" t="str">
        <f>IF(AND($Y19="Sheltered wall",AD19&gt;0),'Performance inputs'!$B$8,"")</f>
        <v/>
      </c>
      <c r="AG19" s="87" t="str">
        <f>IF(AND($Y19="Sheltered wall",AD19&gt;0),'Performance inputs'!$B$9,"")</f>
        <v/>
      </c>
      <c r="AH19" s="81"/>
      <c r="AI19" s="89" t="str">
        <f t="shared" si="1"/>
        <v/>
      </c>
      <c r="AJ19" s="81"/>
      <c r="AK19" s="87" t="str">
        <f>IF(AND($Y19="External roof",AJ19&gt;0),'Performance inputs'!$B$4,"")</f>
        <v/>
      </c>
      <c r="AL19" s="72" t="str">
        <f t="shared" si="4"/>
        <v/>
      </c>
      <c r="AM19" s="87" t="str">
        <f>IF(AND($Y19="External roof",AJ19&gt;0),'Performance inputs'!$B$5,"")</f>
        <v/>
      </c>
      <c r="AN19" s="81"/>
      <c r="AO19" s="87" t="str">
        <f>IF(AND($Y19="Heat loss floor",AN19&gt;0),'Performance inputs'!$B$6,"")</f>
        <v/>
      </c>
      <c r="AP19" s="72" t="str">
        <f t="shared" si="5"/>
        <v/>
      </c>
      <c r="AQ19" s="87" t="str">
        <f>IF(AND($Y19="Heat loss floor",AN19&gt;0),'Performance inputs'!$B$7,"")</f>
        <v/>
      </c>
      <c r="AR19" s="80"/>
      <c r="AS19" s="80"/>
      <c r="AU19" s="61"/>
      <c r="AV19" s="72"/>
      <c r="AW19" s="72" t="str">
        <f t="shared" si="6"/>
        <v/>
      </c>
      <c r="AX19" s="119" t="str">
        <f>IF(OR($AV19="Window",$AV19="RoofWindow"),'Performance inputs'!$B$10,IF($AV19="SolidDoor",'Performance inputs'!B$13,""))</f>
        <v/>
      </c>
      <c r="AY19" s="119" t="str">
        <f>IF(OR($AV19="Window",$AV19="RoofWindow"),'Performance inputs'!$B$11,"")</f>
        <v/>
      </c>
      <c r="AZ19" s="119" t="str">
        <f>IF(OR($AV19="Window",$AV19="RoofWindow"),'Performance inputs'!$B$12,IF(AV19="SolidDoor",'Performance inputs'!$B$14,""))</f>
        <v/>
      </c>
      <c r="BB19" s="72"/>
      <c r="BC19" s="81"/>
      <c r="BD19" s="72"/>
      <c r="BE19" s="72"/>
      <c r="BF19" s="72"/>
      <c r="BG19" s="81"/>
      <c r="BH19" s="81"/>
      <c r="BI19" s="89" t="str">
        <f t="shared" si="2"/>
        <v/>
      </c>
      <c r="BJ19" s="61"/>
      <c r="BL19" s="59" t="str">
        <f t="shared" si="7"/>
        <v/>
      </c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1"/>
      <c r="CV19" s="86" t="str">
        <f t="shared" si="10"/>
        <v/>
      </c>
      <c r="CW19" s="61"/>
      <c r="CX19" s="86" t="str">
        <f t="shared" si="11"/>
        <v/>
      </c>
      <c r="CY19" s="86" t="str">
        <f t="shared" si="12"/>
        <v/>
      </c>
      <c r="CZ19" s="61"/>
      <c r="DA19" s="61"/>
      <c r="DB19" s="61"/>
      <c r="DC19" s="61"/>
      <c r="DD19" s="61"/>
      <c r="DE19" s="61"/>
      <c r="DG19" s="59" t="str">
        <f t="shared" si="13"/>
        <v/>
      </c>
      <c r="DH19" s="59" t="str">
        <f t="shared" si="14"/>
        <v/>
      </c>
      <c r="DJ19" s="41"/>
      <c r="DK19" s="39"/>
      <c r="DL19" s="41"/>
      <c r="DM19" s="39"/>
      <c r="DO19" s="39"/>
      <c r="DP19" s="39"/>
      <c r="DQ19" s="39"/>
      <c r="DS19" s="39"/>
      <c r="DU19" s="41"/>
      <c r="DW19" s="41"/>
      <c r="DX19" s="41"/>
      <c r="DY19" s="41"/>
      <c r="DZ19" s="41"/>
      <c r="EA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N19" s="41"/>
      <c r="EO19" s="41"/>
      <c r="EP19" s="41"/>
      <c r="EQ19" s="41"/>
      <c r="ER19" s="41"/>
      <c r="ES19" s="41"/>
      <c r="EU19" s="41"/>
      <c r="EV19" s="41"/>
      <c r="EW19" s="41"/>
      <c r="EX19" s="41"/>
      <c r="EY19" s="41"/>
      <c r="EZ19" s="41"/>
    </row>
    <row r="20" spans="1:156" ht="11.45" customHeight="1" x14ac:dyDescent="0.2">
      <c r="B20" s="39"/>
      <c r="D20" s="39"/>
      <c r="F20" s="39"/>
      <c r="G20" s="39"/>
      <c r="H20" s="39"/>
      <c r="I20" s="39"/>
      <c r="L20" s="33"/>
      <c r="M20" s="39"/>
      <c r="N20" s="39"/>
      <c r="Q20" s="89" t="str">
        <f t="shared" si="8"/>
        <v/>
      </c>
      <c r="R20" s="81"/>
      <c r="S20" s="81"/>
      <c r="T20" s="81"/>
      <c r="U20" s="81"/>
      <c r="V20" s="89" t="str">
        <f t="shared" si="9"/>
        <v/>
      </c>
      <c r="X20" s="72">
        <v>5</v>
      </c>
      <c r="Y20" s="72" t="s">
        <v>185</v>
      </c>
      <c r="Z20" s="61" t="s">
        <v>468</v>
      </c>
      <c r="AA20" s="81"/>
      <c r="AB20" s="89" t="str">
        <f t="shared" si="3"/>
        <v/>
      </c>
      <c r="AC20" s="87" t="str">
        <f>IF(AND($Y20="External wall",AA20&gt;0),'Performance inputs'!$B$3,"")</f>
        <v/>
      </c>
      <c r="AD20" s="81"/>
      <c r="AE20" s="89" t="str">
        <f t="shared" si="0"/>
        <v/>
      </c>
      <c r="AF20" s="87" t="str">
        <f>IF(AND($Y20="Sheltered wall",AD20&gt;0),'Performance inputs'!$B$8,"")</f>
        <v/>
      </c>
      <c r="AG20" s="87" t="str">
        <f>IF(AND($Y20="Sheltered wall",AD20&gt;0),'Performance inputs'!$B$9,"")</f>
        <v/>
      </c>
      <c r="AH20" s="81"/>
      <c r="AI20" s="89" t="str">
        <f t="shared" si="1"/>
        <v/>
      </c>
      <c r="AJ20" s="81">
        <v>20</v>
      </c>
      <c r="AK20" s="87">
        <f>IF(AND($Y20="External roof",AJ20&gt;0),'Performance inputs'!$B$4,"")</f>
        <v>0.11</v>
      </c>
      <c r="AL20" s="72" t="str">
        <f t="shared" si="4"/>
        <v>ExternalPlane</v>
      </c>
      <c r="AM20" s="87">
        <f>IF(AND($Y20="External roof",AJ20&gt;0),'Performance inputs'!$B$5,"")</f>
        <v>0</v>
      </c>
      <c r="AN20" s="81"/>
      <c r="AO20" s="87" t="str">
        <f>IF(AND($Y20="Heat loss floor",AN20&gt;0),'Performance inputs'!$B$6,"")</f>
        <v/>
      </c>
      <c r="AP20" s="72" t="str">
        <f t="shared" si="5"/>
        <v/>
      </c>
      <c r="AQ20" s="87" t="str">
        <f>IF(AND($Y20="Heat loss floor",AN20&gt;0),'Performance inputs'!$B$7,"")</f>
        <v/>
      </c>
      <c r="AR20" s="80"/>
      <c r="AS20" s="80"/>
      <c r="AU20" s="61"/>
      <c r="AV20" s="72"/>
      <c r="AW20" s="72" t="str">
        <f t="shared" si="6"/>
        <v/>
      </c>
      <c r="AX20" s="119" t="str">
        <f>IF(OR($AV20="Window",$AV20="RoofWindow"),'Performance inputs'!$B$10,IF($AV20="SolidDoor",'Performance inputs'!B$13,""))</f>
        <v/>
      </c>
      <c r="AY20" s="119" t="str">
        <f>IF(OR($AV20="Window",$AV20="RoofWindow"),'Performance inputs'!$B$11,"")</f>
        <v/>
      </c>
      <c r="AZ20" s="119" t="str">
        <f>IF(OR($AV20="Window",$AV20="RoofWindow"),'Performance inputs'!$B$12,IF(AV20="SolidDoor",'Performance inputs'!$B$14,""))</f>
        <v/>
      </c>
      <c r="BB20" s="72"/>
      <c r="BC20" s="81"/>
      <c r="BD20" s="72"/>
      <c r="BE20" s="72"/>
      <c r="BF20" s="72"/>
      <c r="BG20" s="81"/>
      <c r="BH20" s="81"/>
      <c r="BI20" s="89" t="str">
        <f t="shared" si="2"/>
        <v/>
      </c>
      <c r="BJ20" s="61"/>
      <c r="BL20" s="59" t="str">
        <f t="shared" si="7"/>
        <v/>
      </c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86" t="str">
        <f t="shared" si="10"/>
        <v/>
      </c>
      <c r="CW20" s="61"/>
      <c r="CX20" s="86" t="str">
        <f t="shared" si="11"/>
        <v/>
      </c>
      <c r="CY20" s="86" t="str">
        <f t="shared" si="12"/>
        <v/>
      </c>
      <c r="CZ20" s="61"/>
      <c r="DA20" s="61"/>
      <c r="DB20" s="61"/>
      <c r="DC20" s="61"/>
      <c r="DD20" s="61"/>
      <c r="DE20" s="61"/>
      <c r="DG20" s="59" t="str">
        <f t="shared" si="13"/>
        <v/>
      </c>
      <c r="DH20" s="59" t="str">
        <f t="shared" si="14"/>
        <v/>
      </c>
      <c r="DK20" s="39"/>
      <c r="DM20" s="39"/>
      <c r="DO20" s="39"/>
      <c r="DP20" s="39"/>
      <c r="DQ20" s="39"/>
      <c r="DS20" s="39"/>
    </row>
    <row r="21" spans="1:156" ht="11.45" customHeight="1" x14ac:dyDescent="0.2">
      <c r="A21" s="41"/>
      <c r="B21" s="39"/>
      <c r="C21" s="41"/>
      <c r="D21" s="39"/>
      <c r="F21" s="39"/>
      <c r="G21" s="39"/>
      <c r="H21" s="39"/>
      <c r="I21" s="39"/>
      <c r="K21" s="41"/>
      <c r="M21" s="39"/>
      <c r="N21" s="39"/>
      <c r="Q21" s="89" t="str">
        <f t="shared" si="8"/>
        <v/>
      </c>
      <c r="R21" s="81"/>
      <c r="S21" s="81"/>
      <c r="T21" s="81"/>
      <c r="U21" s="81"/>
      <c r="V21" s="89" t="str">
        <f t="shared" si="9"/>
        <v/>
      </c>
      <c r="X21" s="72">
        <v>5</v>
      </c>
      <c r="Y21" s="72" t="s">
        <v>185</v>
      </c>
      <c r="Z21" s="61" t="s">
        <v>480</v>
      </c>
      <c r="AA21" s="81"/>
      <c r="AB21" s="89" t="str">
        <f t="shared" si="3"/>
        <v/>
      </c>
      <c r="AC21" s="87" t="str">
        <f>IF(AND($Y21="External wall",AA21&gt;0),'Performance inputs'!$B$3,"")</f>
        <v/>
      </c>
      <c r="AD21" s="81"/>
      <c r="AE21" s="89" t="str">
        <f t="shared" si="0"/>
        <v/>
      </c>
      <c r="AF21" s="87" t="str">
        <f>IF(AND($Y21="Sheltered wall",AD21&gt;0),'Performance inputs'!$B$8,"")</f>
        <v/>
      </c>
      <c r="AG21" s="87" t="str">
        <f>IF(AND($Y21="Sheltered wall",AD21&gt;0),'Performance inputs'!$B$9,"")</f>
        <v/>
      </c>
      <c r="AH21" s="81"/>
      <c r="AI21" s="89" t="str">
        <f t="shared" si="1"/>
        <v/>
      </c>
      <c r="AJ21" s="81">
        <v>10</v>
      </c>
      <c r="AK21" s="87">
        <f>IF(AND($Y21="External roof",AJ21&gt;0),'Performance inputs'!$B$4,"")</f>
        <v>0.11</v>
      </c>
      <c r="AL21" s="72" t="str">
        <f t="shared" si="4"/>
        <v>ExternalPlane</v>
      </c>
      <c r="AM21" s="87">
        <f>IF(AND($Y21="External roof",AJ21&gt;0),'Performance inputs'!$B$5,"")</f>
        <v>0</v>
      </c>
      <c r="AN21" s="81"/>
      <c r="AO21" s="87" t="str">
        <f>IF(AND($Y21="Heat loss floor",AN21&gt;0),'Performance inputs'!$B$6,"")</f>
        <v/>
      </c>
      <c r="AP21" s="72" t="str">
        <f t="shared" si="5"/>
        <v/>
      </c>
      <c r="AQ21" s="87" t="str">
        <f>IF(AND($Y21="Heat loss floor",AN21&gt;0),'Performance inputs'!$B$7,"")</f>
        <v/>
      </c>
      <c r="AR21" s="80"/>
      <c r="AS21" s="80"/>
      <c r="AU21" s="61"/>
      <c r="AV21" s="72"/>
      <c r="AW21" s="72" t="str">
        <f t="shared" si="6"/>
        <v/>
      </c>
      <c r="AX21" s="119" t="str">
        <f>IF(OR($AV21="Window",$AV21="RoofWindow"),'Performance inputs'!$B$10,IF($AV21="SolidDoor",'Performance inputs'!B$13,""))</f>
        <v/>
      </c>
      <c r="AY21" s="119" t="str">
        <f>IF(OR($AV21="Window",$AV21="RoofWindow"),'Performance inputs'!$B$11,"")</f>
        <v/>
      </c>
      <c r="AZ21" s="119" t="str">
        <f>IF(OR($AV21="Window",$AV21="RoofWindow"),'Performance inputs'!$B$12,IF(AV21="SolidDoor",'Performance inputs'!$B$14,""))</f>
        <v/>
      </c>
      <c r="BB21" s="72"/>
      <c r="BC21" s="81"/>
      <c r="BD21" s="72"/>
      <c r="BE21" s="72"/>
      <c r="BF21" s="72"/>
      <c r="BG21" s="81"/>
      <c r="BH21" s="81"/>
      <c r="BI21" s="89" t="str">
        <f t="shared" si="2"/>
        <v/>
      </c>
      <c r="BJ21" s="61"/>
      <c r="BL21" s="59" t="str">
        <f t="shared" si="7"/>
        <v/>
      </c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86" t="str">
        <f t="shared" si="10"/>
        <v/>
      </c>
      <c r="CW21" s="61"/>
      <c r="CX21" s="86" t="str">
        <f t="shared" si="11"/>
        <v/>
      </c>
      <c r="CY21" s="86" t="str">
        <f t="shared" si="12"/>
        <v/>
      </c>
      <c r="CZ21" s="61"/>
      <c r="DA21" s="61"/>
      <c r="DB21" s="61"/>
      <c r="DC21" s="61"/>
      <c r="DD21" s="61"/>
      <c r="DE21" s="61"/>
      <c r="DG21" s="59" t="str">
        <f t="shared" si="13"/>
        <v/>
      </c>
      <c r="DH21" s="59" t="str">
        <f t="shared" si="14"/>
        <v/>
      </c>
      <c r="DJ21" s="41"/>
      <c r="DK21" s="39"/>
      <c r="DL21" s="41"/>
      <c r="DM21" s="39"/>
      <c r="DO21" s="39"/>
      <c r="DP21" s="39"/>
      <c r="DQ21" s="39"/>
      <c r="DS21" s="39"/>
      <c r="DU21" s="41"/>
      <c r="DW21" s="41"/>
      <c r="DX21" s="41"/>
      <c r="DY21" s="41"/>
      <c r="DZ21" s="41"/>
      <c r="EA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N21" s="41"/>
      <c r="EO21" s="41"/>
      <c r="EP21" s="41"/>
      <c r="EQ21" s="41"/>
      <c r="ER21" s="41"/>
      <c r="ES21" s="41"/>
      <c r="EU21" s="41"/>
      <c r="EV21" s="41"/>
      <c r="EW21" s="41"/>
      <c r="EX21" s="41"/>
      <c r="EY21" s="41"/>
      <c r="EZ21" s="41"/>
    </row>
    <row r="22" spans="1:156" ht="11.45" customHeight="1" x14ac:dyDescent="0.2">
      <c r="A22" s="41"/>
      <c r="B22" s="39"/>
      <c r="C22" s="41"/>
      <c r="D22" s="39"/>
      <c r="F22" s="39"/>
      <c r="G22" s="39"/>
      <c r="H22" s="39"/>
      <c r="I22" s="39"/>
      <c r="K22" s="41"/>
      <c r="L22" s="33"/>
      <c r="M22" s="39"/>
      <c r="N22" s="39"/>
      <c r="Q22" s="89" t="str">
        <f t="shared" si="8"/>
        <v/>
      </c>
      <c r="R22" s="81"/>
      <c r="S22" s="81"/>
      <c r="T22" s="81"/>
      <c r="U22" s="81"/>
      <c r="V22" s="89" t="str">
        <f t="shared" si="9"/>
        <v/>
      </c>
      <c r="X22" s="72"/>
      <c r="Y22" s="72"/>
      <c r="Z22" s="61"/>
      <c r="AA22" s="81"/>
      <c r="AB22" s="89" t="str">
        <f t="shared" si="3"/>
        <v/>
      </c>
      <c r="AC22" s="87" t="str">
        <f>IF(AND($Y22="External wall",AA22&gt;0),'Performance inputs'!$B$3,"")</f>
        <v/>
      </c>
      <c r="AD22" s="81"/>
      <c r="AE22" s="89" t="str">
        <f t="shared" si="0"/>
        <v/>
      </c>
      <c r="AF22" s="87" t="str">
        <f>IF(AND($Y22="Sheltered wall",AD22&gt;0),'Performance inputs'!$B$8,"")</f>
        <v/>
      </c>
      <c r="AG22" s="87" t="str">
        <f>IF(AND($Y22="Sheltered wall",AD22&gt;0),'Performance inputs'!$B$9,"")</f>
        <v/>
      </c>
      <c r="AH22" s="81"/>
      <c r="AI22" s="89" t="str">
        <f t="shared" si="1"/>
        <v/>
      </c>
      <c r="AJ22" s="81"/>
      <c r="AK22" s="87" t="str">
        <f>IF(AND($Y22="External roof",AJ22&gt;0),'Performance inputs'!$B$4,"")</f>
        <v/>
      </c>
      <c r="AL22" s="72" t="str">
        <f t="shared" si="4"/>
        <v/>
      </c>
      <c r="AM22" s="87" t="str">
        <f>IF(AND($Y22="External roof",AJ22&gt;0),'Performance inputs'!$B$5,"")</f>
        <v/>
      </c>
      <c r="AN22" s="81"/>
      <c r="AO22" s="87" t="str">
        <f>IF(AND($Y22="Heat loss floor",AN22&gt;0),'Performance inputs'!$B$6,"")</f>
        <v/>
      </c>
      <c r="AP22" s="72" t="str">
        <f t="shared" si="5"/>
        <v/>
      </c>
      <c r="AQ22" s="87" t="str">
        <f>IF(AND($Y22="Heat loss floor",AN22&gt;0),'Performance inputs'!$B$7,"")</f>
        <v/>
      </c>
      <c r="AR22" s="80"/>
      <c r="AS22" s="80"/>
      <c r="AU22" s="61"/>
      <c r="AV22" s="72"/>
      <c r="AW22" s="72" t="str">
        <f t="shared" si="6"/>
        <v/>
      </c>
      <c r="AX22" s="119" t="str">
        <f>IF(OR($AV22="Window",$AV22="RoofWindow"),'Performance inputs'!$B$10,IF($AV22="SolidDoor",'Performance inputs'!B$13,""))</f>
        <v/>
      </c>
      <c r="AY22" s="119" t="str">
        <f>IF(OR($AV22="Window",$AV22="RoofWindow"),'Performance inputs'!$B$11,"")</f>
        <v/>
      </c>
      <c r="AZ22" s="119" t="str">
        <f>IF(OR($AV22="Window",$AV22="RoofWindow"),'Performance inputs'!$B$12,IF(AV22="SolidDoor",'Performance inputs'!$B$14,""))</f>
        <v/>
      </c>
      <c r="BB22" s="72"/>
      <c r="BC22" s="81"/>
      <c r="BD22" s="72"/>
      <c r="BE22" s="72"/>
      <c r="BF22" s="72"/>
      <c r="BG22" s="81"/>
      <c r="BH22" s="81"/>
      <c r="BI22" s="89" t="str">
        <f t="shared" si="2"/>
        <v/>
      </c>
      <c r="BJ22" s="61"/>
      <c r="BL22" s="59" t="str">
        <f t="shared" si="7"/>
        <v/>
      </c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86" t="str">
        <f t="shared" si="10"/>
        <v/>
      </c>
      <c r="CW22" s="61"/>
      <c r="CX22" s="86" t="str">
        <f t="shared" si="11"/>
        <v/>
      </c>
      <c r="CY22" s="86" t="str">
        <f t="shared" si="12"/>
        <v/>
      </c>
      <c r="CZ22" s="61"/>
      <c r="DA22" s="61"/>
      <c r="DB22" s="61"/>
      <c r="DC22" s="61"/>
      <c r="DD22" s="61"/>
      <c r="DE22" s="61"/>
      <c r="DG22" s="59" t="str">
        <f t="shared" si="13"/>
        <v/>
      </c>
      <c r="DH22" s="59" t="str">
        <f t="shared" si="14"/>
        <v/>
      </c>
      <c r="DJ22" s="41"/>
      <c r="DK22" s="39"/>
      <c r="DL22" s="41"/>
      <c r="DM22" s="39"/>
      <c r="DO22" s="39"/>
      <c r="DP22" s="39"/>
      <c r="DQ22" s="39"/>
      <c r="DS22" s="39"/>
      <c r="DU22" s="41"/>
      <c r="DW22" s="41"/>
      <c r="DX22" s="41"/>
      <c r="DY22" s="41"/>
      <c r="DZ22" s="41"/>
      <c r="EA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N22" s="41"/>
      <c r="EO22" s="41"/>
      <c r="EP22" s="41"/>
      <c r="EQ22" s="41"/>
      <c r="ER22" s="41"/>
      <c r="ES22" s="41"/>
      <c r="EU22" s="41"/>
      <c r="EV22" s="41"/>
      <c r="EW22" s="41"/>
      <c r="EX22" s="41"/>
      <c r="EY22" s="41"/>
      <c r="EZ22" s="41"/>
    </row>
    <row r="23" spans="1:156" ht="11.45" customHeight="1" x14ac:dyDescent="0.2">
      <c r="A23" s="41"/>
      <c r="B23" s="39"/>
      <c r="C23" s="41"/>
      <c r="D23" s="39"/>
      <c r="F23" s="39"/>
      <c r="G23" s="39"/>
      <c r="H23" s="39"/>
      <c r="I23" s="39"/>
      <c r="K23" s="41"/>
      <c r="M23" s="39"/>
      <c r="N23" s="39"/>
      <c r="Q23" s="89" t="str">
        <f t="shared" si="8"/>
        <v/>
      </c>
      <c r="R23" s="81"/>
      <c r="S23" s="81"/>
      <c r="T23" s="81"/>
      <c r="U23" s="81"/>
      <c r="V23" s="89" t="str">
        <f t="shared" si="9"/>
        <v/>
      </c>
      <c r="X23" s="72"/>
      <c r="Y23" s="72"/>
      <c r="Z23" s="61"/>
      <c r="AA23" s="81"/>
      <c r="AB23" s="89" t="str">
        <f t="shared" si="3"/>
        <v/>
      </c>
      <c r="AC23" s="87" t="str">
        <f>IF(AND($Y23="External wall",AA23&gt;0),'Performance inputs'!$B$3,"")</f>
        <v/>
      </c>
      <c r="AD23" s="81"/>
      <c r="AE23" s="89" t="str">
        <f t="shared" si="0"/>
        <v/>
      </c>
      <c r="AF23" s="87" t="str">
        <f>IF(AND($Y23="Sheltered wall",AD23&gt;0),'Performance inputs'!$B$8,"")</f>
        <v/>
      </c>
      <c r="AG23" s="87" t="str">
        <f>IF(AND($Y23="Sheltered wall",AD23&gt;0),'Performance inputs'!$B$9,"")</f>
        <v/>
      </c>
      <c r="AH23" s="81"/>
      <c r="AI23" s="89" t="str">
        <f t="shared" si="1"/>
        <v/>
      </c>
      <c r="AJ23" s="81"/>
      <c r="AK23" s="87" t="str">
        <f>IF(AND($Y23="External roof",AJ23&gt;0),'Performance inputs'!$B$4,"")</f>
        <v/>
      </c>
      <c r="AL23" s="72" t="str">
        <f t="shared" si="4"/>
        <v/>
      </c>
      <c r="AM23" s="87" t="str">
        <f>IF(AND($Y23="External roof",AJ23&gt;0),'Performance inputs'!$B$5,"")</f>
        <v/>
      </c>
      <c r="AN23" s="81"/>
      <c r="AO23" s="87" t="str">
        <f>IF(AND($Y23="Heat loss floor",AN23&gt;0),'Performance inputs'!$B$6,"")</f>
        <v/>
      </c>
      <c r="AP23" s="72" t="str">
        <f t="shared" si="5"/>
        <v/>
      </c>
      <c r="AQ23" s="87" t="str">
        <f>IF(AND($Y23="Heat loss floor",AN23&gt;0),'Performance inputs'!$B$7,"")</f>
        <v/>
      </c>
      <c r="AR23" s="80"/>
      <c r="AS23" s="80"/>
      <c r="AU23" s="61"/>
      <c r="AV23" s="72"/>
      <c r="AW23" s="72" t="str">
        <f t="shared" si="6"/>
        <v/>
      </c>
      <c r="AX23" s="119" t="str">
        <f>IF(OR($AV23="Window",$AV23="RoofWindow"),'Performance inputs'!$B$10,IF($AV23="SolidDoor",'Performance inputs'!B$13,""))</f>
        <v/>
      </c>
      <c r="AY23" s="119" t="str">
        <f>IF(OR($AV23="Window",$AV23="RoofWindow"),'Performance inputs'!$B$11,"")</f>
        <v/>
      </c>
      <c r="AZ23" s="119" t="str">
        <f>IF(OR($AV23="Window",$AV23="RoofWindow"),'Performance inputs'!$B$12,IF(AV23="SolidDoor",'Performance inputs'!$B$14,""))</f>
        <v/>
      </c>
      <c r="BB23" s="72"/>
      <c r="BC23" s="81"/>
      <c r="BD23" s="72"/>
      <c r="BE23" s="72"/>
      <c r="BF23" s="72"/>
      <c r="BG23" s="81"/>
      <c r="BH23" s="81"/>
      <c r="BI23" s="89" t="str">
        <f t="shared" si="2"/>
        <v/>
      </c>
      <c r="BJ23" s="61"/>
      <c r="BL23" s="59" t="str">
        <f t="shared" si="7"/>
        <v/>
      </c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86" t="str">
        <f t="shared" si="10"/>
        <v/>
      </c>
      <c r="CW23" s="61"/>
      <c r="CX23" s="86" t="str">
        <f t="shared" si="11"/>
        <v/>
      </c>
      <c r="CY23" s="86" t="str">
        <f t="shared" si="12"/>
        <v/>
      </c>
      <c r="CZ23" s="61"/>
      <c r="DA23" s="61"/>
      <c r="DB23" s="61"/>
      <c r="DC23" s="61"/>
      <c r="DD23" s="61"/>
      <c r="DE23" s="61"/>
      <c r="DG23" s="59" t="str">
        <f t="shared" si="13"/>
        <v/>
      </c>
      <c r="DH23" s="59" t="str">
        <f t="shared" si="14"/>
        <v/>
      </c>
      <c r="DJ23" s="41"/>
      <c r="DK23" s="39"/>
      <c r="DL23" s="41"/>
      <c r="DM23" s="39"/>
      <c r="DO23" s="39"/>
      <c r="DP23" s="39"/>
      <c r="DQ23" s="39"/>
      <c r="DS23" s="39"/>
      <c r="DU23" s="41"/>
      <c r="DW23" s="41"/>
      <c r="DX23" s="41"/>
      <c r="DY23" s="41"/>
      <c r="DZ23" s="41"/>
      <c r="EA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N23" s="41"/>
      <c r="EO23" s="41"/>
      <c r="EP23" s="41"/>
      <c r="EQ23" s="41"/>
      <c r="ER23" s="41"/>
      <c r="ES23" s="41"/>
      <c r="EU23" s="41"/>
      <c r="EV23" s="41"/>
      <c r="EW23" s="41"/>
      <c r="EX23" s="41"/>
      <c r="EY23" s="41"/>
      <c r="EZ23" s="41"/>
    </row>
    <row r="24" spans="1:156" ht="11.45" customHeight="1" x14ac:dyDescent="0.2">
      <c r="A24" s="41"/>
      <c r="B24" s="39"/>
      <c r="C24" s="41"/>
      <c r="D24" s="39"/>
      <c r="F24" s="39"/>
      <c r="G24" s="39"/>
      <c r="H24" s="39"/>
      <c r="I24" s="39"/>
      <c r="K24" s="41"/>
      <c r="L24" s="33"/>
      <c r="M24" s="39"/>
      <c r="N24" s="39"/>
      <c r="Q24" s="89" t="str">
        <f t="shared" si="8"/>
        <v/>
      </c>
      <c r="R24" s="81"/>
      <c r="S24" s="81"/>
      <c r="T24" s="81"/>
      <c r="U24" s="81"/>
      <c r="V24" s="89" t="str">
        <f t="shared" si="9"/>
        <v/>
      </c>
      <c r="X24" s="72"/>
      <c r="Y24" s="72"/>
      <c r="Z24" s="61"/>
      <c r="AA24" s="81"/>
      <c r="AB24" s="89" t="str">
        <f t="shared" si="3"/>
        <v/>
      </c>
      <c r="AC24" s="87" t="str">
        <f>IF(AND($Y24="External wall",AA24&gt;0),'Performance inputs'!$B$3,"")</f>
        <v/>
      </c>
      <c r="AD24" s="81"/>
      <c r="AE24" s="89" t="str">
        <f t="shared" si="0"/>
        <v/>
      </c>
      <c r="AF24" s="87" t="str">
        <f>IF(AND($Y24="Sheltered wall",AD24&gt;0),'Performance inputs'!$B$8,"")</f>
        <v/>
      </c>
      <c r="AG24" s="87" t="str">
        <f>IF(AND($Y24="Sheltered wall",AD24&gt;0),'Performance inputs'!$B$9,"")</f>
        <v/>
      </c>
      <c r="AH24" s="81"/>
      <c r="AI24" s="89" t="str">
        <f t="shared" si="1"/>
        <v/>
      </c>
      <c r="AJ24" s="81"/>
      <c r="AK24" s="87" t="str">
        <f>IF(AND($Y24="External roof",AJ24&gt;0),'Performance inputs'!$B$4,"")</f>
        <v/>
      </c>
      <c r="AL24" s="72" t="str">
        <f t="shared" si="4"/>
        <v/>
      </c>
      <c r="AM24" s="87" t="str">
        <f>IF(AND($Y24="External roof",AJ24&gt;0),'Performance inputs'!$B$5,"")</f>
        <v/>
      </c>
      <c r="AN24" s="81"/>
      <c r="AO24" s="87" t="str">
        <f>IF(AND($Y24="Heat loss floor",AN24&gt;0),'Performance inputs'!$B$6,"")</f>
        <v/>
      </c>
      <c r="AP24" s="72" t="str">
        <f t="shared" si="5"/>
        <v/>
      </c>
      <c r="AQ24" s="87" t="str">
        <f>IF(AND($Y24="Heat loss floor",AN24&gt;0),'Performance inputs'!$B$7,"")</f>
        <v/>
      </c>
      <c r="AR24" s="80"/>
      <c r="AS24" s="80"/>
      <c r="AU24" s="61"/>
      <c r="AV24" s="72"/>
      <c r="AW24" s="72" t="str">
        <f t="shared" si="6"/>
        <v/>
      </c>
      <c r="AX24" s="119" t="str">
        <f>IF(OR($AV24="Window",$AV24="RoofWindow"),'Performance inputs'!$B$10,IF($AV24="SolidDoor",'Performance inputs'!B$13,""))</f>
        <v/>
      </c>
      <c r="AY24" s="119" t="str">
        <f>IF(OR($AV24="Window",$AV24="RoofWindow"),'Performance inputs'!$B$11,"")</f>
        <v/>
      </c>
      <c r="AZ24" s="119" t="str">
        <f>IF(OR($AV24="Window",$AV24="RoofWindow"),'Performance inputs'!$B$12,IF(AV24="SolidDoor",'Performance inputs'!$B$14,""))</f>
        <v/>
      </c>
      <c r="BB24" s="72"/>
      <c r="BC24" s="81"/>
      <c r="BD24" s="72"/>
      <c r="BE24" s="72"/>
      <c r="BF24" s="72"/>
      <c r="BG24" s="81"/>
      <c r="BH24" s="81"/>
      <c r="BI24" s="89" t="str">
        <f t="shared" si="2"/>
        <v/>
      </c>
      <c r="BJ24" s="61"/>
      <c r="BL24" s="59" t="str">
        <f t="shared" si="7"/>
        <v/>
      </c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86" t="str">
        <f t="shared" si="10"/>
        <v/>
      </c>
      <c r="CW24" s="61"/>
      <c r="CX24" s="86" t="str">
        <f t="shared" si="11"/>
        <v/>
      </c>
      <c r="CY24" s="86" t="str">
        <f t="shared" si="12"/>
        <v/>
      </c>
      <c r="CZ24" s="61"/>
      <c r="DA24" s="61"/>
      <c r="DB24" s="61"/>
      <c r="DC24" s="61"/>
      <c r="DD24" s="61"/>
      <c r="DE24" s="61"/>
      <c r="DG24" s="59" t="str">
        <f t="shared" si="13"/>
        <v/>
      </c>
      <c r="DH24" s="59" t="str">
        <f t="shared" si="14"/>
        <v/>
      </c>
      <c r="DJ24" s="41"/>
      <c r="DK24" s="39"/>
      <c r="DL24" s="41"/>
      <c r="DM24" s="39"/>
      <c r="DO24" s="39"/>
      <c r="DP24" s="39"/>
      <c r="DQ24" s="39"/>
      <c r="DS24" s="39"/>
      <c r="DU24" s="41"/>
      <c r="DW24" s="41"/>
      <c r="DX24" s="41"/>
      <c r="DY24" s="41"/>
      <c r="DZ24" s="41"/>
      <c r="EA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N24" s="41"/>
      <c r="EO24" s="41"/>
      <c r="EP24" s="41"/>
      <c r="EQ24" s="41"/>
      <c r="ER24" s="41"/>
      <c r="ES24" s="41"/>
      <c r="EU24" s="41"/>
      <c r="EV24" s="41"/>
      <c r="EW24" s="41"/>
      <c r="EX24" s="41"/>
      <c r="EY24" s="41"/>
      <c r="EZ24" s="41"/>
    </row>
    <row r="25" spans="1:156" ht="11.45" customHeight="1" x14ac:dyDescent="0.2">
      <c r="Q25" s="89" t="str">
        <f t="shared" si="8"/>
        <v/>
      </c>
      <c r="R25" s="81"/>
      <c r="S25" s="81"/>
      <c r="T25" s="81"/>
      <c r="U25" s="81"/>
      <c r="V25" s="89" t="str">
        <f t="shared" si="9"/>
        <v/>
      </c>
      <c r="X25" s="72"/>
      <c r="Y25" s="72"/>
      <c r="Z25" s="61"/>
      <c r="AA25" s="81"/>
      <c r="AB25" s="89" t="str">
        <f t="shared" si="3"/>
        <v/>
      </c>
      <c r="AC25" s="87" t="str">
        <f>IF(AND($Y25="External wall",AA25&gt;0),'Performance inputs'!$B$3,"")</f>
        <v/>
      </c>
      <c r="AD25" s="81"/>
      <c r="AE25" s="89" t="str">
        <f t="shared" si="0"/>
        <v/>
      </c>
      <c r="AF25" s="87" t="str">
        <f>IF(AND($Y25="Sheltered wall",AD25&gt;0),'Performance inputs'!$B$8,"")</f>
        <v/>
      </c>
      <c r="AG25" s="87" t="str">
        <f>IF(AND($Y25="Sheltered wall",AD25&gt;0),'Performance inputs'!$B$9,"")</f>
        <v/>
      </c>
      <c r="AH25" s="81"/>
      <c r="AI25" s="89" t="str">
        <f t="shared" si="1"/>
        <v/>
      </c>
      <c r="AJ25" s="81"/>
      <c r="AK25" s="87" t="str">
        <f>IF(AND($Y25="External roof",AJ25&gt;0),'Performance inputs'!$B$4,"")</f>
        <v/>
      </c>
      <c r="AL25" s="72" t="str">
        <f t="shared" si="4"/>
        <v/>
      </c>
      <c r="AM25" s="87" t="str">
        <f>IF(AND($Y25="External roof",AJ25&gt;0),'Performance inputs'!$B$5,"")</f>
        <v/>
      </c>
      <c r="AN25" s="81"/>
      <c r="AO25" s="87" t="str">
        <f>IF(AND($Y25="Heat loss floor",AN25&gt;0),'Performance inputs'!$B$6,"")</f>
        <v/>
      </c>
      <c r="AP25" s="72" t="str">
        <f t="shared" si="5"/>
        <v/>
      </c>
      <c r="AQ25" s="87" t="str">
        <f>IF(AND($Y25="Heat loss floor",AN25&gt;0),'Performance inputs'!$B$7,"")</f>
        <v/>
      </c>
      <c r="AR25" s="80"/>
      <c r="AS25" s="80"/>
      <c r="AU25" s="61"/>
      <c r="AV25" s="72"/>
      <c r="AW25" s="72" t="str">
        <f t="shared" si="6"/>
        <v/>
      </c>
      <c r="AX25" s="119" t="str">
        <f>IF(OR($AV25="Window",$AV25="RoofWindow"),'Performance inputs'!$B$10,IF($AV25="SolidDoor",'Performance inputs'!B$13,""))</f>
        <v/>
      </c>
      <c r="AY25" s="119" t="str">
        <f>IF(OR($AV25="Window",$AV25="RoofWindow"),'Performance inputs'!$B$11,"")</f>
        <v/>
      </c>
      <c r="AZ25" s="119" t="str">
        <f>IF(OR($AV25="Window",$AV25="RoofWindow"),'Performance inputs'!$B$12,IF(AV25="SolidDoor",'Performance inputs'!$B$14,""))</f>
        <v/>
      </c>
      <c r="BB25" s="72"/>
      <c r="BC25" s="81"/>
      <c r="BD25" s="72"/>
      <c r="BE25" s="72"/>
      <c r="BF25" s="72"/>
      <c r="BG25" s="81"/>
      <c r="BH25" s="81"/>
      <c r="BI25" s="89" t="str">
        <f t="shared" si="2"/>
        <v/>
      </c>
      <c r="BJ25" s="61"/>
      <c r="BL25" s="59" t="str">
        <f t="shared" si="7"/>
        <v/>
      </c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86" t="str">
        <f t="shared" si="10"/>
        <v/>
      </c>
      <c r="CW25" s="61"/>
      <c r="CX25" s="86" t="str">
        <f t="shared" si="11"/>
        <v/>
      </c>
      <c r="CY25" s="86" t="str">
        <f t="shared" si="12"/>
        <v/>
      </c>
      <c r="CZ25" s="61"/>
      <c r="DA25" s="61"/>
      <c r="DB25" s="61"/>
      <c r="DC25" s="61"/>
      <c r="DD25" s="61"/>
      <c r="DE25" s="61"/>
      <c r="DG25" s="59" t="str">
        <f t="shared" si="13"/>
        <v/>
      </c>
      <c r="DH25" s="59" t="str">
        <f t="shared" si="14"/>
        <v/>
      </c>
    </row>
    <row r="26" spans="1:156" ht="11.45" customHeight="1" x14ac:dyDescent="0.2">
      <c r="A26" s="44"/>
      <c r="B26" s="45"/>
      <c r="C26" s="44"/>
      <c r="D26" s="45"/>
      <c r="F26" s="45"/>
      <c r="G26" s="45"/>
      <c r="H26" s="45"/>
      <c r="I26" s="45"/>
      <c r="K26" s="44"/>
      <c r="L26" s="33"/>
      <c r="M26" s="45"/>
      <c r="N26" s="45"/>
      <c r="O26" s="40"/>
      <c r="Q26" s="89" t="str">
        <f t="shared" si="8"/>
        <v/>
      </c>
      <c r="R26" s="81"/>
      <c r="S26" s="81"/>
      <c r="T26" s="81"/>
      <c r="U26" s="81"/>
      <c r="V26" s="89" t="str">
        <f t="shared" si="9"/>
        <v/>
      </c>
      <c r="X26" s="72"/>
      <c r="Y26" s="72"/>
      <c r="Z26" s="61"/>
      <c r="AA26" s="81"/>
      <c r="AB26" s="89" t="str">
        <f t="shared" si="3"/>
        <v/>
      </c>
      <c r="AC26" s="87" t="str">
        <f>IF(AND($Y26="External wall",AA26&gt;0),'Performance inputs'!$B$3,"")</f>
        <v/>
      </c>
      <c r="AD26" s="81"/>
      <c r="AE26" s="89" t="str">
        <f t="shared" si="0"/>
        <v/>
      </c>
      <c r="AF26" s="87" t="str">
        <f>IF(AND($Y26="Sheltered wall",AD26&gt;0),'Performance inputs'!$B$8,"")</f>
        <v/>
      </c>
      <c r="AG26" s="87" t="str">
        <f>IF(AND($Y26="Sheltered wall",AD26&gt;0),'Performance inputs'!$B$9,"")</f>
        <v/>
      </c>
      <c r="AH26" s="81"/>
      <c r="AI26" s="89" t="str">
        <f t="shared" si="1"/>
        <v/>
      </c>
      <c r="AJ26" s="81"/>
      <c r="AK26" s="87" t="str">
        <f>IF(AND($Y26="External roof",AJ26&gt;0),'Performance inputs'!$B$4,"")</f>
        <v/>
      </c>
      <c r="AL26" s="72" t="str">
        <f t="shared" si="4"/>
        <v/>
      </c>
      <c r="AM26" s="87" t="str">
        <f>IF(AND($Y26="External roof",AJ26&gt;0),'Performance inputs'!$B$5,"")</f>
        <v/>
      </c>
      <c r="AN26" s="81"/>
      <c r="AO26" s="87" t="str">
        <f>IF(AND($Y26="Heat loss floor",AN26&gt;0),'Performance inputs'!$B$6,"")</f>
        <v/>
      </c>
      <c r="AP26" s="72" t="str">
        <f t="shared" si="5"/>
        <v/>
      </c>
      <c r="AQ26" s="87" t="str">
        <f>IF(AND($Y26="Heat loss floor",AN26&gt;0),'Performance inputs'!$B$7,"")</f>
        <v/>
      </c>
      <c r="AR26" s="80"/>
      <c r="AS26" s="80"/>
      <c r="AU26" s="61"/>
      <c r="AV26" s="72"/>
      <c r="AW26" s="72" t="str">
        <f t="shared" si="6"/>
        <v/>
      </c>
      <c r="AX26" s="119" t="str">
        <f>IF(OR($AV26="Window",$AV26="RoofWindow"),'Performance inputs'!$B$10,IF($AV26="SolidDoor",'Performance inputs'!B$13,""))</f>
        <v/>
      </c>
      <c r="AY26" s="119" t="str">
        <f>IF(OR($AV26="Window",$AV26="RoofWindow"),'Performance inputs'!$B$11,"")</f>
        <v/>
      </c>
      <c r="AZ26" s="119" t="str">
        <f>IF(OR($AV26="Window",$AV26="RoofWindow"),'Performance inputs'!$B$12,IF(AV26="SolidDoor",'Performance inputs'!$B$14,""))</f>
        <v/>
      </c>
      <c r="BB26" s="72"/>
      <c r="BC26" s="81"/>
      <c r="BD26" s="72"/>
      <c r="BE26" s="72"/>
      <c r="BF26" s="72"/>
      <c r="BG26" s="81"/>
      <c r="BH26" s="81"/>
      <c r="BI26" s="89" t="str">
        <f t="shared" si="2"/>
        <v/>
      </c>
      <c r="BJ26" s="61"/>
      <c r="BL26" s="59" t="str">
        <f t="shared" si="7"/>
        <v/>
      </c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86" t="str">
        <f t="shared" si="10"/>
        <v/>
      </c>
      <c r="CW26" s="61"/>
      <c r="CX26" s="86" t="str">
        <f t="shared" si="11"/>
        <v/>
      </c>
      <c r="CY26" s="86" t="str">
        <f t="shared" si="12"/>
        <v/>
      </c>
      <c r="CZ26" s="61"/>
      <c r="DA26" s="61"/>
      <c r="DB26" s="61"/>
      <c r="DC26" s="61"/>
      <c r="DD26" s="61"/>
      <c r="DE26" s="61"/>
      <c r="DG26" s="59" t="str">
        <f t="shared" si="13"/>
        <v/>
      </c>
      <c r="DH26" s="59" t="str">
        <f t="shared" si="14"/>
        <v/>
      </c>
      <c r="DJ26" s="44"/>
      <c r="DK26" s="45"/>
      <c r="DL26" s="44"/>
      <c r="DM26" s="45"/>
      <c r="DO26" s="45"/>
      <c r="DP26" s="45"/>
      <c r="DQ26" s="45"/>
      <c r="DS26" s="45"/>
      <c r="DU26" s="44"/>
      <c r="DW26" s="44"/>
      <c r="DX26" s="44"/>
      <c r="DY26" s="44"/>
      <c r="DZ26" s="44"/>
      <c r="EA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N26" s="44"/>
      <c r="EO26" s="44"/>
      <c r="EP26" s="44"/>
      <c r="EQ26" s="44"/>
      <c r="ER26" s="44"/>
      <c r="ES26" s="44"/>
      <c r="EU26" s="44"/>
      <c r="EV26" s="44"/>
      <c r="EW26" s="44"/>
      <c r="EX26" s="44"/>
      <c r="EY26" s="44"/>
      <c r="EZ26" s="44"/>
    </row>
    <row r="27" spans="1:156" ht="11.45" customHeight="1" x14ac:dyDescent="0.2">
      <c r="B27" s="38"/>
      <c r="D27" s="38"/>
      <c r="F27" s="38"/>
      <c r="G27" s="38"/>
      <c r="H27" s="38"/>
      <c r="I27" s="38"/>
      <c r="M27" s="38"/>
      <c r="N27" s="38"/>
      <c r="O27" s="42"/>
      <c r="Q27" s="89" t="str">
        <f t="shared" si="8"/>
        <v/>
      </c>
      <c r="R27" s="81"/>
      <c r="S27" s="81"/>
      <c r="T27" s="81"/>
      <c r="U27" s="81"/>
      <c r="V27" s="89" t="str">
        <f t="shared" si="9"/>
        <v/>
      </c>
      <c r="X27" s="72"/>
      <c r="Y27" s="72"/>
      <c r="Z27" s="61"/>
      <c r="AA27" s="81"/>
      <c r="AB27" s="89" t="str">
        <f t="shared" si="3"/>
        <v/>
      </c>
      <c r="AC27" s="87" t="str">
        <f>IF(AND($Y27="External wall",AA27&gt;0),'Performance inputs'!$B$3,"")</f>
        <v/>
      </c>
      <c r="AD27" s="81"/>
      <c r="AE27" s="89" t="str">
        <f t="shared" si="0"/>
        <v/>
      </c>
      <c r="AF27" s="87" t="str">
        <f>IF(AND($Y27="Sheltered wall",AD27&gt;0),'Performance inputs'!$B$8,"")</f>
        <v/>
      </c>
      <c r="AG27" s="87" t="str">
        <f>IF(AND($Y27="Sheltered wall",AD27&gt;0),'Performance inputs'!$B$9,"")</f>
        <v/>
      </c>
      <c r="AH27" s="81"/>
      <c r="AI27" s="89" t="str">
        <f t="shared" si="1"/>
        <v/>
      </c>
      <c r="AJ27" s="81"/>
      <c r="AK27" s="87" t="str">
        <f>IF(AND($Y27="External roof",AJ27&gt;0),'Performance inputs'!$B$4,"")</f>
        <v/>
      </c>
      <c r="AL27" s="72" t="str">
        <f t="shared" si="4"/>
        <v/>
      </c>
      <c r="AM27" s="87" t="str">
        <f>IF(AND($Y27="External roof",AJ27&gt;0),'Performance inputs'!$B$5,"")</f>
        <v/>
      </c>
      <c r="AN27" s="81"/>
      <c r="AO27" s="87" t="str">
        <f>IF(AND($Y27="Heat loss floor",AN27&gt;0),'Performance inputs'!$B$6,"")</f>
        <v/>
      </c>
      <c r="AP27" s="72" t="str">
        <f t="shared" si="5"/>
        <v/>
      </c>
      <c r="AQ27" s="87" t="str">
        <f>IF(AND($Y27="Heat loss floor",AN27&gt;0),'Performance inputs'!$B$7,"")</f>
        <v/>
      </c>
      <c r="AR27" s="80"/>
      <c r="AS27" s="80"/>
      <c r="AU27" s="61"/>
      <c r="AV27" s="72"/>
      <c r="AW27" s="72" t="str">
        <f t="shared" si="6"/>
        <v/>
      </c>
      <c r="AX27" s="119" t="str">
        <f>IF(OR($AV27="Window",$AV27="RoofWindow"),'Performance inputs'!$B$10,IF($AV27="SolidDoor",'Performance inputs'!B$13,""))</f>
        <v/>
      </c>
      <c r="AY27" s="119" t="str">
        <f>IF(OR($AV27="Window",$AV27="RoofWindow"),'Performance inputs'!$B$11,"")</f>
        <v/>
      </c>
      <c r="AZ27" s="119" t="str">
        <f>IF(OR($AV27="Window",$AV27="RoofWindow"),'Performance inputs'!$B$12,IF(AV27="SolidDoor",'Performance inputs'!$B$14,""))</f>
        <v/>
      </c>
      <c r="BB27" s="72"/>
      <c r="BC27" s="81"/>
      <c r="BD27" s="72"/>
      <c r="BE27" s="72"/>
      <c r="BF27" s="72"/>
      <c r="BG27" s="81"/>
      <c r="BH27" s="81"/>
      <c r="BI27" s="89" t="str">
        <f t="shared" si="2"/>
        <v/>
      </c>
      <c r="BJ27" s="61"/>
      <c r="BL27" s="59" t="str">
        <f t="shared" si="7"/>
        <v/>
      </c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86" t="str">
        <f t="shared" si="10"/>
        <v/>
      </c>
      <c r="CW27" s="61"/>
      <c r="CX27" s="86" t="str">
        <f t="shared" si="11"/>
        <v/>
      </c>
      <c r="CY27" s="86" t="str">
        <f t="shared" si="12"/>
        <v/>
      </c>
      <c r="CZ27" s="61"/>
      <c r="DA27" s="61"/>
      <c r="DB27" s="61"/>
      <c r="DC27" s="61"/>
      <c r="DD27" s="61"/>
      <c r="DE27" s="61"/>
      <c r="DG27" s="59" t="str">
        <f t="shared" si="13"/>
        <v/>
      </c>
      <c r="DH27" s="59" t="str">
        <f t="shared" si="14"/>
        <v/>
      </c>
      <c r="DK27" s="38"/>
      <c r="DM27" s="38"/>
      <c r="DO27" s="38"/>
      <c r="DP27" s="38"/>
      <c r="DQ27" s="38"/>
      <c r="DS27" s="38"/>
    </row>
    <row r="28" spans="1:156" ht="11.45" customHeight="1" x14ac:dyDescent="0.2">
      <c r="A28" s="41"/>
      <c r="B28" s="39"/>
      <c r="C28" s="41"/>
      <c r="D28" s="39"/>
      <c r="F28" s="39"/>
      <c r="G28" s="39"/>
      <c r="H28" s="39"/>
      <c r="I28" s="39"/>
      <c r="K28" s="41"/>
      <c r="L28" s="33"/>
      <c r="M28" s="39"/>
      <c r="N28" s="39"/>
      <c r="O28" s="43"/>
      <c r="Q28" s="89" t="str">
        <f t="shared" si="8"/>
        <v/>
      </c>
      <c r="R28" s="81"/>
      <c r="S28" s="81"/>
      <c r="T28" s="81"/>
      <c r="U28" s="81"/>
      <c r="V28" s="89" t="str">
        <f t="shared" si="9"/>
        <v/>
      </c>
      <c r="X28" s="72"/>
      <c r="Y28" s="72"/>
      <c r="Z28" s="61"/>
      <c r="AA28" s="81"/>
      <c r="AB28" s="89" t="str">
        <f t="shared" si="3"/>
        <v/>
      </c>
      <c r="AC28" s="87" t="str">
        <f>IF(AND($Y28="External wall",AA28&gt;0),'Performance inputs'!$B$3,"")</f>
        <v/>
      </c>
      <c r="AD28" s="81"/>
      <c r="AE28" s="89" t="str">
        <f t="shared" si="0"/>
        <v/>
      </c>
      <c r="AF28" s="87" t="str">
        <f>IF(AND($Y28="Sheltered wall",AD28&gt;0),'Performance inputs'!$B$8,"")</f>
        <v/>
      </c>
      <c r="AG28" s="87" t="str">
        <f>IF(AND($Y28="Sheltered wall",AD28&gt;0),'Performance inputs'!$B$9,"")</f>
        <v/>
      </c>
      <c r="AH28" s="81"/>
      <c r="AI28" s="89" t="str">
        <f t="shared" si="1"/>
        <v/>
      </c>
      <c r="AJ28" s="81"/>
      <c r="AK28" s="87" t="str">
        <f>IF(AND($Y28="External roof",AJ28&gt;0),'Performance inputs'!$B$4,"")</f>
        <v/>
      </c>
      <c r="AL28" s="72" t="str">
        <f t="shared" si="4"/>
        <v/>
      </c>
      <c r="AM28" s="87" t="str">
        <f>IF(AND($Y28="External roof",AJ28&gt;0),'Performance inputs'!$B$5,"")</f>
        <v/>
      </c>
      <c r="AN28" s="81"/>
      <c r="AO28" s="87" t="str">
        <f>IF(AND($Y28="Heat loss floor",AN28&gt;0),'Performance inputs'!$B$6,"")</f>
        <v/>
      </c>
      <c r="AP28" s="72" t="str">
        <f t="shared" si="5"/>
        <v/>
      </c>
      <c r="AQ28" s="87" t="str">
        <f>IF(AND($Y28="Heat loss floor",AN28&gt;0),'Performance inputs'!$B$7,"")</f>
        <v/>
      </c>
      <c r="AR28" s="80"/>
      <c r="AS28" s="80"/>
      <c r="AU28" s="61"/>
      <c r="AV28" s="72"/>
      <c r="AW28" s="72" t="str">
        <f t="shared" si="6"/>
        <v/>
      </c>
      <c r="AX28" s="119" t="str">
        <f>IF(OR($AV28="Window",$AV28="RoofWindow"),'Performance inputs'!$B$10,IF($AV28="SolidDoor",'Performance inputs'!B$13,""))</f>
        <v/>
      </c>
      <c r="AY28" s="119" t="str">
        <f>IF(OR($AV28="Window",$AV28="RoofWindow"),'Performance inputs'!$B$11,"")</f>
        <v/>
      </c>
      <c r="AZ28" s="119" t="str">
        <f>IF(OR($AV28="Window",$AV28="RoofWindow"),'Performance inputs'!$B$12,IF(AV28="SolidDoor",'Performance inputs'!$B$14,""))</f>
        <v/>
      </c>
      <c r="BB28" s="72"/>
      <c r="BC28" s="81"/>
      <c r="BD28" s="72"/>
      <c r="BE28" s="72"/>
      <c r="BF28" s="72"/>
      <c r="BG28" s="81"/>
      <c r="BH28" s="81"/>
      <c r="BI28" s="89" t="str">
        <f t="shared" si="2"/>
        <v/>
      </c>
      <c r="BJ28" s="61"/>
      <c r="BL28" s="59" t="str">
        <f t="shared" si="7"/>
        <v/>
      </c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61"/>
      <c r="CJ28" s="61"/>
      <c r="CK28" s="61"/>
      <c r="CL28" s="61"/>
      <c r="CM28" s="61"/>
      <c r="CN28" s="61"/>
      <c r="CO28" s="61"/>
      <c r="CP28" s="61"/>
      <c r="CQ28" s="61"/>
      <c r="CR28" s="61"/>
      <c r="CS28" s="61"/>
      <c r="CT28" s="61"/>
      <c r="CU28" s="61"/>
      <c r="CV28" s="86" t="str">
        <f t="shared" si="10"/>
        <v/>
      </c>
      <c r="CW28" s="61"/>
      <c r="CX28" s="86" t="str">
        <f t="shared" si="11"/>
        <v/>
      </c>
      <c r="CY28" s="86" t="str">
        <f t="shared" si="12"/>
        <v/>
      </c>
      <c r="CZ28" s="61"/>
      <c r="DA28" s="61"/>
      <c r="DB28" s="61"/>
      <c r="DC28" s="61"/>
      <c r="DD28" s="61"/>
      <c r="DE28" s="61"/>
      <c r="DG28" s="59" t="str">
        <f t="shared" si="13"/>
        <v/>
      </c>
      <c r="DH28" s="59" t="str">
        <f t="shared" si="14"/>
        <v/>
      </c>
      <c r="DJ28" s="41"/>
      <c r="DK28" s="39"/>
      <c r="DL28" s="41"/>
      <c r="DM28" s="39"/>
      <c r="DO28" s="39"/>
      <c r="DP28" s="39"/>
      <c r="DQ28" s="39"/>
      <c r="DS28" s="39"/>
      <c r="DU28" s="41"/>
      <c r="DW28" s="41"/>
      <c r="DX28" s="41"/>
      <c r="DY28" s="41"/>
      <c r="DZ28" s="41"/>
      <c r="EA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N28" s="41"/>
      <c r="EO28" s="41"/>
      <c r="EP28" s="41"/>
      <c r="EQ28" s="41"/>
      <c r="ER28" s="41"/>
      <c r="ES28" s="41"/>
      <c r="EU28" s="41"/>
      <c r="EV28" s="41"/>
      <c r="EW28" s="41"/>
      <c r="EX28" s="41"/>
      <c r="EY28" s="41"/>
      <c r="EZ28" s="41"/>
    </row>
    <row r="29" spans="1:156" ht="11.45" customHeight="1" x14ac:dyDescent="0.2">
      <c r="A29" s="41"/>
      <c r="B29" s="39"/>
      <c r="C29" s="41"/>
      <c r="D29" s="39"/>
      <c r="F29" s="39"/>
      <c r="G29" s="39"/>
      <c r="H29" s="39"/>
      <c r="I29" s="39"/>
      <c r="K29" s="41"/>
      <c r="M29" s="39"/>
      <c r="N29" s="39"/>
      <c r="O29" s="43"/>
      <c r="Q29" s="89" t="str">
        <f t="shared" si="8"/>
        <v/>
      </c>
      <c r="R29" s="81"/>
      <c r="S29" s="81"/>
      <c r="T29" s="81"/>
      <c r="U29" s="81"/>
      <c r="V29" s="89" t="str">
        <f t="shared" si="9"/>
        <v/>
      </c>
      <c r="X29" s="72"/>
      <c r="Y29" s="72"/>
      <c r="Z29" s="61"/>
      <c r="AA29" s="81"/>
      <c r="AB29" s="89" t="str">
        <f t="shared" si="3"/>
        <v/>
      </c>
      <c r="AC29" s="87" t="str">
        <f>IF(AND($Y29="External wall",AA29&gt;0),'Performance inputs'!$B$3,"")</f>
        <v/>
      </c>
      <c r="AD29" s="81"/>
      <c r="AE29" s="89" t="str">
        <f t="shared" si="0"/>
        <v/>
      </c>
      <c r="AF29" s="87" t="str">
        <f>IF(AND($Y29="Sheltered wall",AD29&gt;0),'Performance inputs'!$B$8,"")</f>
        <v/>
      </c>
      <c r="AG29" s="87" t="str">
        <f>IF(AND($Y29="Sheltered wall",AD29&gt;0),'Performance inputs'!$B$9,"")</f>
        <v/>
      </c>
      <c r="AH29" s="81"/>
      <c r="AI29" s="89" t="str">
        <f t="shared" si="1"/>
        <v/>
      </c>
      <c r="AJ29" s="81"/>
      <c r="AK29" s="87" t="str">
        <f>IF(AND($Y29="External roof",AJ29&gt;0),'Performance inputs'!$B$4,"")</f>
        <v/>
      </c>
      <c r="AL29" s="72" t="str">
        <f t="shared" si="4"/>
        <v/>
      </c>
      <c r="AM29" s="87" t="str">
        <f>IF(AND($Y29="External roof",AJ29&gt;0),'Performance inputs'!$B$5,"")</f>
        <v/>
      </c>
      <c r="AN29" s="81"/>
      <c r="AO29" s="87" t="str">
        <f>IF(AND($Y29="Heat loss floor",AN29&gt;0),'Performance inputs'!$B$6,"")</f>
        <v/>
      </c>
      <c r="AP29" s="72" t="str">
        <f t="shared" si="5"/>
        <v/>
      </c>
      <c r="AQ29" s="87" t="str">
        <f>IF(AND($Y29="Heat loss floor",AN29&gt;0),'Performance inputs'!$B$7,"")</f>
        <v/>
      </c>
      <c r="AR29" s="80"/>
      <c r="AS29" s="80"/>
      <c r="AU29" s="61"/>
      <c r="AV29" s="72"/>
      <c r="AW29" s="72" t="str">
        <f t="shared" si="6"/>
        <v/>
      </c>
      <c r="AX29" s="119" t="str">
        <f>IF(OR($AV29="Window",$AV29="RoofWindow"),'Performance inputs'!$B$10,IF($AV29="SolidDoor",'Performance inputs'!B$13,""))</f>
        <v/>
      </c>
      <c r="AY29" s="119" t="str">
        <f>IF(OR($AV29="Window",$AV29="RoofWindow"),'Performance inputs'!$B$11,"")</f>
        <v/>
      </c>
      <c r="AZ29" s="119" t="str">
        <f>IF(OR($AV29="Window",$AV29="RoofWindow"),'Performance inputs'!$B$12,IF(AV29="SolidDoor",'Performance inputs'!$B$14,""))</f>
        <v/>
      </c>
      <c r="BB29" s="72"/>
      <c r="BC29" s="81"/>
      <c r="BD29" s="72"/>
      <c r="BE29" s="72"/>
      <c r="BF29" s="72"/>
      <c r="BG29" s="81"/>
      <c r="BH29" s="81"/>
      <c r="BI29" s="89" t="str">
        <f t="shared" si="2"/>
        <v/>
      </c>
      <c r="BJ29" s="61"/>
      <c r="BL29" s="59" t="str">
        <f t="shared" si="7"/>
        <v/>
      </c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1"/>
      <c r="CT29" s="61"/>
      <c r="CU29" s="61"/>
      <c r="CV29" s="86" t="str">
        <f t="shared" si="10"/>
        <v/>
      </c>
      <c r="CW29" s="61"/>
      <c r="CX29" s="86" t="str">
        <f t="shared" si="11"/>
        <v/>
      </c>
      <c r="CY29" s="86" t="str">
        <f t="shared" si="12"/>
        <v/>
      </c>
      <c r="CZ29" s="61"/>
      <c r="DA29" s="61"/>
      <c r="DB29" s="61"/>
      <c r="DC29" s="61"/>
      <c r="DD29" s="61"/>
      <c r="DE29" s="61"/>
      <c r="DG29" s="59" t="str">
        <f t="shared" si="13"/>
        <v/>
      </c>
      <c r="DH29" s="59" t="str">
        <f t="shared" si="14"/>
        <v/>
      </c>
      <c r="DJ29" s="41"/>
      <c r="DK29" s="39"/>
      <c r="DL29" s="41"/>
      <c r="DM29" s="39"/>
      <c r="DO29" s="39"/>
      <c r="DP29" s="39"/>
      <c r="DQ29" s="39"/>
      <c r="DS29" s="39"/>
      <c r="DU29" s="41"/>
      <c r="DW29" s="41"/>
      <c r="DX29" s="41"/>
      <c r="DY29" s="41"/>
      <c r="DZ29" s="41"/>
      <c r="EA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N29" s="41"/>
      <c r="EO29" s="41"/>
      <c r="EP29" s="41"/>
      <c r="EQ29" s="41"/>
      <c r="ER29" s="41"/>
      <c r="ES29" s="41"/>
      <c r="EU29" s="41"/>
      <c r="EV29" s="41"/>
      <c r="EW29" s="41"/>
      <c r="EX29" s="41"/>
      <c r="EY29" s="41"/>
      <c r="EZ29" s="41"/>
    </row>
    <row r="30" spans="1:156" ht="11.45" customHeight="1" x14ac:dyDescent="0.2">
      <c r="A30" s="41"/>
      <c r="B30" s="39"/>
      <c r="C30" s="41"/>
      <c r="D30" s="39"/>
      <c r="F30" s="39"/>
      <c r="G30" s="39"/>
      <c r="H30" s="39"/>
      <c r="I30" s="39"/>
      <c r="K30" s="41"/>
      <c r="L30" s="33"/>
      <c r="M30" s="39"/>
      <c r="N30" s="39"/>
      <c r="O30" s="43"/>
      <c r="Q30" s="89" t="str">
        <f t="shared" si="8"/>
        <v/>
      </c>
      <c r="R30" s="81"/>
      <c r="S30" s="81"/>
      <c r="T30" s="81"/>
      <c r="U30" s="81"/>
      <c r="V30" s="89" t="str">
        <f t="shared" si="9"/>
        <v/>
      </c>
      <c r="X30" s="72"/>
      <c r="Y30" s="72"/>
      <c r="Z30" s="61"/>
      <c r="AA30" s="81"/>
      <c r="AB30" s="89" t="str">
        <f t="shared" si="3"/>
        <v/>
      </c>
      <c r="AC30" s="87" t="str">
        <f>IF(AND($Y30="External wall",AA30&gt;0),'Performance inputs'!$B$3,"")</f>
        <v/>
      </c>
      <c r="AD30" s="81"/>
      <c r="AE30" s="89" t="str">
        <f t="shared" si="0"/>
        <v/>
      </c>
      <c r="AF30" s="87" t="str">
        <f>IF(AND($Y30="Sheltered wall",AD30&gt;0),'Performance inputs'!$B$8,"")</f>
        <v/>
      </c>
      <c r="AG30" s="87" t="str">
        <f>IF(AND($Y30="Sheltered wall",AD30&gt;0),'Performance inputs'!$B$9,"")</f>
        <v/>
      </c>
      <c r="AH30" s="81"/>
      <c r="AI30" s="89" t="str">
        <f t="shared" si="1"/>
        <v/>
      </c>
      <c r="AJ30" s="81"/>
      <c r="AK30" s="87" t="str">
        <f>IF(AND($Y30="External roof",AJ30&gt;0),'Performance inputs'!$B$4,"")</f>
        <v/>
      </c>
      <c r="AL30" s="72" t="str">
        <f t="shared" si="4"/>
        <v/>
      </c>
      <c r="AM30" s="87" t="str">
        <f>IF(AND($Y30="External roof",AJ30&gt;0),'Performance inputs'!$B$5,"")</f>
        <v/>
      </c>
      <c r="AN30" s="81"/>
      <c r="AO30" s="87" t="str">
        <f>IF(AND($Y30="Heat loss floor",AN30&gt;0),'Performance inputs'!$B$6,"")</f>
        <v/>
      </c>
      <c r="AP30" s="72" t="str">
        <f t="shared" si="5"/>
        <v/>
      </c>
      <c r="AQ30" s="87" t="str">
        <f>IF(AND($Y30="Heat loss floor",AN30&gt;0),'Performance inputs'!$B$7,"")</f>
        <v/>
      </c>
      <c r="AR30" s="80"/>
      <c r="AS30" s="80"/>
      <c r="AU30" s="61"/>
      <c r="AV30" s="72"/>
      <c r="AW30" s="72" t="str">
        <f t="shared" si="6"/>
        <v/>
      </c>
      <c r="AX30" s="119" t="str">
        <f>IF(OR($AV30="Window",$AV30="RoofWindow"),'Performance inputs'!$B$10,IF($AV30="SolidDoor",'Performance inputs'!B$13,""))</f>
        <v/>
      </c>
      <c r="AY30" s="119" t="str">
        <f>IF(OR($AV30="Window",$AV30="RoofWindow"),'Performance inputs'!$B$11,"")</f>
        <v/>
      </c>
      <c r="AZ30" s="119" t="str">
        <f>IF(OR($AV30="Window",$AV30="RoofWindow"),'Performance inputs'!$B$12,IF(AV30="SolidDoor",'Performance inputs'!$B$14,""))</f>
        <v/>
      </c>
      <c r="BB30" s="72"/>
      <c r="BC30" s="81"/>
      <c r="BD30" s="72"/>
      <c r="BE30" s="72"/>
      <c r="BF30" s="72"/>
      <c r="BG30" s="81"/>
      <c r="BH30" s="81"/>
      <c r="BI30" s="89" t="str">
        <f t="shared" si="2"/>
        <v/>
      </c>
      <c r="BJ30" s="61"/>
      <c r="BL30" s="59" t="str">
        <f t="shared" si="7"/>
        <v/>
      </c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86" t="str">
        <f t="shared" si="10"/>
        <v/>
      </c>
      <c r="CW30" s="61"/>
      <c r="CX30" s="86" t="str">
        <f t="shared" si="11"/>
        <v/>
      </c>
      <c r="CY30" s="86" t="str">
        <f t="shared" si="12"/>
        <v/>
      </c>
      <c r="CZ30" s="61"/>
      <c r="DA30" s="61"/>
      <c r="DB30" s="61"/>
      <c r="DC30" s="61"/>
      <c r="DD30" s="61"/>
      <c r="DE30" s="61"/>
      <c r="DG30" s="59" t="str">
        <f t="shared" si="13"/>
        <v/>
      </c>
      <c r="DH30" s="59" t="str">
        <f t="shared" si="14"/>
        <v/>
      </c>
      <c r="DJ30" s="41"/>
      <c r="DK30" s="39"/>
      <c r="DL30" s="41"/>
      <c r="DM30" s="39"/>
      <c r="DO30" s="39"/>
      <c r="DP30" s="39"/>
      <c r="DQ30" s="39"/>
      <c r="DS30" s="39"/>
      <c r="DU30" s="41"/>
      <c r="DW30" s="41"/>
      <c r="DX30" s="41"/>
      <c r="DY30" s="41"/>
      <c r="DZ30" s="41"/>
      <c r="EA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N30" s="41"/>
      <c r="EO30" s="41"/>
      <c r="EP30" s="41"/>
      <c r="EQ30" s="41"/>
      <c r="ER30" s="41"/>
      <c r="ES30" s="41"/>
      <c r="EU30" s="41"/>
      <c r="EV30" s="41"/>
      <c r="EW30" s="41"/>
      <c r="EX30" s="41"/>
      <c r="EY30" s="41"/>
      <c r="EZ30" s="41"/>
    </row>
    <row r="31" spans="1:156" ht="11.45" customHeight="1" x14ac:dyDescent="0.2">
      <c r="A31" s="41"/>
      <c r="B31" s="38"/>
      <c r="C31" s="41"/>
      <c r="D31" s="38"/>
      <c r="F31" s="38"/>
      <c r="G31" s="38"/>
      <c r="H31" s="38"/>
      <c r="I31" s="38"/>
      <c r="K31" s="41"/>
      <c r="M31" s="38"/>
      <c r="N31" s="38"/>
      <c r="O31" s="42"/>
      <c r="Q31" s="89" t="str">
        <f t="shared" si="8"/>
        <v/>
      </c>
      <c r="R31" s="81"/>
      <c r="S31" s="81"/>
      <c r="T31" s="81"/>
      <c r="U31" s="81"/>
      <c r="V31" s="89" t="str">
        <f t="shared" si="9"/>
        <v/>
      </c>
      <c r="X31" s="72"/>
      <c r="Y31" s="72"/>
      <c r="Z31" s="61"/>
      <c r="AA31" s="81"/>
      <c r="AB31" s="89" t="str">
        <f t="shared" si="3"/>
        <v/>
      </c>
      <c r="AC31" s="87" t="str">
        <f>IF(AND($Y31="External wall",AA31&gt;0),'Performance inputs'!$B$3,"")</f>
        <v/>
      </c>
      <c r="AD31" s="81"/>
      <c r="AE31" s="89" t="str">
        <f t="shared" si="0"/>
        <v/>
      </c>
      <c r="AF31" s="87" t="str">
        <f>IF(AND($Y31="Sheltered wall",AD31&gt;0),'Performance inputs'!$B$8,"")</f>
        <v/>
      </c>
      <c r="AG31" s="87" t="str">
        <f>IF(AND($Y31="Sheltered wall",AD31&gt;0),'Performance inputs'!$B$9,"")</f>
        <v/>
      </c>
      <c r="AH31" s="81"/>
      <c r="AI31" s="89" t="str">
        <f t="shared" si="1"/>
        <v/>
      </c>
      <c r="AJ31" s="81"/>
      <c r="AK31" s="87" t="str">
        <f>IF(AND($Y31="External roof",AJ31&gt;0),'Performance inputs'!$B$4,"")</f>
        <v/>
      </c>
      <c r="AL31" s="72" t="str">
        <f t="shared" si="4"/>
        <v/>
      </c>
      <c r="AM31" s="87" t="str">
        <f>IF(AND($Y31="External roof",AJ31&gt;0),'Performance inputs'!$B$5,"")</f>
        <v/>
      </c>
      <c r="AN31" s="81"/>
      <c r="AO31" s="87" t="str">
        <f>IF(AND($Y31="Heat loss floor",AN31&gt;0),'Performance inputs'!$B$6,"")</f>
        <v/>
      </c>
      <c r="AP31" s="72" t="str">
        <f t="shared" si="5"/>
        <v/>
      </c>
      <c r="AQ31" s="87" t="str">
        <f>IF(AND($Y31="Heat loss floor",AN31&gt;0),'Performance inputs'!$B$7,"")</f>
        <v/>
      </c>
      <c r="AR31" s="80"/>
      <c r="AS31" s="80"/>
      <c r="AU31" s="61"/>
      <c r="AV31" s="72"/>
      <c r="AW31" s="72" t="str">
        <f t="shared" si="6"/>
        <v/>
      </c>
      <c r="AX31" s="119" t="str">
        <f>IF(OR($AV31="Window",$AV31="RoofWindow"),'Performance inputs'!$B$10,IF($AV31="SolidDoor",'Performance inputs'!B$13,""))</f>
        <v/>
      </c>
      <c r="AY31" s="119" t="str">
        <f>IF(OR($AV31="Window",$AV31="RoofWindow"),'Performance inputs'!$B$11,"")</f>
        <v/>
      </c>
      <c r="AZ31" s="119" t="str">
        <f>IF(OR($AV31="Window",$AV31="RoofWindow"),'Performance inputs'!$B$12,IF(AV31="SolidDoor",'Performance inputs'!$B$14,""))</f>
        <v/>
      </c>
      <c r="BB31" s="72"/>
      <c r="BC31" s="81"/>
      <c r="BD31" s="72"/>
      <c r="BE31" s="72"/>
      <c r="BF31" s="72"/>
      <c r="BG31" s="81"/>
      <c r="BH31" s="81"/>
      <c r="BI31" s="89" t="str">
        <f t="shared" si="2"/>
        <v/>
      </c>
      <c r="BJ31" s="61"/>
      <c r="BL31" s="59" t="str">
        <f t="shared" si="7"/>
        <v/>
      </c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86" t="str">
        <f t="shared" si="10"/>
        <v/>
      </c>
      <c r="CW31" s="61"/>
      <c r="CX31" s="86" t="str">
        <f t="shared" si="11"/>
        <v/>
      </c>
      <c r="CY31" s="86" t="str">
        <f t="shared" si="12"/>
        <v/>
      </c>
      <c r="CZ31" s="61"/>
      <c r="DA31" s="61"/>
      <c r="DB31" s="61"/>
      <c r="DC31" s="61"/>
      <c r="DD31" s="61"/>
      <c r="DE31" s="61"/>
      <c r="DG31" s="59" t="str">
        <f t="shared" si="13"/>
        <v/>
      </c>
      <c r="DH31" s="59" t="str">
        <f t="shared" si="14"/>
        <v/>
      </c>
      <c r="DJ31" s="41"/>
      <c r="DK31" s="38"/>
      <c r="DL31" s="41"/>
      <c r="DM31" s="38"/>
      <c r="DO31" s="38"/>
      <c r="DP31" s="38"/>
      <c r="DQ31" s="38"/>
      <c r="DS31" s="38"/>
      <c r="DU31" s="41"/>
      <c r="DW31" s="41"/>
      <c r="DX31" s="41"/>
      <c r="DY31" s="41"/>
      <c r="DZ31" s="41"/>
      <c r="EA31" s="41"/>
      <c r="EC31" s="41"/>
      <c r="ED31" s="41"/>
      <c r="EE31" s="41"/>
      <c r="EF31" s="41"/>
      <c r="EG31" s="41"/>
      <c r="EH31" s="41"/>
      <c r="EI31" s="41"/>
      <c r="EJ31" s="41"/>
      <c r="EK31" s="41"/>
      <c r="EL31" s="41"/>
      <c r="EN31" s="41"/>
      <c r="EO31" s="41"/>
      <c r="EP31" s="41"/>
      <c r="EQ31" s="41"/>
      <c r="ER31" s="41"/>
      <c r="ES31" s="41"/>
      <c r="EU31" s="41"/>
      <c r="EV31" s="41"/>
      <c r="EW31" s="41"/>
      <c r="EX31" s="41"/>
      <c r="EY31" s="41"/>
      <c r="EZ31" s="41"/>
    </row>
    <row r="32" spans="1:156" ht="11.45" customHeight="1" x14ac:dyDescent="0.2">
      <c r="B32" s="46"/>
      <c r="D32" s="46"/>
      <c r="F32" s="46"/>
      <c r="G32" s="46"/>
      <c r="H32" s="46"/>
      <c r="I32" s="46"/>
      <c r="L32" s="33"/>
      <c r="M32" s="46"/>
      <c r="N32" s="46"/>
      <c r="O32" s="47"/>
      <c r="Q32" s="89" t="str">
        <f t="shared" si="8"/>
        <v/>
      </c>
      <c r="R32" s="81"/>
      <c r="S32" s="81"/>
      <c r="T32" s="81"/>
      <c r="U32" s="81"/>
      <c r="V32" s="89" t="str">
        <f t="shared" si="9"/>
        <v/>
      </c>
      <c r="X32" s="72"/>
      <c r="Y32" s="72"/>
      <c r="Z32" s="61"/>
      <c r="AA32" s="81"/>
      <c r="AB32" s="89" t="str">
        <f t="shared" si="3"/>
        <v/>
      </c>
      <c r="AC32" s="87" t="str">
        <f>IF(AND($Y32="External wall",AA32&gt;0),'Performance inputs'!$B$3,"")</f>
        <v/>
      </c>
      <c r="AD32" s="81"/>
      <c r="AE32" s="89" t="str">
        <f t="shared" si="0"/>
        <v/>
      </c>
      <c r="AF32" s="87" t="str">
        <f>IF(AND($Y32="Sheltered wall",AD32&gt;0),'Performance inputs'!$B$8,"")</f>
        <v/>
      </c>
      <c r="AG32" s="87" t="str">
        <f>IF(AND($Y32="Sheltered wall",AD32&gt;0),'Performance inputs'!$B$9,"")</f>
        <v/>
      </c>
      <c r="AH32" s="81"/>
      <c r="AI32" s="89" t="str">
        <f t="shared" si="1"/>
        <v/>
      </c>
      <c r="AJ32" s="81"/>
      <c r="AK32" s="87" t="str">
        <f>IF(AND($Y32="External roof",AJ32&gt;0),'Performance inputs'!$B$4,"")</f>
        <v/>
      </c>
      <c r="AL32" s="72" t="str">
        <f t="shared" si="4"/>
        <v/>
      </c>
      <c r="AM32" s="87" t="str">
        <f>IF(AND($Y32="External roof",AJ32&gt;0),'Performance inputs'!$B$5,"")</f>
        <v/>
      </c>
      <c r="AN32" s="81"/>
      <c r="AO32" s="87" t="str">
        <f>IF(AND($Y32="Heat loss floor",AN32&gt;0),'Performance inputs'!$B$6,"")</f>
        <v/>
      </c>
      <c r="AP32" s="72" t="str">
        <f t="shared" si="5"/>
        <v/>
      </c>
      <c r="AQ32" s="87" t="str">
        <f>IF(AND($Y32="Heat loss floor",AN32&gt;0),'Performance inputs'!$B$7,"")</f>
        <v/>
      </c>
      <c r="AR32" s="80"/>
      <c r="AS32" s="80"/>
      <c r="AU32" s="61"/>
      <c r="AV32" s="72"/>
      <c r="AW32" s="72" t="str">
        <f t="shared" si="6"/>
        <v/>
      </c>
      <c r="AX32" s="119" t="str">
        <f>IF(OR($AV32="Window",$AV32="RoofWindow"),'Performance inputs'!$B$10,IF($AV32="SolidDoor",'Performance inputs'!B$13,""))</f>
        <v/>
      </c>
      <c r="AY32" s="119" t="str">
        <f>IF(OR($AV32="Window",$AV32="RoofWindow"),'Performance inputs'!$B$11,"")</f>
        <v/>
      </c>
      <c r="AZ32" s="119" t="str">
        <f>IF(OR($AV32="Window",$AV32="RoofWindow"),'Performance inputs'!$B$12,IF(AV32="SolidDoor",'Performance inputs'!$B$14,""))</f>
        <v/>
      </c>
      <c r="BB32" s="72"/>
      <c r="BC32" s="81"/>
      <c r="BD32" s="72"/>
      <c r="BE32" s="72"/>
      <c r="BF32" s="72"/>
      <c r="BG32" s="81"/>
      <c r="BH32" s="81"/>
      <c r="BI32" s="89" t="str">
        <f t="shared" si="2"/>
        <v/>
      </c>
      <c r="BJ32" s="61"/>
      <c r="BL32" s="59" t="str">
        <f t="shared" si="7"/>
        <v/>
      </c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86" t="str">
        <f t="shared" si="10"/>
        <v/>
      </c>
      <c r="CW32" s="61"/>
      <c r="CX32" s="86" t="str">
        <f t="shared" si="11"/>
        <v/>
      </c>
      <c r="CY32" s="86" t="str">
        <f t="shared" si="12"/>
        <v/>
      </c>
      <c r="CZ32" s="61"/>
      <c r="DA32" s="61"/>
      <c r="DB32" s="61"/>
      <c r="DC32" s="61"/>
      <c r="DD32" s="61"/>
      <c r="DE32" s="61"/>
      <c r="DG32" s="59" t="str">
        <f t="shared" si="13"/>
        <v/>
      </c>
      <c r="DH32" s="59" t="str">
        <f t="shared" si="14"/>
        <v/>
      </c>
      <c r="DK32" s="46"/>
      <c r="DM32" s="46"/>
      <c r="DO32" s="46"/>
      <c r="DP32" s="46"/>
      <c r="DQ32" s="46"/>
      <c r="DS32" s="46"/>
    </row>
    <row r="33" spans="1:156" ht="11.45" customHeight="1" x14ac:dyDescent="0.2">
      <c r="Q33" s="89" t="str">
        <f t="shared" si="8"/>
        <v/>
      </c>
      <c r="R33" s="81"/>
      <c r="S33" s="81"/>
      <c r="T33" s="81"/>
      <c r="U33" s="81"/>
      <c r="V33" s="89" t="str">
        <f t="shared" si="9"/>
        <v/>
      </c>
      <c r="X33" s="72"/>
      <c r="Y33" s="72"/>
      <c r="Z33" s="61"/>
      <c r="AA33" s="81"/>
      <c r="AB33" s="89" t="str">
        <f t="shared" si="3"/>
        <v/>
      </c>
      <c r="AC33" s="87" t="str">
        <f>IF(AND($Y33="External wall",AA33&gt;0),'Performance inputs'!$B$3,"")</f>
        <v/>
      </c>
      <c r="AD33" s="81"/>
      <c r="AE33" s="89" t="str">
        <f t="shared" si="0"/>
        <v/>
      </c>
      <c r="AF33" s="87" t="str">
        <f>IF(AND($Y33="Sheltered wall",AD33&gt;0),'Performance inputs'!$B$8,"")</f>
        <v/>
      </c>
      <c r="AG33" s="87" t="str">
        <f>IF(AND($Y33="Sheltered wall",AD33&gt;0),'Performance inputs'!$B$9,"")</f>
        <v/>
      </c>
      <c r="AH33" s="81"/>
      <c r="AI33" s="89" t="str">
        <f t="shared" si="1"/>
        <v/>
      </c>
      <c r="AJ33" s="81"/>
      <c r="AK33" s="87" t="str">
        <f>IF(AND($Y33="External roof",AJ33&gt;0),'Performance inputs'!$B$4,"")</f>
        <v/>
      </c>
      <c r="AL33" s="72" t="str">
        <f t="shared" si="4"/>
        <v/>
      </c>
      <c r="AM33" s="87" t="str">
        <f>IF(AND($Y33="External roof",AJ33&gt;0),'Performance inputs'!$B$5,"")</f>
        <v/>
      </c>
      <c r="AN33" s="81"/>
      <c r="AO33" s="87" t="str">
        <f>IF(AND($Y33="Heat loss floor",AN33&gt;0),'Performance inputs'!$B$6,"")</f>
        <v/>
      </c>
      <c r="AP33" s="72" t="str">
        <f t="shared" si="5"/>
        <v/>
      </c>
      <c r="AQ33" s="87" t="str">
        <f>IF(AND($Y33="Heat loss floor",AN33&gt;0),'Performance inputs'!$B$7,"")</f>
        <v/>
      </c>
      <c r="AR33" s="80"/>
      <c r="AS33" s="80"/>
      <c r="AU33" s="61"/>
      <c r="AV33" s="72"/>
      <c r="AW33" s="72" t="str">
        <f t="shared" si="6"/>
        <v/>
      </c>
      <c r="AX33" s="119" t="str">
        <f>IF(OR($AV33="Window",$AV33="RoofWindow"),'Performance inputs'!$B$10,IF($AV33="SolidDoor",'Performance inputs'!B$13,""))</f>
        <v/>
      </c>
      <c r="AY33" s="119" t="str">
        <f>IF(OR($AV33="Window",$AV33="RoofWindow"),'Performance inputs'!$B$11,"")</f>
        <v/>
      </c>
      <c r="AZ33" s="119" t="str">
        <f>IF(OR($AV33="Window",$AV33="RoofWindow"),'Performance inputs'!$B$12,IF(AV33="SolidDoor",'Performance inputs'!$B$14,""))</f>
        <v/>
      </c>
      <c r="BB33" s="72"/>
      <c r="BC33" s="81"/>
      <c r="BD33" s="72"/>
      <c r="BE33" s="72"/>
      <c r="BF33" s="72"/>
      <c r="BG33" s="81"/>
      <c r="BH33" s="81"/>
      <c r="BI33" s="89" t="str">
        <f t="shared" si="2"/>
        <v/>
      </c>
      <c r="BJ33" s="61"/>
      <c r="BL33" s="59" t="str">
        <f t="shared" si="7"/>
        <v/>
      </c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86" t="str">
        <f t="shared" si="10"/>
        <v/>
      </c>
      <c r="CW33" s="61"/>
      <c r="CX33" s="86" t="str">
        <f t="shared" si="11"/>
        <v/>
      </c>
      <c r="CY33" s="86" t="str">
        <f t="shared" si="12"/>
        <v/>
      </c>
      <c r="CZ33" s="61"/>
      <c r="DA33" s="61"/>
      <c r="DB33" s="61"/>
      <c r="DC33" s="61"/>
      <c r="DD33" s="61"/>
      <c r="DE33" s="61"/>
      <c r="DG33" s="59" t="str">
        <f t="shared" si="13"/>
        <v/>
      </c>
      <c r="DH33" s="59" t="str">
        <f t="shared" si="14"/>
        <v/>
      </c>
    </row>
    <row r="34" spans="1:156" ht="11.45" customHeight="1" x14ac:dyDescent="0.2">
      <c r="A34" s="44"/>
      <c r="B34" s="45"/>
      <c r="C34" s="44"/>
      <c r="D34" s="45"/>
      <c r="F34" s="45"/>
      <c r="G34" s="45"/>
      <c r="H34" s="45"/>
      <c r="I34" s="45"/>
      <c r="K34" s="44"/>
      <c r="L34" s="33"/>
      <c r="M34" s="45"/>
      <c r="N34" s="45"/>
      <c r="Q34" s="89" t="str">
        <f t="shared" si="8"/>
        <v/>
      </c>
      <c r="R34" s="81"/>
      <c r="S34" s="81"/>
      <c r="T34" s="81"/>
      <c r="U34" s="81"/>
      <c r="V34" s="89" t="str">
        <f t="shared" si="9"/>
        <v/>
      </c>
      <c r="X34" s="72"/>
      <c r="Y34" s="72"/>
      <c r="Z34" s="61"/>
      <c r="AA34" s="81"/>
      <c r="AB34" s="89" t="str">
        <f t="shared" si="3"/>
        <v/>
      </c>
      <c r="AC34" s="87" t="str">
        <f>IF(AND($Y34="External wall",AA34&gt;0),'Performance inputs'!$B$3,"")</f>
        <v/>
      </c>
      <c r="AD34" s="81"/>
      <c r="AE34" s="89" t="str">
        <f t="shared" si="0"/>
        <v/>
      </c>
      <c r="AF34" s="87" t="str">
        <f>IF(AND($Y34="Sheltered wall",AD34&gt;0),'Performance inputs'!$B$8,"")</f>
        <v/>
      </c>
      <c r="AG34" s="87" t="str">
        <f>IF(AND($Y34="Sheltered wall",AD34&gt;0),'Performance inputs'!$B$9,"")</f>
        <v/>
      </c>
      <c r="AH34" s="81"/>
      <c r="AI34" s="89" t="str">
        <f t="shared" si="1"/>
        <v/>
      </c>
      <c r="AJ34" s="81"/>
      <c r="AK34" s="87" t="str">
        <f>IF(AND($Y34="External roof",AJ34&gt;0),'Performance inputs'!$B$4,"")</f>
        <v/>
      </c>
      <c r="AL34" s="72" t="str">
        <f t="shared" si="4"/>
        <v/>
      </c>
      <c r="AM34" s="87" t="str">
        <f>IF(AND($Y34="External roof",AJ34&gt;0),'Performance inputs'!$B$5,"")</f>
        <v/>
      </c>
      <c r="AN34" s="81"/>
      <c r="AO34" s="87" t="str">
        <f>IF(AND($Y34="Heat loss floor",AN34&gt;0),'Performance inputs'!$B$6,"")</f>
        <v/>
      </c>
      <c r="AP34" s="72" t="str">
        <f t="shared" si="5"/>
        <v/>
      </c>
      <c r="AQ34" s="87" t="str">
        <f>IF(AND($Y34="Heat loss floor",AN34&gt;0),'Performance inputs'!$B$7,"")</f>
        <v/>
      </c>
      <c r="AR34" s="80"/>
      <c r="AS34" s="80"/>
      <c r="AU34" s="61"/>
      <c r="AV34" s="72"/>
      <c r="AW34" s="72" t="str">
        <f t="shared" si="6"/>
        <v/>
      </c>
      <c r="AX34" s="119" t="str">
        <f>IF(OR($AV34="Window",$AV34="RoofWindow"),'Performance inputs'!$B$10,IF($AV34="SolidDoor",'Performance inputs'!B$13,""))</f>
        <v/>
      </c>
      <c r="AY34" s="119" t="str">
        <f>IF(OR($AV34="Window",$AV34="RoofWindow"),'Performance inputs'!$B$11,"")</f>
        <v/>
      </c>
      <c r="AZ34" s="119" t="str">
        <f>IF(OR($AV34="Window",$AV34="RoofWindow"),'Performance inputs'!$B$12,IF(AV34="SolidDoor",'Performance inputs'!$B$14,""))</f>
        <v/>
      </c>
      <c r="BB34" s="72"/>
      <c r="BC34" s="81"/>
      <c r="BD34" s="72"/>
      <c r="BE34" s="72"/>
      <c r="BF34" s="72"/>
      <c r="BG34" s="81"/>
      <c r="BH34" s="81"/>
      <c r="BI34" s="89" t="str">
        <f t="shared" si="2"/>
        <v/>
      </c>
      <c r="BJ34" s="61"/>
      <c r="BL34" s="59" t="str">
        <f t="shared" si="7"/>
        <v/>
      </c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86" t="str">
        <f t="shared" si="10"/>
        <v/>
      </c>
      <c r="CW34" s="61"/>
      <c r="CX34" s="86" t="str">
        <f t="shared" si="11"/>
        <v/>
      </c>
      <c r="CY34" s="86" t="str">
        <f t="shared" si="12"/>
        <v/>
      </c>
      <c r="CZ34" s="61"/>
      <c r="DA34" s="61"/>
      <c r="DB34" s="61"/>
      <c r="DC34" s="61"/>
      <c r="DD34" s="61"/>
      <c r="DE34" s="61"/>
      <c r="DG34" s="59" t="str">
        <f t="shared" si="13"/>
        <v/>
      </c>
      <c r="DH34" s="59" t="str">
        <f t="shared" si="14"/>
        <v/>
      </c>
      <c r="DJ34" s="44"/>
      <c r="DK34" s="45"/>
      <c r="DL34" s="44"/>
      <c r="DM34" s="45"/>
      <c r="DO34" s="45"/>
      <c r="DP34" s="45"/>
      <c r="DQ34" s="45"/>
      <c r="DS34" s="45"/>
      <c r="DU34" s="44"/>
      <c r="DW34" s="44"/>
      <c r="DX34" s="44"/>
      <c r="DY34" s="44"/>
      <c r="DZ34" s="44"/>
      <c r="EA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N34" s="44"/>
      <c r="EO34" s="44"/>
      <c r="EP34" s="44"/>
      <c r="EQ34" s="44"/>
      <c r="ER34" s="44"/>
      <c r="ES34" s="44"/>
      <c r="EU34" s="44"/>
      <c r="EV34" s="44"/>
      <c r="EW34" s="44"/>
      <c r="EX34" s="44"/>
      <c r="EY34" s="44"/>
      <c r="EZ34" s="44"/>
    </row>
    <row r="35" spans="1:156" ht="11.45" customHeight="1" x14ac:dyDescent="0.2">
      <c r="B35" s="38"/>
      <c r="D35" s="38"/>
      <c r="E35" s="48"/>
      <c r="F35" s="38"/>
      <c r="G35" s="38"/>
      <c r="H35" s="38"/>
      <c r="I35" s="38"/>
      <c r="J35" s="48"/>
      <c r="M35" s="38"/>
      <c r="N35" s="38"/>
      <c r="O35" s="42"/>
      <c r="Q35" s="89" t="str">
        <f t="shared" si="8"/>
        <v/>
      </c>
      <c r="R35" s="81"/>
      <c r="S35" s="81"/>
      <c r="T35" s="81"/>
      <c r="U35" s="81"/>
      <c r="V35" s="89" t="str">
        <f t="shared" si="9"/>
        <v/>
      </c>
      <c r="X35" s="72"/>
      <c r="Y35" s="72"/>
      <c r="Z35" s="61"/>
      <c r="AA35" s="81"/>
      <c r="AB35" s="89" t="str">
        <f t="shared" si="3"/>
        <v/>
      </c>
      <c r="AC35" s="87" t="str">
        <f>IF(AND($Y35="External wall",AA35&gt;0),'Performance inputs'!$B$3,"")</f>
        <v/>
      </c>
      <c r="AD35" s="81"/>
      <c r="AE35" s="89" t="str">
        <f t="shared" si="0"/>
        <v/>
      </c>
      <c r="AF35" s="87" t="str">
        <f>IF(AND($Y35="Sheltered wall",AD35&gt;0),'Performance inputs'!$B$8,"")</f>
        <v/>
      </c>
      <c r="AG35" s="87" t="str">
        <f>IF(AND($Y35="Sheltered wall",AD35&gt;0),'Performance inputs'!$B$9,"")</f>
        <v/>
      </c>
      <c r="AH35" s="81"/>
      <c r="AI35" s="89" t="str">
        <f t="shared" si="1"/>
        <v/>
      </c>
      <c r="AJ35" s="81"/>
      <c r="AK35" s="87" t="str">
        <f>IF(AND($Y35="External roof",AJ35&gt;0),'Performance inputs'!$B$4,"")</f>
        <v/>
      </c>
      <c r="AL35" s="72" t="str">
        <f t="shared" si="4"/>
        <v/>
      </c>
      <c r="AM35" s="87" t="str">
        <f>IF(AND($Y35="External roof",AJ35&gt;0),'Performance inputs'!$B$5,"")</f>
        <v/>
      </c>
      <c r="AN35" s="81"/>
      <c r="AO35" s="87" t="str">
        <f>IF(AND($Y35="Heat loss floor",AN35&gt;0),'Performance inputs'!$B$6,"")</f>
        <v/>
      </c>
      <c r="AP35" s="72" t="str">
        <f t="shared" si="5"/>
        <v/>
      </c>
      <c r="AQ35" s="87" t="str">
        <f>IF(AND($Y35="Heat loss floor",AN35&gt;0),'Performance inputs'!$B$7,"")</f>
        <v/>
      </c>
      <c r="AR35" s="80"/>
      <c r="AS35" s="80"/>
      <c r="AU35" s="61"/>
      <c r="AV35" s="72"/>
      <c r="AW35" s="72" t="str">
        <f t="shared" si="6"/>
        <v/>
      </c>
      <c r="AX35" s="119" t="str">
        <f>IF(OR($AV35="Window",$AV35="RoofWindow"),'Performance inputs'!$B$10,IF($AV35="SolidDoor",'Performance inputs'!B$13,""))</f>
        <v/>
      </c>
      <c r="AY35" s="119" t="str">
        <f>IF(OR($AV35="Window",$AV35="RoofWindow"),'Performance inputs'!$B$11,"")</f>
        <v/>
      </c>
      <c r="AZ35" s="119" t="str">
        <f>IF(OR($AV35="Window",$AV35="RoofWindow"),'Performance inputs'!$B$12,IF(AV35="SolidDoor",'Performance inputs'!$B$14,""))</f>
        <v/>
      </c>
      <c r="BB35" s="72"/>
      <c r="BC35" s="81"/>
      <c r="BD35" s="72"/>
      <c r="BE35" s="72"/>
      <c r="BF35" s="72"/>
      <c r="BG35" s="81"/>
      <c r="BH35" s="81"/>
      <c r="BI35" s="89" t="str">
        <f t="shared" si="2"/>
        <v/>
      </c>
      <c r="BJ35" s="61"/>
      <c r="BL35" s="59" t="str">
        <f t="shared" si="7"/>
        <v/>
      </c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86" t="str">
        <f t="shared" si="10"/>
        <v/>
      </c>
      <c r="CW35" s="61"/>
      <c r="CX35" s="86" t="str">
        <f t="shared" si="11"/>
        <v/>
      </c>
      <c r="CY35" s="86" t="str">
        <f t="shared" si="12"/>
        <v/>
      </c>
      <c r="CZ35" s="61"/>
      <c r="DA35" s="61"/>
      <c r="DB35" s="61"/>
      <c r="DC35" s="61"/>
      <c r="DD35" s="61"/>
      <c r="DE35" s="61"/>
      <c r="DG35" s="59" t="str">
        <f t="shared" si="13"/>
        <v/>
      </c>
      <c r="DH35" s="59" t="str">
        <f t="shared" si="14"/>
        <v/>
      </c>
      <c r="DK35" s="38"/>
      <c r="DM35" s="38"/>
      <c r="DN35" s="48"/>
      <c r="DO35" s="38"/>
      <c r="DP35" s="38"/>
      <c r="DQ35" s="38"/>
      <c r="DR35" s="48"/>
      <c r="DS35" s="38"/>
      <c r="DT35" s="48"/>
    </row>
    <row r="36" spans="1:156" ht="11.45" customHeight="1" x14ac:dyDescent="0.2">
      <c r="A36" s="41"/>
      <c r="B36" s="39"/>
      <c r="C36" s="41"/>
      <c r="D36" s="39"/>
      <c r="E36" s="49"/>
      <c r="F36" s="39"/>
      <c r="G36" s="39"/>
      <c r="H36" s="39"/>
      <c r="I36" s="39"/>
      <c r="J36" s="49"/>
      <c r="K36" s="41"/>
      <c r="L36" s="33"/>
      <c r="M36" s="39"/>
      <c r="N36" s="39"/>
      <c r="O36" s="43"/>
      <c r="Q36" s="89" t="str">
        <f t="shared" si="8"/>
        <v/>
      </c>
      <c r="R36" s="81"/>
      <c r="S36" s="81"/>
      <c r="T36" s="81"/>
      <c r="U36" s="81"/>
      <c r="V36" s="89" t="str">
        <f t="shared" si="9"/>
        <v/>
      </c>
      <c r="X36" s="72"/>
      <c r="Y36" s="72"/>
      <c r="Z36" s="61"/>
      <c r="AA36" s="81"/>
      <c r="AB36" s="89" t="str">
        <f t="shared" si="3"/>
        <v/>
      </c>
      <c r="AC36" s="87" t="str">
        <f>IF(AND($Y36="External wall",AA36&gt;0),'Performance inputs'!$B$3,"")</f>
        <v/>
      </c>
      <c r="AD36" s="81"/>
      <c r="AE36" s="89" t="str">
        <f t="shared" si="0"/>
        <v/>
      </c>
      <c r="AF36" s="87" t="str">
        <f>IF(AND($Y36="Sheltered wall",AD36&gt;0),'Performance inputs'!$B$8,"")</f>
        <v/>
      </c>
      <c r="AG36" s="87" t="str">
        <f>IF(AND($Y36="Sheltered wall",AD36&gt;0),'Performance inputs'!$B$9,"")</f>
        <v/>
      </c>
      <c r="AH36" s="81"/>
      <c r="AI36" s="89" t="str">
        <f t="shared" si="1"/>
        <v/>
      </c>
      <c r="AJ36" s="81"/>
      <c r="AK36" s="87" t="str">
        <f>IF(AND($Y36="External roof",AJ36&gt;0),'Performance inputs'!$B$4,"")</f>
        <v/>
      </c>
      <c r="AL36" s="72" t="str">
        <f t="shared" si="4"/>
        <v/>
      </c>
      <c r="AM36" s="87" t="str">
        <f>IF(AND($Y36="External roof",AJ36&gt;0),'Performance inputs'!$B$5,"")</f>
        <v/>
      </c>
      <c r="AN36" s="81"/>
      <c r="AO36" s="87" t="str">
        <f>IF(AND($Y36="Heat loss floor",AN36&gt;0),'Performance inputs'!$B$6,"")</f>
        <v/>
      </c>
      <c r="AP36" s="72" t="str">
        <f t="shared" si="5"/>
        <v/>
      </c>
      <c r="AQ36" s="87" t="str">
        <f>IF(AND($Y36="Heat loss floor",AN36&gt;0),'Performance inputs'!$B$7,"")</f>
        <v/>
      </c>
      <c r="AR36" s="80"/>
      <c r="AS36" s="80"/>
      <c r="AU36" s="61"/>
      <c r="AV36" s="72"/>
      <c r="AW36" s="72" t="str">
        <f t="shared" si="6"/>
        <v/>
      </c>
      <c r="AX36" s="119" t="str">
        <f>IF(OR($AV36="Window",$AV36="RoofWindow"),'Performance inputs'!$B$10,IF($AV36="SolidDoor",'Performance inputs'!B$13,""))</f>
        <v/>
      </c>
      <c r="AY36" s="119" t="str">
        <f>IF(OR($AV36="Window",$AV36="RoofWindow"),'Performance inputs'!$B$11,"")</f>
        <v/>
      </c>
      <c r="AZ36" s="119" t="str">
        <f>IF(OR($AV36="Window",$AV36="RoofWindow"),'Performance inputs'!$B$12,IF(AV36="SolidDoor",'Performance inputs'!$B$14,""))</f>
        <v/>
      </c>
      <c r="BB36" s="72"/>
      <c r="BC36" s="81"/>
      <c r="BD36" s="72"/>
      <c r="BE36" s="72"/>
      <c r="BF36" s="72"/>
      <c r="BG36" s="81"/>
      <c r="BH36" s="81"/>
      <c r="BI36" s="89" t="str">
        <f t="shared" si="2"/>
        <v/>
      </c>
      <c r="BJ36" s="61"/>
      <c r="BL36" s="59" t="str">
        <f t="shared" si="7"/>
        <v/>
      </c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1"/>
      <c r="CU36" s="61"/>
      <c r="CV36" s="86" t="str">
        <f t="shared" si="10"/>
        <v/>
      </c>
      <c r="CW36" s="61"/>
      <c r="CX36" s="86" t="str">
        <f t="shared" si="11"/>
        <v/>
      </c>
      <c r="CY36" s="86" t="str">
        <f t="shared" si="12"/>
        <v/>
      </c>
      <c r="CZ36" s="61"/>
      <c r="DA36" s="61"/>
      <c r="DB36" s="61"/>
      <c r="DC36" s="61"/>
      <c r="DD36" s="61"/>
      <c r="DE36" s="61"/>
      <c r="DG36" s="59" t="str">
        <f t="shared" si="13"/>
        <v/>
      </c>
      <c r="DH36" s="59" t="str">
        <f t="shared" si="14"/>
        <v/>
      </c>
      <c r="DJ36" s="41"/>
      <c r="DK36" s="39"/>
      <c r="DL36" s="41"/>
      <c r="DM36" s="39"/>
      <c r="DN36" s="49"/>
      <c r="DO36" s="39"/>
      <c r="DP36" s="39"/>
      <c r="DQ36" s="39"/>
      <c r="DR36" s="49"/>
      <c r="DS36" s="39"/>
      <c r="DT36" s="49"/>
      <c r="DU36" s="41"/>
      <c r="DW36" s="41"/>
      <c r="DX36" s="41"/>
      <c r="DY36" s="41"/>
      <c r="DZ36" s="41"/>
      <c r="EA36" s="41"/>
      <c r="EC36" s="41"/>
      <c r="ED36" s="41"/>
      <c r="EE36" s="41"/>
      <c r="EF36" s="41"/>
      <c r="EG36" s="41"/>
      <c r="EH36" s="41"/>
      <c r="EI36" s="41"/>
      <c r="EJ36" s="41"/>
      <c r="EK36" s="41"/>
      <c r="EL36" s="41"/>
      <c r="EN36" s="41"/>
      <c r="EO36" s="41"/>
      <c r="EP36" s="41"/>
      <c r="EQ36" s="41"/>
      <c r="ER36" s="41"/>
      <c r="ES36" s="41"/>
      <c r="EU36" s="41"/>
      <c r="EV36" s="41"/>
      <c r="EW36" s="41"/>
      <c r="EX36" s="41"/>
      <c r="EY36" s="41"/>
      <c r="EZ36" s="41"/>
    </row>
    <row r="37" spans="1:156" ht="11.45" customHeight="1" x14ac:dyDescent="0.2">
      <c r="A37" s="41"/>
      <c r="B37" s="39"/>
      <c r="C37" s="41"/>
      <c r="D37" s="39"/>
      <c r="E37" s="49"/>
      <c r="F37" s="39"/>
      <c r="G37" s="39"/>
      <c r="H37" s="39"/>
      <c r="I37" s="39"/>
      <c r="J37" s="49"/>
      <c r="K37" s="41"/>
      <c r="M37" s="39"/>
      <c r="N37" s="39"/>
      <c r="O37" s="43"/>
      <c r="Q37" s="89" t="str">
        <f t="shared" si="8"/>
        <v/>
      </c>
      <c r="R37" s="81"/>
      <c r="S37" s="81"/>
      <c r="T37" s="81"/>
      <c r="U37" s="81"/>
      <c r="V37" s="89" t="str">
        <f t="shared" si="9"/>
        <v/>
      </c>
      <c r="X37" s="72"/>
      <c r="Y37" s="72"/>
      <c r="Z37" s="61"/>
      <c r="AA37" s="81"/>
      <c r="AB37" s="89" t="str">
        <f t="shared" si="3"/>
        <v/>
      </c>
      <c r="AC37" s="87" t="str">
        <f>IF(AND($Y37="External wall",AA37&gt;0),'Performance inputs'!$B$3,"")</f>
        <v/>
      </c>
      <c r="AD37" s="81"/>
      <c r="AE37" s="89" t="str">
        <f t="shared" si="0"/>
        <v/>
      </c>
      <c r="AF37" s="87" t="str">
        <f>IF(AND($Y37="Sheltered wall",AD37&gt;0),'Performance inputs'!$B$8,"")</f>
        <v/>
      </c>
      <c r="AG37" s="87" t="str">
        <f>IF(AND($Y37="Sheltered wall",AD37&gt;0),'Performance inputs'!$B$9,"")</f>
        <v/>
      </c>
      <c r="AH37" s="81"/>
      <c r="AI37" s="89" t="str">
        <f t="shared" si="1"/>
        <v/>
      </c>
      <c r="AJ37" s="81"/>
      <c r="AK37" s="87" t="str">
        <f>IF(AND($Y37="External roof",AJ37&gt;0),'Performance inputs'!$B$4,"")</f>
        <v/>
      </c>
      <c r="AL37" s="72" t="str">
        <f t="shared" si="4"/>
        <v/>
      </c>
      <c r="AM37" s="87" t="str">
        <f>IF(AND($Y37="External roof",AJ37&gt;0),'Performance inputs'!$B$5,"")</f>
        <v/>
      </c>
      <c r="AN37" s="81"/>
      <c r="AO37" s="87" t="str">
        <f>IF(AND($Y37="Heat loss floor",AN37&gt;0),'Performance inputs'!$B$6,"")</f>
        <v/>
      </c>
      <c r="AP37" s="72" t="str">
        <f t="shared" si="5"/>
        <v/>
      </c>
      <c r="AQ37" s="87" t="str">
        <f>IF(AND($Y37="Heat loss floor",AN37&gt;0),'Performance inputs'!$B$7,"")</f>
        <v/>
      </c>
      <c r="AR37" s="80"/>
      <c r="AS37" s="80"/>
      <c r="AU37" s="61"/>
      <c r="AV37" s="72"/>
      <c r="AW37" s="72" t="str">
        <f t="shared" si="6"/>
        <v/>
      </c>
      <c r="AX37" s="119" t="str">
        <f>IF(OR($AV37="Window",$AV37="RoofWindow"),'Performance inputs'!$B$10,IF($AV37="SolidDoor",'Performance inputs'!B$13,""))</f>
        <v/>
      </c>
      <c r="AY37" s="119" t="str">
        <f>IF(OR($AV37="Window",$AV37="RoofWindow"),'Performance inputs'!$B$11,"")</f>
        <v/>
      </c>
      <c r="AZ37" s="119" t="str">
        <f>IF(OR($AV37="Window",$AV37="RoofWindow"),'Performance inputs'!$B$12,IF(AV37="SolidDoor",'Performance inputs'!$B$14,""))</f>
        <v/>
      </c>
      <c r="BB37" s="72"/>
      <c r="BC37" s="81"/>
      <c r="BD37" s="72"/>
      <c r="BE37" s="72"/>
      <c r="BF37" s="72"/>
      <c r="BG37" s="81"/>
      <c r="BH37" s="81"/>
      <c r="BI37" s="89" t="str">
        <f t="shared" si="2"/>
        <v/>
      </c>
      <c r="BJ37" s="61"/>
      <c r="BL37" s="59" t="str">
        <f t="shared" si="7"/>
        <v/>
      </c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86" t="str">
        <f t="shared" si="10"/>
        <v/>
      </c>
      <c r="CW37" s="61"/>
      <c r="CX37" s="86" t="str">
        <f t="shared" si="11"/>
        <v/>
      </c>
      <c r="CY37" s="86" t="str">
        <f t="shared" si="12"/>
        <v/>
      </c>
      <c r="CZ37" s="61"/>
      <c r="DA37" s="61"/>
      <c r="DB37" s="61"/>
      <c r="DC37" s="61"/>
      <c r="DD37" s="61"/>
      <c r="DE37" s="61"/>
      <c r="DG37" s="59" t="str">
        <f t="shared" si="13"/>
        <v/>
      </c>
      <c r="DH37" s="59" t="str">
        <f t="shared" si="14"/>
        <v/>
      </c>
      <c r="DJ37" s="41"/>
      <c r="DK37" s="39"/>
      <c r="DL37" s="41"/>
      <c r="DM37" s="39"/>
      <c r="DN37" s="49"/>
      <c r="DO37" s="39"/>
      <c r="DP37" s="39"/>
      <c r="DQ37" s="39"/>
      <c r="DR37" s="49"/>
      <c r="DS37" s="39"/>
      <c r="DT37" s="49"/>
      <c r="DU37" s="41"/>
      <c r="DW37" s="41"/>
      <c r="DX37" s="41"/>
      <c r="DY37" s="41"/>
      <c r="DZ37" s="41"/>
      <c r="EA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N37" s="41"/>
      <c r="EO37" s="41"/>
      <c r="EP37" s="41"/>
      <c r="EQ37" s="41"/>
      <c r="ER37" s="41"/>
      <c r="ES37" s="41"/>
      <c r="EU37" s="41"/>
      <c r="EV37" s="41"/>
      <c r="EW37" s="41"/>
      <c r="EX37" s="41"/>
      <c r="EY37" s="41"/>
      <c r="EZ37" s="41"/>
    </row>
    <row r="38" spans="1:156" ht="11.45" customHeight="1" x14ac:dyDescent="0.2">
      <c r="A38" s="41"/>
      <c r="B38" s="39"/>
      <c r="C38" s="41"/>
      <c r="D38" s="39"/>
      <c r="E38" s="49"/>
      <c r="F38" s="39"/>
      <c r="G38" s="39"/>
      <c r="H38" s="39"/>
      <c r="I38" s="39"/>
      <c r="J38" s="49"/>
      <c r="K38" s="41"/>
      <c r="L38" s="33"/>
      <c r="M38" s="39"/>
      <c r="N38" s="39"/>
      <c r="O38" s="43"/>
      <c r="Q38" s="89" t="str">
        <f t="shared" si="8"/>
        <v/>
      </c>
      <c r="R38" s="81"/>
      <c r="S38" s="81"/>
      <c r="T38" s="81"/>
      <c r="U38" s="81"/>
      <c r="V38" s="89" t="str">
        <f t="shared" si="9"/>
        <v/>
      </c>
      <c r="X38" s="72"/>
      <c r="Y38" s="72"/>
      <c r="Z38" s="61"/>
      <c r="AA38" s="81"/>
      <c r="AB38" s="89" t="str">
        <f t="shared" si="3"/>
        <v/>
      </c>
      <c r="AC38" s="87" t="str">
        <f>IF(AND($Y38="External wall",AA38&gt;0),'Performance inputs'!$B$3,"")</f>
        <v/>
      </c>
      <c r="AD38" s="81"/>
      <c r="AE38" s="89" t="str">
        <f t="shared" si="0"/>
        <v/>
      </c>
      <c r="AF38" s="87" t="str">
        <f>IF(AND($Y38="Sheltered wall",AD38&gt;0),'Performance inputs'!$B$8,"")</f>
        <v/>
      </c>
      <c r="AG38" s="87" t="str">
        <f>IF(AND($Y38="Sheltered wall",AD38&gt;0),'Performance inputs'!$B$9,"")</f>
        <v/>
      </c>
      <c r="AH38" s="81"/>
      <c r="AI38" s="89" t="str">
        <f t="shared" si="1"/>
        <v/>
      </c>
      <c r="AJ38" s="81"/>
      <c r="AK38" s="87" t="str">
        <f>IF(AND($Y38="External roof",AJ38&gt;0),'Performance inputs'!$B$4,"")</f>
        <v/>
      </c>
      <c r="AL38" s="72" t="str">
        <f>IF(AND(Y38="External roof",AJ38&gt;0),"ExternalPlane","")</f>
        <v/>
      </c>
      <c r="AM38" s="87" t="str">
        <f>IF(AND($Y38="External roof",AJ38&gt;0),'Performance inputs'!$B$5,"")</f>
        <v/>
      </c>
      <c r="AN38" s="81"/>
      <c r="AO38" s="87" t="str">
        <f>IF(AND($Y38="Heat loss floor",AN38&gt;0),'Performance inputs'!$B$6,"")</f>
        <v/>
      </c>
      <c r="AP38" s="72" t="str">
        <f t="shared" si="5"/>
        <v/>
      </c>
      <c r="AQ38" s="87" t="str">
        <f>IF(AND($Y38="Heat loss floor",AN38&gt;0),'Performance inputs'!$B$7,"")</f>
        <v/>
      </c>
      <c r="AR38" s="80"/>
      <c r="AS38" s="80"/>
      <c r="AU38" s="61"/>
      <c r="AV38" s="72"/>
      <c r="AW38" s="72" t="str">
        <f t="shared" si="6"/>
        <v/>
      </c>
      <c r="AX38" s="119" t="str">
        <f>IF(OR($AV38="Window",$AV38="RoofWindow"),'Performance inputs'!$B$10,IF($AV38="SolidDoor",'Performance inputs'!B$13,""))</f>
        <v/>
      </c>
      <c r="AY38" s="119" t="str">
        <f>IF(OR($AV38="Window",$AV38="RoofWindow"),'Performance inputs'!$B$11,"")</f>
        <v/>
      </c>
      <c r="AZ38" s="119" t="str">
        <f>IF(OR($AV38="Window",$AV38="RoofWindow"),'Performance inputs'!$B$12,IF(AV38="SolidDoor",'Performance inputs'!$B$14,""))</f>
        <v/>
      </c>
      <c r="BB38" s="72"/>
      <c r="BC38" s="81"/>
      <c r="BD38" s="72"/>
      <c r="BE38" s="72"/>
      <c r="BF38" s="72"/>
      <c r="BG38" s="81"/>
      <c r="BH38" s="81"/>
      <c r="BI38" s="89" t="str">
        <f t="shared" si="2"/>
        <v/>
      </c>
      <c r="BJ38" s="61"/>
      <c r="BL38" s="59" t="str">
        <f t="shared" si="7"/>
        <v/>
      </c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86" t="str">
        <f t="shared" si="10"/>
        <v/>
      </c>
      <c r="CW38" s="61"/>
      <c r="CX38" s="86" t="str">
        <f t="shared" si="11"/>
        <v/>
      </c>
      <c r="CY38" s="86" t="str">
        <f t="shared" si="12"/>
        <v/>
      </c>
      <c r="CZ38" s="61"/>
      <c r="DA38" s="61"/>
      <c r="DB38" s="61"/>
      <c r="DC38" s="61"/>
      <c r="DD38" s="61"/>
      <c r="DE38" s="61"/>
      <c r="DG38" s="59" t="str">
        <f t="shared" si="13"/>
        <v/>
      </c>
      <c r="DH38" s="59" t="str">
        <f t="shared" si="14"/>
        <v/>
      </c>
      <c r="DJ38" s="41"/>
      <c r="DK38" s="39"/>
      <c r="DL38" s="41"/>
      <c r="DM38" s="39"/>
      <c r="DN38" s="49"/>
      <c r="DO38" s="39"/>
      <c r="DP38" s="39"/>
      <c r="DQ38" s="39"/>
      <c r="DR38" s="49"/>
      <c r="DS38" s="39"/>
      <c r="DT38" s="49"/>
      <c r="DU38" s="41"/>
      <c r="DW38" s="41"/>
      <c r="DX38" s="41"/>
      <c r="DY38" s="41"/>
      <c r="DZ38" s="41"/>
      <c r="EA38" s="41"/>
      <c r="EC38" s="41"/>
      <c r="ED38" s="41"/>
      <c r="EE38" s="41"/>
      <c r="EF38" s="41"/>
      <c r="EG38" s="41"/>
      <c r="EH38" s="41"/>
      <c r="EI38" s="41"/>
      <c r="EJ38" s="41"/>
      <c r="EK38" s="41"/>
      <c r="EL38" s="41"/>
      <c r="EN38" s="41"/>
      <c r="EO38" s="41"/>
      <c r="EP38" s="41"/>
      <c r="EQ38" s="41"/>
      <c r="ER38" s="41"/>
      <c r="ES38" s="41"/>
      <c r="EU38" s="41"/>
      <c r="EV38" s="41"/>
      <c r="EW38" s="41"/>
      <c r="EX38" s="41"/>
      <c r="EY38" s="41"/>
      <c r="EZ38" s="41"/>
    </row>
    <row r="39" spans="1:156" ht="11.45" customHeight="1" x14ac:dyDescent="0.2">
      <c r="B39" s="38"/>
      <c r="D39" s="38"/>
      <c r="F39" s="38"/>
      <c r="G39" s="38"/>
      <c r="H39" s="38"/>
      <c r="I39" s="38"/>
      <c r="M39" s="38"/>
      <c r="N39" s="38"/>
      <c r="Q39" s="89" t="str">
        <f t="shared" si="8"/>
        <v/>
      </c>
      <c r="R39" s="81"/>
      <c r="S39" s="81"/>
      <c r="T39" s="81"/>
      <c r="U39" s="81"/>
      <c r="V39" s="89" t="str">
        <f t="shared" si="9"/>
        <v/>
      </c>
      <c r="X39" s="72"/>
      <c r="Y39" s="72"/>
      <c r="Z39" s="61"/>
      <c r="AA39" s="81"/>
      <c r="AB39" s="89" t="str">
        <f t="shared" si="3"/>
        <v/>
      </c>
      <c r="AC39" s="87" t="str">
        <f>IF(AND($Y39="External wall",AA39&gt;0),'Performance inputs'!$B$3,"")</f>
        <v/>
      </c>
      <c r="AD39" s="81"/>
      <c r="AE39" s="89" t="str">
        <f t="shared" si="0"/>
        <v/>
      </c>
      <c r="AF39" s="87" t="str">
        <f>IF(AND($Y39="Sheltered wall",AD39&gt;0),'Performance inputs'!$B$8,"")</f>
        <v/>
      </c>
      <c r="AG39" s="87" t="str">
        <f>IF(AND($Y39="Sheltered wall",AD39&gt;0),'Performance inputs'!$B$9,"")</f>
        <v/>
      </c>
      <c r="AH39" s="81"/>
      <c r="AI39" s="89" t="str">
        <f t="shared" si="1"/>
        <v/>
      </c>
      <c r="AJ39" s="81"/>
      <c r="AK39" s="87" t="str">
        <f>IF(AND($Y39="External roof",AJ39&gt;0),'Performance inputs'!$B$4,"")</f>
        <v/>
      </c>
      <c r="AL39" s="72" t="str">
        <f t="shared" si="4"/>
        <v/>
      </c>
      <c r="AM39" s="87" t="str">
        <f>IF(AND($Y39="External roof",AJ39&gt;0),'Performance inputs'!$B$5,"")</f>
        <v/>
      </c>
      <c r="AN39" s="81"/>
      <c r="AO39" s="87" t="str">
        <f>IF(AND($Y39="Heat loss floor",AN39&gt;0),'Performance inputs'!$B$6,"")</f>
        <v/>
      </c>
      <c r="AP39" s="72" t="str">
        <f t="shared" si="5"/>
        <v/>
      </c>
      <c r="AQ39" s="87" t="str">
        <f>IF(AND($Y39="Heat loss floor",AN39&gt;0),'Performance inputs'!$B$7,"")</f>
        <v/>
      </c>
      <c r="AR39" s="80"/>
      <c r="AS39" s="80"/>
      <c r="AU39" s="61"/>
      <c r="AV39" s="72"/>
      <c r="AW39" s="72" t="str">
        <f t="shared" si="6"/>
        <v/>
      </c>
      <c r="AX39" s="119" t="str">
        <f>IF(OR($AV39="Window",$AV39="RoofWindow"),'Performance inputs'!$B$10,IF($AV39="SolidDoor",'Performance inputs'!B$13,""))</f>
        <v/>
      </c>
      <c r="AY39" s="119" t="str">
        <f>IF(OR($AV39="Window",$AV39="RoofWindow"),'Performance inputs'!$B$11,"")</f>
        <v/>
      </c>
      <c r="AZ39" s="119" t="str">
        <f>IF(OR($AV39="Window",$AV39="RoofWindow"),'Performance inputs'!$B$12,IF(AV39="SolidDoor",'Performance inputs'!$B$14,""))</f>
        <v/>
      </c>
      <c r="BB39" s="72"/>
      <c r="BC39" s="81"/>
      <c r="BD39" s="72"/>
      <c r="BE39" s="72"/>
      <c r="BF39" s="72"/>
      <c r="BG39" s="81"/>
      <c r="BH39" s="81"/>
      <c r="BI39" s="89" t="str">
        <f t="shared" si="2"/>
        <v/>
      </c>
      <c r="BJ39" s="61"/>
      <c r="BL39" s="59" t="str">
        <f t="shared" si="7"/>
        <v/>
      </c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1"/>
      <c r="CT39" s="61"/>
      <c r="CU39" s="61"/>
      <c r="CV39" s="86" t="str">
        <f t="shared" si="10"/>
        <v/>
      </c>
      <c r="CW39" s="61"/>
      <c r="CX39" s="86" t="str">
        <f t="shared" si="11"/>
        <v/>
      </c>
      <c r="CY39" s="86" t="str">
        <f t="shared" si="12"/>
        <v/>
      </c>
      <c r="CZ39" s="61"/>
      <c r="DA39" s="61"/>
      <c r="DB39" s="61"/>
      <c r="DC39" s="61"/>
      <c r="DD39" s="61"/>
      <c r="DE39" s="61"/>
      <c r="DG39" s="59" t="str">
        <f t="shared" si="13"/>
        <v/>
      </c>
      <c r="DH39" s="59" t="str">
        <f t="shared" si="14"/>
        <v/>
      </c>
      <c r="DK39" s="38"/>
      <c r="DM39" s="38"/>
      <c r="DO39" s="38"/>
      <c r="DP39" s="38"/>
      <c r="DQ39" s="38"/>
      <c r="DS39" s="38"/>
    </row>
    <row r="40" spans="1:156" x14ac:dyDescent="0.2">
      <c r="B40" s="50"/>
      <c r="D40" s="50"/>
      <c r="F40" s="50"/>
      <c r="G40" s="50"/>
      <c r="H40" s="50"/>
      <c r="I40" s="50"/>
      <c r="L40" s="33"/>
      <c r="M40" s="50"/>
      <c r="N40" s="50"/>
      <c r="Q40" s="89" t="str">
        <f t="shared" si="8"/>
        <v/>
      </c>
      <c r="R40" s="81"/>
      <c r="S40" s="81"/>
      <c r="T40" s="81"/>
      <c r="U40" s="81"/>
      <c r="V40" s="89" t="str">
        <f t="shared" si="9"/>
        <v/>
      </c>
      <c r="X40" s="72"/>
      <c r="Y40" s="72"/>
      <c r="Z40" s="61"/>
      <c r="AA40" s="81"/>
      <c r="AB40" s="89" t="str">
        <f t="shared" si="3"/>
        <v/>
      </c>
      <c r="AC40" s="87" t="str">
        <f>IF(AND($Y40="External wall",AA40&gt;0),'Performance inputs'!$B$3,"")</f>
        <v/>
      </c>
      <c r="AD40" s="81"/>
      <c r="AE40" s="89" t="str">
        <f t="shared" si="0"/>
        <v/>
      </c>
      <c r="AF40" s="87" t="str">
        <f>IF(AND($Y40="Sheltered wall",AD40&gt;0),'Performance inputs'!$B$8,"")</f>
        <v/>
      </c>
      <c r="AG40" s="87" t="str">
        <f>IF(AND($Y40="Sheltered wall",AD40&gt;0),'Performance inputs'!$B$9,"")</f>
        <v/>
      </c>
      <c r="AH40" s="81"/>
      <c r="AI40" s="89" t="str">
        <f t="shared" si="1"/>
        <v/>
      </c>
      <c r="AJ40" s="81"/>
      <c r="AK40" s="87" t="str">
        <f>IF(AND($Y40="External roof",AJ40&gt;0),'Performance inputs'!$B$4,"")</f>
        <v/>
      </c>
      <c r="AL40" s="72" t="str">
        <f t="shared" si="4"/>
        <v/>
      </c>
      <c r="AM40" s="87" t="str">
        <f>IF(AND($Y40="External roof",AJ40&gt;0),'Performance inputs'!$B$5,"")</f>
        <v/>
      </c>
      <c r="AN40" s="81"/>
      <c r="AO40" s="87" t="str">
        <f>IF(AND($Y40="Heat loss floor",AN40&gt;0),'Performance inputs'!$B$6,"")</f>
        <v/>
      </c>
      <c r="AP40" s="72" t="str">
        <f t="shared" si="5"/>
        <v/>
      </c>
      <c r="AQ40" s="87" t="str">
        <f>IF(AND($Y40="Heat loss floor",AN40&gt;0),'Performance inputs'!$B$7,"")</f>
        <v/>
      </c>
      <c r="AR40" s="80"/>
      <c r="AS40" s="80"/>
      <c r="AU40" s="61"/>
      <c r="AV40" s="72"/>
      <c r="AW40" s="72" t="str">
        <f t="shared" si="6"/>
        <v/>
      </c>
      <c r="AX40" s="119" t="str">
        <f>IF(OR($AV40="Window",$AV40="RoofWindow"),'Performance inputs'!$B$10,IF($AV40="SolidDoor",'Performance inputs'!B$13,""))</f>
        <v/>
      </c>
      <c r="AY40" s="119" t="str">
        <f>IF(OR($AV40="Window",$AV40="RoofWindow"),'Performance inputs'!$B$11,"")</f>
        <v/>
      </c>
      <c r="AZ40" s="119" t="str">
        <f>IF(OR($AV40="Window",$AV40="RoofWindow"),'Performance inputs'!$B$12,IF(AV40="SolidDoor",'Performance inputs'!$B$14,""))</f>
        <v/>
      </c>
      <c r="BB40" s="72"/>
      <c r="BC40" s="81"/>
      <c r="BD40" s="72"/>
      <c r="BE40" s="72"/>
      <c r="BF40" s="72"/>
      <c r="BG40" s="81"/>
      <c r="BH40" s="81"/>
      <c r="BI40" s="89" t="str">
        <f t="shared" si="2"/>
        <v/>
      </c>
      <c r="BJ40" s="61"/>
      <c r="BL40" s="59" t="str">
        <f t="shared" si="7"/>
        <v/>
      </c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86" t="str">
        <f t="shared" si="10"/>
        <v/>
      </c>
      <c r="CW40" s="61"/>
      <c r="CX40" s="86" t="str">
        <f t="shared" si="11"/>
        <v/>
      </c>
      <c r="CY40" s="86" t="str">
        <f t="shared" si="12"/>
        <v/>
      </c>
      <c r="CZ40" s="61"/>
      <c r="DA40" s="61"/>
      <c r="DB40" s="61"/>
      <c r="DC40" s="61"/>
      <c r="DD40" s="61"/>
      <c r="DE40" s="61"/>
      <c r="DG40" s="59" t="str">
        <f t="shared" si="13"/>
        <v/>
      </c>
      <c r="DH40" s="59" t="str">
        <f t="shared" si="14"/>
        <v/>
      </c>
      <c r="DK40" s="50"/>
      <c r="DM40" s="50"/>
      <c r="DO40" s="50"/>
      <c r="DP40" s="50"/>
      <c r="DQ40" s="50"/>
      <c r="DS40" s="50"/>
    </row>
    <row r="41" spans="1:156" x14ac:dyDescent="0.2">
      <c r="Q41" s="89" t="str">
        <f t="shared" si="8"/>
        <v/>
      </c>
      <c r="R41" s="81"/>
      <c r="S41" s="81"/>
      <c r="T41" s="81"/>
      <c r="U41" s="81"/>
      <c r="V41" s="89" t="str">
        <f t="shared" si="9"/>
        <v/>
      </c>
      <c r="X41" s="72"/>
      <c r="Y41" s="72"/>
      <c r="Z41" s="61"/>
      <c r="AA41" s="81"/>
      <c r="AB41" s="89" t="str">
        <f t="shared" si="3"/>
        <v/>
      </c>
      <c r="AC41" s="87" t="str">
        <f>IF(AND($Y41="External wall",AA41&gt;0),'Performance inputs'!$B$3,"")</f>
        <v/>
      </c>
      <c r="AD41" s="81"/>
      <c r="AE41" s="89" t="str">
        <f t="shared" si="0"/>
        <v/>
      </c>
      <c r="AF41" s="87" t="str">
        <f>IF(AND($Y41="Sheltered wall",AD41&gt;0),'Performance inputs'!$B$8,"")</f>
        <v/>
      </c>
      <c r="AG41" s="87" t="str">
        <f>IF(AND($Y41="Sheltered wall",AD41&gt;0),'Performance inputs'!$B$9,"")</f>
        <v/>
      </c>
      <c r="AH41" s="81"/>
      <c r="AI41" s="89" t="str">
        <f t="shared" si="1"/>
        <v/>
      </c>
      <c r="AJ41" s="81"/>
      <c r="AK41" s="87" t="str">
        <f>IF(AND($Y41="External roof",AJ41&gt;0),'Performance inputs'!$B$4,"")</f>
        <v/>
      </c>
      <c r="AL41" s="72" t="str">
        <f t="shared" si="4"/>
        <v/>
      </c>
      <c r="AM41" s="87" t="str">
        <f>IF(AND($Y41="External roof",AJ41&gt;0),'Performance inputs'!$B$5,"")</f>
        <v/>
      </c>
      <c r="AN41" s="81"/>
      <c r="AO41" s="87" t="str">
        <f>IF(AND($Y41="Heat loss floor",AN41&gt;0),'Performance inputs'!$B$6,"")</f>
        <v/>
      </c>
      <c r="AP41" s="72" t="str">
        <f t="shared" si="5"/>
        <v/>
      </c>
      <c r="AQ41" s="87" t="str">
        <f>IF(AND($Y41="Heat loss floor",AN41&gt;0),'Performance inputs'!$B$7,"")</f>
        <v/>
      </c>
      <c r="AR41" s="80"/>
      <c r="AS41" s="80"/>
      <c r="AU41" s="61"/>
      <c r="AV41" s="72"/>
      <c r="AW41" s="72" t="str">
        <f t="shared" si="6"/>
        <v/>
      </c>
      <c r="AX41" s="119" t="str">
        <f>IF(OR($AV41="Window",$AV41="RoofWindow"),'Performance inputs'!$B$10,IF($AV41="SolidDoor",'Performance inputs'!B$13,""))</f>
        <v/>
      </c>
      <c r="AY41" s="119" t="str">
        <f>IF(OR($AV41="Window",$AV41="RoofWindow"),'Performance inputs'!$B$11,"")</f>
        <v/>
      </c>
      <c r="AZ41" s="119" t="str">
        <f>IF(OR($AV41="Window",$AV41="RoofWindow"),'Performance inputs'!$B$12,IF(AV41="SolidDoor",'Performance inputs'!$B$14,""))</f>
        <v/>
      </c>
      <c r="BB41" s="72"/>
      <c r="BC41" s="81"/>
      <c r="BD41" s="72"/>
      <c r="BE41" s="72"/>
      <c r="BF41" s="72"/>
      <c r="BG41" s="81"/>
      <c r="BH41" s="81"/>
      <c r="BI41" s="89" t="str">
        <f t="shared" si="2"/>
        <v/>
      </c>
      <c r="BJ41" s="61"/>
      <c r="BL41" s="59" t="str">
        <f t="shared" si="7"/>
        <v/>
      </c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  <c r="CQ41" s="61"/>
      <c r="CR41" s="61"/>
      <c r="CS41" s="61"/>
      <c r="CT41" s="61"/>
      <c r="CU41" s="61"/>
      <c r="CV41" s="86" t="str">
        <f t="shared" si="10"/>
        <v/>
      </c>
      <c r="CW41" s="61"/>
      <c r="CX41" s="86" t="str">
        <f t="shared" si="11"/>
        <v/>
      </c>
      <c r="CY41" s="86" t="str">
        <f t="shared" si="12"/>
        <v/>
      </c>
      <c r="CZ41" s="61"/>
      <c r="DA41" s="61"/>
      <c r="DB41" s="61"/>
      <c r="DC41" s="61"/>
      <c r="DD41" s="61"/>
      <c r="DE41" s="61"/>
      <c r="DG41" s="59" t="str">
        <f t="shared" si="13"/>
        <v/>
      </c>
      <c r="DH41" s="59" t="str">
        <f t="shared" si="14"/>
        <v/>
      </c>
    </row>
    <row r="42" spans="1:156" ht="11.45" customHeight="1" x14ac:dyDescent="0.2">
      <c r="A42" s="44"/>
      <c r="B42" s="45"/>
      <c r="C42" s="44"/>
      <c r="D42" s="45"/>
      <c r="F42" s="45"/>
      <c r="G42" s="45"/>
      <c r="H42" s="45"/>
      <c r="I42" s="45"/>
      <c r="K42" s="44"/>
      <c r="L42" s="33"/>
      <c r="M42" s="45"/>
      <c r="N42" s="45"/>
      <c r="Q42" s="89" t="str">
        <f t="shared" si="8"/>
        <v/>
      </c>
      <c r="R42" s="81"/>
      <c r="S42" s="81"/>
      <c r="T42" s="81"/>
      <c r="U42" s="81"/>
      <c r="V42" s="89" t="str">
        <f t="shared" si="9"/>
        <v/>
      </c>
      <c r="X42" s="72"/>
      <c r="Y42" s="72"/>
      <c r="Z42" s="61"/>
      <c r="AA42" s="81"/>
      <c r="AB42" s="89" t="str">
        <f t="shared" si="3"/>
        <v/>
      </c>
      <c r="AC42" s="87" t="str">
        <f>IF(AND($Y42="External wall",AA42&gt;0),'Performance inputs'!$B$3,"")</f>
        <v/>
      </c>
      <c r="AD42" s="81"/>
      <c r="AE42" s="89" t="str">
        <f t="shared" si="0"/>
        <v/>
      </c>
      <c r="AF42" s="87" t="str">
        <f>IF(AND($Y42="Sheltered wall",AD42&gt;0),'Performance inputs'!$B$8,"")</f>
        <v/>
      </c>
      <c r="AG42" s="87" t="str">
        <f>IF(AND($Y42="Sheltered wall",AD42&gt;0),'Performance inputs'!$B$9,"")</f>
        <v/>
      </c>
      <c r="AH42" s="81"/>
      <c r="AI42" s="89" t="str">
        <f t="shared" si="1"/>
        <v/>
      </c>
      <c r="AJ42" s="81"/>
      <c r="AK42" s="87" t="str">
        <f>IF(AND($Y42="External roof",AJ42&gt;0),'Performance inputs'!$B$4,"")</f>
        <v/>
      </c>
      <c r="AL42" s="72" t="str">
        <f t="shared" si="4"/>
        <v/>
      </c>
      <c r="AM42" s="87" t="str">
        <f>IF(AND($Y42="External roof",AJ42&gt;0),'Performance inputs'!$B$5,"")</f>
        <v/>
      </c>
      <c r="AN42" s="81"/>
      <c r="AO42" s="87" t="str">
        <f>IF(AND($Y42="Heat loss floor",AN42&gt;0),'Performance inputs'!$B$6,"")</f>
        <v/>
      </c>
      <c r="AP42" s="72" t="str">
        <f t="shared" si="5"/>
        <v/>
      </c>
      <c r="AQ42" s="87" t="str">
        <f>IF(AND($Y42="Heat loss floor",AN42&gt;0),'Performance inputs'!$B$7,"")</f>
        <v/>
      </c>
      <c r="AR42" s="80"/>
      <c r="AS42" s="80"/>
      <c r="AU42" s="61"/>
      <c r="AV42" s="72"/>
      <c r="AW42" s="72" t="str">
        <f t="shared" si="6"/>
        <v/>
      </c>
      <c r="AX42" s="119" t="str">
        <f>IF(OR($AV42="Window",$AV42="RoofWindow"),'Performance inputs'!$B$10,IF($AV42="SolidDoor",'Performance inputs'!B$13,""))</f>
        <v/>
      </c>
      <c r="AY42" s="119" t="str">
        <f>IF(OR($AV42="Window",$AV42="RoofWindow"),'Performance inputs'!$B$11,"")</f>
        <v/>
      </c>
      <c r="AZ42" s="119" t="str">
        <f>IF(OR($AV42="Window",$AV42="RoofWindow"),'Performance inputs'!$B$12,IF(AV42="SolidDoor",'Performance inputs'!$B$14,""))</f>
        <v/>
      </c>
      <c r="BB42" s="72"/>
      <c r="BC42" s="81"/>
      <c r="BD42" s="72"/>
      <c r="BE42" s="72"/>
      <c r="BF42" s="72"/>
      <c r="BG42" s="81"/>
      <c r="BH42" s="81"/>
      <c r="BI42" s="89" t="str">
        <f t="shared" si="2"/>
        <v/>
      </c>
      <c r="BJ42" s="61"/>
      <c r="BL42" s="59" t="str">
        <f t="shared" si="7"/>
        <v/>
      </c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86" t="str">
        <f t="shared" si="10"/>
        <v/>
      </c>
      <c r="CW42" s="61"/>
      <c r="CX42" s="86" t="str">
        <f t="shared" si="11"/>
        <v/>
      </c>
      <c r="CY42" s="86" t="str">
        <f t="shared" si="12"/>
        <v/>
      </c>
      <c r="CZ42" s="61"/>
      <c r="DA42" s="61"/>
      <c r="DB42" s="61"/>
      <c r="DC42" s="61"/>
      <c r="DD42" s="61"/>
      <c r="DE42" s="61"/>
      <c r="DG42" s="59" t="str">
        <f t="shared" si="13"/>
        <v/>
      </c>
      <c r="DH42" s="59" t="str">
        <f t="shared" si="14"/>
        <v/>
      </c>
      <c r="DJ42" s="44"/>
      <c r="DK42" s="45"/>
      <c r="DL42" s="44"/>
      <c r="DM42" s="45"/>
      <c r="DO42" s="45"/>
      <c r="DP42" s="45"/>
      <c r="DQ42" s="45"/>
      <c r="DS42" s="45"/>
      <c r="DU42" s="44"/>
      <c r="DW42" s="44"/>
      <c r="DX42" s="44"/>
      <c r="DY42" s="44"/>
      <c r="DZ42" s="44"/>
      <c r="EA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N42" s="44"/>
      <c r="EO42" s="44"/>
      <c r="EP42" s="44"/>
      <c r="EQ42" s="44"/>
      <c r="ER42" s="44"/>
      <c r="ES42" s="44"/>
      <c r="EU42" s="44"/>
      <c r="EV42" s="44"/>
      <c r="EW42" s="44"/>
      <c r="EX42" s="44"/>
      <c r="EY42" s="44"/>
      <c r="EZ42" s="44"/>
    </row>
    <row r="43" spans="1:156" ht="11.45" customHeight="1" x14ac:dyDescent="0.2">
      <c r="B43" s="42"/>
      <c r="D43" s="42"/>
      <c r="F43" s="42"/>
      <c r="G43" s="42"/>
      <c r="H43" s="42"/>
      <c r="I43" s="42"/>
      <c r="M43" s="42"/>
      <c r="N43" s="42"/>
      <c r="Q43" s="89" t="str">
        <f t="shared" si="8"/>
        <v/>
      </c>
      <c r="R43" s="81"/>
      <c r="S43" s="81"/>
      <c r="T43" s="81"/>
      <c r="U43" s="81"/>
      <c r="V43" s="89" t="str">
        <f t="shared" si="9"/>
        <v/>
      </c>
      <c r="X43" s="72"/>
      <c r="Y43" s="72"/>
      <c r="Z43" s="61"/>
      <c r="AA43" s="81"/>
      <c r="AB43" s="89" t="str">
        <f t="shared" si="3"/>
        <v/>
      </c>
      <c r="AC43" s="87" t="str">
        <f>IF(AND($Y43="External wall",AA43&gt;0),'Performance inputs'!$B$3,"")</f>
        <v/>
      </c>
      <c r="AD43" s="81"/>
      <c r="AE43" s="89" t="str">
        <f t="shared" si="0"/>
        <v/>
      </c>
      <c r="AF43" s="87" t="str">
        <f>IF(AND($Y43="Sheltered wall",AD43&gt;0),'Performance inputs'!$B$8,"")</f>
        <v/>
      </c>
      <c r="AG43" s="87" t="str">
        <f>IF(AND($Y43="Sheltered wall",AD43&gt;0),'Performance inputs'!$B$9,"")</f>
        <v/>
      </c>
      <c r="AH43" s="81"/>
      <c r="AI43" s="89" t="str">
        <f t="shared" si="1"/>
        <v/>
      </c>
      <c r="AJ43" s="81"/>
      <c r="AK43" s="87" t="str">
        <f>IF(AND($Y43="External roof",AJ43&gt;0),'Performance inputs'!$B$4,"")</f>
        <v/>
      </c>
      <c r="AL43" s="72" t="str">
        <f t="shared" si="4"/>
        <v/>
      </c>
      <c r="AM43" s="87" t="str">
        <f>IF(AND($Y43="External roof",AJ43&gt;0),'Performance inputs'!$B$5,"")</f>
        <v/>
      </c>
      <c r="AN43" s="81"/>
      <c r="AO43" s="87" t="str">
        <f>IF(AND($Y43="Heat loss floor",AN43&gt;0),'Performance inputs'!$B$6,"")</f>
        <v/>
      </c>
      <c r="AP43" s="72" t="str">
        <f t="shared" si="5"/>
        <v/>
      </c>
      <c r="AQ43" s="87" t="str">
        <f>IF(AND($Y43="Heat loss floor",AN43&gt;0),'Performance inputs'!$B$7,"")</f>
        <v/>
      </c>
      <c r="AR43" s="80"/>
      <c r="AS43" s="80"/>
      <c r="AU43" s="61"/>
      <c r="AV43" s="72"/>
      <c r="AW43" s="72" t="str">
        <f t="shared" si="6"/>
        <v/>
      </c>
      <c r="AX43" s="119" t="str">
        <f>IF(OR($AV43="Window",$AV43="RoofWindow"),'Performance inputs'!$B$10,IF($AV43="SolidDoor",'Performance inputs'!B$13,""))</f>
        <v/>
      </c>
      <c r="AY43" s="119" t="str">
        <f>IF(OR($AV43="Window",$AV43="RoofWindow"),'Performance inputs'!$B$11,"")</f>
        <v/>
      </c>
      <c r="AZ43" s="119" t="str">
        <f>IF(OR($AV43="Window",$AV43="RoofWindow"),'Performance inputs'!$B$12,IF(AV43="SolidDoor",'Performance inputs'!$B$14,""))</f>
        <v/>
      </c>
      <c r="BB43" s="72"/>
      <c r="BC43" s="81"/>
      <c r="BD43" s="72"/>
      <c r="BE43" s="72"/>
      <c r="BF43" s="72"/>
      <c r="BG43" s="81"/>
      <c r="BH43" s="81"/>
      <c r="BI43" s="89" t="str">
        <f t="shared" si="2"/>
        <v/>
      </c>
      <c r="BJ43" s="61"/>
      <c r="BL43" s="59" t="str">
        <f t="shared" si="7"/>
        <v/>
      </c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86" t="str">
        <f t="shared" si="10"/>
        <v/>
      </c>
      <c r="CW43" s="61"/>
      <c r="CX43" s="86" t="str">
        <f t="shared" si="11"/>
        <v/>
      </c>
      <c r="CY43" s="86" t="str">
        <f t="shared" si="12"/>
        <v/>
      </c>
      <c r="CZ43" s="61"/>
      <c r="DA43" s="61"/>
      <c r="DB43" s="61"/>
      <c r="DC43" s="61"/>
      <c r="DD43" s="61"/>
      <c r="DE43" s="61"/>
      <c r="DG43" s="59" t="str">
        <f t="shared" si="13"/>
        <v/>
      </c>
      <c r="DH43" s="59" t="str">
        <f t="shared" si="14"/>
        <v/>
      </c>
      <c r="DK43" s="42"/>
      <c r="DM43" s="42"/>
      <c r="DO43" s="42"/>
      <c r="DP43" s="42"/>
      <c r="DQ43" s="42"/>
      <c r="DS43" s="42"/>
    </row>
    <row r="44" spans="1:156" ht="11.45" customHeight="1" x14ac:dyDescent="0.2">
      <c r="B44" s="42"/>
      <c r="D44" s="42"/>
      <c r="E44" s="48"/>
      <c r="F44" s="42"/>
      <c r="G44" s="42"/>
      <c r="H44" s="42"/>
      <c r="I44" s="42"/>
      <c r="J44" s="48"/>
      <c r="L44" s="33"/>
      <c r="M44" s="42"/>
      <c r="N44" s="42"/>
      <c r="O44" s="42"/>
      <c r="Q44" s="89" t="str">
        <f t="shared" si="8"/>
        <v/>
      </c>
      <c r="R44" s="81"/>
      <c r="S44" s="81"/>
      <c r="T44" s="81"/>
      <c r="U44" s="81"/>
      <c r="V44" s="89" t="str">
        <f t="shared" si="9"/>
        <v/>
      </c>
      <c r="X44" s="72"/>
      <c r="Y44" s="72"/>
      <c r="Z44" s="61"/>
      <c r="AA44" s="81"/>
      <c r="AB44" s="89" t="str">
        <f t="shared" si="3"/>
        <v/>
      </c>
      <c r="AC44" s="87" t="str">
        <f>IF(AND($Y44="External wall",AA44&gt;0),'Performance inputs'!$B$3,"")</f>
        <v/>
      </c>
      <c r="AD44" s="81"/>
      <c r="AE44" s="89" t="str">
        <f t="shared" si="0"/>
        <v/>
      </c>
      <c r="AF44" s="87" t="str">
        <f>IF(AND($Y44="Sheltered wall",AD44&gt;0),'Performance inputs'!$B$8,"")</f>
        <v/>
      </c>
      <c r="AG44" s="87" t="str">
        <f>IF(AND($Y44="Sheltered wall",AD44&gt;0),'Performance inputs'!$B$9,"")</f>
        <v/>
      </c>
      <c r="AH44" s="81"/>
      <c r="AI44" s="89" t="str">
        <f t="shared" si="1"/>
        <v/>
      </c>
      <c r="AJ44" s="81"/>
      <c r="AK44" s="87" t="str">
        <f>IF(AND($Y44="External roof",AJ44&gt;0),'Performance inputs'!$B$4,"")</f>
        <v/>
      </c>
      <c r="AL44" s="72" t="str">
        <f t="shared" si="4"/>
        <v/>
      </c>
      <c r="AM44" s="87" t="str">
        <f>IF(AND($Y44="External roof",AJ44&gt;0),'Performance inputs'!$B$5,"")</f>
        <v/>
      </c>
      <c r="AN44" s="81"/>
      <c r="AO44" s="87" t="str">
        <f>IF(AND($Y44="Heat loss floor",AN44&gt;0),'Performance inputs'!$B$6,"")</f>
        <v/>
      </c>
      <c r="AP44" s="72" t="str">
        <f t="shared" si="5"/>
        <v/>
      </c>
      <c r="AQ44" s="87" t="str">
        <f>IF(AND($Y44="Heat loss floor",AN44&gt;0),'Performance inputs'!$B$7,"")</f>
        <v/>
      </c>
      <c r="AR44" s="80"/>
      <c r="AS44" s="80"/>
      <c r="AU44" s="61"/>
      <c r="AV44" s="72"/>
      <c r="AW44" s="72" t="str">
        <f t="shared" si="6"/>
        <v/>
      </c>
      <c r="AX44" s="119" t="str">
        <f>IF(OR($AV44="Window",$AV44="RoofWindow"),'Performance inputs'!$B$10,IF($AV44="SolidDoor",'Performance inputs'!B$13,""))</f>
        <v/>
      </c>
      <c r="AY44" s="119" t="str">
        <f>IF(OR($AV44="Window",$AV44="RoofWindow"),'Performance inputs'!$B$11,"")</f>
        <v/>
      </c>
      <c r="AZ44" s="119" t="str">
        <f>IF(OR($AV44="Window",$AV44="RoofWindow"),'Performance inputs'!$B$12,IF(AV44="SolidDoor",'Performance inputs'!$B$14,""))</f>
        <v/>
      </c>
      <c r="BB44" s="72"/>
      <c r="BC44" s="81"/>
      <c r="BD44" s="72"/>
      <c r="BE44" s="72"/>
      <c r="BF44" s="72"/>
      <c r="BG44" s="81"/>
      <c r="BH44" s="81"/>
      <c r="BI44" s="89" t="str">
        <f t="shared" si="2"/>
        <v/>
      </c>
      <c r="BJ44" s="61"/>
      <c r="BL44" s="59" t="str">
        <f t="shared" si="7"/>
        <v/>
      </c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86" t="str">
        <f t="shared" si="10"/>
        <v/>
      </c>
      <c r="CW44" s="61"/>
      <c r="CX44" s="86" t="str">
        <f t="shared" si="11"/>
        <v/>
      </c>
      <c r="CY44" s="86" t="str">
        <f t="shared" si="12"/>
        <v/>
      </c>
      <c r="CZ44" s="61"/>
      <c r="DA44" s="61"/>
      <c r="DB44" s="61"/>
      <c r="DC44" s="61"/>
      <c r="DD44" s="61"/>
      <c r="DE44" s="61"/>
      <c r="DG44" s="59" t="str">
        <f t="shared" si="13"/>
        <v/>
      </c>
      <c r="DH44" s="59" t="str">
        <f t="shared" si="14"/>
        <v/>
      </c>
      <c r="DK44" s="42"/>
      <c r="DM44" s="42"/>
      <c r="DN44" s="48"/>
      <c r="DO44" s="42"/>
      <c r="DP44" s="42"/>
      <c r="DQ44" s="42"/>
      <c r="DR44" s="48"/>
      <c r="DS44" s="42"/>
      <c r="DT44" s="48"/>
    </row>
    <row r="45" spans="1:156" ht="11.45" customHeight="1" x14ac:dyDescent="0.2">
      <c r="A45" s="41"/>
      <c r="B45" s="51"/>
      <c r="C45" s="41"/>
      <c r="D45" s="51"/>
      <c r="E45" s="49"/>
      <c r="F45" s="51"/>
      <c r="G45" s="51"/>
      <c r="H45" s="51"/>
      <c r="I45" s="51"/>
      <c r="J45" s="49"/>
      <c r="K45" s="41"/>
      <c r="M45" s="51"/>
      <c r="N45" s="51"/>
      <c r="O45" s="43"/>
      <c r="Q45" s="89" t="str">
        <f t="shared" si="8"/>
        <v/>
      </c>
      <c r="R45" s="81"/>
      <c r="S45" s="81"/>
      <c r="T45" s="81"/>
      <c r="U45" s="81"/>
      <c r="V45" s="89" t="str">
        <f t="shared" si="9"/>
        <v/>
      </c>
      <c r="X45" s="72"/>
      <c r="Y45" s="72"/>
      <c r="Z45" s="61"/>
      <c r="AA45" s="81"/>
      <c r="AB45" s="89" t="str">
        <f t="shared" si="3"/>
        <v/>
      </c>
      <c r="AC45" s="87" t="str">
        <f>IF(AND($Y45="External wall",AA45&gt;0),'Performance inputs'!$B$3,"")</f>
        <v/>
      </c>
      <c r="AD45" s="81"/>
      <c r="AE45" s="89" t="str">
        <f t="shared" si="0"/>
        <v/>
      </c>
      <c r="AF45" s="87" t="str">
        <f>IF(AND($Y45="Sheltered wall",AD45&gt;0),'Performance inputs'!$B$8,"")</f>
        <v/>
      </c>
      <c r="AG45" s="87" t="str">
        <f>IF(AND($Y45="Sheltered wall",AD45&gt;0),'Performance inputs'!$B$9,"")</f>
        <v/>
      </c>
      <c r="AH45" s="81"/>
      <c r="AI45" s="89" t="str">
        <f t="shared" si="1"/>
        <v/>
      </c>
      <c r="AJ45" s="81"/>
      <c r="AK45" s="87" t="str">
        <f>IF(AND($Y45="External roof",AJ45&gt;0),'Performance inputs'!$B$4,"")</f>
        <v/>
      </c>
      <c r="AL45" s="72" t="str">
        <f t="shared" si="4"/>
        <v/>
      </c>
      <c r="AM45" s="87" t="str">
        <f>IF(AND($Y45="External roof",AJ45&gt;0),'Performance inputs'!$B$5,"")</f>
        <v/>
      </c>
      <c r="AN45" s="81"/>
      <c r="AO45" s="87" t="str">
        <f>IF(AND($Y45="Heat loss floor",AN45&gt;0),'Performance inputs'!$B$6,"")</f>
        <v/>
      </c>
      <c r="AP45" s="72" t="str">
        <f t="shared" si="5"/>
        <v/>
      </c>
      <c r="AQ45" s="87" t="str">
        <f>IF(AND($Y45="Heat loss floor",AN45&gt;0),'Performance inputs'!$B$7,"")</f>
        <v/>
      </c>
      <c r="AR45" s="80"/>
      <c r="AS45" s="80"/>
      <c r="AU45" s="61"/>
      <c r="AV45" s="72"/>
      <c r="AW45" s="72" t="str">
        <f t="shared" si="6"/>
        <v/>
      </c>
      <c r="AX45" s="119" t="str">
        <f>IF(OR($AV45="Window",$AV45="RoofWindow"),'Performance inputs'!$B$10,IF($AV45="SolidDoor",'Performance inputs'!B$13,""))</f>
        <v/>
      </c>
      <c r="AY45" s="119" t="str">
        <f>IF(OR($AV45="Window",$AV45="RoofWindow"),'Performance inputs'!$B$11,"")</f>
        <v/>
      </c>
      <c r="AZ45" s="119" t="str">
        <f>IF(OR($AV45="Window",$AV45="RoofWindow"),'Performance inputs'!$B$12,IF(AV45="SolidDoor",'Performance inputs'!$B$14,""))</f>
        <v/>
      </c>
      <c r="BB45" s="72"/>
      <c r="BC45" s="81"/>
      <c r="BD45" s="72"/>
      <c r="BE45" s="72"/>
      <c r="BF45" s="72"/>
      <c r="BG45" s="81"/>
      <c r="BH45" s="81"/>
      <c r="BI45" s="89" t="str">
        <f t="shared" si="2"/>
        <v/>
      </c>
      <c r="BJ45" s="61"/>
      <c r="BL45" s="59" t="str">
        <f t="shared" si="7"/>
        <v/>
      </c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86" t="str">
        <f t="shared" si="10"/>
        <v/>
      </c>
      <c r="CW45" s="61"/>
      <c r="CX45" s="86" t="str">
        <f t="shared" si="11"/>
        <v/>
      </c>
      <c r="CY45" s="86" t="str">
        <f t="shared" si="12"/>
        <v/>
      </c>
      <c r="CZ45" s="61"/>
      <c r="DA45" s="61"/>
      <c r="DB45" s="61"/>
      <c r="DC45" s="61"/>
      <c r="DD45" s="61"/>
      <c r="DE45" s="61"/>
      <c r="DG45" s="59" t="str">
        <f t="shared" si="13"/>
        <v/>
      </c>
      <c r="DH45" s="59" t="str">
        <f t="shared" si="14"/>
        <v/>
      </c>
      <c r="DJ45" s="41"/>
      <c r="DK45" s="51"/>
      <c r="DL45" s="41"/>
      <c r="DM45" s="51"/>
      <c r="DN45" s="49"/>
      <c r="DO45" s="51"/>
      <c r="DP45" s="51"/>
      <c r="DQ45" s="51"/>
      <c r="DR45" s="49"/>
      <c r="DS45" s="51"/>
      <c r="DT45" s="49"/>
      <c r="DU45" s="41"/>
      <c r="DW45" s="41"/>
      <c r="DX45" s="41"/>
      <c r="DY45" s="41"/>
      <c r="DZ45" s="41"/>
      <c r="EA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N45" s="41"/>
      <c r="EO45" s="41"/>
      <c r="EP45" s="41"/>
      <c r="EQ45" s="41"/>
      <c r="ER45" s="41"/>
      <c r="ES45" s="41"/>
      <c r="EU45" s="41"/>
      <c r="EV45" s="41"/>
      <c r="EW45" s="41"/>
      <c r="EX45" s="41"/>
      <c r="EY45" s="41"/>
      <c r="EZ45" s="41"/>
    </row>
    <row r="46" spans="1:156" ht="11.45" customHeight="1" x14ac:dyDescent="0.2">
      <c r="A46" s="41"/>
      <c r="B46" s="51"/>
      <c r="C46" s="41"/>
      <c r="D46" s="51"/>
      <c r="E46" s="49"/>
      <c r="F46" s="51"/>
      <c r="G46" s="51"/>
      <c r="H46" s="51"/>
      <c r="I46" s="51"/>
      <c r="J46" s="49"/>
      <c r="K46" s="41"/>
      <c r="L46" s="33"/>
      <c r="M46" s="51"/>
      <c r="N46" s="51"/>
      <c r="O46" s="43"/>
      <c r="Q46" s="89" t="str">
        <f t="shared" si="8"/>
        <v/>
      </c>
      <c r="R46" s="81"/>
      <c r="S46" s="81"/>
      <c r="T46" s="81"/>
      <c r="U46" s="81"/>
      <c r="V46" s="89" t="str">
        <f t="shared" si="9"/>
        <v/>
      </c>
      <c r="X46" s="72"/>
      <c r="Y46" s="72"/>
      <c r="Z46" s="61"/>
      <c r="AA46" s="81"/>
      <c r="AB46" s="89" t="str">
        <f t="shared" si="3"/>
        <v/>
      </c>
      <c r="AC46" s="87" t="str">
        <f>IF(AND($Y46="External wall",AA46&gt;0),'Performance inputs'!$B$3,"")</f>
        <v/>
      </c>
      <c r="AD46" s="81"/>
      <c r="AE46" s="89" t="str">
        <f t="shared" si="0"/>
        <v/>
      </c>
      <c r="AF46" s="87" t="str">
        <f>IF(AND($Y46="Sheltered wall",AD46&gt;0),'Performance inputs'!$B$8,"")</f>
        <v/>
      </c>
      <c r="AG46" s="87" t="str">
        <f>IF(AND($Y46="Sheltered wall",AD46&gt;0),'Performance inputs'!$B$9,"")</f>
        <v/>
      </c>
      <c r="AH46" s="81"/>
      <c r="AI46" s="89" t="str">
        <f t="shared" si="1"/>
        <v/>
      </c>
      <c r="AJ46" s="81"/>
      <c r="AK46" s="87" t="str">
        <f>IF(AND($Y46="External roof",AJ46&gt;0),'Performance inputs'!$B$4,"")</f>
        <v/>
      </c>
      <c r="AL46" s="72" t="str">
        <f t="shared" si="4"/>
        <v/>
      </c>
      <c r="AM46" s="87" t="str">
        <f>IF(AND($Y46="External roof",AJ46&gt;0),'Performance inputs'!$B$5,"")</f>
        <v/>
      </c>
      <c r="AN46" s="81"/>
      <c r="AO46" s="87" t="str">
        <f>IF(AND($Y46="Heat loss floor",AN46&gt;0),'Performance inputs'!$B$6,"")</f>
        <v/>
      </c>
      <c r="AP46" s="72" t="str">
        <f t="shared" si="5"/>
        <v/>
      </c>
      <c r="AQ46" s="87" t="str">
        <f>IF(AND($Y46="Heat loss floor",AN46&gt;0),'Performance inputs'!$B$7,"")</f>
        <v/>
      </c>
      <c r="AR46" s="80"/>
      <c r="AS46" s="80"/>
      <c r="AU46" s="61"/>
      <c r="AV46" s="72"/>
      <c r="AW46" s="72" t="str">
        <f t="shared" si="6"/>
        <v/>
      </c>
      <c r="AX46" s="119" t="str">
        <f>IF(OR($AV46="Window",$AV46="RoofWindow"),'Performance inputs'!$B$10,IF($AV46="SolidDoor",'Performance inputs'!B$13,""))</f>
        <v/>
      </c>
      <c r="AY46" s="119" t="str">
        <f>IF(OR($AV46="Window",$AV46="RoofWindow"),'Performance inputs'!$B$11,"")</f>
        <v/>
      </c>
      <c r="AZ46" s="119" t="str">
        <f>IF(OR($AV46="Window",$AV46="RoofWindow"),'Performance inputs'!$B$12,IF(AV46="SolidDoor",'Performance inputs'!$B$14,""))</f>
        <v/>
      </c>
      <c r="BB46" s="72"/>
      <c r="BC46" s="81"/>
      <c r="BD46" s="72"/>
      <c r="BE46" s="72"/>
      <c r="BF46" s="72"/>
      <c r="BG46" s="81"/>
      <c r="BH46" s="81"/>
      <c r="BI46" s="89" t="str">
        <f t="shared" si="2"/>
        <v/>
      </c>
      <c r="BJ46" s="61"/>
      <c r="BL46" s="59" t="str">
        <f t="shared" si="7"/>
        <v/>
      </c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  <c r="CP46" s="61"/>
      <c r="CQ46" s="61"/>
      <c r="CR46" s="61"/>
      <c r="CS46" s="61"/>
      <c r="CT46" s="61"/>
      <c r="CU46" s="61"/>
      <c r="CV46" s="86" t="str">
        <f t="shared" si="10"/>
        <v/>
      </c>
      <c r="CW46" s="61"/>
      <c r="CX46" s="86" t="str">
        <f t="shared" si="11"/>
        <v/>
      </c>
      <c r="CY46" s="86" t="str">
        <f t="shared" si="12"/>
        <v/>
      </c>
      <c r="CZ46" s="61"/>
      <c r="DA46" s="61"/>
      <c r="DB46" s="61"/>
      <c r="DC46" s="61"/>
      <c r="DD46" s="61"/>
      <c r="DE46" s="61"/>
      <c r="DG46" s="59" t="str">
        <f t="shared" si="13"/>
        <v/>
      </c>
      <c r="DH46" s="59" t="str">
        <f t="shared" si="14"/>
        <v/>
      </c>
      <c r="DJ46" s="41"/>
      <c r="DK46" s="51"/>
      <c r="DL46" s="41"/>
      <c r="DM46" s="51"/>
      <c r="DN46" s="49"/>
      <c r="DO46" s="51"/>
      <c r="DP46" s="51"/>
      <c r="DQ46" s="51"/>
      <c r="DR46" s="49"/>
      <c r="DS46" s="51"/>
      <c r="DT46" s="49"/>
      <c r="DU46" s="41"/>
      <c r="DW46" s="41"/>
      <c r="DX46" s="41"/>
      <c r="DY46" s="41"/>
      <c r="DZ46" s="41"/>
      <c r="EA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N46" s="41"/>
      <c r="EO46" s="41"/>
      <c r="EP46" s="41"/>
      <c r="EQ46" s="41"/>
      <c r="ER46" s="41"/>
      <c r="ES46" s="41"/>
      <c r="EU46" s="41"/>
      <c r="EV46" s="41"/>
      <c r="EW46" s="41"/>
      <c r="EX46" s="41"/>
      <c r="EY46" s="41"/>
      <c r="EZ46" s="41"/>
    </row>
    <row r="47" spans="1:156" ht="11.45" customHeight="1" x14ac:dyDescent="0.2">
      <c r="A47" s="41"/>
      <c r="B47" s="51"/>
      <c r="C47" s="41"/>
      <c r="D47" s="51"/>
      <c r="E47" s="49"/>
      <c r="F47" s="51"/>
      <c r="G47" s="51"/>
      <c r="H47" s="51"/>
      <c r="I47" s="51"/>
      <c r="J47" s="49"/>
      <c r="K47" s="41"/>
      <c r="M47" s="51"/>
      <c r="N47" s="51"/>
      <c r="O47" s="43"/>
      <c r="Q47" s="89" t="str">
        <f t="shared" si="8"/>
        <v/>
      </c>
      <c r="R47" s="81"/>
      <c r="S47" s="81"/>
      <c r="T47" s="81"/>
      <c r="U47" s="81"/>
      <c r="V47" s="89" t="str">
        <f t="shared" si="9"/>
        <v/>
      </c>
      <c r="X47" s="72"/>
      <c r="Y47" s="72"/>
      <c r="Z47" s="61"/>
      <c r="AA47" s="81"/>
      <c r="AB47" s="89" t="str">
        <f t="shared" si="3"/>
        <v/>
      </c>
      <c r="AC47" s="87" t="str">
        <f>IF(AND($Y47="External wall",AA47&gt;0),'Performance inputs'!$B$3,"")</f>
        <v/>
      </c>
      <c r="AD47" s="81"/>
      <c r="AE47" s="89" t="str">
        <f t="shared" si="0"/>
        <v/>
      </c>
      <c r="AF47" s="87" t="str">
        <f>IF(AND($Y47="Sheltered wall",AD47&gt;0),'Performance inputs'!$B$8,"")</f>
        <v/>
      </c>
      <c r="AG47" s="87" t="str">
        <f>IF(AND($Y47="Sheltered wall",AD47&gt;0),'Performance inputs'!$B$9,"")</f>
        <v/>
      </c>
      <c r="AH47" s="81"/>
      <c r="AI47" s="89" t="str">
        <f t="shared" si="1"/>
        <v/>
      </c>
      <c r="AJ47" s="81"/>
      <c r="AK47" s="87" t="str">
        <f>IF(AND($Y47="External roof",AJ47&gt;0),'Performance inputs'!$B$4,"")</f>
        <v/>
      </c>
      <c r="AL47" s="72" t="str">
        <f t="shared" si="4"/>
        <v/>
      </c>
      <c r="AM47" s="87" t="str">
        <f>IF(AND($Y47="External roof",AJ47&gt;0),'Performance inputs'!$B$5,"")</f>
        <v/>
      </c>
      <c r="AN47" s="81"/>
      <c r="AO47" s="87" t="str">
        <f>IF(AND($Y47="Heat loss floor",AN47&gt;0),'Performance inputs'!$B$6,"")</f>
        <v/>
      </c>
      <c r="AP47" s="72" t="str">
        <f t="shared" si="5"/>
        <v/>
      </c>
      <c r="AQ47" s="87" t="str">
        <f>IF(AND($Y47="Heat loss floor",AN47&gt;0),'Performance inputs'!$B$7,"")</f>
        <v/>
      </c>
      <c r="AR47" s="80"/>
      <c r="AS47" s="80"/>
      <c r="AU47" s="61"/>
      <c r="AV47" s="72"/>
      <c r="AW47" s="72" t="str">
        <f t="shared" si="6"/>
        <v/>
      </c>
      <c r="AX47" s="119" t="str">
        <f>IF(OR($AV47="Window",$AV47="RoofWindow"),'Performance inputs'!$B$10,IF($AV47="SolidDoor",'Performance inputs'!B$13,""))</f>
        <v/>
      </c>
      <c r="AY47" s="119" t="str">
        <f>IF(OR($AV47="Window",$AV47="RoofWindow"),'Performance inputs'!$B$11,"")</f>
        <v/>
      </c>
      <c r="AZ47" s="119" t="str">
        <f>IF(OR($AV47="Window",$AV47="RoofWindow"),'Performance inputs'!$B$12,IF(AV47="SolidDoor",'Performance inputs'!$B$14,""))</f>
        <v/>
      </c>
      <c r="BB47" s="72"/>
      <c r="BC47" s="81"/>
      <c r="BD47" s="72"/>
      <c r="BE47" s="72"/>
      <c r="BF47" s="72"/>
      <c r="BG47" s="81"/>
      <c r="BH47" s="81"/>
      <c r="BI47" s="89" t="str">
        <f t="shared" si="2"/>
        <v/>
      </c>
      <c r="BJ47" s="61"/>
      <c r="BL47" s="59" t="str">
        <f t="shared" si="7"/>
        <v/>
      </c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86" t="str">
        <f t="shared" si="10"/>
        <v/>
      </c>
      <c r="CW47" s="61"/>
      <c r="CX47" s="86" t="str">
        <f t="shared" si="11"/>
        <v/>
      </c>
      <c r="CY47" s="86" t="str">
        <f t="shared" si="12"/>
        <v/>
      </c>
      <c r="CZ47" s="61"/>
      <c r="DA47" s="61"/>
      <c r="DB47" s="61"/>
      <c r="DC47" s="61"/>
      <c r="DD47" s="61"/>
      <c r="DE47" s="61"/>
      <c r="DG47" s="59" t="str">
        <f t="shared" si="13"/>
        <v/>
      </c>
      <c r="DH47" s="59" t="str">
        <f t="shared" si="14"/>
        <v/>
      </c>
      <c r="DJ47" s="41"/>
      <c r="DK47" s="51"/>
      <c r="DL47" s="41"/>
      <c r="DM47" s="51"/>
      <c r="DN47" s="49"/>
      <c r="DO47" s="51"/>
      <c r="DP47" s="51"/>
      <c r="DQ47" s="51"/>
      <c r="DR47" s="49"/>
      <c r="DS47" s="51"/>
      <c r="DT47" s="49"/>
      <c r="DU47" s="41"/>
      <c r="DW47" s="41"/>
      <c r="DX47" s="41"/>
      <c r="DY47" s="41"/>
      <c r="DZ47" s="41"/>
      <c r="EA47" s="41"/>
      <c r="EC47" s="41"/>
      <c r="ED47" s="41"/>
      <c r="EE47" s="41"/>
      <c r="EF47" s="41"/>
      <c r="EG47" s="41"/>
      <c r="EH47" s="41"/>
      <c r="EI47" s="41"/>
      <c r="EJ47" s="41"/>
      <c r="EK47" s="41"/>
      <c r="EL47" s="41"/>
      <c r="EN47" s="41"/>
      <c r="EO47" s="41"/>
      <c r="EP47" s="41"/>
      <c r="EQ47" s="41"/>
      <c r="ER47" s="41"/>
      <c r="ES47" s="41"/>
      <c r="EU47" s="41"/>
      <c r="EV47" s="41"/>
      <c r="EW47" s="41"/>
      <c r="EX47" s="41"/>
      <c r="EY47" s="41"/>
      <c r="EZ47" s="41"/>
    </row>
    <row r="48" spans="1:156" ht="11.45" customHeight="1" x14ac:dyDescent="0.2">
      <c r="B48" s="42"/>
      <c r="D48" s="42"/>
      <c r="F48" s="42"/>
      <c r="G48" s="42"/>
      <c r="H48" s="42"/>
      <c r="I48" s="42"/>
      <c r="L48" s="33"/>
      <c r="M48" s="42"/>
      <c r="N48" s="42"/>
      <c r="Q48" s="89" t="str">
        <f t="shared" si="8"/>
        <v/>
      </c>
      <c r="R48" s="81"/>
      <c r="S48" s="81"/>
      <c r="T48" s="81"/>
      <c r="U48" s="81"/>
      <c r="V48" s="89" t="str">
        <f t="shared" si="9"/>
        <v/>
      </c>
      <c r="X48" s="72"/>
      <c r="Y48" s="72"/>
      <c r="Z48" s="61"/>
      <c r="AA48" s="81"/>
      <c r="AB48" s="89" t="str">
        <f t="shared" si="3"/>
        <v/>
      </c>
      <c r="AC48" s="87" t="str">
        <f>IF(AND($Y48="External wall",AA48&gt;0),'Performance inputs'!$B$3,"")</f>
        <v/>
      </c>
      <c r="AD48" s="81"/>
      <c r="AE48" s="89" t="str">
        <f t="shared" si="0"/>
        <v/>
      </c>
      <c r="AF48" s="88" t="str">
        <f>IF(AND($Y48="Sheltered wall",AD48&gt;0),'Performance inputs'!$B$8,"")</f>
        <v/>
      </c>
      <c r="AG48" s="88" t="str">
        <f>IF(AND($Y48="Sheltered wall",AD48&gt;0),'Performance inputs'!$B$9,"")</f>
        <v/>
      </c>
      <c r="AH48" s="81"/>
      <c r="AI48" s="89" t="str">
        <f t="shared" si="1"/>
        <v/>
      </c>
      <c r="AJ48" s="81"/>
      <c r="AK48" s="88" t="str">
        <f>IF(AND($Y48="External roof",AJ48&gt;0),'Performance inputs'!$B$4,"")</f>
        <v/>
      </c>
      <c r="AL48" s="72" t="str">
        <f t="shared" si="4"/>
        <v/>
      </c>
      <c r="AM48" s="87" t="str">
        <f>IF(AND($Y48="External roof",AJ48&gt;0),'Performance inputs'!$B$5,"")</f>
        <v/>
      </c>
      <c r="AN48" s="81"/>
      <c r="AO48" s="87" t="str">
        <f>IF(AND($Y48="Heat loss floor",AN48&gt;0),'Performance inputs'!$B$6,"")</f>
        <v/>
      </c>
      <c r="AP48" s="72" t="str">
        <f t="shared" si="5"/>
        <v/>
      </c>
      <c r="AQ48" s="87" t="str">
        <f>IF(AND($Y48="Heat loss floor",AN48&gt;0),'Performance inputs'!$B$7,"")</f>
        <v/>
      </c>
      <c r="AR48" s="80"/>
      <c r="AS48" s="80"/>
      <c r="AU48" s="61"/>
      <c r="AV48" s="72"/>
      <c r="AW48" s="72" t="str">
        <f t="shared" si="6"/>
        <v/>
      </c>
      <c r="AX48" s="119" t="str">
        <f>IF(OR($AV48="Window",$AV48="RoofWindow"),'Performance inputs'!$B$10,IF($AV48="SolidDoor",'Performance inputs'!B$13,""))</f>
        <v/>
      </c>
      <c r="AY48" s="119" t="str">
        <f>IF(OR($AV48="Window",$AV48="RoofWindow"),'Performance inputs'!$B$11,"")</f>
        <v/>
      </c>
      <c r="AZ48" s="119" t="str">
        <f>IF(OR($AV48="Window",$AV48="RoofWindow"),'Performance inputs'!$B$12,IF(AV48="SolidDoor",'Performance inputs'!$B$14,""))</f>
        <v/>
      </c>
      <c r="BB48" s="72"/>
      <c r="BC48" s="81"/>
      <c r="BD48" s="72"/>
      <c r="BE48" s="72"/>
      <c r="BF48" s="72"/>
      <c r="BG48" s="81"/>
      <c r="BH48" s="81"/>
      <c r="BI48" s="89" t="str">
        <f t="shared" si="2"/>
        <v/>
      </c>
      <c r="BJ48" s="61"/>
      <c r="BL48" s="59" t="str">
        <f t="shared" si="7"/>
        <v/>
      </c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1"/>
      <c r="CT48" s="61"/>
      <c r="CU48" s="61"/>
      <c r="CV48" s="86" t="str">
        <f t="shared" si="10"/>
        <v/>
      </c>
      <c r="CW48" s="61"/>
      <c r="CX48" s="86" t="str">
        <f t="shared" si="11"/>
        <v/>
      </c>
      <c r="CY48" s="86" t="str">
        <f t="shared" si="12"/>
        <v/>
      </c>
      <c r="CZ48" s="61"/>
      <c r="DA48" s="61"/>
      <c r="DB48" s="61"/>
      <c r="DC48" s="61"/>
      <c r="DD48" s="61"/>
      <c r="DE48" s="61"/>
      <c r="DG48" s="59" t="str">
        <f t="shared" si="13"/>
        <v/>
      </c>
      <c r="DH48" s="59" t="str">
        <f t="shared" si="14"/>
        <v/>
      </c>
      <c r="DK48" s="42"/>
      <c r="DM48" s="42"/>
      <c r="DO48" s="42"/>
      <c r="DP48" s="42"/>
      <c r="DQ48" s="42"/>
      <c r="DS48" s="42"/>
    </row>
    <row r="49" spans="1:156" x14ac:dyDescent="0.2">
      <c r="B49" s="52"/>
      <c r="D49" s="52"/>
      <c r="F49" s="52"/>
      <c r="G49" s="52"/>
      <c r="H49" s="52"/>
      <c r="I49" s="52"/>
      <c r="M49" s="52"/>
      <c r="N49" s="52"/>
      <c r="Q49" s="89" t="str">
        <f t="shared" si="8"/>
        <v/>
      </c>
      <c r="R49" s="81"/>
      <c r="S49" s="81"/>
      <c r="T49" s="81"/>
      <c r="U49" s="81"/>
      <c r="V49" s="89" t="str">
        <f t="shared" si="9"/>
        <v/>
      </c>
      <c r="X49" s="72"/>
      <c r="Y49" s="72"/>
      <c r="Z49" s="61"/>
      <c r="AA49" s="81"/>
      <c r="AB49" s="89" t="str">
        <f t="shared" si="3"/>
        <v/>
      </c>
      <c r="AC49" s="87" t="str">
        <f>IF(AND($Y49="External wall",AA49&gt;0),'Performance inputs'!$B$3,"")</f>
        <v/>
      </c>
      <c r="AD49" s="81"/>
      <c r="AE49" s="89" t="str">
        <f t="shared" si="0"/>
        <v/>
      </c>
      <c r="AF49" s="88" t="str">
        <f>IF(AND($Y49="Sheltered wall",AD49&gt;0),'Performance inputs'!$B$8,"")</f>
        <v/>
      </c>
      <c r="AG49" s="88" t="str">
        <f>IF(AND($Y49="Sheltered wall",AD49&gt;0),'Performance inputs'!$B$9,"")</f>
        <v/>
      </c>
      <c r="AH49" s="81"/>
      <c r="AI49" s="89" t="str">
        <f t="shared" si="1"/>
        <v/>
      </c>
      <c r="AJ49" s="81"/>
      <c r="AK49" s="88" t="str">
        <f>IF(AND($Y49="External roof",AJ49&gt;0),'Performance inputs'!$B$4,"")</f>
        <v/>
      </c>
      <c r="AL49" s="72" t="str">
        <f t="shared" si="4"/>
        <v/>
      </c>
      <c r="AM49" s="87" t="str">
        <f>IF(AND($Y49="External roof",AJ49&gt;0),'Performance inputs'!$B$5,"")</f>
        <v/>
      </c>
      <c r="AN49" s="81"/>
      <c r="AO49" s="87" t="str">
        <f>IF(AND($Y49="Heat loss floor",AN49&gt;0),'Performance inputs'!$B$6,"")</f>
        <v/>
      </c>
      <c r="AP49" s="72" t="str">
        <f t="shared" si="5"/>
        <v/>
      </c>
      <c r="AQ49" s="87" t="str">
        <f>IF(AND($Y49="Heat loss floor",AN49&gt;0),'Performance inputs'!$B$7,"")</f>
        <v/>
      </c>
      <c r="AR49" s="80"/>
      <c r="AS49" s="80"/>
      <c r="AU49" s="61"/>
      <c r="AV49" s="72"/>
      <c r="AW49" s="72" t="str">
        <f t="shared" si="6"/>
        <v/>
      </c>
      <c r="AX49" s="119" t="str">
        <f>IF(OR($AV49="Window",$AV49="RoofWindow"),'Performance inputs'!$B$10,IF($AV49="SolidDoor",'Performance inputs'!B$13,""))</f>
        <v/>
      </c>
      <c r="AY49" s="119" t="str">
        <f>IF(OR($AV49="Window",$AV49="RoofWindow"),'Performance inputs'!$B$11,"")</f>
        <v/>
      </c>
      <c r="AZ49" s="119" t="str">
        <f>IF(OR($AV49="Window",$AV49="RoofWindow"),'Performance inputs'!$B$12,IF(AV49="SolidDoor",'Performance inputs'!$B$14,""))</f>
        <v/>
      </c>
      <c r="BB49" s="72"/>
      <c r="BC49" s="81"/>
      <c r="BD49" s="72"/>
      <c r="BE49" s="72"/>
      <c r="BF49" s="72"/>
      <c r="BG49" s="81"/>
      <c r="BH49" s="81"/>
      <c r="BI49" s="89" t="str">
        <f t="shared" si="2"/>
        <v/>
      </c>
      <c r="BJ49" s="61"/>
      <c r="BL49" s="59" t="str">
        <f t="shared" si="7"/>
        <v/>
      </c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86" t="str">
        <f t="shared" si="10"/>
        <v/>
      </c>
      <c r="CW49" s="61"/>
      <c r="CX49" s="86" t="str">
        <f t="shared" si="11"/>
        <v/>
      </c>
      <c r="CY49" s="86" t="str">
        <f t="shared" si="12"/>
        <v/>
      </c>
      <c r="CZ49" s="61"/>
      <c r="DA49" s="61"/>
      <c r="DB49" s="61"/>
      <c r="DC49" s="61"/>
      <c r="DD49" s="61"/>
      <c r="DE49" s="61"/>
      <c r="DG49" s="59" t="str">
        <f t="shared" si="13"/>
        <v/>
      </c>
      <c r="DH49" s="59" t="str">
        <f t="shared" si="14"/>
        <v/>
      </c>
      <c r="DK49" s="52"/>
      <c r="DM49" s="52"/>
      <c r="DO49" s="52"/>
      <c r="DP49" s="52"/>
      <c r="DQ49" s="52"/>
      <c r="DS49" s="52"/>
    </row>
    <row r="50" spans="1:156" ht="11.45" customHeight="1" x14ac:dyDescent="0.2">
      <c r="L50" s="33"/>
      <c r="Q50" s="89" t="str">
        <f t="shared" si="8"/>
        <v/>
      </c>
      <c r="R50" s="81"/>
      <c r="S50" s="81"/>
      <c r="T50" s="81"/>
      <c r="U50" s="81"/>
      <c r="V50" s="89" t="str">
        <f t="shared" si="9"/>
        <v/>
      </c>
      <c r="X50" s="72"/>
      <c r="Y50" s="72"/>
      <c r="Z50" s="61"/>
      <c r="AA50" s="81"/>
      <c r="AB50" s="89" t="str">
        <f t="shared" si="3"/>
        <v/>
      </c>
      <c r="AC50" s="87" t="str">
        <f>IF(AND($Y50="External wall",AA50&gt;0),'Performance inputs'!$B$3,"")</f>
        <v/>
      </c>
      <c r="AD50" s="81"/>
      <c r="AE50" s="89" t="str">
        <f t="shared" si="0"/>
        <v/>
      </c>
      <c r="AF50" s="88" t="str">
        <f>IF(AND($Y50="Sheltered wall",AD50&gt;0),'Performance inputs'!$B$8,"")</f>
        <v/>
      </c>
      <c r="AG50" s="88" t="str">
        <f>IF(AND($Y50="Sheltered wall",AD50&gt;0),'Performance inputs'!$B$9,"")</f>
        <v/>
      </c>
      <c r="AH50" s="81"/>
      <c r="AI50" s="89" t="str">
        <f t="shared" si="1"/>
        <v/>
      </c>
      <c r="AJ50" s="81"/>
      <c r="AK50" s="88" t="str">
        <f>IF(AND($Y50="External roof",AJ50&gt;0),'Performance inputs'!$B$4,"")</f>
        <v/>
      </c>
      <c r="AL50" s="72" t="str">
        <f t="shared" si="4"/>
        <v/>
      </c>
      <c r="AM50" s="87" t="str">
        <f>IF(AND($Y50="External roof",AJ50&gt;0),'Performance inputs'!$B$5,"")</f>
        <v/>
      </c>
      <c r="AN50" s="81"/>
      <c r="AO50" s="87" t="str">
        <f>IF(AND($Y50="Heat loss floor",AN50&gt;0),'Performance inputs'!$B$6,"")</f>
        <v/>
      </c>
      <c r="AP50" s="72" t="str">
        <f t="shared" si="5"/>
        <v/>
      </c>
      <c r="AQ50" s="87" t="str">
        <f>IF(AND($Y50="Heat loss floor",AN50&gt;0),'Performance inputs'!$B$7,"")</f>
        <v/>
      </c>
      <c r="AR50" s="80"/>
      <c r="AS50" s="80"/>
      <c r="AU50" s="61"/>
      <c r="AV50" s="72"/>
      <c r="AW50" s="72" t="str">
        <f t="shared" si="6"/>
        <v/>
      </c>
      <c r="AX50" s="119" t="str">
        <f>IF(OR($AV50="Window",$AV50="RoofWindow"),'Performance inputs'!$B$10,IF($AV50="SolidDoor",'Performance inputs'!B$13,""))</f>
        <v/>
      </c>
      <c r="AY50" s="119" t="str">
        <f>IF(OR($AV50="Window",$AV50="RoofWindow"),'Performance inputs'!$B$11,"")</f>
        <v/>
      </c>
      <c r="AZ50" s="119" t="str">
        <f>IF(OR($AV50="Window",$AV50="RoofWindow"),'Performance inputs'!$B$12,IF(AV50="SolidDoor",'Performance inputs'!$B$14,""))</f>
        <v/>
      </c>
      <c r="BB50" s="72"/>
      <c r="BC50" s="81"/>
      <c r="BD50" s="72"/>
      <c r="BE50" s="72"/>
      <c r="BF50" s="72"/>
      <c r="BG50" s="81"/>
      <c r="BH50" s="81"/>
      <c r="BI50" s="89" t="str">
        <f t="shared" si="2"/>
        <v/>
      </c>
      <c r="BJ50" s="61"/>
      <c r="BL50" s="59" t="str">
        <f t="shared" si="7"/>
        <v/>
      </c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86" t="str">
        <f t="shared" si="10"/>
        <v/>
      </c>
      <c r="CW50" s="61"/>
      <c r="CX50" s="86" t="str">
        <f t="shared" si="11"/>
        <v/>
      </c>
      <c r="CY50" s="86" t="str">
        <f t="shared" si="12"/>
        <v/>
      </c>
      <c r="CZ50" s="61"/>
      <c r="DA50" s="61"/>
      <c r="DB50" s="61"/>
      <c r="DC50" s="61"/>
      <c r="DD50" s="61"/>
      <c r="DE50" s="61"/>
      <c r="DG50" s="59" t="str">
        <f t="shared" si="13"/>
        <v/>
      </c>
      <c r="DH50" s="59" t="str">
        <f t="shared" si="14"/>
        <v/>
      </c>
    </row>
    <row r="51" spans="1:156" ht="11.45" customHeight="1" x14ac:dyDescent="0.2">
      <c r="A51" s="44"/>
      <c r="B51" s="45"/>
      <c r="C51" s="44"/>
      <c r="D51" s="45"/>
      <c r="F51" s="45"/>
      <c r="G51" s="45"/>
      <c r="H51" s="45"/>
      <c r="I51" s="45"/>
      <c r="K51" s="44"/>
      <c r="M51" s="45"/>
      <c r="N51" s="45"/>
      <c r="AM51" s="61"/>
      <c r="AQ51" s="61"/>
      <c r="DJ51" s="44"/>
      <c r="DK51" s="45"/>
      <c r="DL51" s="44"/>
      <c r="DM51" s="45"/>
      <c r="DO51" s="45"/>
      <c r="DP51" s="45"/>
      <c r="DQ51" s="45"/>
      <c r="DS51" s="45"/>
      <c r="DU51" s="44"/>
      <c r="DW51" s="44"/>
      <c r="DX51" s="44"/>
      <c r="DY51" s="44"/>
      <c r="DZ51" s="44"/>
      <c r="EA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N51" s="44"/>
      <c r="EO51" s="44"/>
      <c r="EP51" s="44"/>
      <c r="EQ51" s="44"/>
      <c r="ER51" s="44"/>
      <c r="ES51" s="44"/>
      <c r="EU51" s="44"/>
      <c r="EV51" s="44"/>
      <c r="EW51" s="44"/>
      <c r="EX51" s="44"/>
      <c r="EY51" s="44"/>
      <c r="EZ51" s="44"/>
    </row>
    <row r="52" spans="1:156" ht="11.45" customHeight="1" x14ac:dyDescent="0.2">
      <c r="B52" s="42"/>
      <c r="D52" s="42"/>
      <c r="F52" s="42"/>
      <c r="G52" s="42"/>
      <c r="H52" s="42"/>
      <c r="I52" s="42"/>
      <c r="L52" s="33"/>
      <c r="M52" s="42"/>
      <c r="N52" s="42"/>
      <c r="AM52" s="61"/>
      <c r="AQ52" s="61"/>
      <c r="DK52" s="42"/>
      <c r="DM52" s="42"/>
      <c r="DO52" s="42"/>
      <c r="DP52" s="42"/>
      <c r="DQ52" s="42"/>
      <c r="DS52" s="42"/>
    </row>
    <row r="53" spans="1:156" ht="11.45" customHeight="1" x14ac:dyDescent="0.2">
      <c r="B53" s="42"/>
      <c r="D53" s="42"/>
      <c r="E53" s="48"/>
      <c r="F53" s="42"/>
      <c r="G53" s="42"/>
      <c r="H53" s="42"/>
      <c r="I53" s="42"/>
      <c r="J53" s="48"/>
      <c r="M53" s="42"/>
      <c r="N53" s="42"/>
      <c r="O53" s="42"/>
      <c r="AM53" s="61"/>
      <c r="AQ53" s="61"/>
      <c r="DK53" s="42"/>
      <c r="DM53" s="42"/>
      <c r="DN53" s="48"/>
      <c r="DO53" s="42"/>
      <c r="DP53" s="42"/>
      <c r="DQ53" s="42"/>
      <c r="DR53" s="48"/>
      <c r="DS53" s="42"/>
      <c r="DT53" s="48"/>
    </row>
    <row r="54" spans="1:156" ht="11.45" customHeight="1" x14ac:dyDescent="0.2">
      <c r="B54" s="51"/>
      <c r="D54" s="51"/>
      <c r="E54" s="53"/>
      <c r="F54" s="51"/>
      <c r="G54" s="51"/>
      <c r="H54" s="51"/>
      <c r="I54" s="51"/>
      <c r="J54" s="53"/>
      <c r="L54" s="33"/>
      <c r="M54" s="51"/>
      <c r="N54" s="51"/>
      <c r="O54" s="43"/>
      <c r="DK54" s="51"/>
      <c r="DM54" s="51"/>
      <c r="DN54" s="53"/>
      <c r="DO54" s="51"/>
      <c r="DP54" s="51"/>
      <c r="DQ54" s="51"/>
      <c r="DR54" s="53"/>
      <c r="DS54" s="51"/>
      <c r="DT54" s="53"/>
    </row>
    <row r="55" spans="1:156" ht="11.45" customHeight="1" x14ac:dyDescent="0.2">
      <c r="B55" s="51"/>
      <c r="D55" s="51"/>
      <c r="E55" s="53"/>
      <c r="F55" s="51"/>
      <c r="G55" s="51"/>
      <c r="H55" s="51"/>
      <c r="I55" s="51"/>
      <c r="J55" s="53"/>
      <c r="M55" s="51"/>
      <c r="N55" s="51"/>
      <c r="O55" s="43"/>
      <c r="DK55" s="51"/>
      <c r="DM55" s="51"/>
      <c r="DN55" s="53"/>
      <c r="DO55" s="51"/>
      <c r="DP55" s="51"/>
      <c r="DQ55" s="51"/>
      <c r="DR55" s="53"/>
      <c r="DS55" s="51"/>
      <c r="DT55" s="53"/>
    </row>
    <row r="56" spans="1:156" ht="11.45" customHeight="1" x14ac:dyDescent="0.2">
      <c r="B56" s="51"/>
      <c r="D56" s="51"/>
      <c r="E56" s="53"/>
      <c r="F56" s="51"/>
      <c r="G56" s="51"/>
      <c r="H56" s="51"/>
      <c r="I56" s="51"/>
      <c r="J56" s="53"/>
      <c r="L56" s="33"/>
      <c r="M56" s="51"/>
      <c r="N56" s="51"/>
      <c r="O56" s="43"/>
      <c r="DK56" s="51"/>
      <c r="DM56" s="51"/>
      <c r="DN56" s="53"/>
      <c r="DO56" s="51"/>
      <c r="DP56" s="51"/>
      <c r="DQ56" s="51"/>
      <c r="DR56" s="53"/>
      <c r="DS56" s="51"/>
      <c r="DT56" s="53"/>
    </row>
    <row r="57" spans="1:156" ht="11.45" customHeight="1" x14ac:dyDescent="0.2">
      <c r="B57" s="51"/>
      <c r="D57" s="51"/>
      <c r="E57" s="53"/>
      <c r="F57" s="51"/>
      <c r="G57" s="51"/>
      <c r="H57" s="51"/>
      <c r="I57" s="51"/>
      <c r="J57" s="53"/>
      <c r="M57" s="51"/>
      <c r="N57" s="51"/>
      <c r="O57" s="43"/>
      <c r="DK57" s="51"/>
      <c r="DM57" s="51"/>
      <c r="DN57" s="53"/>
      <c r="DO57" s="51"/>
      <c r="DP57" s="51"/>
      <c r="DQ57" s="51"/>
      <c r="DR57" s="53"/>
      <c r="DS57" s="51"/>
      <c r="DT57" s="53"/>
    </row>
    <row r="58" spans="1:156" ht="11.45" customHeight="1" x14ac:dyDescent="0.2">
      <c r="B58" s="51"/>
      <c r="D58" s="51"/>
      <c r="E58" s="53"/>
      <c r="F58" s="51"/>
      <c r="G58" s="51"/>
      <c r="H58" s="51"/>
      <c r="I58" s="51"/>
      <c r="J58" s="53"/>
      <c r="L58" s="33"/>
      <c r="M58" s="51"/>
      <c r="N58" s="51"/>
      <c r="O58" s="43"/>
      <c r="DK58" s="51"/>
      <c r="DM58" s="51"/>
      <c r="DN58" s="53"/>
      <c r="DO58" s="51"/>
      <c r="DP58" s="51"/>
      <c r="DQ58" s="51"/>
      <c r="DR58" s="53"/>
      <c r="DS58" s="51"/>
      <c r="DT58" s="53"/>
    </row>
    <row r="59" spans="1:156" ht="11.45" customHeight="1" x14ac:dyDescent="0.2">
      <c r="A59" s="41"/>
      <c r="B59" s="51"/>
      <c r="C59" s="41"/>
      <c r="D59" s="51"/>
      <c r="E59" s="53"/>
      <c r="F59" s="51"/>
      <c r="G59" s="51"/>
      <c r="H59" s="51"/>
      <c r="I59" s="51"/>
      <c r="J59" s="53"/>
      <c r="K59" s="41"/>
      <c r="M59" s="51"/>
      <c r="N59" s="51"/>
      <c r="O59" s="43"/>
      <c r="DJ59" s="41"/>
      <c r="DK59" s="51"/>
      <c r="DL59" s="41"/>
      <c r="DM59" s="51"/>
      <c r="DN59" s="53"/>
      <c r="DO59" s="51"/>
      <c r="DP59" s="51"/>
      <c r="DQ59" s="51"/>
      <c r="DR59" s="53"/>
      <c r="DS59" s="51"/>
      <c r="DT59" s="53"/>
      <c r="DU59" s="41"/>
      <c r="DW59" s="41"/>
      <c r="DX59" s="41"/>
      <c r="DY59" s="41"/>
      <c r="DZ59" s="41"/>
      <c r="EA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N59" s="41"/>
      <c r="EO59" s="41"/>
      <c r="EP59" s="41"/>
      <c r="EQ59" s="41"/>
      <c r="ER59" s="41"/>
      <c r="ES59" s="41"/>
      <c r="EU59" s="41"/>
      <c r="EV59" s="41"/>
      <c r="EW59" s="41"/>
      <c r="EX59" s="41"/>
      <c r="EY59" s="41"/>
      <c r="EZ59" s="41"/>
    </row>
    <row r="60" spans="1:156" ht="11.45" customHeight="1" x14ac:dyDescent="0.2">
      <c r="A60" s="41"/>
      <c r="B60" s="51"/>
      <c r="C60" s="41"/>
      <c r="D60" s="51"/>
      <c r="E60" s="53"/>
      <c r="F60" s="51"/>
      <c r="G60" s="51"/>
      <c r="H60" s="51"/>
      <c r="I60" s="51"/>
      <c r="J60" s="53"/>
      <c r="K60" s="41"/>
      <c r="L60" s="33"/>
      <c r="M60" s="51"/>
      <c r="N60" s="51"/>
      <c r="O60" s="43"/>
      <c r="DJ60" s="41"/>
      <c r="DK60" s="51"/>
      <c r="DL60" s="41"/>
      <c r="DM60" s="51"/>
      <c r="DN60" s="53"/>
      <c r="DO60" s="51"/>
      <c r="DP60" s="51"/>
      <c r="DQ60" s="51"/>
      <c r="DR60" s="53"/>
      <c r="DS60" s="51"/>
      <c r="DT60" s="53"/>
      <c r="DU60" s="41"/>
      <c r="DW60" s="41"/>
      <c r="DX60" s="41"/>
      <c r="DY60" s="41"/>
      <c r="DZ60" s="41"/>
      <c r="EA60" s="41"/>
      <c r="EC60" s="41"/>
      <c r="ED60" s="41"/>
      <c r="EE60" s="41"/>
      <c r="EF60" s="41"/>
      <c r="EG60" s="41"/>
      <c r="EH60" s="41"/>
      <c r="EI60" s="41"/>
      <c r="EJ60" s="41"/>
      <c r="EK60" s="41"/>
      <c r="EL60" s="41"/>
      <c r="EN60" s="41"/>
      <c r="EO60" s="41"/>
      <c r="EP60" s="41"/>
      <c r="EQ60" s="41"/>
      <c r="ER60" s="41"/>
      <c r="ES60" s="41"/>
      <c r="EU60" s="41"/>
      <c r="EV60" s="41"/>
      <c r="EW60" s="41"/>
      <c r="EX60" s="41"/>
      <c r="EY60" s="41"/>
      <c r="EZ60" s="41"/>
    </row>
    <row r="61" spans="1:156" ht="11.45" customHeight="1" x14ac:dyDescent="0.2">
      <c r="A61" s="41"/>
      <c r="B61" s="51"/>
      <c r="C61" s="41"/>
      <c r="D61" s="51"/>
      <c r="E61" s="53"/>
      <c r="F61" s="51"/>
      <c r="G61" s="51"/>
      <c r="H61" s="51"/>
      <c r="I61" s="51"/>
      <c r="J61" s="53"/>
      <c r="K61" s="41"/>
      <c r="M61" s="51"/>
      <c r="N61" s="51"/>
      <c r="O61" s="43"/>
      <c r="DJ61" s="41"/>
      <c r="DK61" s="51"/>
      <c r="DL61" s="41"/>
      <c r="DM61" s="51"/>
      <c r="DN61" s="53"/>
      <c r="DO61" s="51"/>
      <c r="DP61" s="51"/>
      <c r="DQ61" s="51"/>
      <c r="DR61" s="53"/>
      <c r="DS61" s="51"/>
      <c r="DT61" s="53"/>
      <c r="DU61" s="41"/>
      <c r="DW61" s="41"/>
      <c r="DX61" s="41"/>
      <c r="DY61" s="41"/>
      <c r="DZ61" s="41"/>
      <c r="EA61" s="41"/>
      <c r="EC61" s="41"/>
      <c r="ED61" s="41"/>
      <c r="EE61" s="41"/>
      <c r="EF61" s="41"/>
      <c r="EG61" s="41"/>
      <c r="EH61" s="41"/>
      <c r="EI61" s="41"/>
      <c r="EJ61" s="41"/>
      <c r="EK61" s="41"/>
      <c r="EL61" s="41"/>
      <c r="EN61" s="41"/>
      <c r="EO61" s="41"/>
      <c r="EP61" s="41"/>
      <c r="EQ61" s="41"/>
      <c r="ER61" s="41"/>
      <c r="ES61" s="41"/>
      <c r="EU61" s="41"/>
      <c r="EV61" s="41"/>
      <c r="EW61" s="41"/>
      <c r="EX61" s="41"/>
      <c r="EY61" s="41"/>
      <c r="EZ61" s="41"/>
    </row>
    <row r="62" spans="1:156" ht="11.45" customHeight="1" x14ac:dyDescent="0.2">
      <c r="L62" s="33"/>
    </row>
    <row r="63" spans="1:156" ht="11.45" customHeight="1" x14ac:dyDescent="0.2"/>
    <row r="64" spans="1:156" ht="11.45" customHeight="1" x14ac:dyDescent="0.2">
      <c r="B64" s="42"/>
      <c r="D64" s="42"/>
      <c r="F64" s="42"/>
      <c r="G64" s="42"/>
      <c r="H64" s="42"/>
      <c r="I64" s="42"/>
      <c r="L64" s="33"/>
      <c r="M64" s="42"/>
      <c r="N64" s="42"/>
      <c r="DK64" s="42"/>
      <c r="DM64" s="42"/>
      <c r="DO64" s="42"/>
      <c r="DP64" s="42"/>
      <c r="DQ64" s="42"/>
      <c r="DS64" s="42"/>
    </row>
    <row r="65" spans="1:156" ht="11.45" customHeight="1" x14ac:dyDescent="0.2">
      <c r="B65" s="52"/>
      <c r="D65" s="52"/>
      <c r="F65" s="52"/>
      <c r="G65" s="52"/>
      <c r="H65" s="52"/>
      <c r="I65" s="52"/>
      <c r="M65" s="52"/>
      <c r="N65" s="52"/>
      <c r="DK65" s="52"/>
      <c r="DM65" s="52"/>
      <c r="DO65" s="52"/>
      <c r="DP65" s="52"/>
      <c r="DQ65" s="52"/>
      <c r="DS65" s="52"/>
    </row>
    <row r="66" spans="1:156" ht="11.45" customHeight="1" x14ac:dyDescent="0.2">
      <c r="L66" s="33"/>
    </row>
    <row r="67" spans="1:156" ht="11.45" customHeight="1" x14ac:dyDescent="0.2">
      <c r="A67" s="44"/>
      <c r="B67" s="45"/>
      <c r="C67" s="44"/>
      <c r="D67" s="45"/>
      <c r="F67" s="45"/>
      <c r="G67" s="45"/>
      <c r="H67" s="45"/>
      <c r="I67" s="45"/>
      <c r="K67" s="44"/>
      <c r="M67" s="45"/>
      <c r="N67" s="45"/>
      <c r="DJ67" s="44"/>
      <c r="DK67" s="45"/>
      <c r="DL67" s="44"/>
      <c r="DM67" s="45"/>
      <c r="DO67" s="45"/>
      <c r="DP67" s="45"/>
      <c r="DQ67" s="45"/>
      <c r="DS67" s="45"/>
      <c r="DU67" s="44"/>
      <c r="DW67" s="44"/>
      <c r="DX67" s="44"/>
      <c r="DY67" s="44"/>
      <c r="DZ67" s="44"/>
      <c r="EA67" s="44"/>
      <c r="EC67" s="44"/>
      <c r="ED67" s="44"/>
      <c r="EE67" s="44"/>
      <c r="EF67" s="44"/>
      <c r="EG67" s="44"/>
      <c r="EH67" s="44"/>
      <c r="EI67" s="44"/>
      <c r="EJ67" s="44"/>
      <c r="EK67" s="44"/>
      <c r="EL67" s="44"/>
      <c r="EN67" s="44"/>
      <c r="EO67" s="44"/>
      <c r="EP67" s="44"/>
      <c r="EQ67" s="44"/>
      <c r="ER67" s="44"/>
      <c r="ES67" s="44"/>
      <c r="EU67" s="44"/>
      <c r="EV67" s="44"/>
      <c r="EW67" s="44"/>
      <c r="EX67" s="44"/>
      <c r="EY67" s="44"/>
      <c r="EZ67" s="44"/>
    </row>
    <row r="68" spans="1:156" ht="11.45" customHeight="1" x14ac:dyDescent="0.2">
      <c r="B68" s="42"/>
      <c r="D68" s="42"/>
      <c r="F68" s="42"/>
      <c r="G68" s="42"/>
      <c r="H68" s="42"/>
      <c r="I68" s="42"/>
      <c r="L68" s="33"/>
      <c r="M68" s="42"/>
      <c r="N68" s="42"/>
      <c r="DK68" s="42"/>
      <c r="DM68" s="42"/>
      <c r="DO68" s="42"/>
      <c r="DP68" s="42"/>
      <c r="DQ68" s="42"/>
      <c r="DS68" s="42"/>
    </row>
    <row r="69" spans="1:156" ht="11.45" customHeight="1" x14ac:dyDescent="0.2">
      <c r="B69" s="42"/>
      <c r="D69" s="42"/>
      <c r="E69" s="48"/>
      <c r="F69" s="42"/>
      <c r="G69" s="42"/>
      <c r="H69" s="42"/>
      <c r="I69" s="42"/>
      <c r="J69" s="48"/>
      <c r="M69" s="42"/>
      <c r="N69" s="42"/>
      <c r="O69" s="42"/>
      <c r="DK69" s="42"/>
      <c r="DM69" s="42"/>
      <c r="DN69" s="48"/>
      <c r="DO69" s="42"/>
      <c r="DP69" s="42"/>
      <c r="DQ69" s="42"/>
      <c r="DR69" s="48"/>
      <c r="DS69" s="42"/>
      <c r="DT69" s="48"/>
    </row>
    <row r="70" spans="1:156" ht="11.45" customHeight="1" x14ac:dyDescent="0.2">
      <c r="A70" s="41"/>
      <c r="B70" s="51"/>
      <c r="C70" s="41"/>
      <c r="D70" s="51"/>
      <c r="E70" s="53"/>
      <c r="F70" s="51"/>
      <c r="G70" s="51"/>
      <c r="H70" s="51"/>
      <c r="I70" s="51"/>
      <c r="J70" s="53"/>
      <c r="K70" s="41"/>
      <c r="L70" s="33"/>
      <c r="M70" s="51"/>
      <c r="N70" s="51"/>
      <c r="O70" s="43"/>
      <c r="DJ70" s="41"/>
      <c r="DK70" s="51"/>
      <c r="DL70" s="41"/>
      <c r="DM70" s="51"/>
      <c r="DN70" s="53"/>
      <c r="DO70" s="51"/>
      <c r="DP70" s="51"/>
      <c r="DQ70" s="51"/>
      <c r="DR70" s="53"/>
      <c r="DS70" s="51"/>
      <c r="DT70" s="53"/>
      <c r="DU70" s="41"/>
      <c r="DW70" s="41"/>
      <c r="DX70" s="41"/>
      <c r="DY70" s="41"/>
      <c r="DZ70" s="41"/>
      <c r="EA70" s="41"/>
      <c r="EC70" s="41"/>
      <c r="ED70" s="41"/>
      <c r="EE70" s="41"/>
      <c r="EF70" s="41"/>
      <c r="EG70" s="41"/>
      <c r="EH70" s="41"/>
      <c r="EI70" s="41"/>
      <c r="EJ70" s="41"/>
      <c r="EK70" s="41"/>
      <c r="EL70" s="41"/>
      <c r="EN70" s="41"/>
      <c r="EO70" s="41"/>
      <c r="EP70" s="41"/>
      <c r="EQ70" s="41"/>
      <c r="ER70" s="41"/>
      <c r="ES70" s="41"/>
      <c r="EU70" s="41"/>
      <c r="EV70" s="41"/>
      <c r="EW70" s="41"/>
      <c r="EX70" s="41"/>
      <c r="EY70" s="41"/>
      <c r="EZ70" s="41"/>
    </row>
    <row r="71" spans="1:156" ht="11.45" customHeight="1" x14ac:dyDescent="0.2">
      <c r="A71" s="41"/>
      <c r="B71" s="51"/>
      <c r="C71" s="41"/>
      <c r="D71" s="51"/>
      <c r="E71" s="53"/>
      <c r="F71" s="51"/>
      <c r="G71" s="51"/>
      <c r="H71" s="51"/>
      <c r="I71" s="51"/>
      <c r="J71" s="53"/>
      <c r="K71" s="41"/>
      <c r="M71" s="51"/>
      <c r="N71" s="51"/>
      <c r="O71" s="43"/>
      <c r="DJ71" s="41"/>
      <c r="DK71" s="51"/>
      <c r="DL71" s="41"/>
      <c r="DM71" s="51"/>
      <c r="DN71" s="53"/>
      <c r="DO71" s="51"/>
      <c r="DP71" s="51"/>
      <c r="DQ71" s="51"/>
      <c r="DR71" s="53"/>
      <c r="DS71" s="51"/>
      <c r="DT71" s="53"/>
      <c r="DU71" s="41"/>
      <c r="DW71" s="41"/>
      <c r="DX71" s="41"/>
      <c r="DY71" s="41"/>
      <c r="DZ71" s="41"/>
      <c r="EA71" s="41"/>
      <c r="EC71" s="41"/>
      <c r="ED71" s="41"/>
      <c r="EE71" s="41"/>
      <c r="EF71" s="41"/>
      <c r="EG71" s="41"/>
      <c r="EH71" s="41"/>
      <c r="EI71" s="41"/>
      <c r="EJ71" s="41"/>
      <c r="EK71" s="41"/>
      <c r="EL71" s="41"/>
      <c r="EN71" s="41"/>
      <c r="EO71" s="41"/>
      <c r="EP71" s="41"/>
      <c r="EQ71" s="41"/>
      <c r="ER71" s="41"/>
      <c r="ES71" s="41"/>
      <c r="EU71" s="41"/>
      <c r="EV71" s="41"/>
      <c r="EW71" s="41"/>
      <c r="EX71" s="41"/>
      <c r="EY71" s="41"/>
      <c r="EZ71" s="41"/>
    </row>
    <row r="72" spans="1:156" ht="11.45" customHeight="1" x14ac:dyDescent="0.2">
      <c r="A72" s="41"/>
      <c r="B72" s="51"/>
      <c r="C72" s="41"/>
      <c r="D72" s="51"/>
      <c r="E72" s="53"/>
      <c r="F72" s="51"/>
      <c r="G72" s="51"/>
      <c r="H72" s="51"/>
      <c r="I72" s="51"/>
      <c r="J72" s="53"/>
      <c r="K72" s="41"/>
      <c r="L72" s="33"/>
      <c r="M72" s="51"/>
      <c r="N72" s="51"/>
      <c r="O72" s="43"/>
      <c r="DJ72" s="41"/>
      <c r="DK72" s="51"/>
      <c r="DL72" s="41"/>
      <c r="DM72" s="51"/>
      <c r="DN72" s="53"/>
      <c r="DO72" s="51"/>
      <c r="DP72" s="51"/>
      <c r="DQ72" s="51"/>
      <c r="DR72" s="53"/>
      <c r="DS72" s="51"/>
      <c r="DT72" s="53"/>
      <c r="DU72" s="41"/>
      <c r="DW72" s="41"/>
      <c r="DX72" s="41"/>
      <c r="DY72" s="41"/>
      <c r="DZ72" s="41"/>
      <c r="EA72" s="41"/>
      <c r="EC72" s="41"/>
      <c r="ED72" s="41"/>
      <c r="EE72" s="41"/>
      <c r="EF72" s="41"/>
      <c r="EG72" s="41"/>
      <c r="EH72" s="41"/>
      <c r="EI72" s="41"/>
      <c r="EJ72" s="41"/>
      <c r="EK72" s="41"/>
      <c r="EL72" s="41"/>
      <c r="EN72" s="41"/>
      <c r="EO72" s="41"/>
      <c r="EP72" s="41"/>
      <c r="EQ72" s="41"/>
      <c r="ER72" s="41"/>
      <c r="ES72" s="41"/>
      <c r="EU72" s="41"/>
      <c r="EV72" s="41"/>
      <c r="EW72" s="41"/>
      <c r="EX72" s="41"/>
      <c r="EY72" s="41"/>
      <c r="EZ72" s="41"/>
    </row>
    <row r="73" spans="1:156" ht="11.45" customHeight="1" x14ac:dyDescent="0.2">
      <c r="A73" s="41"/>
      <c r="B73" s="51"/>
      <c r="C73" s="41"/>
      <c r="D73" s="51"/>
      <c r="E73" s="53"/>
      <c r="F73" s="51"/>
      <c r="G73" s="51"/>
      <c r="H73" s="51"/>
      <c r="I73" s="51"/>
      <c r="J73" s="53"/>
      <c r="K73" s="41"/>
      <c r="M73" s="51"/>
      <c r="N73" s="51"/>
      <c r="O73" s="43"/>
      <c r="DJ73" s="41"/>
      <c r="DK73" s="51"/>
      <c r="DL73" s="41"/>
      <c r="DM73" s="51"/>
      <c r="DN73" s="53"/>
      <c r="DO73" s="51"/>
      <c r="DP73" s="51"/>
      <c r="DQ73" s="51"/>
      <c r="DR73" s="53"/>
      <c r="DS73" s="51"/>
      <c r="DT73" s="53"/>
      <c r="DU73" s="41"/>
      <c r="DW73" s="41"/>
      <c r="DX73" s="41"/>
      <c r="DY73" s="41"/>
      <c r="DZ73" s="41"/>
      <c r="EA73" s="41"/>
      <c r="EC73" s="41"/>
      <c r="ED73" s="41"/>
      <c r="EE73" s="41"/>
      <c r="EF73" s="41"/>
      <c r="EG73" s="41"/>
      <c r="EH73" s="41"/>
      <c r="EI73" s="41"/>
      <c r="EJ73" s="41"/>
      <c r="EK73" s="41"/>
      <c r="EL73" s="41"/>
      <c r="EN73" s="41"/>
      <c r="EO73" s="41"/>
      <c r="EP73" s="41"/>
      <c r="EQ73" s="41"/>
      <c r="ER73" s="41"/>
      <c r="ES73" s="41"/>
      <c r="EU73" s="41"/>
      <c r="EV73" s="41"/>
      <c r="EW73" s="41"/>
      <c r="EX73" s="41"/>
      <c r="EY73" s="41"/>
      <c r="EZ73" s="41"/>
    </row>
    <row r="74" spans="1:156" ht="11.45" customHeight="1" x14ac:dyDescent="0.2">
      <c r="A74" s="41"/>
      <c r="B74" s="51"/>
      <c r="C74" s="41"/>
      <c r="D74" s="51"/>
      <c r="E74" s="53"/>
      <c r="F74" s="51"/>
      <c r="G74" s="51"/>
      <c r="H74" s="51"/>
      <c r="I74" s="51"/>
      <c r="J74" s="53"/>
      <c r="K74" s="41"/>
      <c r="L74" s="33"/>
      <c r="M74" s="51"/>
      <c r="N74" s="51"/>
      <c r="O74" s="43"/>
      <c r="DJ74" s="41"/>
      <c r="DK74" s="51"/>
      <c r="DL74" s="41"/>
      <c r="DM74" s="51"/>
      <c r="DN74" s="53"/>
      <c r="DO74" s="51"/>
      <c r="DP74" s="51"/>
      <c r="DQ74" s="51"/>
      <c r="DR74" s="53"/>
      <c r="DS74" s="51"/>
      <c r="DT74" s="53"/>
      <c r="DU74" s="41"/>
      <c r="DW74" s="41"/>
      <c r="DX74" s="41"/>
      <c r="DY74" s="41"/>
      <c r="DZ74" s="41"/>
      <c r="EA74" s="41"/>
      <c r="EC74" s="41"/>
      <c r="ED74" s="41"/>
      <c r="EE74" s="41"/>
      <c r="EF74" s="41"/>
      <c r="EG74" s="41"/>
      <c r="EH74" s="41"/>
      <c r="EI74" s="41"/>
      <c r="EJ74" s="41"/>
      <c r="EK74" s="41"/>
      <c r="EL74" s="41"/>
      <c r="EN74" s="41"/>
      <c r="EO74" s="41"/>
      <c r="EP74" s="41"/>
      <c r="EQ74" s="41"/>
      <c r="ER74" s="41"/>
      <c r="ES74" s="41"/>
      <c r="EU74" s="41"/>
      <c r="EV74" s="41"/>
      <c r="EW74" s="41"/>
      <c r="EX74" s="41"/>
      <c r="EY74" s="41"/>
      <c r="EZ74" s="41"/>
    </row>
    <row r="75" spans="1:156" ht="11.45" customHeight="1" x14ac:dyDescent="0.2">
      <c r="B75" s="42"/>
      <c r="D75" s="42"/>
      <c r="F75" s="42"/>
      <c r="G75" s="42"/>
      <c r="H75" s="42"/>
      <c r="I75" s="42"/>
      <c r="M75" s="42"/>
      <c r="N75" s="42"/>
      <c r="DK75" s="42"/>
      <c r="DM75" s="42"/>
      <c r="DO75" s="42"/>
      <c r="DP75" s="42"/>
      <c r="DQ75" s="42"/>
      <c r="DS75" s="42"/>
    </row>
    <row r="76" spans="1:156" ht="11.45" customHeight="1" x14ac:dyDescent="0.2">
      <c r="B76" s="52"/>
      <c r="D76" s="52"/>
      <c r="F76" s="52"/>
      <c r="G76" s="52"/>
      <c r="H76" s="52"/>
      <c r="I76" s="52"/>
      <c r="L76" s="33"/>
      <c r="M76" s="52"/>
      <c r="N76" s="52"/>
      <c r="DK76" s="52"/>
      <c r="DM76" s="52"/>
      <c r="DO76" s="52"/>
      <c r="DP76" s="52"/>
      <c r="DQ76" s="52"/>
      <c r="DS76" s="52"/>
    </row>
    <row r="77" spans="1:156" ht="11.45" customHeight="1" x14ac:dyDescent="0.2"/>
    <row r="78" spans="1:156" ht="11.45" customHeight="1" x14ac:dyDescent="0.2">
      <c r="L78" s="33"/>
    </row>
    <row r="79" spans="1:156" ht="11.45" customHeight="1" x14ac:dyDescent="0.2"/>
    <row r="80" spans="1:156" ht="11.45" customHeight="1" x14ac:dyDescent="0.2">
      <c r="L80" s="33"/>
    </row>
    <row r="81" ht="11.45" customHeight="1" x14ac:dyDescent="0.2"/>
    <row r="82" ht="11.45" customHeight="1" x14ac:dyDescent="0.2"/>
    <row r="83" ht="11.45" customHeight="1" x14ac:dyDescent="0.2"/>
  </sheetData>
  <sheetProtection sheet="1" formatCells="0" formatColumns="0"/>
  <mergeCells count="112">
    <mergeCell ref="EJ2:EJ3"/>
    <mergeCell ref="DJ1:DU1"/>
    <mergeCell ref="DW1:EA1"/>
    <mergeCell ref="EC2:EC3"/>
    <mergeCell ref="ED2:ED3"/>
    <mergeCell ref="EE2:EE3"/>
    <mergeCell ref="DW2:DW3"/>
    <mergeCell ref="DX2:DX3"/>
    <mergeCell ref="DY2:DY3"/>
    <mergeCell ref="DZ2:DZ3"/>
    <mergeCell ref="EA2:EA3"/>
    <mergeCell ref="DU2:DU3"/>
    <mergeCell ref="DO2:DO3"/>
    <mergeCell ref="DP2:DP3"/>
    <mergeCell ref="DQ2:DQ3"/>
    <mergeCell ref="DS2:DS3"/>
    <mergeCell ref="DT2:DT3"/>
    <mergeCell ref="DJ2:DJ3"/>
    <mergeCell ref="DK2:DK3"/>
    <mergeCell ref="EI2:EI3"/>
    <mergeCell ref="EF2:EF3"/>
    <mergeCell ref="EG2:EG3"/>
    <mergeCell ref="BL1:DE1"/>
    <mergeCell ref="O2:O3"/>
    <mergeCell ref="AS2:AS3"/>
    <mergeCell ref="AD2:AD3"/>
    <mergeCell ref="AE2:AE3"/>
    <mergeCell ref="AF2:AF3"/>
    <mergeCell ref="AG2:AG3"/>
    <mergeCell ref="AH2:AH3"/>
    <mergeCell ref="AI2:AI3"/>
    <mergeCell ref="AJ2:AJ3"/>
    <mergeCell ref="AK2:AK3"/>
    <mergeCell ref="AR2:AR3"/>
    <mergeCell ref="AN2:AN3"/>
    <mergeCell ref="AO2:AO3"/>
    <mergeCell ref="AL2:AL3"/>
    <mergeCell ref="BE2:BE3"/>
    <mergeCell ref="U2:U3"/>
    <mergeCell ref="V2:V3"/>
    <mergeCell ref="X2:X3"/>
    <mergeCell ref="Y2:Y3"/>
    <mergeCell ref="Z2:Z3"/>
    <mergeCell ref="AA2:AA3"/>
    <mergeCell ref="AB2:AB3"/>
    <mergeCell ref="AU2:AU3"/>
    <mergeCell ref="A1:O1"/>
    <mergeCell ref="Q1:V1"/>
    <mergeCell ref="AU1:AZ1"/>
    <mergeCell ref="BB1:BJ1"/>
    <mergeCell ref="J2:J3"/>
    <mergeCell ref="K2:K3"/>
    <mergeCell ref="L2:L3"/>
    <mergeCell ref="M2:M3"/>
    <mergeCell ref="N2:N3"/>
    <mergeCell ref="AC2:AC3"/>
    <mergeCell ref="Q2:Q3"/>
    <mergeCell ref="R2:R3"/>
    <mergeCell ref="S2:S3"/>
    <mergeCell ref="T2:T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AM2:AM3"/>
    <mergeCell ref="AV2:AV3"/>
    <mergeCell ref="AW2:AW3"/>
    <mergeCell ref="AX2:AX3"/>
    <mergeCell ref="AY2:AY3"/>
    <mergeCell ref="AP2:AP3"/>
    <mergeCell ref="DH2:DH4"/>
    <mergeCell ref="BF2:BF3"/>
    <mergeCell ref="BG2:BG3"/>
    <mergeCell ref="BH2:BH3"/>
    <mergeCell ref="BI2:BI3"/>
    <mergeCell ref="BJ2:BJ3"/>
    <mergeCell ref="DG2:DG4"/>
    <mergeCell ref="AZ2:AZ3"/>
    <mergeCell ref="BB2:BB3"/>
    <mergeCell ref="BC2:BC3"/>
    <mergeCell ref="BD2:BD3"/>
    <mergeCell ref="AQ2:AQ3"/>
    <mergeCell ref="BL2:BL3"/>
    <mergeCell ref="X1:AS1"/>
    <mergeCell ref="DG1:DH1"/>
    <mergeCell ref="EU1:EZ1"/>
    <mergeCell ref="EO2:EO3"/>
    <mergeCell ref="EW2:EW3"/>
    <mergeCell ref="EN1:ES1"/>
    <mergeCell ref="EL2:EL3"/>
    <mergeCell ref="EC1:EL1"/>
    <mergeCell ref="EN2:EN3"/>
    <mergeCell ref="EP2:EP3"/>
    <mergeCell ref="EQ2:EQ3"/>
    <mergeCell ref="ER2:ER3"/>
    <mergeCell ref="ES2:ES3"/>
    <mergeCell ref="EU2:EU3"/>
    <mergeCell ref="EX2:EX3"/>
    <mergeCell ref="EZ2:EZ3"/>
    <mergeCell ref="EY2:EY3"/>
    <mergeCell ref="EV2:EV3"/>
    <mergeCell ref="DL2:DL3"/>
    <mergeCell ref="DM2:DM3"/>
    <mergeCell ref="DN2:DN3"/>
    <mergeCell ref="EK2:EK3"/>
    <mergeCell ref="DR2:DR3"/>
    <mergeCell ref="EH2:EH3"/>
  </mergeCells>
  <phoneticPr fontId="18" type="noConversion"/>
  <conditionalFormatting sqref="DH5:DH50">
    <cfRule type="containsText" dxfId="76" priority="95" operator="containsText" text="ERROR">
      <formula>NOT(ISERROR(SEARCH("ERROR",DH5)))</formula>
    </cfRule>
    <cfRule type="containsText" dxfId="75" priority="96" operator="containsText" text="correct">
      <formula>NOT(ISERROR(SEARCH("correct",DH5)))</formula>
    </cfRule>
  </conditionalFormatting>
  <conditionalFormatting sqref="X4:Y1048576">
    <cfRule type="containsBlanks" dxfId="74" priority="92">
      <formula>LEN(TRIM(X4))=0</formula>
    </cfRule>
  </conditionalFormatting>
  <conditionalFormatting sqref="Z4:AA1048576">
    <cfRule type="containsBlanks" dxfId="73" priority="3">
      <formula>LEN(TRIM(Z4))=0</formula>
    </cfRule>
  </conditionalFormatting>
  <conditionalFormatting sqref="AA4:AA50">
    <cfRule type="containsBlanks" dxfId="72" priority="89">
      <formula>LEN(TRIM(AA4))=0</formula>
    </cfRule>
  </conditionalFormatting>
  <conditionalFormatting sqref="AD4:AD1048576">
    <cfRule type="containsBlanks" dxfId="71" priority="34">
      <formula>LEN(TRIM(AD4))=0</formula>
    </cfRule>
  </conditionalFormatting>
  <conditionalFormatting sqref="AS4:AS1048576 AJ4:AJ1048576">
    <cfRule type="containsBlanks" dxfId="70" priority="29">
      <formula>LEN(TRIM(AJ4))=0</formula>
    </cfRule>
  </conditionalFormatting>
  <conditionalFormatting sqref="AE51:AE1048576">
    <cfRule type="containsBlanks" dxfId="69" priority="86">
      <formula>LEN(TRIM(AE51))=0</formula>
    </cfRule>
  </conditionalFormatting>
  <conditionalFormatting sqref="AI51:AI1048576">
    <cfRule type="containsBlanks" dxfId="68" priority="85">
      <formula>LEN(TRIM(AI51))=0</formula>
    </cfRule>
  </conditionalFormatting>
  <conditionalFormatting sqref="AU2 AU4:AU1048576">
    <cfRule type="containsBlanks" dxfId="67" priority="84">
      <formula>LEN(TRIM(AU2))=0</formula>
    </cfRule>
  </conditionalFormatting>
  <conditionalFormatting sqref="AV4:AV1048576">
    <cfRule type="containsBlanks" dxfId="66" priority="83">
      <formula>LEN(TRIM(AV4))=0</formula>
    </cfRule>
  </conditionalFormatting>
  <conditionalFormatting sqref="AW4:AW1048576">
    <cfRule type="containsBlanks" dxfId="65" priority="82">
      <formula>LEN(TRIM(AW4))=0</formula>
    </cfRule>
  </conditionalFormatting>
  <conditionalFormatting sqref="AX51:AZ1048576">
    <cfRule type="containsBlanks" dxfId="64" priority="81">
      <formula>LEN(TRIM(AX51))=0</formula>
    </cfRule>
  </conditionalFormatting>
  <conditionalFormatting sqref="AV2:AZ2">
    <cfRule type="containsBlanks" dxfId="63" priority="80">
      <formula>LEN(TRIM(AV2))=0</formula>
    </cfRule>
  </conditionalFormatting>
  <conditionalFormatting sqref="BG5:BH1048576">
    <cfRule type="containsBlanks" dxfId="62" priority="79">
      <formula>LEN(TRIM(BG5))=0</formula>
    </cfRule>
  </conditionalFormatting>
  <conditionalFormatting sqref="BJ5:BJ1048576">
    <cfRule type="containsBlanks" dxfId="61" priority="78">
      <formula>LEN(TRIM(BJ5))=0</formula>
    </cfRule>
  </conditionalFormatting>
  <conditionalFormatting sqref="BJ2 BC2 BG2:BH2">
    <cfRule type="containsBlanks" dxfId="60" priority="76">
      <formula>LEN(TRIM(BC2))=0</formula>
    </cfRule>
  </conditionalFormatting>
  <conditionalFormatting sqref="DB5:DE1048576 BM3:DE3 BM5:CO1048576 CY5:CZ1048576 CR5:CV1048576">
    <cfRule type="containsBlanks" dxfId="59" priority="75">
      <formula>LEN(TRIM(BM3))=0</formula>
    </cfRule>
  </conditionalFormatting>
  <conditionalFormatting sqref="AG51:AG1048576">
    <cfRule type="containsBlanks" dxfId="58" priority="74">
      <formula>LEN(TRIM(AG51))=0</formula>
    </cfRule>
  </conditionalFormatting>
  <conditionalFormatting sqref="AG51:AG1048576">
    <cfRule type="containsBlanks" dxfId="57" priority="73">
      <formula>LEN(TRIM(AG51))=0</formula>
    </cfRule>
  </conditionalFormatting>
  <conditionalFormatting sqref="AC5 AC7:AC1048576">
    <cfRule type="containsBlanks" dxfId="56" priority="71">
      <formula>LEN(TRIM(AC5))=0</formula>
    </cfRule>
  </conditionalFormatting>
  <conditionalFormatting sqref="AF51:AF1048576">
    <cfRule type="containsBlanks" dxfId="55" priority="70">
      <formula>LEN(TRIM(AF51))=0</formula>
    </cfRule>
  </conditionalFormatting>
  <conditionalFormatting sqref="AH4:AH1048576">
    <cfRule type="containsBlanks" dxfId="54" priority="32">
      <formula>LEN(TRIM(AH4))=0</formula>
    </cfRule>
  </conditionalFormatting>
  <conditionalFormatting sqref="AK51:AL1048576 AL4:AL50">
    <cfRule type="containsBlanks" dxfId="53" priority="68">
      <formula>LEN(TRIM(AK4))=0</formula>
    </cfRule>
  </conditionalFormatting>
  <conditionalFormatting sqref="AO51:AR1048576 AR4:AR50 AP4:AP50">
    <cfRule type="containsBlanks" dxfId="52" priority="67">
      <formula>LEN(TRIM(AO4))=0</formula>
    </cfRule>
  </conditionalFormatting>
  <conditionalFormatting sqref="DA5:DA1048576">
    <cfRule type="containsBlanks" dxfId="51" priority="66">
      <formula>LEN(TRIM(DA5))=0</formula>
    </cfRule>
  </conditionalFormatting>
  <conditionalFormatting sqref="CW5:CW1048576">
    <cfRule type="containsBlanks" dxfId="50" priority="65">
      <formula>LEN(TRIM(CW5))=0</formula>
    </cfRule>
  </conditionalFormatting>
  <conditionalFormatting sqref="CX51:CX1048576">
    <cfRule type="containsBlanks" dxfId="49" priority="64">
      <formula>LEN(TRIM(CX51))=0</formula>
    </cfRule>
  </conditionalFormatting>
  <conditionalFormatting sqref="CP5:CQ1048576">
    <cfRule type="containsBlanks" dxfId="48" priority="63">
      <formula>LEN(TRIM(CP5))=0</formula>
    </cfRule>
  </conditionalFormatting>
  <conditionalFormatting sqref="AL4:AL50">
    <cfRule type="containsBlanks" dxfId="47" priority="62">
      <formula>LEN(TRIM(AL4))=0</formula>
    </cfRule>
  </conditionalFormatting>
  <conditionalFormatting sqref="AM51:AM1048576">
    <cfRule type="containsBlanks" dxfId="46" priority="61">
      <formula>LEN(TRIM(AM51))=0</formula>
    </cfRule>
  </conditionalFormatting>
  <conditionalFormatting sqref="A4">
    <cfRule type="containsBlanks" dxfId="45" priority="60">
      <formula>LEN(TRIM(A4))=0</formula>
    </cfRule>
  </conditionalFormatting>
  <conditionalFormatting sqref="AC4:AC50">
    <cfRule type="cellIs" dxfId="44" priority="55" operator="equal">
      <formula>0</formula>
    </cfRule>
  </conditionalFormatting>
  <conditionalFormatting sqref="AC6">
    <cfRule type="containsBlanks" dxfId="43" priority="54">
      <formula>LEN(TRIM(AC6))=0</formula>
    </cfRule>
  </conditionalFormatting>
  <conditionalFormatting sqref="AK4:AK50">
    <cfRule type="containsBlanks" dxfId="42" priority="99">
      <formula>LEN(TRIM(AK4))=0</formula>
    </cfRule>
  </conditionalFormatting>
  <conditionalFormatting sqref="AO4:AO50">
    <cfRule type="containsBlanks" dxfId="41" priority="102">
      <formula>LEN(TRIM(AO4))=0</formula>
    </cfRule>
  </conditionalFormatting>
  <conditionalFormatting sqref="AX4:AX50">
    <cfRule type="containsBlanks" dxfId="40" priority="104">
      <formula>LEN(TRIM(AX4))=0</formula>
    </cfRule>
  </conditionalFormatting>
  <conditionalFormatting sqref="AY4:AZ50">
    <cfRule type="containsBlanks" dxfId="39" priority="105">
      <formula>LEN(TRIM(AY4))=0</formula>
    </cfRule>
  </conditionalFormatting>
  <conditionalFormatting sqref="AG4:AG50">
    <cfRule type="containsBlanks" dxfId="38" priority="100">
      <formula>LEN(TRIM(AG4))=0</formula>
    </cfRule>
  </conditionalFormatting>
  <conditionalFormatting sqref="AM4:AM50">
    <cfRule type="containsBlanks" dxfId="37" priority="101">
      <formula>LEN(TRIM(AM4))=0</formula>
    </cfRule>
  </conditionalFormatting>
  <conditionalFormatting sqref="AQ4:AQ50">
    <cfRule type="containsBlanks" dxfId="36" priority="103">
      <formula>LEN(TRIM(AQ4))=0</formula>
    </cfRule>
  </conditionalFormatting>
  <conditionalFormatting sqref="EU4">
    <cfRule type="containsBlanks" dxfId="35" priority="43">
      <formula>LEN(TRIM(EU4))=0</formula>
    </cfRule>
  </conditionalFormatting>
  <conditionalFormatting sqref="EC4">
    <cfRule type="containsBlanks" dxfId="34" priority="42">
      <formula>LEN(TRIM(EC4))=0</formula>
    </cfRule>
  </conditionalFormatting>
  <conditionalFormatting sqref="DJ4">
    <cfRule type="containsBlanks" dxfId="33" priority="41">
      <formula>LEN(TRIM(DJ4))=0</formula>
    </cfRule>
  </conditionalFormatting>
  <conditionalFormatting sqref="CX5:CX50">
    <cfRule type="containsBlanks" dxfId="32" priority="40">
      <formula>LEN(TRIM(CX5))=0</formula>
    </cfRule>
  </conditionalFormatting>
  <conditionalFormatting sqref="AF4:AF50">
    <cfRule type="containsBlanks" dxfId="31" priority="98">
      <formula>LEN(TRIM(AF4))=0</formula>
    </cfRule>
  </conditionalFormatting>
  <conditionalFormatting sqref="AA4:AA50">
    <cfRule type="expression" dxfId="30" priority="35">
      <formula>AND($Y4="External wall",AA4&gt;0)</formula>
    </cfRule>
    <cfRule type="notContainsBlanks" dxfId="29" priority="106">
      <formula>LEN(TRIM(AA4))&gt;0</formula>
    </cfRule>
  </conditionalFormatting>
  <conditionalFormatting sqref="AD4:AD50">
    <cfRule type="expression" dxfId="28" priority="33">
      <formula>AND($Y4="Sheltered wall",AD4&gt;0)</formula>
    </cfRule>
    <cfRule type="notContainsBlanks" dxfId="27" priority="88">
      <formula>LEN(TRIM(AD4))&gt;0</formula>
    </cfRule>
  </conditionalFormatting>
  <conditionalFormatting sqref="AH4:AH50">
    <cfRule type="expression" dxfId="26" priority="31">
      <formula>AND($Y4="Party wall",AH4&gt;0)</formula>
    </cfRule>
    <cfRule type="notContainsBlanks" dxfId="25" priority="69">
      <formula>LEN(TRIM(AH4))&gt;0</formula>
    </cfRule>
  </conditionalFormatting>
  <conditionalFormatting sqref="AJ4:AJ50">
    <cfRule type="expression" dxfId="24" priority="25">
      <formula>AND($Y4="External roof",AJ4&gt;0)</formula>
    </cfRule>
    <cfRule type="notContainsBlanks" dxfId="23" priority="87">
      <formula>LEN(TRIM(AJ4))&gt;0</formula>
    </cfRule>
  </conditionalFormatting>
  <conditionalFormatting sqref="H4:L4 N4:O4">
    <cfRule type="containsBlanks" dxfId="22" priority="28">
      <formula>LEN(TRIM(H4))=0</formula>
    </cfRule>
  </conditionalFormatting>
  <conditionalFormatting sqref="AS4:AS50">
    <cfRule type="expression" dxfId="21" priority="24">
      <formula>AND($Y4="Party floor",AS4&gt;0)</formula>
    </cfRule>
    <cfRule type="notContainsBlanks" dxfId="20" priority="30">
      <formula>LEN(TRIM(AS4))&gt;0</formula>
    </cfRule>
  </conditionalFormatting>
  <conditionalFormatting sqref="AR4:AR50">
    <cfRule type="expression" dxfId="19" priority="22">
      <formula>AND($Y4="Party ceiling",AR4&gt;0)</formula>
    </cfRule>
    <cfRule type="notContainsBlanks" dxfId="18" priority="23">
      <formula>LEN(TRIM(AR4))&gt;0</formula>
    </cfRule>
  </conditionalFormatting>
  <conditionalFormatting sqref="AB51:AB1048576">
    <cfRule type="containsBlanks" dxfId="17" priority="21">
      <formula>LEN(TRIM(AB51))=0</formula>
    </cfRule>
  </conditionalFormatting>
  <conditionalFormatting sqref="V51:V1048576">
    <cfRule type="containsBlanks" dxfId="16" priority="20">
      <formula>LEN(TRIM(V51))=0</formula>
    </cfRule>
  </conditionalFormatting>
  <conditionalFormatting sqref="R4:U1048576">
    <cfRule type="containsBlanks" dxfId="15" priority="18">
      <formula>LEN(TRIM(R4))=0</formula>
    </cfRule>
  </conditionalFormatting>
  <conditionalFormatting sqref="R4:U50">
    <cfRule type="expression" dxfId="14" priority="16">
      <formula>AND($Y4="External wall",R4&gt;0)</formula>
    </cfRule>
  </conditionalFormatting>
  <conditionalFormatting sqref="Q51:Q1048576">
    <cfRule type="containsBlanks" dxfId="13" priority="15">
      <formula>LEN(TRIM(Q51))=0</formula>
    </cfRule>
  </conditionalFormatting>
  <conditionalFormatting sqref="AN4:AN1048576">
    <cfRule type="containsBlanks" dxfId="12" priority="12">
      <formula>LEN(TRIM(AN4))=0</formula>
    </cfRule>
  </conditionalFormatting>
  <conditionalFormatting sqref="AN4:AN50">
    <cfRule type="expression" dxfId="11" priority="11">
      <formula>AND($Y4="Heat loss floor",AN4&gt;0)</formula>
    </cfRule>
    <cfRule type="notContainsBlanks" dxfId="10" priority="13">
      <formula>LEN(TRIM(AN4))&gt;0</formula>
    </cfRule>
  </conditionalFormatting>
  <conditionalFormatting sqref="BI51:BI1048576">
    <cfRule type="containsBlanks" dxfId="9" priority="10">
      <formula>LEN(TRIM(BI51))=0</formula>
    </cfRule>
  </conditionalFormatting>
  <conditionalFormatting sqref="BC5:BC1048576">
    <cfRule type="containsBlanks" dxfId="8" priority="9">
      <formula>LEN(TRIM(BC5))=0</formula>
    </cfRule>
  </conditionalFormatting>
  <conditionalFormatting sqref="BF4:BF1048576">
    <cfRule type="containsBlanks" dxfId="7" priority="8">
      <formula>LEN(TRIM(BF4))=0</formula>
    </cfRule>
  </conditionalFormatting>
  <conditionalFormatting sqref="BD2:BF2">
    <cfRule type="containsBlanks" dxfId="6" priority="7">
      <formula>LEN(TRIM(BD2))=0</formula>
    </cfRule>
  </conditionalFormatting>
  <conditionalFormatting sqref="BE51:BE1048576">
    <cfRule type="containsBlanks" dxfId="5" priority="6">
      <formula>LEN(TRIM(BE51))=0</formula>
    </cfRule>
  </conditionalFormatting>
  <conditionalFormatting sqref="BD4:BD1048576">
    <cfRule type="containsBlanks" dxfId="4" priority="5">
      <formula>LEN(TRIM(BD4))=0</formula>
    </cfRule>
  </conditionalFormatting>
  <conditionalFormatting sqref="BB4:BB1048576">
    <cfRule type="containsBlanks" dxfId="3" priority="4">
      <formula>LEN(TRIM(BB4))=0</formula>
    </cfRule>
  </conditionalFormatting>
  <conditionalFormatting sqref="Z4:Z49">
    <cfRule type="expression" dxfId="2" priority="2">
      <formula>AND($Y4&lt;&gt;"",Z4&lt;&gt;"")</formula>
    </cfRule>
    <cfRule type="notContainsBlanks" dxfId="1" priority="91">
      <formula>LEN(TRIM(Z4))&gt;0</formula>
    </cfRule>
  </conditionalFormatting>
  <conditionalFormatting sqref="BE4:BE50">
    <cfRule type="containsBlanks" dxfId="0" priority="1">
      <formula>LEN(TRIM(BE4))=0</formula>
    </cfRule>
  </conditionalFormatting>
  <dataValidations count="12">
    <dataValidation type="list" allowBlank="1" showInputMessage="1" showErrorMessage="1" sqref="BD4:BD50" xr:uid="{7D5BEB02-59BB-4A62-A979-6A8481CE1E2D}">
      <formula1>$AU$4:$AU$10</formula1>
    </dataValidation>
    <dataValidation type="list" allowBlank="1" showInputMessage="1" showErrorMessage="1" sqref="BE4:BE50" xr:uid="{24AA5190-19B2-40FB-96CD-40550DFAFFE5}">
      <formula1>$Z$4:$Z$50</formula1>
    </dataValidation>
    <dataValidation type="list" allowBlank="1" showInputMessage="1" showErrorMessage="1" sqref="X4:X50 BB4:BB50" xr:uid="{DA3A2F29-75F7-4B49-A904-2F19044CB127}">
      <formula1>$Q$4:$Q$50</formula1>
    </dataValidation>
    <dataValidation allowBlank="1" showErrorMessage="1" errorTitle="Value Error" error="The input needs to be a whole number." sqref="Q4:Q50" xr:uid="{D3D40A0D-405B-4317-B10B-E57CF87A93D4}"/>
    <dataValidation type="decimal" allowBlank="1" showErrorMessage="1" errorTitle="Type error" error="The input needs to be a number." sqref="BM5:DE50" xr:uid="{3262D78B-491B-4D0B-AA18-A6B707FB8B01}">
      <formula1>0</formula1>
      <formula2>999</formula2>
    </dataValidation>
    <dataValidation type="decimal" allowBlank="1" showErrorMessage="1" errorTitle="Type Error" error="The input needs to be a number." sqref="BG4:BH50 AF4:AF50 AA4:AA50 AM51:AM53 R4:U50 AC4:AD50 AQ51:AQ53 AS4:AS50 AN4:AO50 AH4:AH50 AR4:AR53 AJ4:AK50 AX4:AX50" xr:uid="{BBBAE76F-29F9-424E-918F-60B88D495267}">
      <formula1>0</formula1>
      <formula2>999</formula2>
    </dataValidation>
    <dataValidation type="whole" allowBlank="1" showErrorMessage="1" errorTitle="Value Error" error="The input needs to be a whole number between -10 and 50." sqref="H4" xr:uid="{AF57FC44-F325-44B2-94AD-42D3803A2248}">
      <formula1>-10</formula1>
      <formula2>50</formula2>
    </dataValidation>
    <dataValidation type="whole" allowBlank="1" showErrorMessage="1" errorTitle="Value Error" error="The input needs to be a whole number between 1 and 50." sqref="I4:J4" xr:uid="{B2167DA2-BC85-4CEC-9073-DA1C00510147}">
      <formula1>1</formula1>
      <formula2>50</formula2>
    </dataValidation>
    <dataValidation type="whole" allowBlank="1" showErrorMessage="1" errorTitle="Value Error" error="The input needs to be a whole number &gt; 2023." sqref="K4" xr:uid="{DD33E2ED-E589-4B82-A2E6-43FAEEEE24D6}">
      <formula1>2023</formula1>
      <formula2>2050</formula2>
    </dataValidation>
    <dataValidation type="decimal" allowBlank="1" showErrorMessage="1" errorTitle="Value Error" error="The input needs to be a number greater than 0." sqref="N4:O4" xr:uid="{7DF3336A-BA41-402D-A889-9683E14363ED}">
      <formula1>1</formula1>
      <formula2>999</formula2>
    </dataValidation>
    <dataValidation type="decimal" allowBlank="1" showInputMessage="1" showErrorMessage="1" sqref="BM3:DE3" xr:uid="{B0B3DA5D-2CB5-4F48-BAC4-09A88224C5F6}">
      <formula1>-999</formula1>
      <formula2>999</formula2>
    </dataValidation>
    <dataValidation type="decimal" allowBlank="1" showErrorMessage="1" errorTitle="Type Error" error="The input needs to be a decimal number between 0 and 1." sqref="AQ4:AQ50 AM4:AM50 AG4:AG50 AY4:AZ50" xr:uid="{A82779AE-586B-4B42-9C95-A6C738E38468}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AC4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29F37514-715B-4E45-8390-C030EDEE0CF4}">
          <x14:formula1>
            <xm:f>'Drop down list'!#REF!</xm:f>
          </x14:formula1>
          <xm:sqref>D4</xm:sqref>
        </x14:dataValidation>
        <x14:dataValidation type="list" allowBlank="1" showInputMessage="1" showErrorMessage="1" xr:uid="{34D9B777-8EE4-473E-BC99-8CDAEA6F40A7}">
          <x14:formula1>
            <xm:f>'Drop down list'!$I$2:$I$8</xm:f>
          </x14:formula1>
          <xm:sqref>Y4:Y50</xm:sqref>
        </x14:dataValidation>
        <x14:dataValidation type="list" allowBlank="1" showInputMessage="1" showErrorMessage="1" xr:uid="{9BAD4DC5-6803-42A8-BD8E-40015E7AF9C7}">
          <x14:formula1>
            <xm:f>'Drop down list'!$K$2:$K$4</xm:f>
          </x14:formula1>
          <xm:sqref>AW4:AW1048576</xm:sqref>
        </x14:dataValidation>
        <x14:dataValidation type="list" allowBlank="1" showInputMessage="1" showErrorMessage="1" xr:uid="{8267759E-BE5A-4EA9-B487-F765CD2304E3}">
          <x14:formula1>
            <xm:f>'Drop down list'!$J$2:$J$4</xm:f>
          </x14:formula1>
          <xm:sqref>AV4:AV1048576</xm:sqref>
        </x14:dataValidation>
        <x14:dataValidation type="list" allowBlank="1" showInputMessage="1" showErrorMessage="1" xr:uid="{133B4B7A-3B85-43EB-880B-FE59D8F31870}">
          <x14:formula1>
            <xm:f>'Drop down list'!$E$2:$E$5</xm:f>
          </x14:formula1>
          <xm:sqref>G4</xm:sqref>
        </x14:dataValidation>
        <x14:dataValidation type="list" allowBlank="1" showInputMessage="1" showErrorMessage="1" xr:uid="{54B25495-5277-4F39-86DE-A1C726FA1E06}">
          <x14:formula1>
            <xm:f>'Drop down list'!$F$2:$F$5</xm:f>
          </x14:formula1>
          <xm:sqref>M4</xm:sqref>
        </x14:dataValidation>
        <x14:dataValidation type="list" allowBlank="1" showInputMessage="1" showErrorMessage="1" xr:uid="{5595E1DA-1F56-4CF1-B92B-D53129E9C8AF}">
          <x14:formula1>
            <xm:f>'Drop down list'!$C$2:$C$5</xm:f>
          </x14:formula1>
          <xm:sqref>E4</xm:sqref>
        </x14:dataValidation>
        <x14:dataValidation type="list" allowBlank="1" showInputMessage="1" showErrorMessage="1" xr:uid="{D5D6EF8F-2B63-4D4E-B560-126511684CB1}">
          <x14:formula1>
            <xm:f>'Drop down list'!$A$2:$A$6</xm:f>
          </x14:formula1>
          <xm:sqref>C4</xm:sqref>
        </x14:dataValidation>
        <x14:dataValidation type="list" allowBlank="1" showInputMessage="1" showErrorMessage="1" xr:uid="{3E29B57E-8CE2-4EAC-AB75-1C0577E9B147}">
          <x14:formula1>
            <xm:f>'Drop down list'!$D$2:$D$5</xm:f>
          </x14:formula1>
          <xm:sqref>F4</xm:sqref>
        </x14:dataValidation>
        <x14:dataValidation type="list" allowBlank="1" showInputMessage="1" showErrorMessage="1" xr:uid="{C5CAF6F7-72A4-4362-8762-E90D5513CC70}">
          <x14:formula1>
            <xm:f>'Drop down list'!$B$2:$B$4</xm:f>
          </x14:formula1>
          <xm:sqref>D4</xm:sqref>
        </x14:dataValidation>
        <x14:dataValidation type="list" allowBlank="1" showInputMessage="1" showErrorMessage="1" xr:uid="{987F8954-0CA9-4235-9019-F24C58BEE21B}">
          <x14:formula1>
            <xm:f>'Drop down list'!$H$2:$H$3</xm:f>
          </x14:formula1>
          <xm:sqref>AN54:AN61 BJ4:BJ50</xm:sqref>
        </x14:dataValidation>
        <x14:dataValidation type="list" allowBlank="1" showInputMessage="1" showErrorMessage="1" xr:uid="{C9A127F1-04CC-4CF3-99FC-1433CE68F064}">
          <x14:formula1>
            <xm:f>'Drop down list'!$G$2:$G$10</xm:f>
          </x14:formula1>
          <xm:sqref>B4 E70:E74 J70:K74 E54:E61 J54:K61 DT54:DU61 DN70:DN74 DN54:DN61 DR70:DR74 DT70:DU74 DR54:DR61 BF4:BF50</xm:sqref>
        </x14:dataValidation>
        <x14:dataValidation type="list" allowBlank="1" showInputMessage="1" showErrorMessage="1" xr:uid="{BC738D98-21A2-4DF4-A416-F4CE7024C88E}">
          <x14:formula1>
            <xm:f>'Drop down list'!$L$2:$L$4</xm:f>
          </x14:formula1>
          <xm:sqref>AL4:AL50</xm:sqref>
        </x14:dataValidation>
        <x14:dataValidation type="list" allowBlank="1" showInputMessage="1" showErrorMessage="1" xr:uid="{54E7BBF6-B95E-4739-8E0B-085F9A7E8717}">
          <x14:formula1>
            <xm:f>'Drop down list'!$V$2:$V$3</xm:f>
          </x14:formula1>
          <xm:sqref>EC4</xm:sqref>
        </x14:dataValidation>
        <x14:dataValidation type="list" allowBlank="1" showInputMessage="1" showErrorMessage="1" xr:uid="{B34431DB-5D44-45BC-B975-B0F2AD3C8855}">
          <x14:formula1>
            <xm:f>'Drop down list'!$N$2:$N$3</xm:f>
          </x14:formula1>
          <xm:sqref>EU4 DJ4</xm:sqref>
        </x14:dataValidation>
        <x14:dataValidation type="list" allowBlank="1" showErrorMessage="1" errorTitle="Type Error" error="The input needs to be a number." xr:uid="{C787F505-FC5A-4FC5-B41C-05BC7F0DB675}">
          <x14:formula1>
            <xm:f>'Drop down list'!$M$2:$M$6</xm:f>
          </x14:formula1>
          <xm:sqref>AP4:AP50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8087-7CE3-4512-8F06-7AF60D26904C}">
  <dimension ref="B2:D73"/>
  <sheetViews>
    <sheetView zoomScale="145" zoomScaleNormal="145" workbookViewId="0">
      <selection activeCell="F16" sqref="F16"/>
    </sheetView>
  </sheetViews>
  <sheetFormatPr defaultRowHeight="12" x14ac:dyDescent="0.2"/>
  <cols>
    <col min="2" max="2" width="23.85546875" customWidth="1"/>
    <col min="3" max="3" width="22.28515625" bestFit="1" customWidth="1"/>
    <col min="4" max="4" width="24" bestFit="1" customWidth="1"/>
    <col min="7" max="7" width="50" customWidth="1"/>
    <col min="8" max="8" width="20.5703125" bestFit="1" customWidth="1"/>
  </cols>
  <sheetData>
    <row r="2" spans="2:4" x14ac:dyDescent="0.2">
      <c r="B2" s="63" t="s">
        <v>428</v>
      </c>
      <c r="C2" s="63" t="s">
        <v>206</v>
      </c>
      <c r="D2" s="63" t="s">
        <v>207</v>
      </c>
    </row>
    <row r="3" spans="2:4" x14ac:dyDescent="0.2">
      <c r="B3" t="s">
        <v>257</v>
      </c>
      <c r="C3" t="s">
        <v>461</v>
      </c>
      <c r="D3" t="s">
        <v>414</v>
      </c>
    </row>
    <row r="4" spans="2:4" x14ac:dyDescent="0.2">
      <c r="B4" t="s">
        <v>261</v>
      </c>
      <c r="C4" t="s">
        <v>462</v>
      </c>
      <c r="D4" t="s">
        <v>423</v>
      </c>
    </row>
    <row r="5" spans="2:4" x14ac:dyDescent="0.2">
      <c r="B5" t="s">
        <v>258</v>
      </c>
      <c r="C5">
        <v>1</v>
      </c>
      <c r="D5">
        <v>1.29</v>
      </c>
    </row>
    <row r="6" spans="2:4" x14ac:dyDescent="0.2">
      <c r="B6" t="s">
        <v>260</v>
      </c>
      <c r="C6">
        <v>92</v>
      </c>
      <c r="D6">
        <v>300</v>
      </c>
    </row>
    <row r="8" spans="2:4" x14ac:dyDescent="0.2">
      <c r="B8" s="63" t="s">
        <v>287</v>
      </c>
    </row>
    <row r="9" spans="2:4" x14ac:dyDescent="0.2">
      <c r="B9" t="s">
        <v>214</v>
      </c>
      <c r="C9" t="s">
        <v>215</v>
      </c>
      <c r="D9" t="s">
        <v>216</v>
      </c>
    </row>
    <row r="10" spans="2:4" x14ac:dyDescent="0.2">
      <c r="B10" t="s">
        <v>202</v>
      </c>
      <c r="C10" t="s">
        <v>217</v>
      </c>
      <c r="D10">
        <v>0.05</v>
      </c>
    </row>
    <row r="11" spans="2:4" x14ac:dyDescent="0.2">
      <c r="B11" t="s">
        <v>201</v>
      </c>
      <c r="C11" t="s">
        <v>218</v>
      </c>
      <c r="D11">
        <v>0.05</v>
      </c>
    </row>
    <row r="12" spans="2:4" x14ac:dyDescent="0.2">
      <c r="B12" t="s">
        <v>83</v>
      </c>
      <c r="C12" t="s">
        <v>219</v>
      </c>
      <c r="D12">
        <v>0.05</v>
      </c>
    </row>
    <row r="13" spans="2:4" x14ac:dyDescent="0.2">
      <c r="B13" t="s">
        <v>84</v>
      </c>
      <c r="C13" t="s">
        <v>220</v>
      </c>
      <c r="D13">
        <v>0.05</v>
      </c>
    </row>
    <row r="14" spans="2:4" x14ac:dyDescent="0.2">
      <c r="B14" t="s">
        <v>48</v>
      </c>
      <c r="C14" t="s">
        <v>221</v>
      </c>
      <c r="D14">
        <v>0.16</v>
      </c>
    </row>
    <row r="15" spans="2:4" x14ac:dyDescent="0.2">
      <c r="B15" t="s">
        <v>49</v>
      </c>
      <c r="C15" t="s">
        <v>222</v>
      </c>
      <c r="D15">
        <v>7.0000000000000007E-2</v>
      </c>
    </row>
    <row r="16" spans="2:4" x14ac:dyDescent="0.2">
      <c r="B16" t="s">
        <v>50</v>
      </c>
      <c r="C16" t="s">
        <v>223</v>
      </c>
      <c r="D16">
        <v>0.32</v>
      </c>
    </row>
    <row r="17" spans="2:4" x14ac:dyDescent="0.2">
      <c r="B17" t="s">
        <v>51</v>
      </c>
      <c r="C17" t="s">
        <v>224</v>
      </c>
      <c r="D17">
        <v>0.32</v>
      </c>
    </row>
    <row r="18" spans="2:4" x14ac:dyDescent="0.2">
      <c r="B18" t="s">
        <v>52</v>
      </c>
      <c r="C18" t="s">
        <v>225</v>
      </c>
      <c r="D18">
        <v>7.0000000000000007E-2</v>
      </c>
    </row>
    <row r="19" spans="2:4" x14ac:dyDescent="0.2">
      <c r="B19" t="s">
        <v>53</v>
      </c>
      <c r="C19" t="s">
        <v>226</v>
      </c>
      <c r="D19">
        <v>0</v>
      </c>
    </row>
    <row r="20" spans="2:4" x14ac:dyDescent="0.2">
      <c r="B20" t="s">
        <v>55</v>
      </c>
      <c r="C20" t="s">
        <v>227</v>
      </c>
      <c r="D20">
        <v>7.0000000000000007E-2</v>
      </c>
    </row>
    <row r="21" spans="2:4" x14ac:dyDescent="0.2">
      <c r="B21" t="s">
        <v>200</v>
      </c>
      <c r="C21" t="s">
        <v>228</v>
      </c>
      <c r="D21">
        <v>0</v>
      </c>
    </row>
    <row r="22" spans="2:4" x14ac:dyDescent="0.2">
      <c r="B22" t="s">
        <v>199</v>
      </c>
      <c r="C22" t="s">
        <v>229</v>
      </c>
      <c r="D22">
        <v>0.02</v>
      </c>
    </row>
    <row r="23" spans="2:4" x14ac:dyDescent="0.2">
      <c r="B23" t="s">
        <v>85</v>
      </c>
      <c r="C23" t="s">
        <v>230</v>
      </c>
      <c r="D23">
        <v>0.02</v>
      </c>
    </row>
    <row r="24" spans="2:4" x14ac:dyDescent="0.2">
      <c r="B24" t="s">
        <v>62</v>
      </c>
      <c r="C24" t="s">
        <v>231</v>
      </c>
      <c r="D24">
        <v>0.06</v>
      </c>
    </row>
    <row r="25" spans="2:4" x14ac:dyDescent="0.2">
      <c r="B25" t="s">
        <v>63</v>
      </c>
      <c r="C25" t="s">
        <v>232</v>
      </c>
      <c r="D25">
        <v>0.24</v>
      </c>
    </row>
    <row r="26" spans="2:4" x14ac:dyDescent="0.2">
      <c r="B26" t="s">
        <v>64</v>
      </c>
      <c r="C26" t="s">
        <v>233</v>
      </c>
      <c r="D26">
        <v>0.04</v>
      </c>
    </row>
    <row r="27" spans="2:4" x14ac:dyDescent="0.2">
      <c r="B27" t="s">
        <v>65</v>
      </c>
      <c r="C27" t="s">
        <v>234</v>
      </c>
      <c r="D27">
        <v>0.06</v>
      </c>
    </row>
    <row r="28" spans="2:4" x14ac:dyDescent="0.2">
      <c r="B28" t="s">
        <v>66</v>
      </c>
      <c r="C28" t="s">
        <v>235</v>
      </c>
      <c r="D28">
        <v>0.08</v>
      </c>
    </row>
    <row r="29" spans="2:4" x14ac:dyDescent="0.2">
      <c r="B29" t="s">
        <v>68</v>
      </c>
      <c r="C29" t="s">
        <v>236</v>
      </c>
      <c r="D29">
        <v>0.08</v>
      </c>
    </row>
    <row r="30" spans="2:4" x14ac:dyDescent="0.2">
      <c r="B30" t="s">
        <v>69</v>
      </c>
      <c r="C30" t="s">
        <v>237</v>
      </c>
      <c r="D30">
        <v>0.56000000000000005</v>
      </c>
    </row>
    <row r="31" spans="2:4" x14ac:dyDescent="0.2">
      <c r="B31" t="s">
        <v>79</v>
      </c>
      <c r="C31" t="s">
        <v>238</v>
      </c>
      <c r="D31">
        <v>0.09</v>
      </c>
    </row>
    <row r="32" spans="2:4" x14ac:dyDescent="0.2">
      <c r="B32" t="s">
        <v>80</v>
      </c>
      <c r="C32" t="s">
        <v>239</v>
      </c>
      <c r="D32">
        <v>-0.09</v>
      </c>
    </row>
    <row r="33" spans="2:4" x14ac:dyDescent="0.2">
      <c r="B33" t="s">
        <v>81</v>
      </c>
      <c r="C33" t="s">
        <v>240</v>
      </c>
      <c r="D33">
        <v>0.06</v>
      </c>
    </row>
    <row r="34" spans="2:4" x14ac:dyDescent="0.2">
      <c r="B34" t="s">
        <v>82</v>
      </c>
      <c r="C34" t="s">
        <v>241</v>
      </c>
      <c r="D34">
        <v>0.06</v>
      </c>
    </row>
    <row r="35" spans="2:4" x14ac:dyDescent="0.2">
      <c r="B35" t="s">
        <v>56</v>
      </c>
      <c r="C35" t="s">
        <v>242</v>
      </c>
      <c r="D35">
        <v>0.08</v>
      </c>
    </row>
    <row r="36" spans="2:4" x14ac:dyDescent="0.2">
      <c r="B36" t="s">
        <v>57</v>
      </c>
      <c r="C36" t="s">
        <v>222</v>
      </c>
      <c r="D36">
        <v>7.0000000000000007E-2</v>
      </c>
    </row>
    <row r="37" spans="2:4" x14ac:dyDescent="0.2">
      <c r="B37" t="s">
        <v>60</v>
      </c>
      <c r="C37" t="s">
        <v>226</v>
      </c>
      <c r="D37">
        <v>0</v>
      </c>
    </row>
    <row r="38" spans="2:4" x14ac:dyDescent="0.2">
      <c r="B38" t="s">
        <v>61</v>
      </c>
      <c r="C38" t="s">
        <v>243</v>
      </c>
      <c r="D38">
        <v>0</v>
      </c>
    </row>
    <row r="39" spans="2:4" x14ac:dyDescent="0.2">
      <c r="B39" t="s">
        <v>58</v>
      </c>
      <c r="C39" t="s">
        <v>223</v>
      </c>
      <c r="D39">
        <v>0.16</v>
      </c>
    </row>
    <row r="40" spans="2:4" x14ac:dyDescent="0.2">
      <c r="B40" t="s">
        <v>59</v>
      </c>
      <c r="C40" t="s">
        <v>224</v>
      </c>
      <c r="D40">
        <v>0.24</v>
      </c>
    </row>
    <row r="41" spans="2:4" x14ac:dyDescent="0.2">
      <c r="B41" t="s">
        <v>70</v>
      </c>
      <c r="C41" t="s">
        <v>244</v>
      </c>
      <c r="D41">
        <v>0.12</v>
      </c>
    </row>
    <row r="42" spans="2:4" x14ac:dyDescent="0.2">
      <c r="B42" t="s">
        <v>72</v>
      </c>
      <c r="C42" t="s">
        <v>245</v>
      </c>
      <c r="D42">
        <v>0.08</v>
      </c>
    </row>
    <row r="43" spans="2:4" x14ac:dyDescent="0.2">
      <c r="B43" t="s">
        <v>86</v>
      </c>
      <c r="C43" t="s">
        <v>246</v>
      </c>
      <c r="D43">
        <v>0.08</v>
      </c>
    </row>
    <row r="44" spans="2:4" x14ac:dyDescent="0.2">
      <c r="B44" t="s">
        <v>87</v>
      </c>
      <c r="C44" t="s">
        <v>247</v>
      </c>
      <c r="D44">
        <v>0.06</v>
      </c>
    </row>
    <row r="45" spans="2:4" x14ac:dyDescent="0.2">
      <c r="B45" t="s">
        <v>89</v>
      </c>
      <c r="C45" t="s">
        <v>248</v>
      </c>
      <c r="D45">
        <v>0.08</v>
      </c>
    </row>
    <row r="46" spans="2:4" x14ac:dyDescent="0.2">
      <c r="B46" t="s">
        <v>73</v>
      </c>
      <c r="C46" t="s">
        <v>249</v>
      </c>
      <c r="D46">
        <v>0.08</v>
      </c>
    </row>
    <row r="47" spans="2:4" x14ac:dyDescent="0.2">
      <c r="B47" t="s">
        <v>74</v>
      </c>
      <c r="C47" t="s">
        <v>250</v>
      </c>
      <c r="D47">
        <v>0.04</v>
      </c>
    </row>
    <row r="48" spans="2:4" x14ac:dyDescent="0.2">
      <c r="B48" t="s">
        <v>75</v>
      </c>
      <c r="C48" t="s">
        <v>251</v>
      </c>
      <c r="D48">
        <v>0.06</v>
      </c>
    </row>
    <row r="49" spans="2:4" x14ac:dyDescent="0.2">
      <c r="B49" t="s">
        <v>76</v>
      </c>
      <c r="C49" t="s">
        <v>252</v>
      </c>
      <c r="D49">
        <v>0.04</v>
      </c>
    </row>
    <row r="50" spans="2:4" x14ac:dyDescent="0.2">
      <c r="B50" t="s">
        <v>77</v>
      </c>
      <c r="C50" t="s">
        <v>253</v>
      </c>
      <c r="D50">
        <v>0.06</v>
      </c>
    </row>
    <row r="51" spans="2:4" x14ac:dyDescent="0.2">
      <c r="B51" t="s">
        <v>78</v>
      </c>
      <c r="C51" t="s">
        <v>254</v>
      </c>
      <c r="D51">
        <v>0.04</v>
      </c>
    </row>
    <row r="52" spans="2:4" x14ac:dyDescent="0.2">
      <c r="B52" t="s">
        <v>203</v>
      </c>
      <c r="C52" t="s">
        <v>255</v>
      </c>
      <c r="D52">
        <v>0.08</v>
      </c>
    </row>
    <row r="53" spans="2:4" x14ac:dyDescent="0.2">
      <c r="B53" t="s">
        <v>204</v>
      </c>
      <c r="C53" t="s">
        <v>256</v>
      </c>
      <c r="D53">
        <v>0.08</v>
      </c>
    </row>
    <row r="63" spans="2:4" x14ac:dyDescent="0.2">
      <c r="B63" s="63" t="s">
        <v>270</v>
      </c>
    </row>
    <row r="64" spans="2:4" x14ac:dyDescent="0.2">
      <c r="B64" t="s">
        <v>271</v>
      </c>
      <c r="C64" t="s">
        <v>259</v>
      </c>
      <c r="D64" t="s">
        <v>272</v>
      </c>
    </row>
    <row r="65" spans="2:4" x14ac:dyDescent="0.2">
      <c r="B65" t="s">
        <v>273</v>
      </c>
      <c r="C65" t="s">
        <v>274</v>
      </c>
      <c r="D65" t="s">
        <v>264</v>
      </c>
    </row>
    <row r="66" spans="2:4" x14ac:dyDescent="0.2">
      <c r="B66" t="s">
        <v>275</v>
      </c>
      <c r="C66" t="s">
        <v>274</v>
      </c>
      <c r="D66" t="s">
        <v>276</v>
      </c>
    </row>
    <row r="67" spans="2:4" x14ac:dyDescent="0.2">
      <c r="B67" t="s">
        <v>277</v>
      </c>
      <c r="C67" t="s">
        <v>274</v>
      </c>
      <c r="D67" t="s">
        <v>276</v>
      </c>
    </row>
    <row r="68" spans="2:4" x14ac:dyDescent="0.2">
      <c r="B68" t="s">
        <v>278</v>
      </c>
      <c r="C68" t="s">
        <v>274</v>
      </c>
      <c r="D68">
        <v>0</v>
      </c>
    </row>
    <row r="69" spans="2:4" x14ac:dyDescent="0.2">
      <c r="B69" t="s">
        <v>279</v>
      </c>
      <c r="C69" t="s">
        <v>274</v>
      </c>
      <c r="D69" t="s">
        <v>262</v>
      </c>
    </row>
    <row r="70" spans="2:4" x14ac:dyDescent="0.2">
      <c r="B70" t="s">
        <v>71</v>
      </c>
      <c r="C70" t="s">
        <v>274</v>
      </c>
      <c r="D70" t="s">
        <v>262</v>
      </c>
    </row>
    <row r="71" spans="2:4" x14ac:dyDescent="0.2">
      <c r="B71" t="s">
        <v>280</v>
      </c>
      <c r="C71" t="s">
        <v>274</v>
      </c>
      <c r="D71" t="s">
        <v>262</v>
      </c>
    </row>
    <row r="72" spans="2:4" x14ac:dyDescent="0.2">
      <c r="B72" t="s">
        <v>281</v>
      </c>
      <c r="C72" t="s">
        <v>274</v>
      </c>
      <c r="D72" t="s">
        <v>262</v>
      </c>
    </row>
    <row r="73" spans="2:4" x14ac:dyDescent="0.2">
      <c r="B73" t="s">
        <v>282</v>
      </c>
      <c r="C73" t="s">
        <v>274</v>
      </c>
      <c r="D73" t="s">
        <v>283</v>
      </c>
    </row>
  </sheetData>
  <sheetProtection algorithmName="SHA-512" hashValue="/JlflCC3SDrlcDha9lusYZiOPHxVxoJBC3UxXTs/A0vrG4XIOgKP7o/RVRw3duq56FAl3CJZseJmQFgGa8gecA==" saltValue="AM7m0Yeh2eBhhmSoMmKsLw==" spinCount="100000" sheet="1" objects="1" scenarios="1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58C5-3D0B-4065-9D8C-3B40D72D2CE1}">
  <sheetPr codeName="Sheet4"/>
  <dimension ref="A1:V10"/>
  <sheetViews>
    <sheetView topLeftCell="N1" zoomScale="130" zoomScaleNormal="130" workbookViewId="0">
      <selection activeCell="T6" sqref="T6"/>
    </sheetView>
  </sheetViews>
  <sheetFormatPr defaultRowHeight="12" x14ac:dyDescent="0.2"/>
  <cols>
    <col min="1" max="1" width="18.5703125" bestFit="1" customWidth="1"/>
    <col min="2" max="2" width="18.5703125" customWidth="1"/>
    <col min="3" max="4" width="12.85546875" bestFit="1" customWidth="1"/>
    <col min="5" max="5" width="13.7109375" bestFit="1" customWidth="1"/>
    <col min="6" max="6" width="16.7109375" bestFit="1" customWidth="1"/>
    <col min="7" max="7" width="9.140625" bestFit="1" customWidth="1"/>
    <col min="8" max="8" width="13" bestFit="1" customWidth="1"/>
    <col min="9" max="9" width="13" customWidth="1"/>
    <col min="10" max="10" width="11" bestFit="1" customWidth="1"/>
    <col min="11" max="11" width="11.42578125" bestFit="1" customWidth="1"/>
    <col min="12" max="12" width="14.28515625" bestFit="1" customWidth="1"/>
    <col min="13" max="13" width="15.7109375" bestFit="1" customWidth="1"/>
    <col min="14" max="14" width="16" bestFit="1" customWidth="1"/>
    <col min="15" max="15" width="22.5703125" bestFit="1" customWidth="1"/>
    <col min="16" max="16" width="18.28515625" bestFit="1" customWidth="1"/>
    <col min="17" max="17" width="12" bestFit="1" customWidth="1"/>
    <col min="18" max="18" width="16.7109375" bestFit="1" customWidth="1"/>
    <col min="19" max="19" width="23.28515625" bestFit="1" customWidth="1"/>
    <col min="20" max="20" width="15.28515625" bestFit="1" customWidth="1"/>
    <col min="21" max="21" width="10.7109375" bestFit="1" customWidth="1"/>
    <col min="22" max="22" width="14.85546875" bestFit="1" customWidth="1"/>
  </cols>
  <sheetData>
    <row r="1" spans="1:22" s="63" customFormat="1" x14ac:dyDescent="0.2">
      <c r="A1" s="63" t="s">
        <v>117</v>
      </c>
      <c r="B1" s="63" t="s">
        <v>123</v>
      </c>
      <c r="C1" s="63" t="s">
        <v>127</v>
      </c>
      <c r="D1" s="63" t="s">
        <v>128</v>
      </c>
      <c r="E1" s="63" t="s">
        <v>136</v>
      </c>
      <c r="F1" s="63" t="s">
        <v>130</v>
      </c>
      <c r="G1" s="63" t="s">
        <v>71</v>
      </c>
      <c r="H1" s="63" t="s">
        <v>88</v>
      </c>
      <c r="I1" s="63" t="s">
        <v>184</v>
      </c>
      <c r="J1" s="63" t="s">
        <v>103</v>
      </c>
      <c r="K1" s="63" t="s">
        <v>163</v>
      </c>
      <c r="L1" s="74" t="s">
        <v>288</v>
      </c>
      <c r="M1" s="63" t="s">
        <v>297</v>
      </c>
      <c r="N1" s="63" t="s">
        <v>382</v>
      </c>
      <c r="O1" s="63" t="s">
        <v>383</v>
      </c>
      <c r="P1" s="63" t="s">
        <v>396</v>
      </c>
      <c r="Q1" s="63" t="s">
        <v>398</v>
      </c>
      <c r="R1" s="63" t="s">
        <v>401</v>
      </c>
      <c r="S1" s="63" t="s">
        <v>378</v>
      </c>
      <c r="T1" s="63" t="s">
        <v>441</v>
      </c>
      <c r="U1" s="63" t="s">
        <v>435</v>
      </c>
      <c r="V1" s="63" t="s">
        <v>412</v>
      </c>
    </row>
    <row r="2" spans="1:22" x14ac:dyDescent="0.2">
      <c r="A2" t="s">
        <v>118</v>
      </c>
      <c r="B2" t="s">
        <v>124</v>
      </c>
      <c r="C2" t="s">
        <v>40</v>
      </c>
      <c r="D2" t="s">
        <v>138</v>
      </c>
      <c r="E2" t="s">
        <v>142</v>
      </c>
      <c r="F2" t="s">
        <v>134</v>
      </c>
      <c r="G2" t="s">
        <v>109</v>
      </c>
      <c r="H2" t="s">
        <v>90</v>
      </c>
      <c r="I2" t="s">
        <v>173</v>
      </c>
      <c r="J2" t="s">
        <v>153</v>
      </c>
      <c r="K2" t="s">
        <v>164</v>
      </c>
      <c r="L2" s="64" t="s">
        <v>289</v>
      </c>
      <c r="M2" t="s">
        <v>298</v>
      </c>
      <c r="N2" t="s">
        <v>90</v>
      </c>
      <c r="O2" t="s">
        <v>395</v>
      </c>
      <c r="P2" t="s">
        <v>381</v>
      </c>
      <c r="Q2" t="s">
        <v>319</v>
      </c>
      <c r="R2" t="s">
        <v>402</v>
      </c>
      <c r="S2" t="s">
        <v>380</v>
      </c>
      <c r="T2" t="s">
        <v>430</v>
      </c>
      <c r="U2" t="s">
        <v>92</v>
      </c>
      <c r="V2" t="s">
        <v>206</v>
      </c>
    </row>
    <row r="3" spans="1:22" x14ac:dyDescent="0.2">
      <c r="A3" t="s">
        <v>119</v>
      </c>
      <c r="B3" t="s">
        <v>125</v>
      </c>
      <c r="C3" t="s">
        <v>149</v>
      </c>
      <c r="D3" t="s">
        <v>139</v>
      </c>
      <c r="E3" t="s">
        <v>145</v>
      </c>
      <c r="F3" t="s">
        <v>133</v>
      </c>
      <c r="G3" t="s">
        <v>110</v>
      </c>
      <c r="H3" t="s">
        <v>91</v>
      </c>
      <c r="I3" t="s">
        <v>159</v>
      </c>
      <c r="J3" t="s">
        <v>197</v>
      </c>
      <c r="K3" t="s">
        <v>165</v>
      </c>
      <c r="L3" s="64" t="s">
        <v>290</v>
      </c>
      <c r="M3" t="s">
        <v>299</v>
      </c>
      <c r="N3" t="s">
        <v>91</v>
      </c>
      <c r="O3" t="s">
        <v>379</v>
      </c>
      <c r="P3" t="s">
        <v>397</v>
      </c>
      <c r="Q3" t="s">
        <v>399</v>
      </c>
      <c r="R3" t="s">
        <v>405</v>
      </c>
      <c r="S3" t="s">
        <v>403</v>
      </c>
      <c r="T3" t="s">
        <v>431</v>
      </c>
      <c r="U3" t="s">
        <v>436</v>
      </c>
      <c r="V3" t="s">
        <v>207</v>
      </c>
    </row>
    <row r="4" spans="1:22" x14ac:dyDescent="0.2">
      <c r="A4" t="s">
        <v>120</v>
      </c>
      <c r="B4" t="s">
        <v>126</v>
      </c>
      <c r="C4" t="s">
        <v>296</v>
      </c>
      <c r="D4" t="s">
        <v>140</v>
      </c>
      <c r="E4" t="s">
        <v>143</v>
      </c>
      <c r="F4" t="s">
        <v>132</v>
      </c>
      <c r="G4" t="s">
        <v>111</v>
      </c>
      <c r="I4" t="s">
        <v>160</v>
      </c>
      <c r="J4" t="s">
        <v>198</v>
      </c>
      <c r="K4" t="s">
        <v>166</v>
      </c>
      <c r="L4" s="64" t="s">
        <v>291</v>
      </c>
      <c r="M4" t="s">
        <v>300</v>
      </c>
      <c r="O4" t="s">
        <v>407</v>
      </c>
      <c r="Q4" t="s">
        <v>400</v>
      </c>
      <c r="T4" t="s">
        <v>432</v>
      </c>
      <c r="U4" t="s">
        <v>437</v>
      </c>
    </row>
    <row r="5" spans="1:22" x14ac:dyDescent="0.2">
      <c r="A5" t="s">
        <v>121</v>
      </c>
      <c r="C5" t="s">
        <v>148</v>
      </c>
      <c r="D5" t="s">
        <v>141</v>
      </c>
      <c r="E5" t="s">
        <v>144</v>
      </c>
      <c r="F5" t="s">
        <v>131</v>
      </c>
      <c r="G5" t="s">
        <v>112</v>
      </c>
      <c r="I5" t="s">
        <v>185</v>
      </c>
      <c r="M5" t="s">
        <v>301</v>
      </c>
      <c r="O5" t="s">
        <v>408</v>
      </c>
      <c r="Q5" t="s">
        <v>404</v>
      </c>
      <c r="T5" t="s">
        <v>433</v>
      </c>
      <c r="U5" t="s">
        <v>438</v>
      </c>
    </row>
    <row r="6" spans="1:22" x14ac:dyDescent="0.2">
      <c r="A6" t="s">
        <v>122</v>
      </c>
      <c r="G6" t="s">
        <v>113</v>
      </c>
      <c r="I6" t="s">
        <v>194</v>
      </c>
      <c r="M6" t="s">
        <v>302</v>
      </c>
      <c r="O6" t="s">
        <v>409</v>
      </c>
      <c r="T6" t="s">
        <v>488</v>
      </c>
      <c r="U6" t="s">
        <v>439</v>
      </c>
    </row>
    <row r="7" spans="1:22" x14ac:dyDescent="0.2">
      <c r="G7" t="s">
        <v>114</v>
      </c>
      <c r="I7" t="s">
        <v>157</v>
      </c>
      <c r="O7" t="s">
        <v>410</v>
      </c>
    </row>
    <row r="8" spans="1:22" x14ac:dyDescent="0.2">
      <c r="G8" t="s">
        <v>115</v>
      </c>
      <c r="I8" t="s">
        <v>158</v>
      </c>
    </row>
    <row r="9" spans="1:22" x14ac:dyDescent="0.2">
      <c r="G9" t="s">
        <v>116</v>
      </c>
    </row>
    <row r="10" spans="1:22" x14ac:dyDescent="0.2">
      <c r="G10" t="s">
        <v>92</v>
      </c>
    </row>
  </sheetData>
  <sheetProtection sheet="1" selectLockedCells="1" selectUnlockedCells="1"/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945324bc-12cd-45a4-acda-e03bc371c2db" ContentTypeId="0x01" PreviousValue="false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139315C878D4E9F640E4ADE8A15B2" ma:contentTypeVersion="13" ma:contentTypeDescription="Create a new document." ma:contentTypeScope="" ma:versionID="1e8d6f7bfafeb41af70e4f1efef6af39">
  <xsd:schema xmlns:xsd="http://www.w3.org/2001/XMLSchema" xmlns:xs="http://www.w3.org/2001/XMLSchema" xmlns:p="http://schemas.microsoft.com/office/2006/metadata/properties" xmlns:ns2="d71af528-52a3-4b07-90a6-cd2ccd711fe9" xmlns:ns3="2ca186d5-ef53-4dc5-85e4-3eef54649419" targetNamespace="http://schemas.microsoft.com/office/2006/metadata/properties" ma:root="true" ma:fieldsID="efb621a6446d14e012056219756f39a0" ns2:_="" ns3:_="">
    <xsd:import namespace="d71af528-52a3-4b07-90a6-cd2ccd711fe9"/>
    <xsd:import namespace="2ca186d5-ef53-4dc5-85e4-3eef54649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af528-52a3-4b07-90a6-cd2ccd711f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186d5-ef53-4dc5-85e4-3eef5464941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B55ABE-CD8D-41D8-B2FB-D998CB8542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888CC6-74D1-4BA8-BEDF-9DDCAF190D8F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639286D8-D45E-4331-923B-A639490D8667}">
  <ds:schemaRefs>
    <ds:schemaRef ds:uri="http://purl.org/dc/elements/1.1/"/>
    <ds:schemaRef ds:uri="http://schemas.microsoft.com/office/2006/metadata/properties"/>
    <ds:schemaRef ds:uri="2ca186d5-ef53-4dc5-85e4-3eef5464941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71af528-52a3-4b07-90a6-cd2ccd711fe9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8264F84-C34B-4A86-97FA-E705A33C6A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af528-52a3-4b07-90a6-cd2ccd711fe9"/>
    <ds:schemaRef ds:uri="2ca186d5-ef53-4dc5-85e4-3eef54649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ME</vt:lpstr>
      <vt:lpstr>Project details</vt:lpstr>
      <vt:lpstr>Performance inputs</vt:lpstr>
      <vt:lpstr>Unit 1</vt:lpstr>
      <vt:lpstr>Architypes</vt:lpstr>
      <vt:lpstr>Drop down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2018-02-15T09:33:54Z</dcterms:created>
  <dcterms:modified xsi:type="dcterms:W3CDTF">2023-11-28T09:34:07Z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0x010100E8D139315C878D4E9F640E4ADE8A15B2</vt:lpwstr>
  </property>
</Properties>
</file>