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hobycrittenden/Documents/iO Sphere/"/>
    </mc:Choice>
  </mc:AlternateContent>
  <xr:revisionPtr revIDLastSave="0" documentId="8_{0312EDCD-C205-E24A-BA4F-C6C3A62B7855}" xr6:coauthVersionLast="47" xr6:coauthVersionMax="47" xr10:uidLastSave="{00000000-0000-0000-0000-000000000000}"/>
  <bookViews>
    <workbookView xWindow="0" yWindow="500" windowWidth="25600" windowHeight="14060" activeTab="4" xr2:uid="{263D65CF-0273-445A-A8DE-990B331C189A}"/>
  </bookViews>
  <sheets>
    <sheet name="IF ERROR CONCATENATE ROUND" sheetId="3" r:id="rId1"/>
    <sheet name="VLOOKUP" sheetId="9" r:id="rId2"/>
    <sheet name="TEXT TO COLUMNS" sheetId="8" r:id="rId3"/>
    <sheet name=" SUMIF + SUMIFS" sheetId="2" r:id="rId4"/>
    <sheet name="PIVOT" sheetId="7" r:id="rId5"/>
    <sheet name="NESTED IFs" sheetId="1" r:id="rId6"/>
    <sheet name="INDEX + MATCH" sheetId="4" r:id="rId7"/>
  </sheets>
  <definedNames>
    <definedName name="_xlnm._FilterDatabase" localSheetId="1" hidden="1">VLOOKUP!$A$5:$B$5</definedName>
  </definedNames>
  <calcPr calcId="191029"/>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D15" i="1"/>
  <c r="D16" i="1"/>
  <c r="D17" i="1"/>
  <c r="D18" i="1"/>
  <c r="D19" i="1"/>
  <c r="D20" i="1"/>
  <c r="D21" i="1"/>
  <c r="D22" i="1"/>
  <c r="D23" i="1"/>
  <c r="D24" i="1"/>
  <c r="D25" i="1"/>
  <c r="D26" i="1"/>
  <c r="D27" i="1"/>
  <c r="D13" i="1"/>
  <c r="A35" i="4" l="1"/>
  <c r="A23" i="4"/>
  <c r="A11" i="4"/>
  <c r="B27" i="2"/>
  <c r="B21" i="2"/>
  <c r="B4" i="2"/>
  <c r="B5" i="2"/>
  <c r="B19" i="2"/>
  <c r="B20" i="2"/>
  <c r="B12" i="2"/>
  <c r="B9" i="2"/>
  <c r="B8" i="2"/>
  <c r="F7" i="3" l="1"/>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6" i="3"/>
  <c r="C12" i="9" l="1"/>
  <c r="C13" i="9"/>
  <c r="C10" i="9"/>
  <c r="C14" i="9"/>
  <c r="C15" i="9"/>
  <c r="C7" i="9"/>
  <c r="C8" i="9"/>
  <c r="C6" i="9"/>
  <c r="C11" i="9"/>
  <c r="C9" i="9"/>
  <c r="B22" i="2"/>
  <c r="B13" i="2"/>
  <c r="B10" i="2"/>
  <c r="B6" i="2"/>
  <c r="B15" i="2" l="1"/>
  <c r="E90" i="8"/>
</calcChain>
</file>

<file path=xl/sharedStrings.xml><?xml version="1.0" encoding="utf-8"?>
<sst xmlns="http://schemas.openxmlformats.org/spreadsheetml/2006/main" count="728" uniqueCount="340">
  <si>
    <t>First Name</t>
  </si>
  <si>
    <t>Last Name</t>
  </si>
  <si>
    <t>ID</t>
  </si>
  <si>
    <t>Purchase Price</t>
  </si>
  <si>
    <t>Sales Tax Rate</t>
  </si>
  <si>
    <t>Sales Tax Due</t>
  </si>
  <si>
    <t>Jane</t>
  </si>
  <si>
    <t>Doe</t>
  </si>
  <si>
    <t xml:space="preserve">Megan </t>
  </si>
  <si>
    <t>Fox</t>
  </si>
  <si>
    <t>Tom</t>
  </si>
  <si>
    <t>Hanks</t>
  </si>
  <si>
    <t>Patrick</t>
  </si>
  <si>
    <t>Stewart</t>
  </si>
  <si>
    <t>Pam</t>
  </si>
  <si>
    <t>Beasley</t>
  </si>
  <si>
    <t>Jim</t>
  </si>
  <si>
    <t>Halpert</t>
  </si>
  <si>
    <t>Obama</t>
  </si>
  <si>
    <t>Polly</t>
  </si>
  <si>
    <t>Pocket</t>
  </si>
  <si>
    <t xml:space="preserve">Britney </t>
  </si>
  <si>
    <t>Spears</t>
  </si>
  <si>
    <t>James</t>
  </si>
  <si>
    <t>Eustice</t>
  </si>
  <si>
    <t>Ben</t>
  </si>
  <si>
    <t>Sisko</t>
  </si>
  <si>
    <t>John</t>
  </si>
  <si>
    <t>Smith</t>
  </si>
  <si>
    <t>Kate</t>
  </si>
  <si>
    <t>Mulgrew</t>
  </si>
  <si>
    <t>Jadzia</t>
  </si>
  <si>
    <t>Dax</t>
  </si>
  <si>
    <t>Brent</t>
  </si>
  <si>
    <t>Spiner</t>
  </si>
  <si>
    <t>Erika</t>
  </si>
  <si>
    <t>Wood</t>
  </si>
  <si>
    <t>Jinjoo</t>
  </si>
  <si>
    <t>Yoon</t>
  </si>
  <si>
    <t>Jennifer</t>
  </si>
  <si>
    <t>Cheng</t>
  </si>
  <si>
    <t>Kyle</t>
  </si>
  <si>
    <t>Yasumiishi</t>
  </si>
  <si>
    <t>Tony</t>
  </si>
  <si>
    <t>Li</t>
  </si>
  <si>
    <t>Yana</t>
  </si>
  <si>
    <t>Shakirova</t>
  </si>
  <si>
    <t>Lydia</t>
  </si>
  <si>
    <t>Niu</t>
  </si>
  <si>
    <t>Eric</t>
  </si>
  <si>
    <t>Florence</t>
  </si>
  <si>
    <t>Anna</t>
  </si>
  <si>
    <t>Yang</t>
  </si>
  <si>
    <t>Krista</t>
  </si>
  <si>
    <t>Bruning</t>
  </si>
  <si>
    <t>Harvey</t>
  </si>
  <si>
    <t>Joy</t>
  </si>
  <si>
    <t>Bullock</t>
  </si>
  <si>
    <t>Fiona</t>
  </si>
  <si>
    <t>Lo</t>
  </si>
  <si>
    <t>Victoria</t>
  </si>
  <si>
    <t>Carrero</t>
  </si>
  <si>
    <t>Amanda</t>
  </si>
  <si>
    <t>Wilson</t>
  </si>
  <si>
    <t>Ryan</t>
  </si>
  <si>
    <t>Cranke</t>
  </si>
  <si>
    <t>Yoandra</t>
  </si>
  <si>
    <t>Cortez</t>
  </si>
  <si>
    <t>Jeff</t>
  </si>
  <si>
    <t>Sohn</t>
  </si>
  <si>
    <t>David</t>
  </si>
  <si>
    <t>Grote</t>
  </si>
  <si>
    <t>Briley</t>
  </si>
  <si>
    <t>Benner</t>
  </si>
  <si>
    <t>Emily</t>
  </si>
  <si>
    <t>Etherton</t>
  </si>
  <si>
    <t>Alan</t>
  </si>
  <si>
    <t>Vu</t>
  </si>
  <si>
    <t>Scott</t>
  </si>
  <si>
    <t>Andersen</t>
  </si>
  <si>
    <t>Mandy</t>
  </si>
  <si>
    <t>Su</t>
  </si>
  <si>
    <t>Barack</t>
  </si>
  <si>
    <t>none</t>
  </si>
  <si>
    <t>N/A</t>
  </si>
  <si>
    <t>1. Use IFERROR to display "0" in place of an error in the "Sales Tax Due" column.</t>
  </si>
  <si>
    <t>2. Our computer system requires customer IDs to be in the format "FirstnameLastname." Use CONCATENATE to fill in the "ID" column.</t>
  </si>
  <si>
    <t>3. Use ROUND to change "Sales Tax Due" column to display only two decimal places.</t>
  </si>
  <si>
    <t xml:space="preserve"> </t>
  </si>
  <si>
    <t>Account Name</t>
  </si>
  <si>
    <t>Totals</t>
  </si>
  <si>
    <t>Balance Sheet</t>
  </si>
  <si>
    <t>Total Assets</t>
  </si>
  <si>
    <t>Total Liabilities</t>
  </si>
  <si>
    <t>Total Shareholder's Equity</t>
  </si>
  <si>
    <t>Check Figure</t>
  </si>
  <si>
    <t>Income Statement</t>
  </si>
  <si>
    <t>Net Income</t>
  </si>
  <si>
    <t>INDEX FUNCTION</t>
  </si>
  <si>
    <t>Client Name</t>
  </si>
  <si>
    <t>Due Date</t>
  </si>
  <si>
    <t xml:space="preserve">1120S </t>
  </si>
  <si>
    <t>FinCEN 114</t>
  </si>
  <si>
    <t>Use the INDEX function to return form 1041.</t>
  </si>
  <si>
    <t>MATCH FUNCTION</t>
  </si>
  <si>
    <t>INDEX MATCH FUNCTION</t>
  </si>
  <si>
    <t>Index searches in the column you want, and match gives it the row number to look for</t>
  </si>
  <si>
    <t>Then index returns the value in the column you want that's in row 3</t>
  </si>
  <si>
    <t>Hints</t>
  </si>
  <si>
    <t>Rich Johnson</t>
  </si>
  <si>
    <t>Yicheng Wang</t>
  </si>
  <si>
    <t>Reid Okimoto</t>
  </si>
  <si>
    <t>Use the MATCH function to return the position of the required tax return for Rich Johnson.</t>
  </si>
  <si>
    <t>Index( column the value you want is in, match( Rich Johnson, column to look for Rich Johnson, 0 means exact match ))))</t>
  </si>
  <si>
    <t>Match is looking for Rich Johnson in the name column, and spits back he's in row 3</t>
  </si>
  <si>
    <t>Client ID</t>
  </si>
  <si>
    <t>TomHanks</t>
  </si>
  <si>
    <t>PatrickStewart</t>
  </si>
  <si>
    <t>PamBeasley</t>
  </si>
  <si>
    <t>BarackObama</t>
  </si>
  <si>
    <t>PollyPocket</t>
  </si>
  <si>
    <t>Britney Spears</t>
  </si>
  <si>
    <t>Address</t>
  </si>
  <si>
    <t>86 Stewart Street</t>
  </si>
  <si>
    <t>1 Churchill Place, Isle of Dogs, UK</t>
  </si>
  <si>
    <t>123 Cool Street USA</t>
  </si>
  <si>
    <t>1306 Fincastle Road Lexington, KY</t>
  </si>
  <si>
    <t>Flat 1, Galleons View E14 London</t>
  </si>
  <si>
    <t>566 Beacon Street, Boston, MA</t>
  </si>
  <si>
    <t>Chevy Chase</t>
  </si>
  <si>
    <t>66 Pocket Street</t>
  </si>
  <si>
    <t>Silver Lake, LA, CA</t>
  </si>
  <si>
    <t>Empire State Building, New York</t>
  </si>
  <si>
    <t>Use INDEX and MATCH togther to determine what tax return Rich Johnson needs to file.</t>
  </si>
  <si>
    <t>Short term investments</t>
  </si>
  <si>
    <t>Inventory</t>
  </si>
  <si>
    <t>Gardening</t>
  </si>
  <si>
    <t>Office Furniture</t>
  </si>
  <si>
    <t>Machinery</t>
  </si>
  <si>
    <t>Computers</t>
  </si>
  <si>
    <t>Laptops</t>
  </si>
  <si>
    <t>Goodwill</t>
  </si>
  <si>
    <t>Tax payable</t>
  </si>
  <si>
    <t xml:space="preserve"> Sales tax payable</t>
  </si>
  <si>
    <t xml:space="preserve"> Federal withholding taxes payable</t>
  </si>
  <si>
    <t xml:space="preserve"> FICA taxes payable</t>
  </si>
  <si>
    <t xml:space="preserve"> State withholding taxes payable</t>
  </si>
  <si>
    <t xml:space="preserve"> Unemployment taxes payable</t>
  </si>
  <si>
    <t xml:space="preserve"> Accrued wages</t>
  </si>
  <si>
    <t xml:space="preserve"> Unearned revenue</t>
  </si>
  <si>
    <t xml:space="preserve"> Accrued income taxes</t>
  </si>
  <si>
    <t xml:space="preserve"> Credit card payable</t>
  </si>
  <si>
    <t xml:space="preserve"> Owner's equity</t>
  </si>
  <si>
    <t xml:space="preserve"> Owner's drawing account</t>
  </si>
  <si>
    <t xml:space="preserve"> Common stock</t>
  </si>
  <si>
    <t xml:space="preserve"> Additional paid in capital</t>
  </si>
  <si>
    <t xml:space="preserve"> Preferred stock</t>
  </si>
  <si>
    <t xml:space="preserve"> Retained earnings</t>
  </si>
  <si>
    <t xml:space="preserve"> Sales</t>
  </si>
  <si>
    <t xml:space="preserve"> Revenues</t>
  </si>
  <si>
    <t xml:space="preserve"> Sales returns and allowances</t>
  </si>
  <si>
    <t xml:space="preserve"> Investment income</t>
  </si>
  <si>
    <t xml:space="preserve"> Gain (loss) on sale of assets</t>
  </si>
  <si>
    <t xml:space="preserve"> Purchases</t>
  </si>
  <si>
    <t xml:space="preserve"> Freight</t>
  </si>
  <si>
    <t xml:space="preserve"> Purchase returns and allowances</t>
  </si>
  <si>
    <t xml:space="preserve"> Cost of goods sold materials</t>
  </si>
  <si>
    <t xml:space="preserve"> Cost of goods sold labor</t>
  </si>
  <si>
    <t xml:space="preserve"> Advertising</t>
  </si>
  <si>
    <t xml:space="preserve"> Amortization</t>
  </si>
  <si>
    <t xml:space="preserve"> Bank charges</t>
  </si>
  <si>
    <t xml:space="preserve"> Charitable contributions</t>
  </si>
  <si>
    <t xml:space="preserve"> Contract labor</t>
  </si>
  <si>
    <t xml:space="preserve"> Depreciation</t>
  </si>
  <si>
    <t xml:space="preserve"> Dues and subscriptions</t>
  </si>
  <si>
    <t xml:space="preserve"> Entertainment</t>
  </si>
  <si>
    <t xml:space="preserve"> Insurance</t>
  </si>
  <si>
    <t xml:space="preserve"> Maintenance</t>
  </si>
  <si>
    <t xml:space="preserve"> Miscellaneous</t>
  </si>
  <si>
    <t xml:space="preserve"> Operating supplies</t>
  </si>
  <si>
    <t xml:space="preserve"> Payroll taxes</t>
  </si>
  <si>
    <t xml:space="preserve"> Permits and licenses</t>
  </si>
  <si>
    <t xml:space="preserve"> Postage</t>
  </si>
  <si>
    <t xml:space="preserve"> Professional fees</t>
  </si>
  <si>
    <t xml:space="preserve"> Property taxes</t>
  </si>
  <si>
    <t xml:space="preserve"> Rent</t>
  </si>
  <si>
    <t xml:space="preserve"> Repairs</t>
  </si>
  <si>
    <t xml:space="preserve"> Telephone</t>
  </si>
  <si>
    <t xml:space="preserve"> Travel</t>
  </si>
  <si>
    <t xml:space="preserve"> Utilities</t>
  </si>
  <si>
    <t xml:space="preserve"> Wages</t>
  </si>
  <si>
    <t xml:space="preserve"> Income taxes</t>
  </si>
  <si>
    <t>Using a PIVOT table, create a chat which shows the total balance in each account type (for example, the current liabilities account type has $16,388 of total current libailities in it) along with a breakdown of each of the accounts (show by account name) within that account type. For example, the current liabilities section will look like the screen shot at right.</t>
  </si>
  <si>
    <t>Account Number</t>
  </si>
  <si>
    <t>Your accounting firm uses accounting software that requires you to import the new client's trial balance before starting to prep the return. To be able to import the trial balance, the accounting software requires the account number, account title, and account balance to be in four separate columns. The first accounting has been done as an example.</t>
  </si>
  <si>
    <t>Account Type</t>
  </si>
  <si>
    <t>1002 : Current Assets:Short term investments</t>
  </si>
  <si>
    <t>1004 : Current Assets:Inventory</t>
  </si>
  <si>
    <t>2000 : Current Liabilities:Tax payable</t>
  </si>
  <si>
    <t>2002 : Current Liabilities: Sales tax payable</t>
  </si>
  <si>
    <t>2004 : Current Liabilities: Federal withholding taxes payable</t>
  </si>
  <si>
    <t>2006 : Current Liabilities: FICA taxes payable</t>
  </si>
  <si>
    <t>2008 : Current Liabilities: State withholding taxes payable</t>
  </si>
  <si>
    <t>2010 : Current Liabilities: Unemployment taxes payable</t>
  </si>
  <si>
    <t>2012 : Current Liabilities: Accrued wages</t>
  </si>
  <si>
    <t>2014 : Current Liabilities: Unearned revenue</t>
  </si>
  <si>
    <t>2016 : Current Liabilities: Accrued income taxes</t>
  </si>
  <si>
    <t>2018 : Current Liabilities: Credit card payable</t>
  </si>
  <si>
    <t>4000 : Revenue: Sales</t>
  </si>
  <si>
    <t>4002 : Revenue: Revenues</t>
  </si>
  <si>
    <t>4004 : Revenue: Sales returns and allowances</t>
  </si>
  <si>
    <t>4006 : Revenue: Investment income</t>
  </si>
  <si>
    <t>4008 : Revenue: Gain (loss) on sale of assets</t>
  </si>
  <si>
    <t>5000 : Cost of Goods Sold: Purchases</t>
  </si>
  <si>
    <t>5002 : Cost of Goods Sold: Freight</t>
  </si>
  <si>
    <t>5004 : Cost of Goods Sold: Purchase returns and allowances</t>
  </si>
  <si>
    <t>5006 : Cost of Goods Sold: Cost of goods sold materials</t>
  </si>
  <si>
    <t>5008 : Cost of Goods Sold: Cost of goods sold labor</t>
  </si>
  <si>
    <t xml:space="preserve"> Current Assets</t>
  </si>
  <si>
    <t>3000 : Shareholder's Equity: Owner's equity</t>
  </si>
  <si>
    <t>3002 : Shareholder's Equity: Owner's drawing account</t>
  </si>
  <si>
    <t>3004 : Shareholder's Equity: Common stock</t>
  </si>
  <si>
    <t>3006 : Shareholder's Equity: Additional paid in capital</t>
  </si>
  <si>
    <t>3008 : Shareholder's Equity: Preferred stock</t>
  </si>
  <si>
    <t>3010 : Shareholder's Equity: Retained earnings</t>
  </si>
  <si>
    <t xml:space="preserve"> Current Liabilities</t>
  </si>
  <si>
    <t xml:space="preserve"> Shareholder's Equity</t>
  </si>
  <si>
    <t xml:space="preserve"> Revenue</t>
  </si>
  <si>
    <t xml:space="preserve"> Cost of Goods Sold</t>
  </si>
  <si>
    <t>Debit/ (Credit)</t>
  </si>
  <si>
    <t xml:space="preserve"> Long Term Assets</t>
  </si>
  <si>
    <t xml:space="preserve"> Notes payable</t>
  </si>
  <si>
    <t>2100 : Long Term Liabilities: Bank loan payable</t>
  </si>
  <si>
    <t>2102 : Long Term Liabilities: Notes payable</t>
  </si>
  <si>
    <t xml:space="preserve"> Long Term Liabilities</t>
  </si>
  <si>
    <t>1026 : Long Term Assets:Office Furniture</t>
  </si>
  <si>
    <t>1038 : Long Term Assets:Machinery</t>
  </si>
  <si>
    <t>1040 : Long Term Assets:Computers</t>
  </si>
  <si>
    <t>1042 : Long Term Assets:Laptops</t>
  </si>
  <si>
    <t>1044 : Long Term Assets:Goodwill</t>
  </si>
  <si>
    <t>1024 : Other Expense:Gardening</t>
  </si>
  <si>
    <t>5010 : Cost of Goods Sold: Cost of goods sold direct Other Expenses</t>
  </si>
  <si>
    <t>5012 : Cost of Goods Sold: Cost of goods sold indirect Other Expenses</t>
  </si>
  <si>
    <t>6000 : Other Expense: Advertising</t>
  </si>
  <si>
    <t>6002 : Other Expense: Amortization</t>
  </si>
  <si>
    <t>6004 : Other Expense: Bad debt Other Expense</t>
  </si>
  <si>
    <t>6006 : Other Expense: Bank charges</t>
  </si>
  <si>
    <t>6008 : Other Expense: Charitable contributions</t>
  </si>
  <si>
    <t>6010 : Other Expense: Commissions Other Expense</t>
  </si>
  <si>
    <t>6012 : Other Expense: Contract labor</t>
  </si>
  <si>
    <t>6014 : Other Expense: Credit card fees Other Expense</t>
  </si>
  <si>
    <t>6016 : Other Expense: Delivery Other Expense</t>
  </si>
  <si>
    <t>6018 : Other Expense: Depreciation</t>
  </si>
  <si>
    <t>6020 : Other Expense: Dues and subscriptions</t>
  </si>
  <si>
    <t>6022 : Other Expense: Entertainment</t>
  </si>
  <si>
    <t>6024 : Other Expense: Insurance</t>
  </si>
  <si>
    <t>6026 : Other Expense: Interest Other Expense</t>
  </si>
  <si>
    <t>6028 : Other Expense: Maintenance</t>
  </si>
  <si>
    <t>6030 : Other Expense: Miscellaneous</t>
  </si>
  <si>
    <t>6032 : Other Expense: Office Other Expense</t>
  </si>
  <si>
    <t>6034 : Other Expense: Operating supplies</t>
  </si>
  <si>
    <t>6036 : Other Expense: Payroll taxes</t>
  </si>
  <si>
    <t>6038 : Other Expense: Permits and licenses</t>
  </si>
  <si>
    <t>6040 : Other Expense: Postage</t>
  </si>
  <si>
    <t>6042 : Other Expense: Professional fees</t>
  </si>
  <si>
    <t>6044 : Other Expense: Property taxes</t>
  </si>
  <si>
    <t>6046 : Other Expense: Rent</t>
  </si>
  <si>
    <t>6048 : Other Expense: Repairs</t>
  </si>
  <si>
    <t>6050 : Other Expense: Telephone</t>
  </si>
  <si>
    <t>6052 : Other Expense: Travel</t>
  </si>
  <si>
    <t>6054 : Other Expense: Utilities</t>
  </si>
  <si>
    <t>6056 : Other Expense: Vehicle Other Expenses</t>
  </si>
  <si>
    <t>6058 : Other Expense: Wages</t>
  </si>
  <si>
    <t>6060 : Other Expense: Income taxes</t>
  </si>
  <si>
    <t>Problem Long Term Asset Balances</t>
  </si>
  <si>
    <t xml:space="preserve"> Other Expense</t>
  </si>
  <si>
    <t xml:space="preserve"> Bank loan payable</t>
  </si>
  <si>
    <t xml:space="preserve"> Cost of goods sold direct Other Expenses</t>
  </si>
  <si>
    <t xml:space="preserve"> Cost of goods sold indirect Other Expenses</t>
  </si>
  <si>
    <t xml:space="preserve"> Bad debt Other Expense</t>
  </si>
  <si>
    <t xml:space="preserve"> Commissions Other Expense</t>
  </si>
  <si>
    <t xml:space="preserve"> Credit card fees Other Expense</t>
  </si>
  <si>
    <t xml:space="preserve"> Delivery Other Expense</t>
  </si>
  <si>
    <t xml:space="preserve"> Interest Other Expense</t>
  </si>
  <si>
    <t xml:space="preserve"> Office Other Expense</t>
  </si>
  <si>
    <t xml:space="preserve"> Vehicle Other Expenses</t>
  </si>
  <si>
    <t>Should equal net income</t>
  </si>
  <si>
    <t>Grand Total</t>
  </si>
  <si>
    <t>Row Labels</t>
  </si>
  <si>
    <t xml:space="preserve">Your coworker lost most of the addresses for your clients on the previous tab, but you managed to dig up the below. Use a VLOOKUP to fill in the sales taxes owed by that client. </t>
  </si>
  <si>
    <t>Using the trial balance information on the previous tab, fill out the check figures for the company's income statement and balance sheet using SUMIF</t>
  </si>
  <si>
    <t>1046 : Long Term Assets:Land in Memphis</t>
  </si>
  <si>
    <t>1036 : Long Term Assets:Factory in Lexington</t>
  </si>
  <si>
    <t>1034 : Long Term Assets:Factory in Renton</t>
  </si>
  <si>
    <t>1032 : Long Term Assets:Show room in Jackson Hole</t>
  </si>
  <si>
    <t>1030 : Long Term Assets:Light Equipment</t>
  </si>
  <si>
    <t>1028 : Long Term Assets:Heavy Trucks</t>
  </si>
  <si>
    <t>1018 : Current Assets:Accounts Receviable</t>
  </si>
  <si>
    <t>1016 : Current Assets:Ski Inventory</t>
  </si>
  <si>
    <t>1014 : Current Assets:Office Supplies</t>
  </si>
  <si>
    <t>1012 : Current Assets:Money Market Account</t>
  </si>
  <si>
    <t>1000 : Current Assets:Accounts Receivable - 30 Days</t>
  </si>
  <si>
    <t>1006 : Current Assets:Accounts Receviable - 90 Days</t>
  </si>
  <si>
    <t>1008 : Current Assets:High interest cash account</t>
  </si>
  <si>
    <t>1010 : Current Assets:Barclays Cash Account</t>
  </si>
  <si>
    <t>1020 : Current Assets:Chase Cash Account</t>
  </si>
  <si>
    <t>1022 : Long Term Assets:Heavy Equipment</t>
  </si>
  <si>
    <t>Accounts Receivable - 30 Days</t>
  </si>
  <si>
    <t>Accounts Receviable - 90 Days</t>
  </si>
  <si>
    <t>High interest cash account</t>
  </si>
  <si>
    <t>Barclays Cash Account</t>
  </si>
  <si>
    <t>Money Market Account</t>
  </si>
  <si>
    <t>Office Supplies</t>
  </si>
  <si>
    <t>Ski Inventory</t>
  </si>
  <si>
    <t>Accounts Receviable</t>
  </si>
  <si>
    <t>Chase Cash Account</t>
  </si>
  <si>
    <t>Heavy Equipment</t>
  </si>
  <si>
    <t>Heavy Trucks</t>
  </si>
  <si>
    <t>Light Equipment</t>
  </si>
  <si>
    <t>Show room in Jackson Hole</t>
  </si>
  <si>
    <t>Factory in Renton</t>
  </si>
  <si>
    <t>Factory in Lexington</t>
  </si>
  <si>
    <t>Land in Memphis</t>
  </si>
  <si>
    <t>Unfortunately your client appears to have some trouble with fixed assets. Why do so many long term assets have a credit balance? Sum the values of only the long term asset accounts that have credit balances (negative numbers) using SUMIFS.</t>
  </si>
  <si>
    <t>Sum of Debit/ (Credit)</t>
  </si>
  <si>
    <t>Form</t>
  </si>
  <si>
    <t>Jude Otete Mugudia</t>
  </si>
  <si>
    <t>Chantelle Jones</t>
  </si>
  <si>
    <t>Meghan Windsor</t>
  </si>
  <si>
    <t>JinjooYoon</t>
  </si>
  <si>
    <t>YanaShakirova</t>
  </si>
  <si>
    <t>VictoriaCarrero</t>
  </si>
  <si>
    <t>YoandraCortez</t>
  </si>
  <si>
    <t>Use nested IF functions to create a formula that returns the correct student GPA given the grading scale below.</t>
  </si>
  <si>
    <t>GPA</t>
  </si>
  <si>
    <t>If greater than…</t>
  </si>
  <si>
    <t>But less than…</t>
  </si>
  <si>
    <t>Student ID</t>
  </si>
  <si>
    <t>Student %</t>
  </si>
  <si>
    <t>Student 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</si>
</sst>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quot;$&quot;* #,##0_);_(&quot;$&quot;* \(#,##0\);_(&quot;$&quot;* &quot;-&quot;??_);_(@_)"/>
    <numFmt numFmtId="166" formatCode="&quot;$&quot;#,##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b/>
      <sz val="11"/>
      <name val="Calibri"/>
      <family val="2"/>
      <scheme val="minor"/>
    </font>
    <font>
      <sz val="10"/>
      <name val="Arial"/>
      <family val="2"/>
    </font>
    <font>
      <sz val="11"/>
      <color rgb="FF000000"/>
      <name val="Calibri"/>
      <family val="2"/>
      <scheme val="minor"/>
    </font>
    <font>
      <sz val="8"/>
      <name val="Calibri"/>
      <family val="2"/>
      <scheme val="minor"/>
    </font>
    <font>
      <b/>
      <sz val="11"/>
      <color rgb="FF000000"/>
      <name val="Calibri"/>
      <family val="2"/>
    </font>
    <font>
      <sz val="11"/>
      <name val="Calibri"/>
      <family val="2"/>
    </font>
    <font>
      <sz val="11"/>
      <color rgb="FF000000"/>
      <name val="Calibri"/>
      <family val="2"/>
    </font>
    <font>
      <b/>
      <sz val="11"/>
      <color rgb="FF000000"/>
      <name val="Calibri"/>
      <family val="2"/>
    </font>
    <font>
      <b/>
      <sz val="11"/>
      <name val="Calibri"/>
      <family val="2"/>
    </font>
  </fonts>
  <fills count="5">
    <fill>
      <patternFill patternType="none"/>
    </fill>
    <fill>
      <patternFill patternType="gray125"/>
    </fill>
    <fill>
      <patternFill patternType="solid">
        <fgColor theme="3" tint="0.59999389629810485"/>
        <bgColor indexed="64"/>
      </patternFill>
    </fill>
    <fill>
      <patternFill patternType="solid">
        <fgColor rgb="FFBDD6EE"/>
        <bgColor rgb="FFBDD6EE"/>
      </patternFill>
    </fill>
    <fill>
      <patternFill patternType="solid">
        <fgColor theme="0" tint="-4.9989318521683403E-2"/>
        <bgColor indexed="64"/>
      </patternFill>
    </fill>
  </fills>
  <borders count="9">
    <border>
      <left/>
      <right/>
      <top/>
      <bottom/>
      <diagonal/>
    </border>
    <border>
      <left style="medium">
        <color indexed="64"/>
      </left>
      <right/>
      <top/>
      <bottom/>
      <diagonal/>
    </border>
    <border>
      <left/>
      <right/>
      <top/>
      <bottom style="thin">
        <color auto="1"/>
      </bottom>
      <diagonal/>
    </border>
    <border>
      <left/>
      <right/>
      <top/>
      <bottom style="double">
        <color auto="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164" fontId="1" fillId="0" borderId="0" applyFont="0" applyFill="0" applyBorder="0" applyAlignment="0" applyProtection="0"/>
    <xf numFmtId="0" fontId="6" fillId="0" borderId="0"/>
    <xf numFmtId="9" fontId="1" fillId="0" borderId="0" applyFont="0" applyFill="0" applyBorder="0" applyAlignment="0" applyProtection="0"/>
  </cellStyleXfs>
  <cellXfs count="74">
    <xf numFmtId="0" fontId="0" fillId="0" borderId="0" xfId="0"/>
    <xf numFmtId="0" fontId="0" fillId="0" borderId="0" xfId="0" applyAlignment="1">
      <alignment horizontal="right"/>
    </xf>
    <xf numFmtId="0" fontId="3" fillId="0" borderId="0" xfId="0" applyFont="1"/>
    <xf numFmtId="0" fontId="3" fillId="0" borderId="0" xfId="0" applyFont="1" applyAlignment="1">
      <alignment horizontal="right"/>
    </xf>
    <xf numFmtId="10" fontId="0" fillId="0" borderId="0" xfId="0" applyNumberFormat="1"/>
    <xf numFmtId="0" fontId="4" fillId="0" borderId="1" xfId="0" applyFont="1" applyBorder="1"/>
    <xf numFmtId="0" fontId="4" fillId="0" borderId="0" xfId="0" applyFont="1"/>
    <xf numFmtId="0" fontId="4" fillId="0" borderId="0" xfId="0" applyFont="1" applyAlignment="1">
      <alignment horizontal="right"/>
    </xf>
    <xf numFmtId="10" fontId="0" fillId="0" borderId="0" xfId="0" applyNumberFormat="1" applyAlignment="1">
      <alignment horizontal="left" indent="1"/>
    </xf>
    <xf numFmtId="0" fontId="1" fillId="0" borderId="0" xfId="0" applyFont="1"/>
    <xf numFmtId="49" fontId="4" fillId="0" borderId="0" xfId="2" applyNumberFormat="1" applyFont="1"/>
    <xf numFmtId="49" fontId="5" fillId="0" borderId="2" xfId="2" applyNumberFormat="1" applyFont="1" applyBorder="1"/>
    <xf numFmtId="49" fontId="5" fillId="0" borderId="2" xfId="2" applyNumberFormat="1" applyFont="1" applyBorder="1" applyAlignment="1">
      <alignment horizontal="center"/>
    </xf>
    <xf numFmtId="49" fontId="4" fillId="0" borderId="0" xfId="2" applyNumberFormat="1" applyFont="1" applyProtection="1">
      <protection locked="0"/>
    </xf>
    <xf numFmtId="165" fontId="4" fillId="0" borderId="0" xfId="2" applyNumberFormat="1" applyFont="1"/>
    <xf numFmtId="165" fontId="4" fillId="0" borderId="0" xfId="2" applyNumberFormat="1" applyFont="1" applyAlignment="1">
      <alignment horizontal="center"/>
    </xf>
    <xf numFmtId="165" fontId="4" fillId="0" borderId="0" xfId="2" applyNumberFormat="1" applyFont="1" applyAlignment="1">
      <alignment horizontal="right"/>
    </xf>
    <xf numFmtId="49" fontId="5" fillId="0" borderId="0" xfId="2" applyNumberFormat="1" applyFont="1" applyAlignment="1">
      <alignment horizontal="right"/>
    </xf>
    <xf numFmtId="165" fontId="5" fillId="0" borderId="0" xfId="2" applyNumberFormat="1" applyFont="1"/>
    <xf numFmtId="0" fontId="2" fillId="0" borderId="0" xfId="0" applyFont="1"/>
    <xf numFmtId="0" fontId="7" fillId="0" borderId="0" xfId="0" applyFont="1" applyAlignment="1">
      <alignment wrapText="1"/>
    </xf>
    <xf numFmtId="49" fontId="0" fillId="0" borderId="0" xfId="0" applyNumberFormat="1"/>
    <xf numFmtId="0" fontId="0" fillId="0" borderId="4" xfId="0" applyBorder="1"/>
    <xf numFmtId="0" fontId="0" fillId="0" borderId="7" xfId="0" applyBorder="1"/>
    <xf numFmtId="0" fontId="0" fillId="2" borderId="0" xfId="0" applyFill="1"/>
    <xf numFmtId="49" fontId="2" fillId="2" borderId="0" xfId="0" applyNumberFormat="1" applyFont="1" applyFill="1"/>
    <xf numFmtId="49" fontId="0" fillId="2" borderId="0" xfId="0" applyNumberFormat="1" applyFill="1"/>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8" xfId="0" applyBorder="1" applyAlignment="1">
      <alignment horizontal="center"/>
    </xf>
    <xf numFmtId="0" fontId="11" fillId="0" borderId="0" xfId="0" applyFont="1" applyAlignment="1">
      <alignment horizontal="left"/>
    </xf>
    <xf numFmtId="0" fontId="11" fillId="0" borderId="0" xfId="0" applyFont="1"/>
    <xf numFmtId="0" fontId="9"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12" fillId="0" borderId="0" xfId="0" applyFont="1"/>
    <xf numFmtId="49" fontId="5" fillId="0" borderId="0" xfId="2" applyNumberFormat="1" applyFont="1"/>
    <xf numFmtId="164" fontId="5" fillId="0" borderId="0" xfId="2" applyNumberFormat="1" applyFont="1"/>
    <xf numFmtId="165" fontId="1" fillId="0" borderId="0" xfId="0" applyNumberFormat="1" applyFont="1"/>
    <xf numFmtId="0" fontId="0" fillId="0" borderId="0" xfId="0" applyAlignment="1">
      <alignment vertical="top"/>
    </xf>
    <xf numFmtId="0" fontId="7" fillId="0" borderId="0" xfId="0" applyFont="1"/>
    <xf numFmtId="0" fontId="4" fillId="0" borderId="0" xfId="2" applyFont="1" applyProtection="1">
      <protection locked="0"/>
    </xf>
    <xf numFmtId="49" fontId="5" fillId="0" borderId="0" xfId="2" applyNumberFormat="1" applyFont="1" applyAlignment="1">
      <alignment horizontal="center"/>
    </xf>
    <xf numFmtId="165" fontId="4" fillId="0" borderId="0" xfId="2" applyNumberFormat="1" applyFont="1" applyProtection="1">
      <protection locked="0"/>
    </xf>
    <xf numFmtId="49" fontId="0" fillId="0" borderId="0" xfId="0" applyNumberFormat="1" applyAlignment="1">
      <alignment vertical="top"/>
    </xf>
    <xf numFmtId="49" fontId="2" fillId="0" borderId="0" xfId="0" applyNumberFormat="1" applyFont="1"/>
    <xf numFmtId="49" fontId="0" fillId="0" borderId="6" xfId="0" applyNumberFormat="1" applyBorder="1"/>
    <xf numFmtId="49" fontId="7" fillId="0" borderId="0" xfId="0" applyNumberFormat="1" applyFont="1"/>
    <xf numFmtId="49" fontId="1" fillId="0" borderId="0" xfId="0" applyNumberFormat="1" applyFont="1"/>
    <xf numFmtId="1" fontId="4" fillId="0" borderId="0" xfId="2" applyNumberFormat="1" applyFont="1"/>
    <xf numFmtId="1" fontId="5" fillId="0" borderId="3" xfId="2" applyNumberFormat="1" applyFont="1" applyBorder="1"/>
    <xf numFmtId="164" fontId="4" fillId="0" borderId="0" xfId="1" applyFont="1"/>
    <xf numFmtId="164" fontId="1" fillId="0" borderId="0" xfId="0" applyNumberFormat="1" applyFont="1"/>
    <xf numFmtId="0" fontId="0" fillId="0" borderId="0" xfId="0" pivotButton="1"/>
    <xf numFmtId="0" fontId="0" fillId="0" borderId="0" xfId="0" applyAlignment="1">
      <alignment horizontal="left" indent="1"/>
    </xf>
    <xf numFmtId="0" fontId="0" fillId="0" borderId="0" xfId="0" quotePrefix="1"/>
    <xf numFmtId="0" fontId="5" fillId="4" borderId="2" xfId="0" applyFont="1" applyFill="1" applyBorder="1"/>
    <xf numFmtId="166" fontId="5" fillId="4" borderId="2" xfId="0" applyNumberFormat="1" applyFont="1" applyFill="1" applyBorder="1"/>
    <xf numFmtId="166" fontId="4" fillId="0" borderId="0" xfId="0" applyNumberFormat="1" applyFont="1"/>
    <xf numFmtId="167" fontId="4" fillId="4" borderId="0" xfId="0" applyNumberFormat="1" applyFont="1" applyFill="1" applyAlignment="1">
      <alignment horizontal="left"/>
    </xf>
    <xf numFmtId="9" fontId="4" fillId="4" borderId="0" xfId="0" applyNumberFormat="1" applyFont="1" applyFill="1" applyAlignment="1">
      <alignment horizontal="left"/>
    </xf>
    <xf numFmtId="0" fontId="4" fillId="4" borderId="0" xfId="0" applyFont="1" applyFill="1" applyAlignment="1">
      <alignment horizontal="left"/>
    </xf>
    <xf numFmtId="0" fontId="0" fillId="4" borderId="0" xfId="0" applyFill="1" applyAlignment="1">
      <alignment horizontal="left"/>
    </xf>
    <xf numFmtId="166" fontId="0" fillId="0" borderId="0" xfId="0" applyNumberFormat="1"/>
    <xf numFmtId="0" fontId="2" fillId="0" borderId="2" xfId="0" applyFont="1" applyBorder="1"/>
    <xf numFmtId="167" fontId="0" fillId="0" borderId="0" xfId="0" applyNumberFormat="1" applyAlignment="1">
      <alignment horizontal="left"/>
    </xf>
    <xf numFmtId="9" fontId="0" fillId="0" borderId="0" xfId="3" applyFont="1" applyAlignment="1">
      <alignment horizontal="left"/>
    </xf>
    <xf numFmtId="10" fontId="0" fillId="0" borderId="0" xfId="3" applyNumberFormat="1" applyFont="1" applyAlignment="1">
      <alignment horizontal="left"/>
    </xf>
    <xf numFmtId="0" fontId="0" fillId="0" borderId="0" xfId="0" applyAlignment="1">
      <alignment horizontal="left" vertical="top" wrapText="1"/>
    </xf>
    <xf numFmtId="0" fontId="9" fillId="3" borderId="0" xfId="0" applyFont="1" applyFill="1" applyAlignment="1">
      <alignment horizontal="center"/>
    </xf>
    <xf numFmtId="0" fontId="10" fillId="0" borderId="0" xfId="0" applyFont="1"/>
    <xf numFmtId="0" fontId="12" fillId="3" borderId="0" xfId="0" applyFont="1" applyFill="1" applyAlignment="1">
      <alignment horizontal="center"/>
    </xf>
    <xf numFmtId="0" fontId="13" fillId="0" borderId="0" xfId="0" applyFont="1"/>
  </cellXfs>
  <cellStyles count="4">
    <cellStyle name="Currency" xfId="1" builtinId="4"/>
    <cellStyle name="Normal" xfId="0" builtinId="0"/>
    <cellStyle name="Normal 3" xfId="2" xr:uid="{0B94FF02-536E-4B67-96DB-660E834CE027}"/>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6350</xdr:colOff>
      <xdr:row>0</xdr:row>
      <xdr:rowOff>95251</xdr:rowOff>
    </xdr:from>
    <xdr:to>
      <xdr:col>6</xdr:col>
      <xdr:colOff>1483829</xdr:colOff>
      <xdr:row>9</xdr:row>
      <xdr:rowOff>112713</xdr:rowOff>
    </xdr:to>
    <xdr:pic>
      <xdr:nvPicPr>
        <xdr:cNvPr id="2" name="Picture 1">
          <a:extLst>
            <a:ext uri="{FF2B5EF4-FFF2-40B4-BE49-F238E27FC236}">
              <a16:creationId xmlns:a16="http://schemas.microsoft.com/office/drawing/2014/main" id="{7E1AA396-4241-4265-A1C4-AC026976ECBF}"/>
            </a:ext>
          </a:extLst>
        </xdr:cNvPr>
        <xdr:cNvPicPr>
          <a:picLocks noChangeAspect="1"/>
        </xdr:cNvPicPr>
      </xdr:nvPicPr>
      <xdr:blipFill>
        <a:blip xmlns:r="http://schemas.openxmlformats.org/officeDocument/2006/relationships" r:embed="rId1"/>
        <a:stretch>
          <a:fillRect/>
        </a:stretch>
      </xdr:blipFill>
      <xdr:spPr>
        <a:xfrm>
          <a:off x="8604250" y="95251"/>
          <a:ext cx="4614379" cy="17192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zzy Weber" refreshedDate="43921.763102893521" createdVersion="6" refreshedVersion="6" minRefreshableVersion="3" recordCount="85" xr:uid="{DBD93371-5C98-48A1-907D-EEB9FF8329AF}">
  <cacheSource type="worksheet">
    <worksheetSource ref="A6:D91" sheet="PIVOT"/>
  </cacheSource>
  <cacheFields count="4">
    <cacheField name="Account Number" numFmtId="49">
      <sharedItems containsSemiMixedTypes="0" containsString="0" containsNumber="1" containsInteger="1" minValue="1000" maxValue="6060"/>
    </cacheField>
    <cacheField name="Account Type" numFmtId="0">
      <sharedItems count="8">
        <s v=" Current Assets"/>
        <s v=" Long Term Assets"/>
        <s v=" Other Expense"/>
        <s v=" Current Liabilities"/>
        <s v=" Long Term Liabilities"/>
        <s v=" Shareholder's Equity"/>
        <s v=" Revenue"/>
        <s v=" Cost of Goods Sold"/>
      </sharedItems>
    </cacheField>
    <cacheField name="Account Name" numFmtId="49">
      <sharedItems count="85">
        <s v="Accounts Receivable - 30 Days"/>
        <s v="Short term investments"/>
        <s v="Inventory"/>
        <s v="Accounts Receviable - 90 Days"/>
        <s v="High interest cash account"/>
        <s v="Barclays Cash Account"/>
        <s v="Money Market Account"/>
        <s v="Office Supplies"/>
        <s v="Ski Inventory"/>
        <s v="Accounts Receviable"/>
        <s v="Chase Cash Account"/>
        <s v="Heavy Equipment"/>
        <s v="Gardening"/>
        <s v="Office Furniture"/>
        <s v="Heavy Trucks"/>
        <s v="Light Equipment"/>
        <s v="Show room in Jackson Hole"/>
        <s v="Factory in Renton"/>
        <s v="Factory in Lexington"/>
        <s v="Machinery"/>
        <s v="Computers"/>
        <s v="Laptops"/>
        <s v="Goodwill"/>
        <s v="Land in Memphis"/>
        <s v="Tax payable"/>
        <s v=" Sales tax payable"/>
        <s v=" Federal withholding taxes payable"/>
        <s v=" FICA taxes payable"/>
        <s v=" State withholding taxes payable"/>
        <s v=" Unemployment taxes payable"/>
        <s v=" Accrued wages"/>
        <s v=" Unearned revenue"/>
        <s v=" Accrued income taxes"/>
        <s v=" Credit card payable"/>
        <s v=" Bank loan payable"/>
        <s v=" Notes payable"/>
        <s v=" Owner's equity"/>
        <s v=" Owner's drawing account"/>
        <s v=" Common stock"/>
        <s v=" Additional paid in capital"/>
        <s v=" Preferred stock"/>
        <s v=" Retained earnings"/>
        <s v=" Sales"/>
        <s v=" Revenues"/>
        <s v=" Sales returns and allowances"/>
        <s v=" Investment income"/>
        <s v=" Gain (loss) on sale of assets"/>
        <s v=" Purchases"/>
        <s v=" Freight"/>
        <s v=" Purchase returns and allowances"/>
        <s v=" Cost of goods sold materials"/>
        <s v=" Cost of goods sold labor"/>
        <s v=" Cost of goods sold direct Other Expenses"/>
        <s v=" Cost of goods sold indirect Other Expenses"/>
        <s v=" Advertising"/>
        <s v=" Amortization"/>
        <s v=" Bad debt Other Expense"/>
        <s v=" Bank charges"/>
        <s v=" Charitable contributions"/>
        <s v=" Commissions Other Expense"/>
        <s v=" Contract labor"/>
        <s v=" Credit card fees Other Expense"/>
        <s v=" Delivery Other Expense"/>
        <s v=" Depreciation"/>
        <s v=" Dues and subscriptions"/>
        <s v=" Entertainment"/>
        <s v=" Insurance"/>
        <s v=" Interest Other Expense"/>
        <s v=" Maintenance"/>
        <s v=" Miscellaneous"/>
        <s v=" Office Other Expense"/>
        <s v=" Operating supplies"/>
        <s v=" Payroll taxes"/>
        <s v=" Permits and licenses"/>
        <s v=" Postage"/>
        <s v=" Professional fees"/>
        <s v=" Property taxes"/>
        <s v=" Rent"/>
        <s v=" Repairs"/>
        <s v=" Telephone"/>
        <s v=" Travel"/>
        <s v=" Utilities"/>
        <s v=" Vehicle Other Expenses"/>
        <s v=" Wages"/>
        <s v=" Income taxes"/>
      </sharedItems>
    </cacheField>
    <cacheField name="Debit/ (Credit)" numFmtId="164">
      <sharedItems containsSemiMixedTypes="0" containsString="0" containsNumber="1" containsInteger="1" minValue="-9759" maxValue="4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n v="1000"/>
    <x v="0"/>
    <x v="0"/>
    <n v="1111"/>
  </r>
  <r>
    <n v="1002"/>
    <x v="0"/>
    <x v="1"/>
    <n v="1226"/>
  </r>
  <r>
    <n v="1004"/>
    <x v="0"/>
    <x v="2"/>
    <n v="1785"/>
  </r>
  <r>
    <n v="1006"/>
    <x v="0"/>
    <x v="3"/>
    <n v="1800"/>
  </r>
  <r>
    <n v="1008"/>
    <x v="0"/>
    <x v="4"/>
    <n v="-786"/>
  </r>
  <r>
    <n v="1010"/>
    <x v="0"/>
    <x v="5"/>
    <n v="1380"/>
  </r>
  <r>
    <n v="1012"/>
    <x v="0"/>
    <x v="6"/>
    <n v="326"/>
  </r>
  <r>
    <n v="1014"/>
    <x v="0"/>
    <x v="7"/>
    <n v="374"/>
  </r>
  <r>
    <n v="1016"/>
    <x v="0"/>
    <x v="8"/>
    <n v="1215"/>
  </r>
  <r>
    <n v="1018"/>
    <x v="0"/>
    <x v="9"/>
    <n v="1634"/>
  </r>
  <r>
    <n v="1020"/>
    <x v="0"/>
    <x v="10"/>
    <n v="305"/>
  </r>
  <r>
    <n v="1022"/>
    <x v="1"/>
    <x v="11"/>
    <n v="1227"/>
  </r>
  <r>
    <n v="1024"/>
    <x v="2"/>
    <x v="12"/>
    <n v="1101"/>
  </r>
  <r>
    <n v="1026"/>
    <x v="1"/>
    <x v="13"/>
    <n v="1102"/>
  </r>
  <r>
    <n v="1028"/>
    <x v="1"/>
    <x v="14"/>
    <n v="-1634"/>
  </r>
  <r>
    <n v="1030"/>
    <x v="1"/>
    <x v="15"/>
    <n v="1558"/>
  </r>
  <r>
    <n v="1032"/>
    <x v="1"/>
    <x v="16"/>
    <n v="-681"/>
  </r>
  <r>
    <n v="1034"/>
    <x v="1"/>
    <x v="17"/>
    <n v="943"/>
  </r>
  <r>
    <n v="1036"/>
    <x v="1"/>
    <x v="18"/>
    <n v="-710"/>
  </r>
  <r>
    <n v="1038"/>
    <x v="1"/>
    <x v="19"/>
    <n v="1204"/>
  </r>
  <r>
    <n v="1040"/>
    <x v="1"/>
    <x v="20"/>
    <n v="-546"/>
  </r>
  <r>
    <n v="1042"/>
    <x v="1"/>
    <x v="21"/>
    <n v="1392"/>
  </r>
  <r>
    <n v="1044"/>
    <x v="1"/>
    <x v="22"/>
    <n v="1325"/>
  </r>
  <r>
    <n v="1046"/>
    <x v="1"/>
    <x v="23"/>
    <n v="1653"/>
  </r>
  <r>
    <n v="2000"/>
    <x v="3"/>
    <x v="24"/>
    <n v="-6155"/>
  </r>
  <r>
    <n v="2002"/>
    <x v="3"/>
    <x v="25"/>
    <n v="-1101"/>
  </r>
  <r>
    <n v="2004"/>
    <x v="3"/>
    <x v="26"/>
    <n v="-654"/>
  </r>
  <r>
    <n v="2006"/>
    <x v="3"/>
    <x v="27"/>
    <n v="-722"/>
  </r>
  <r>
    <n v="2008"/>
    <x v="3"/>
    <x v="28"/>
    <n v="-646"/>
  </r>
  <r>
    <n v="2010"/>
    <x v="3"/>
    <x v="29"/>
    <n v="-1000"/>
  </r>
  <r>
    <n v="2012"/>
    <x v="3"/>
    <x v="30"/>
    <n v="-4371"/>
  </r>
  <r>
    <n v="2014"/>
    <x v="3"/>
    <x v="31"/>
    <n v="-663"/>
  </r>
  <r>
    <n v="2016"/>
    <x v="3"/>
    <x v="32"/>
    <n v="-305"/>
  </r>
  <r>
    <n v="2018"/>
    <x v="3"/>
    <x v="33"/>
    <n v="-771"/>
  </r>
  <r>
    <n v="2100"/>
    <x v="4"/>
    <x v="34"/>
    <n v="-8995"/>
  </r>
  <r>
    <n v="2102"/>
    <x v="4"/>
    <x v="35"/>
    <n v="-1785"/>
  </r>
  <r>
    <n v="3000"/>
    <x v="5"/>
    <x v="36"/>
    <n v="-522"/>
  </r>
  <r>
    <n v="3002"/>
    <x v="5"/>
    <x v="37"/>
    <n v="4500"/>
  </r>
  <r>
    <n v="3004"/>
    <x v="5"/>
    <x v="38"/>
    <n v="-1102"/>
  </r>
  <r>
    <n v="3006"/>
    <x v="5"/>
    <x v="39"/>
    <n v="-640"/>
  </r>
  <r>
    <n v="3008"/>
    <x v="5"/>
    <x v="40"/>
    <n v="-5997"/>
  </r>
  <r>
    <n v="3010"/>
    <x v="5"/>
    <x v="41"/>
    <n v="-802"/>
  </r>
  <r>
    <n v="4000"/>
    <x v="6"/>
    <x v="42"/>
    <n v="-9759"/>
  </r>
  <r>
    <n v="4002"/>
    <x v="6"/>
    <x v="43"/>
    <n v="-768"/>
  </r>
  <r>
    <n v="4004"/>
    <x v="6"/>
    <x v="44"/>
    <n v="350"/>
  </r>
  <r>
    <n v="4006"/>
    <x v="6"/>
    <x v="45"/>
    <n v="-4078"/>
  </r>
  <r>
    <n v="4008"/>
    <x v="6"/>
    <x v="46"/>
    <n v="-357"/>
  </r>
  <r>
    <n v="5000"/>
    <x v="7"/>
    <x v="47"/>
    <n v="910"/>
  </r>
  <r>
    <n v="5002"/>
    <x v="7"/>
    <x v="48"/>
    <n v="740"/>
  </r>
  <r>
    <n v="5004"/>
    <x v="7"/>
    <x v="49"/>
    <n v="-356"/>
  </r>
  <r>
    <n v="5006"/>
    <x v="7"/>
    <x v="50"/>
    <n v="925"/>
  </r>
  <r>
    <n v="5008"/>
    <x v="7"/>
    <x v="51"/>
    <n v="984"/>
  </r>
  <r>
    <n v="5010"/>
    <x v="7"/>
    <x v="52"/>
    <n v="840"/>
  </r>
  <r>
    <n v="5012"/>
    <x v="7"/>
    <x v="53"/>
    <n v="599"/>
  </r>
  <r>
    <n v="6000"/>
    <x v="2"/>
    <x v="54"/>
    <n v="972"/>
  </r>
  <r>
    <n v="6002"/>
    <x v="2"/>
    <x v="55"/>
    <n v="537"/>
  </r>
  <r>
    <n v="6004"/>
    <x v="2"/>
    <x v="56"/>
    <n v="960"/>
  </r>
  <r>
    <n v="6006"/>
    <x v="2"/>
    <x v="57"/>
    <n v="786"/>
  </r>
  <r>
    <n v="6008"/>
    <x v="2"/>
    <x v="58"/>
    <n v="522"/>
  </r>
  <r>
    <n v="6010"/>
    <x v="2"/>
    <x v="59"/>
    <n v="821"/>
  </r>
  <r>
    <n v="6012"/>
    <x v="2"/>
    <x v="60"/>
    <n v="887"/>
  </r>
  <r>
    <n v="6014"/>
    <x v="2"/>
    <x v="61"/>
    <n v="646"/>
  </r>
  <r>
    <n v="6016"/>
    <x v="2"/>
    <x v="62"/>
    <n v="939"/>
  </r>
  <r>
    <n v="6018"/>
    <x v="2"/>
    <x v="63"/>
    <n v="654"/>
  </r>
  <r>
    <n v="6020"/>
    <x v="2"/>
    <x v="64"/>
    <n v="518"/>
  </r>
  <r>
    <n v="6022"/>
    <x v="2"/>
    <x v="65"/>
    <n v="874"/>
  </r>
  <r>
    <n v="6024"/>
    <x v="2"/>
    <x v="66"/>
    <n v="926"/>
  </r>
  <r>
    <n v="6026"/>
    <x v="2"/>
    <x v="67"/>
    <n v="722"/>
  </r>
  <r>
    <n v="6028"/>
    <x v="2"/>
    <x v="68"/>
    <n v="768"/>
  </r>
  <r>
    <n v="6030"/>
    <x v="2"/>
    <x v="69"/>
    <n v="716"/>
  </r>
  <r>
    <n v="6032"/>
    <x v="2"/>
    <x v="70"/>
    <n v="771"/>
  </r>
  <r>
    <n v="6034"/>
    <x v="2"/>
    <x v="71"/>
    <n v="857"/>
  </r>
  <r>
    <n v="6036"/>
    <x v="2"/>
    <x v="72"/>
    <n v="757"/>
  </r>
  <r>
    <n v="6038"/>
    <x v="2"/>
    <x v="73"/>
    <n v="692"/>
  </r>
  <r>
    <n v="6040"/>
    <x v="2"/>
    <x v="74"/>
    <n v="721"/>
  </r>
  <r>
    <n v="6042"/>
    <x v="2"/>
    <x v="75"/>
    <n v="848"/>
  </r>
  <r>
    <n v="6044"/>
    <x v="2"/>
    <x v="76"/>
    <n v="802"/>
  </r>
  <r>
    <n v="6046"/>
    <x v="2"/>
    <x v="77"/>
    <n v="846"/>
  </r>
  <r>
    <n v="6048"/>
    <x v="2"/>
    <x v="78"/>
    <n v="710"/>
  </r>
  <r>
    <n v="6050"/>
    <x v="2"/>
    <x v="79"/>
    <n v="969"/>
  </r>
  <r>
    <n v="6052"/>
    <x v="2"/>
    <x v="80"/>
    <n v="640"/>
  </r>
  <r>
    <n v="6054"/>
    <x v="2"/>
    <x v="81"/>
    <n v="681"/>
  </r>
  <r>
    <n v="6056"/>
    <x v="2"/>
    <x v="82"/>
    <n v="646"/>
  </r>
  <r>
    <n v="6058"/>
    <x v="2"/>
    <x v="83"/>
    <n v="663"/>
  </r>
  <r>
    <n v="6060"/>
    <x v="2"/>
    <x v="84"/>
    <n v="5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EA465-E50C-4D24-B305-86C5FC09F57D}"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2:G106" firstHeaderRow="1" firstDataRow="1" firstDataCol="1"/>
  <pivotFields count="4">
    <pivotField numFmtId="49" showAll="0"/>
    <pivotField axis="axisRow" showAll="0">
      <items count="9">
        <item x="7"/>
        <item x="0"/>
        <item x="3"/>
        <item x="1"/>
        <item x="4"/>
        <item x="2"/>
        <item x="6"/>
        <item x="5"/>
        <item t="default"/>
      </items>
    </pivotField>
    <pivotField axis="axisRow" showAll="0">
      <items count="86">
        <item x="32"/>
        <item x="30"/>
        <item x="39"/>
        <item x="54"/>
        <item x="55"/>
        <item x="56"/>
        <item x="57"/>
        <item x="34"/>
        <item x="58"/>
        <item x="59"/>
        <item x="38"/>
        <item x="60"/>
        <item x="52"/>
        <item x="53"/>
        <item x="51"/>
        <item x="50"/>
        <item x="61"/>
        <item x="33"/>
        <item x="62"/>
        <item x="63"/>
        <item x="64"/>
        <item x="65"/>
        <item x="26"/>
        <item x="27"/>
        <item x="48"/>
        <item x="46"/>
        <item x="84"/>
        <item x="66"/>
        <item x="67"/>
        <item x="45"/>
        <item x="68"/>
        <item x="69"/>
        <item x="35"/>
        <item x="70"/>
        <item x="71"/>
        <item x="37"/>
        <item x="36"/>
        <item x="72"/>
        <item x="73"/>
        <item x="74"/>
        <item x="40"/>
        <item x="75"/>
        <item x="76"/>
        <item x="49"/>
        <item x="47"/>
        <item x="77"/>
        <item x="78"/>
        <item x="41"/>
        <item x="43"/>
        <item x="42"/>
        <item x="44"/>
        <item x="25"/>
        <item x="28"/>
        <item x="79"/>
        <item x="80"/>
        <item x="31"/>
        <item x="29"/>
        <item x="81"/>
        <item x="82"/>
        <item x="83"/>
        <item x="0"/>
        <item x="9"/>
        <item x="3"/>
        <item x="5"/>
        <item x="10"/>
        <item x="20"/>
        <item x="18"/>
        <item x="17"/>
        <item x="12"/>
        <item x="22"/>
        <item x="11"/>
        <item x="14"/>
        <item x="4"/>
        <item x="2"/>
        <item x="23"/>
        <item x="21"/>
        <item x="15"/>
        <item x="19"/>
        <item x="6"/>
        <item x="13"/>
        <item x="7"/>
        <item x="1"/>
        <item x="16"/>
        <item x="8"/>
        <item x="24"/>
        <item t="default"/>
      </items>
    </pivotField>
    <pivotField dataField="1" numFmtId="164" showAll="0"/>
  </pivotFields>
  <rowFields count="2">
    <field x="1"/>
    <field x="2"/>
  </rowFields>
  <rowItems count="94">
    <i>
      <x/>
    </i>
    <i r="1">
      <x v="12"/>
    </i>
    <i r="1">
      <x v="13"/>
    </i>
    <i r="1">
      <x v="14"/>
    </i>
    <i r="1">
      <x v="15"/>
    </i>
    <i r="1">
      <x v="24"/>
    </i>
    <i r="1">
      <x v="43"/>
    </i>
    <i r="1">
      <x v="44"/>
    </i>
    <i>
      <x v="1"/>
    </i>
    <i r="1">
      <x v="60"/>
    </i>
    <i r="1">
      <x v="61"/>
    </i>
    <i r="1">
      <x v="62"/>
    </i>
    <i r="1">
      <x v="63"/>
    </i>
    <i r="1">
      <x v="64"/>
    </i>
    <i r="1">
      <x v="72"/>
    </i>
    <i r="1">
      <x v="73"/>
    </i>
    <i r="1">
      <x v="78"/>
    </i>
    <i r="1">
      <x v="80"/>
    </i>
    <i r="1">
      <x v="81"/>
    </i>
    <i r="1">
      <x v="83"/>
    </i>
    <i>
      <x v="2"/>
    </i>
    <i r="1">
      <x/>
    </i>
    <i r="1">
      <x v="1"/>
    </i>
    <i r="1">
      <x v="17"/>
    </i>
    <i r="1">
      <x v="22"/>
    </i>
    <i r="1">
      <x v="23"/>
    </i>
    <i r="1">
      <x v="51"/>
    </i>
    <i r="1">
      <x v="52"/>
    </i>
    <i r="1">
      <x v="55"/>
    </i>
    <i r="1">
      <x v="56"/>
    </i>
    <i r="1">
      <x v="84"/>
    </i>
    <i>
      <x v="3"/>
    </i>
    <i r="1">
      <x v="65"/>
    </i>
    <i r="1">
      <x v="66"/>
    </i>
    <i r="1">
      <x v="67"/>
    </i>
    <i r="1">
      <x v="69"/>
    </i>
    <i r="1">
      <x v="70"/>
    </i>
    <i r="1">
      <x v="71"/>
    </i>
    <i r="1">
      <x v="74"/>
    </i>
    <i r="1">
      <x v="75"/>
    </i>
    <i r="1">
      <x v="76"/>
    </i>
    <i r="1">
      <x v="77"/>
    </i>
    <i r="1">
      <x v="79"/>
    </i>
    <i r="1">
      <x v="82"/>
    </i>
    <i>
      <x v="4"/>
    </i>
    <i r="1">
      <x v="7"/>
    </i>
    <i r="1">
      <x v="32"/>
    </i>
    <i>
      <x v="5"/>
    </i>
    <i r="1">
      <x v="3"/>
    </i>
    <i r="1">
      <x v="4"/>
    </i>
    <i r="1">
      <x v="5"/>
    </i>
    <i r="1">
      <x v="6"/>
    </i>
    <i r="1">
      <x v="8"/>
    </i>
    <i r="1">
      <x v="9"/>
    </i>
    <i r="1">
      <x v="11"/>
    </i>
    <i r="1">
      <x v="16"/>
    </i>
    <i r="1">
      <x v="18"/>
    </i>
    <i r="1">
      <x v="19"/>
    </i>
    <i r="1">
      <x v="20"/>
    </i>
    <i r="1">
      <x v="21"/>
    </i>
    <i r="1">
      <x v="26"/>
    </i>
    <i r="1">
      <x v="27"/>
    </i>
    <i r="1">
      <x v="28"/>
    </i>
    <i r="1">
      <x v="30"/>
    </i>
    <i r="1">
      <x v="31"/>
    </i>
    <i r="1">
      <x v="33"/>
    </i>
    <i r="1">
      <x v="34"/>
    </i>
    <i r="1">
      <x v="37"/>
    </i>
    <i r="1">
      <x v="38"/>
    </i>
    <i r="1">
      <x v="39"/>
    </i>
    <i r="1">
      <x v="41"/>
    </i>
    <i r="1">
      <x v="42"/>
    </i>
    <i r="1">
      <x v="45"/>
    </i>
    <i r="1">
      <x v="46"/>
    </i>
    <i r="1">
      <x v="53"/>
    </i>
    <i r="1">
      <x v="54"/>
    </i>
    <i r="1">
      <x v="57"/>
    </i>
    <i r="1">
      <x v="58"/>
    </i>
    <i r="1">
      <x v="59"/>
    </i>
    <i r="1">
      <x v="68"/>
    </i>
    <i>
      <x v="6"/>
    </i>
    <i r="1">
      <x v="25"/>
    </i>
    <i r="1">
      <x v="29"/>
    </i>
    <i r="1">
      <x v="48"/>
    </i>
    <i r="1">
      <x v="49"/>
    </i>
    <i r="1">
      <x v="50"/>
    </i>
    <i>
      <x v="7"/>
    </i>
    <i r="1">
      <x v="2"/>
    </i>
    <i r="1">
      <x v="10"/>
    </i>
    <i r="1">
      <x v="35"/>
    </i>
    <i r="1">
      <x v="36"/>
    </i>
    <i r="1">
      <x v="40"/>
    </i>
    <i r="1">
      <x v="47"/>
    </i>
    <i t="grand">
      <x/>
    </i>
  </rowItems>
  <colItems count="1">
    <i/>
  </colItems>
  <dataFields count="1">
    <dataField name="Sum of Debit/ (Cred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21E00-8817-4572-A992-C8DEDD1D9080}">
  <dimension ref="A1:G46"/>
  <sheetViews>
    <sheetView workbookViewId="0">
      <selection activeCell="F6" sqref="F6"/>
    </sheetView>
  </sheetViews>
  <sheetFormatPr baseColWidth="10" defaultColWidth="8.83203125" defaultRowHeight="15" x14ac:dyDescent="0.2"/>
  <cols>
    <col min="1" max="1" width="13.1640625" customWidth="1"/>
    <col min="2" max="3" width="12.83203125" customWidth="1"/>
    <col min="4" max="4" width="16.5" customWidth="1"/>
    <col min="5" max="5" width="14.5" customWidth="1"/>
    <col min="6" max="6" width="14.6640625" customWidth="1"/>
    <col min="7" max="7" width="17.1640625" customWidth="1"/>
  </cols>
  <sheetData>
    <row r="1" spans="1:7" s="6" customFormat="1" x14ac:dyDescent="0.2">
      <c r="A1" s="5" t="s">
        <v>85</v>
      </c>
      <c r="G1" s="7"/>
    </row>
    <row r="2" spans="1:7" s="6" customFormat="1" x14ac:dyDescent="0.2">
      <c r="A2" s="5" t="s">
        <v>86</v>
      </c>
      <c r="G2" s="7"/>
    </row>
    <row r="3" spans="1:7" s="6" customFormat="1" x14ac:dyDescent="0.2">
      <c r="A3" s="5" t="s">
        <v>87</v>
      </c>
      <c r="G3" s="7"/>
    </row>
    <row r="4" spans="1:7" x14ac:dyDescent="0.2">
      <c r="G4" s="1"/>
    </row>
    <row r="5" spans="1:7" x14ac:dyDescent="0.2">
      <c r="A5" s="2" t="s">
        <v>0</v>
      </c>
      <c r="B5" s="2" t="s">
        <v>1</v>
      </c>
      <c r="C5" s="2" t="s">
        <v>2</v>
      </c>
      <c r="D5" s="2" t="s">
        <v>3</v>
      </c>
      <c r="E5" s="2" t="s">
        <v>4</v>
      </c>
      <c r="F5" s="2" t="s">
        <v>5</v>
      </c>
      <c r="G5" s="3"/>
    </row>
    <row r="6" spans="1:7" x14ac:dyDescent="0.2">
      <c r="A6" t="s">
        <v>6</v>
      </c>
      <c r="B6" t="s">
        <v>7</v>
      </c>
      <c r="C6" t="str">
        <f>CONCATENATE(A6,B6)</f>
        <v>JaneDoe</v>
      </c>
      <c r="D6">
        <v>5202.49</v>
      </c>
      <c r="E6" s="4">
        <v>8.8999999999999996E-2</v>
      </c>
      <c r="F6">
        <f>ROUND(IFERROR(D6*E6,0),2)</f>
        <v>463.02</v>
      </c>
      <c r="G6" s="1"/>
    </row>
    <row r="7" spans="1:7" x14ac:dyDescent="0.2">
      <c r="A7" t="s">
        <v>8</v>
      </c>
      <c r="B7" t="s">
        <v>9</v>
      </c>
      <c r="C7" t="str">
        <f t="shared" ref="C7:C46" si="0">CONCATENATE(A7,B7)</f>
        <v>Megan Fox</v>
      </c>
      <c r="D7">
        <v>67.510000000000005</v>
      </c>
      <c r="E7" s="4">
        <v>9.4E-2</v>
      </c>
      <c r="F7">
        <f t="shared" ref="F7:F46" si="1">ROUND(IFERROR(D7*E7,0),2)</f>
        <v>6.35</v>
      </c>
      <c r="G7" s="1"/>
    </row>
    <row r="8" spans="1:7" x14ac:dyDescent="0.2">
      <c r="A8" t="s">
        <v>10</v>
      </c>
      <c r="B8" t="s">
        <v>11</v>
      </c>
      <c r="C8" t="str">
        <f t="shared" si="0"/>
        <v>TomHanks</v>
      </c>
      <c r="D8">
        <v>5423.89</v>
      </c>
      <c r="E8" s="4">
        <v>9.5000000000000001E-2</v>
      </c>
      <c r="F8">
        <f t="shared" si="1"/>
        <v>515.27</v>
      </c>
      <c r="G8" s="1"/>
    </row>
    <row r="9" spans="1:7" x14ac:dyDescent="0.2">
      <c r="A9" t="s">
        <v>12</v>
      </c>
      <c r="B9" t="s">
        <v>13</v>
      </c>
      <c r="C9" t="str">
        <f t="shared" si="0"/>
        <v>PatrickStewart</v>
      </c>
      <c r="D9">
        <v>3.14</v>
      </c>
      <c r="E9" s="4">
        <v>9.0999999999999998E-2</v>
      </c>
      <c r="F9">
        <f t="shared" si="1"/>
        <v>0.28999999999999998</v>
      </c>
      <c r="G9" s="1"/>
    </row>
    <row r="10" spans="1:7" x14ac:dyDescent="0.2">
      <c r="A10" t="s">
        <v>14</v>
      </c>
      <c r="B10" t="s">
        <v>15</v>
      </c>
      <c r="C10" t="str">
        <f t="shared" si="0"/>
        <v>PamBeasley</v>
      </c>
      <c r="D10">
        <v>23.45</v>
      </c>
      <c r="E10" s="4">
        <v>8.3000000000000004E-2</v>
      </c>
      <c r="F10">
        <f t="shared" si="1"/>
        <v>1.95</v>
      </c>
      <c r="G10" s="1"/>
    </row>
    <row r="11" spans="1:7" x14ac:dyDescent="0.2">
      <c r="A11" t="s">
        <v>16</v>
      </c>
      <c r="B11" t="s">
        <v>17</v>
      </c>
      <c r="C11" t="str">
        <f t="shared" si="0"/>
        <v>JimHalpert</v>
      </c>
      <c r="D11">
        <v>6532.56</v>
      </c>
      <c r="E11" s="8" t="s">
        <v>83</v>
      </c>
      <c r="F11">
        <f t="shared" si="1"/>
        <v>0</v>
      </c>
      <c r="G11" s="1"/>
    </row>
    <row r="12" spans="1:7" x14ac:dyDescent="0.2">
      <c r="A12" t="s">
        <v>82</v>
      </c>
      <c r="B12" t="s">
        <v>18</v>
      </c>
      <c r="C12" t="str">
        <f t="shared" si="0"/>
        <v>BarackObama</v>
      </c>
      <c r="D12">
        <v>11446.65</v>
      </c>
      <c r="E12" s="4">
        <v>9.5000000000000001E-2</v>
      </c>
      <c r="F12">
        <f t="shared" si="1"/>
        <v>1087.43</v>
      </c>
      <c r="G12" s="1"/>
    </row>
    <row r="13" spans="1:7" x14ac:dyDescent="0.2">
      <c r="A13" t="s">
        <v>19</v>
      </c>
      <c r="B13" t="s">
        <v>20</v>
      </c>
      <c r="C13" t="str">
        <f t="shared" si="0"/>
        <v>PollyPocket</v>
      </c>
      <c r="D13">
        <v>5432677.29</v>
      </c>
      <c r="E13" s="4">
        <v>9.4E-2</v>
      </c>
      <c r="F13">
        <f t="shared" si="1"/>
        <v>510671.67</v>
      </c>
      <c r="G13" s="1"/>
    </row>
    <row r="14" spans="1:7" x14ac:dyDescent="0.2">
      <c r="A14" t="s">
        <v>21</v>
      </c>
      <c r="B14" t="s">
        <v>22</v>
      </c>
      <c r="C14" t="str">
        <f t="shared" si="0"/>
        <v>Britney Spears</v>
      </c>
      <c r="D14">
        <v>3820.56</v>
      </c>
      <c r="E14" s="4">
        <v>8.8999999999999996E-2</v>
      </c>
      <c r="F14">
        <f t="shared" si="1"/>
        <v>340.03</v>
      </c>
      <c r="G14" s="1"/>
    </row>
    <row r="15" spans="1:7" x14ac:dyDescent="0.2">
      <c r="A15" t="s">
        <v>23</v>
      </c>
      <c r="B15" t="s">
        <v>24</v>
      </c>
      <c r="C15" t="str">
        <f t="shared" si="0"/>
        <v>JamesEustice</v>
      </c>
      <c r="D15">
        <v>23424.89</v>
      </c>
      <c r="E15" s="4">
        <v>6.5000000000000002E-2</v>
      </c>
      <c r="F15">
        <f t="shared" si="1"/>
        <v>1522.62</v>
      </c>
      <c r="G15" s="1"/>
    </row>
    <row r="16" spans="1:7" x14ac:dyDescent="0.2">
      <c r="A16" t="s">
        <v>25</v>
      </c>
      <c r="B16" t="s">
        <v>26</v>
      </c>
      <c r="C16" t="str">
        <f t="shared" si="0"/>
        <v>BenSisko</v>
      </c>
      <c r="D16">
        <v>10543.96</v>
      </c>
      <c r="E16" s="4">
        <v>9.5000000000000001E-2</v>
      </c>
      <c r="F16">
        <f t="shared" si="1"/>
        <v>1001.68</v>
      </c>
      <c r="G16" s="1"/>
    </row>
    <row r="17" spans="1:7" x14ac:dyDescent="0.2">
      <c r="A17" t="s">
        <v>27</v>
      </c>
      <c r="B17" t="s">
        <v>28</v>
      </c>
      <c r="C17" t="str">
        <f t="shared" si="0"/>
        <v>JohnSmith</v>
      </c>
      <c r="D17">
        <v>54.75</v>
      </c>
      <c r="E17" s="4">
        <v>9.5000000000000001E-2</v>
      </c>
      <c r="F17">
        <f t="shared" si="1"/>
        <v>5.2</v>
      </c>
      <c r="G17" s="1"/>
    </row>
    <row r="18" spans="1:7" x14ac:dyDescent="0.2">
      <c r="A18" t="s">
        <v>29</v>
      </c>
      <c r="B18" t="s">
        <v>30</v>
      </c>
      <c r="C18" t="str">
        <f t="shared" si="0"/>
        <v>KateMulgrew</v>
      </c>
      <c r="D18">
        <v>594.51</v>
      </c>
      <c r="E18" s="4">
        <v>9.1999999999999998E-2</v>
      </c>
      <c r="F18">
        <f t="shared" si="1"/>
        <v>54.69</v>
      </c>
      <c r="G18" s="1"/>
    </row>
    <row r="19" spans="1:7" x14ac:dyDescent="0.2">
      <c r="A19" t="s">
        <v>31</v>
      </c>
      <c r="B19" t="s">
        <v>32</v>
      </c>
      <c r="C19" t="str">
        <f t="shared" si="0"/>
        <v>JadziaDax</v>
      </c>
      <c r="D19">
        <v>0.99</v>
      </c>
      <c r="E19" s="4">
        <v>6.5000000000000002E-2</v>
      </c>
      <c r="F19">
        <f t="shared" si="1"/>
        <v>0.06</v>
      </c>
      <c r="G19" s="1"/>
    </row>
    <row r="20" spans="1:7" x14ac:dyDescent="0.2">
      <c r="A20" t="s">
        <v>33</v>
      </c>
      <c r="B20" t="s">
        <v>34</v>
      </c>
      <c r="C20" t="str">
        <f t="shared" si="0"/>
        <v>BrentSpiner</v>
      </c>
      <c r="D20">
        <v>29240.49</v>
      </c>
      <c r="E20" s="4">
        <v>7.2499999999999995E-2</v>
      </c>
      <c r="F20">
        <f t="shared" si="1"/>
        <v>2119.94</v>
      </c>
      <c r="G20" s="1"/>
    </row>
    <row r="21" spans="1:7" x14ac:dyDescent="0.2">
      <c r="A21" t="s">
        <v>35</v>
      </c>
      <c r="B21" t="s">
        <v>36</v>
      </c>
      <c r="C21" t="str">
        <f t="shared" si="0"/>
        <v>ErikaWood</v>
      </c>
      <c r="D21">
        <v>3.14</v>
      </c>
      <c r="E21" s="4">
        <v>9.0999999999999998E-2</v>
      </c>
      <c r="F21">
        <f t="shared" si="1"/>
        <v>0.28999999999999998</v>
      </c>
      <c r="G21" s="1"/>
    </row>
    <row r="22" spans="1:7" x14ac:dyDescent="0.2">
      <c r="A22" t="s">
        <v>37</v>
      </c>
      <c r="B22" t="s">
        <v>38</v>
      </c>
      <c r="C22" t="str">
        <f t="shared" si="0"/>
        <v>JinjooYoon</v>
      </c>
      <c r="D22">
        <v>54.75</v>
      </c>
      <c r="E22" s="4">
        <v>9.5000000000000001E-2</v>
      </c>
      <c r="F22">
        <f t="shared" si="1"/>
        <v>5.2</v>
      </c>
      <c r="G22" s="1"/>
    </row>
    <row r="23" spans="1:7" x14ac:dyDescent="0.2">
      <c r="A23" t="s">
        <v>39</v>
      </c>
      <c r="B23" t="s">
        <v>40</v>
      </c>
      <c r="C23" t="str">
        <f t="shared" si="0"/>
        <v>JenniferCheng</v>
      </c>
      <c r="D23">
        <v>3.14</v>
      </c>
      <c r="E23" s="4">
        <v>9.0999999999999998E-2</v>
      </c>
      <c r="F23">
        <f t="shared" si="1"/>
        <v>0.28999999999999998</v>
      </c>
      <c r="G23" s="1"/>
    </row>
    <row r="24" spans="1:7" x14ac:dyDescent="0.2">
      <c r="A24" t="s">
        <v>41</v>
      </c>
      <c r="B24" t="s">
        <v>42</v>
      </c>
      <c r="C24" t="str">
        <f t="shared" si="0"/>
        <v>KyleYasumiishi</v>
      </c>
      <c r="D24">
        <v>23.45</v>
      </c>
      <c r="E24" s="4">
        <v>8.3000000000000004E-2</v>
      </c>
      <c r="F24">
        <f t="shared" si="1"/>
        <v>1.95</v>
      </c>
      <c r="G24" s="1"/>
    </row>
    <row r="25" spans="1:7" x14ac:dyDescent="0.2">
      <c r="A25" t="s">
        <v>43</v>
      </c>
      <c r="B25" t="s">
        <v>44</v>
      </c>
      <c r="C25" t="str">
        <f t="shared" si="0"/>
        <v>TonyLi</v>
      </c>
      <c r="D25">
        <v>6532.56</v>
      </c>
      <c r="E25" s="4" t="s">
        <v>84</v>
      </c>
      <c r="F25">
        <f t="shared" si="1"/>
        <v>0</v>
      </c>
      <c r="G25" s="1"/>
    </row>
    <row r="26" spans="1:7" x14ac:dyDescent="0.2">
      <c r="A26" t="s">
        <v>45</v>
      </c>
      <c r="B26" t="s">
        <v>46</v>
      </c>
      <c r="C26" t="str">
        <f t="shared" si="0"/>
        <v>YanaShakirova</v>
      </c>
      <c r="D26">
        <v>67.510000000000005</v>
      </c>
      <c r="E26" s="4">
        <v>9.4E-2</v>
      </c>
      <c r="F26">
        <f t="shared" si="1"/>
        <v>6.35</v>
      </c>
      <c r="G26" s="1"/>
    </row>
    <row r="27" spans="1:7" x14ac:dyDescent="0.2">
      <c r="A27" t="s">
        <v>47</v>
      </c>
      <c r="B27" t="s">
        <v>48</v>
      </c>
      <c r="C27" t="str">
        <f t="shared" si="0"/>
        <v>LydiaNiu</v>
      </c>
      <c r="D27">
        <v>5423.89</v>
      </c>
      <c r="E27" s="4">
        <v>9.5000000000000001E-2</v>
      </c>
      <c r="F27">
        <f t="shared" si="1"/>
        <v>515.27</v>
      </c>
      <c r="G27" s="1"/>
    </row>
    <row r="28" spans="1:7" x14ac:dyDescent="0.2">
      <c r="A28" t="s">
        <v>27</v>
      </c>
      <c r="B28" t="s">
        <v>28</v>
      </c>
      <c r="C28" t="str">
        <f t="shared" si="0"/>
        <v>JohnSmith</v>
      </c>
      <c r="D28">
        <v>10543.96</v>
      </c>
      <c r="E28" s="4">
        <v>9.5000000000000001E-2</v>
      </c>
      <c r="F28">
        <f t="shared" si="1"/>
        <v>1001.68</v>
      </c>
      <c r="G28" s="1"/>
    </row>
    <row r="29" spans="1:7" x14ac:dyDescent="0.2">
      <c r="A29" t="s">
        <v>49</v>
      </c>
      <c r="B29" t="s">
        <v>50</v>
      </c>
      <c r="C29" t="str">
        <f t="shared" si="0"/>
        <v>EricFlorence</v>
      </c>
      <c r="D29">
        <v>54.75</v>
      </c>
      <c r="E29" s="4">
        <v>9.5000000000000001E-2</v>
      </c>
      <c r="F29">
        <f t="shared" si="1"/>
        <v>5.2</v>
      </c>
      <c r="G29" s="1"/>
    </row>
    <row r="30" spans="1:7" x14ac:dyDescent="0.2">
      <c r="A30" t="s">
        <v>51</v>
      </c>
      <c r="B30" t="s">
        <v>52</v>
      </c>
      <c r="C30" t="str">
        <f t="shared" si="0"/>
        <v>AnnaYang</v>
      </c>
      <c r="D30">
        <v>11446.65</v>
      </c>
      <c r="E30" s="4">
        <v>9.5000000000000001E-2</v>
      </c>
      <c r="F30">
        <f t="shared" si="1"/>
        <v>1087.43</v>
      </c>
      <c r="G30" s="1"/>
    </row>
    <row r="31" spans="1:7" x14ac:dyDescent="0.2">
      <c r="A31" t="s">
        <v>53</v>
      </c>
      <c r="B31" t="s">
        <v>54</v>
      </c>
      <c r="C31" t="str">
        <f t="shared" si="0"/>
        <v>KristaBruning</v>
      </c>
      <c r="D31">
        <v>54.75</v>
      </c>
      <c r="E31" s="4">
        <v>9.5000000000000001E-2</v>
      </c>
      <c r="F31">
        <f t="shared" si="1"/>
        <v>5.2</v>
      </c>
      <c r="G31" s="1"/>
    </row>
    <row r="32" spans="1:7" x14ac:dyDescent="0.2">
      <c r="A32" t="s">
        <v>55</v>
      </c>
      <c r="B32" t="s">
        <v>44</v>
      </c>
      <c r="C32" t="str">
        <f t="shared" si="0"/>
        <v>HarveyLi</v>
      </c>
      <c r="D32">
        <v>5202.49</v>
      </c>
      <c r="E32" s="4">
        <v>8.8999999999999996E-2</v>
      </c>
      <c r="F32">
        <f t="shared" si="1"/>
        <v>463.02</v>
      </c>
      <c r="G32" s="1"/>
    </row>
    <row r="33" spans="1:7" x14ac:dyDescent="0.2">
      <c r="A33" t="s">
        <v>56</v>
      </c>
      <c r="B33" t="s">
        <v>57</v>
      </c>
      <c r="C33" t="str">
        <f t="shared" si="0"/>
        <v>JoyBullock</v>
      </c>
      <c r="D33">
        <v>67.510000000000005</v>
      </c>
      <c r="E33" s="4" t="s">
        <v>83</v>
      </c>
      <c r="F33">
        <f t="shared" si="1"/>
        <v>0</v>
      </c>
      <c r="G33" s="1"/>
    </row>
    <row r="34" spans="1:7" x14ac:dyDescent="0.2">
      <c r="A34" t="s">
        <v>58</v>
      </c>
      <c r="B34" t="s">
        <v>59</v>
      </c>
      <c r="C34" t="str">
        <f t="shared" si="0"/>
        <v>FionaLo</v>
      </c>
      <c r="D34">
        <v>67.510000000000005</v>
      </c>
      <c r="E34" s="4">
        <v>9.4E-2</v>
      </c>
      <c r="F34">
        <f t="shared" si="1"/>
        <v>6.35</v>
      </c>
      <c r="G34" s="1"/>
    </row>
    <row r="35" spans="1:7" x14ac:dyDescent="0.2">
      <c r="A35" t="s">
        <v>60</v>
      </c>
      <c r="B35" t="s">
        <v>61</v>
      </c>
      <c r="C35" t="str">
        <f t="shared" si="0"/>
        <v>VictoriaCarrero</v>
      </c>
      <c r="D35">
        <v>5423.89</v>
      </c>
      <c r="E35" s="4">
        <v>9.5000000000000001E-2</v>
      </c>
      <c r="F35">
        <f t="shared" si="1"/>
        <v>515.27</v>
      </c>
      <c r="G35" s="1"/>
    </row>
    <row r="36" spans="1:7" x14ac:dyDescent="0.2">
      <c r="A36" t="s">
        <v>62</v>
      </c>
      <c r="B36" t="s">
        <v>63</v>
      </c>
      <c r="C36" t="str">
        <f t="shared" si="0"/>
        <v>AmandaWilson</v>
      </c>
      <c r="D36">
        <v>11446.65</v>
      </c>
      <c r="E36" s="4">
        <v>9.5000000000000001E-2</v>
      </c>
      <c r="F36">
        <f t="shared" si="1"/>
        <v>1087.43</v>
      </c>
      <c r="G36" s="1"/>
    </row>
    <row r="37" spans="1:7" x14ac:dyDescent="0.2">
      <c r="A37" t="s">
        <v>64</v>
      </c>
      <c r="B37" t="s">
        <v>65</v>
      </c>
      <c r="C37" t="str">
        <f t="shared" si="0"/>
        <v>RyanCranke</v>
      </c>
      <c r="D37">
        <v>5432677.29</v>
      </c>
      <c r="E37" s="4">
        <v>9.4E-2</v>
      </c>
      <c r="F37">
        <f t="shared" si="1"/>
        <v>510671.67</v>
      </c>
      <c r="G37" s="1"/>
    </row>
    <row r="38" spans="1:7" x14ac:dyDescent="0.2">
      <c r="A38" t="s">
        <v>66</v>
      </c>
      <c r="B38" t="s">
        <v>67</v>
      </c>
      <c r="C38" t="str">
        <f t="shared" si="0"/>
        <v>YoandraCortez</v>
      </c>
      <c r="D38">
        <v>594.51</v>
      </c>
      <c r="E38" s="4">
        <v>9.1999999999999998E-2</v>
      </c>
      <c r="F38">
        <f t="shared" si="1"/>
        <v>54.69</v>
      </c>
      <c r="G38" s="1"/>
    </row>
    <row r="39" spans="1:7" x14ac:dyDescent="0.2">
      <c r="A39" t="s">
        <v>68</v>
      </c>
      <c r="B39" t="s">
        <v>69</v>
      </c>
      <c r="C39" t="str">
        <f t="shared" si="0"/>
        <v>JeffSohn</v>
      </c>
      <c r="D39">
        <v>0.99</v>
      </c>
      <c r="E39" s="4">
        <v>6.5000000000000002E-2</v>
      </c>
      <c r="F39">
        <f t="shared" si="1"/>
        <v>0.06</v>
      </c>
      <c r="G39" s="1"/>
    </row>
    <row r="40" spans="1:7" x14ac:dyDescent="0.2">
      <c r="A40" t="s">
        <v>70</v>
      </c>
      <c r="B40" t="s">
        <v>71</v>
      </c>
      <c r="C40" t="str">
        <f t="shared" si="0"/>
        <v>DavidGrote</v>
      </c>
      <c r="D40">
        <v>29240.49</v>
      </c>
      <c r="E40" s="4">
        <v>7.2499999999999995E-2</v>
      </c>
      <c r="F40">
        <f t="shared" si="1"/>
        <v>2119.94</v>
      </c>
      <c r="G40" s="1"/>
    </row>
    <row r="41" spans="1:7" x14ac:dyDescent="0.2">
      <c r="A41" t="s">
        <v>72</v>
      </c>
      <c r="B41" t="s">
        <v>73</v>
      </c>
      <c r="C41" t="str">
        <f t="shared" si="0"/>
        <v>BrileyBenner</v>
      </c>
      <c r="D41">
        <v>5423.89</v>
      </c>
      <c r="E41" s="4">
        <v>9.5000000000000001E-2</v>
      </c>
      <c r="F41">
        <f t="shared" si="1"/>
        <v>515.27</v>
      </c>
      <c r="G41" s="1"/>
    </row>
    <row r="42" spans="1:7" x14ac:dyDescent="0.2">
      <c r="A42" t="s">
        <v>74</v>
      </c>
      <c r="B42" t="s">
        <v>75</v>
      </c>
      <c r="C42" t="str">
        <f t="shared" si="0"/>
        <v>EmilyEtherton</v>
      </c>
      <c r="D42">
        <v>3.14</v>
      </c>
      <c r="E42" s="4">
        <v>9.0999999999999998E-2</v>
      </c>
      <c r="F42">
        <f t="shared" si="1"/>
        <v>0.28999999999999998</v>
      </c>
      <c r="G42" s="1"/>
    </row>
    <row r="43" spans="1:7" x14ac:dyDescent="0.2">
      <c r="A43" t="s">
        <v>27</v>
      </c>
      <c r="B43" t="s">
        <v>28</v>
      </c>
      <c r="C43" t="str">
        <f t="shared" si="0"/>
        <v>JohnSmith</v>
      </c>
      <c r="D43">
        <v>11446.65</v>
      </c>
      <c r="E43" s="4">
        <v>9.5000000000000001E-2</v>
      </c>
      <c r="F43">
        <f t="shared" si="1"/>
        <v>1087.43</v>
      </c>
      <c r="G43" s="1"/>
    </row>
    <row r="44" spans="1:7" x14ac:dyDescent="0.2">
      <c r="A44" t="s">
        <v>76</v>
      </c>
      <c r="B44" t="s">
        <v>77</v>
      </c>
      <c r="C44" t="str">
        <f t="shared" si="0"/>
        <v>AlanVu</v>
      </c>
      <c r="D44">
        <v>54.75</v>
      </c>
      <c r="E44" s="4">
        <v>9.5000000000000001E-2</v>
      </c>
      <c r="F44">
        <f t="shared" si="1"/>
        <v>5.2</v>
      </c>
      <c r="G44" s="1"/>
    </row>
    <row r="45" spans="1:7" x14ac:dyDescent="0.2">
      <c r="A45" t="s">
        <v>78</v>
      </c>
      <c r="B45" t="s">
        <v>79</v>
      </c>
      <c r="C45" t="str">
        <f t="shared" si="0"/>
        <v>ScottAndersen</v>
      </c>
      <c r="D45">
        <v>3820.56</v>
      </c>
      <c r="E45" s="4">
        <v>8.8999999999999996E-2</v>
      </c>
      <c r="F45">
        <f t="shared" si="1"/>
        <v>340.03</v>
      </c>
      <c r="G45" s="1"/>
    </row>
    <row r="46" spans="1:7" x14ac:dyDescent="0.2">
      <c r="A46" t="s">
        <v>80</v>
      </c>
      <c r="B46" t="s">
        <v>81</v>
      </c>
      <c r="C46" t="str">
        <f t="shared" si="0"/>
        <v>MandySu</v>
      </c>
      <c r="D46">
        <v>23424.89</v>
      </c>
      <c r="E46" s="4">
        <v>6.5000000000000002E-2</v>
      </c>
      <c r="F46">
        <f t="shared" si="1"/>
        <v>1522.62</v>
      </c>
      <c r="G4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B315-D395-45BB-9CE1-81109CEF3F9B}">
  <dimension ref="A1:H15"/>
  <sheetViews>
    <sheetView workbookViewId="0">
      <selection activeCell="C10" sqref="C10"/>
    </sheetView>
  </sheetViews>
  <sheetFormatPr baseColWidth="10" defaultColWidth="8.83203125" defaultRowHeight="15" x14ac:dyDescent="0.2"/>
  <cols>
    <col min="1" max="1" width="14.83203125" customWidth="1"/>
    <col min="2" max="2" width="30.5" customWidth="1"/>
  </cols>
  <sheetData>
    <row r="1" spans="1:8" ht="17.5" customHeight="1" x14ac:dyDescent="0.2">
      <c r="A1" s="69" t="s">
        <v>289</v>
      </c>
      <c r="B1" s="69"/>
      <c r="C1" s="69"/>
      <c r="D1" s="69"/>
      <c r="E1" s="69"/>
      <c r="F1" s="69"/>
      <c r="G1" s="69"/>
      <c r="H1" s="28"/>
    </row>
    <row r="2" spans="1:8" ht="14.5" customHeight="1" x14ac:dyDescent="0.2">
      <c r="A2" s="69"/>
      <c r="B2" s="69"/>
      <c r="C2" s="69"/>
      <c r="D2" s="69"/>
      <c r="E2" s="69"/>
      <c r="F2" s="69"/>
      <c r="G2" s="69"/>
      <c r="H2" s="28"/>
    </row>
    <row r="3" spans="1:8" ht="14.5" customHeight="1" x14ac:dyDescent="0.2">
      <c r="A3" s="69"/>
      <c r="B3" s="69"/>
      <c r="C3" s="69"/>
      <c r="D3" s="69"/>
      <c r="E3" s="69"/>
      <c r="F3" s="69"/>
      <c r="G3" s="69"/>
      <c r="H3" s="27"/>
    </row>
    <row r="5" spans="1:8" x14ac:dyDescent="0.2">
      <c r="A5" s="19" t="s">
        <v>115</v>
      </c>
      <c r="B5" s="19" t="s">
        <v>122</v>
      </c>
      <c r="C5" s="19" t="s">
        <v>5</v>
      </c>
    </row>
    <row r="6" spans="1:8" x14ac:dyDescent="0.2">
      <c r="A6" t="s">
        <v>119</v>
      </c>
      <c r="B6" t="s">
        <v>129</v>
      </c>
      <c r="C6">
        <f>VLOOKUP(A6,'IF ERROR CONCATENATE ROUND'!$C$6:$F$46,4,FALSE)</f>
        <v>1087.43</v>
      </c>
    </row>
    <row r="7" spans="1:8" x14ac:dyDescent="0.2">
      <c r="A7" t="s">
        <v>121</v>
      </c>
      <c r="B7" t="s">
        <v>131</v>
      </c>
      <c r="C7">
        <f>VLOOKUP(A7,'IF ERROR CONCATENATE ROUND'!$C$6:$F$46,4,FALSE)</f>
        <v>340.03</v>
      </c>
    </row>
    <row r="8" spans="1:8" x14ac:dyDescent="0.2">
      <c r="A8" t="s">
        <v>329</v>
      </c>
      <c r="B8" t="s">
        <v>132</v>
      </c>
      <c r="C8">
        <f>VLOOKUP(A8,'IF ERROR CONCATENATE ROUND'!$C$6:$F$46,4,FALSE)</f>
        <v>5.2</v>
      </c>
    </row>
    <row r="9" spans="1:8" x14ac:dyDescent="0.2">
      <c r="A9" t="s">
        <v>330</v>
      </c>
      <c r="B9" t="s">
        <v>125</v>
      </c>
      <c r="C9">
        <f>VLOOKUP(A9,'IF ERROR CONCATENATE ROUND'!$C$6:$F$46,4,FALSE)</f>
        <v>6.35</v>
      </c>
    </row>
    <row r="10" spans="1:8" x14ac:dyDescent="0.2">
      <c r="A10" t="s">
        <v>331</v>
      </c>
      <c r="B10" t="s">
        <v>128</v>
      </c>
      <c r="C10">
        <f>VLOOKUP(A10,'IF ERROR CONCATENATE ROUND'!$C$6:$F$46,4,FALSE)</f>
        <v>515.27</v>
      </c>
    </row>
    <row r="11" spans="1:8" x14ac:dyDescent="0.2">
      <c r="A11" t="s">
        <v>332</v>
      </c>
      <c r="B11" t="s">
        <v>123</v>
      </c>
      <c r="C11">
        <f>VLOOKUP(A11,'IF ERROR CONCATENATE ROUND'!$C$6:$F$46,4,FALSE)</f>
        <v>54.69</v>
      </c>
    </row>
    <row r="12" spans="1:8" x14ac:dyDescent="0.2">
      <c r="A12" t="s">
        <v>118</v>
      </c>
      <c r="B12" t="s">
        <v>126</v>
      </c>
      <c r="C12">
        <f>VLOOKUP(A12,'IF ERROR CONCATENATE ROUND'!$C$6:$F$46,4,FALSE)</f>
        <v>1.95</v>
      </c>
    </row>
    <row r="13" spans="1:8" x14ac:dyDescent="0.2">
      <c r="A13" t="s">
        <v>117</v>
      </c>
      <c r="B13" t="s">
        <v>124</v>
      </c>
      <c r="C13">
        <f>VLOOKUP(A13,'IF ERROR CONCATENATE ROUND'!$C$6:$F$46,4,FALSE)</f>
        <v>0.28999999999999998</v>
      </c>
    </row>
    <row r="14" spans="1:8" x14ac:dyDescent="0.2">
      <c r="A14" t="s">
        <v>120</v>
      </c>
      <c r="B14" t="s">
        <v>130</v>
      </c>
      <c r="C14">
        <f>VLOOKUP(A14,'IF ERROR CONCATENATE ROUND'!$C$6:$F$46,4,FALSE)</f>
        <v>510671.67</v>
      </c>
    </row>
    <row r="15" spans="1:8" x14ac:dyDescent="0.2">
      <c r="A15" t="s">
        <v>116</v>
      </c>
      <c r="B15" t="s">
        <v>127</v>
      </c>
      <c r="C15">
        <f>VLOOKUP(A15,'IF ERROR CONCATENATE ROUND'!$C$6:$F$46,4,FALSE)</f>
        <v>515.27</v>
      </c>
    </row>
  </sheetData>
  <mergeCells count="1">
    <mergeCell ref="A1: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C77A-038A-4C5D-A01F-48EF49CC1661}">
  <dimension ref="A1:M100"/>
  <sheetViews>
    <sheetView topLeftCell="B1" workbookViewId="0">
      <selection activeCell="C45" sqref="C45"/>
    </sheetView>
  </sheetViews>
  <sheetFormatPr baseColWidth="10" defaultColWidth="8.6640625" defaultRowHeight="15" x14ac:dyDescent="0.2"/>
  <cols>
    <col min="1" max="1" width="75.6640625" style="9" customWidth="1"/>
    <col min="2" max="2" width="19.5" style="9" customWidth="1"/>
    <col min="3" max="3" width="44" style="49" customWidth="1"/>
    <col min="4" max="4" width="44" style="9" customWidth="1"/>
    <col min="5" max="5" width="19.33203125" style="9" customWidth="1"/>
    <col min="6" max="6" width="2.6640625" style="9" customWidth="1"/>
    <col min="7" max="7" width="18.1640625" style="9" customWidth="1"/>
    <col min="8" max="8" width="3.1640625" style="9" customWidth="1"/>
    <col min="9" max="9" width="17.1640625" style="9" customWidth="1"/>
    <col min="10" max="10" width="21.1640625" style="9" customWidth="1"/>
    <col min="11" max="11" width="21.5" style="9" customWidth="1"/>
    <col min="12" max="12" width="21.6640625" style="9" customWidth="1"/>
    <col min="13" max="16384" width="8.6640625" style="9"/>
  </cols>
  <sheetData>
    <row r="1" spans="1:13" ht="14.5" customHeight="1" x14ac:dyDescent="0.2">
      <c r="A1" s="41" t="s">
        <v>194</v>
      </c>
      <c r="B1" s="41"/>
      <c r="C1" s="48"/>
      <c r="D1" s="41"/>
      <c r="E1" s="41"/>
      <c r="F1" s="41"/>
      <c r="G1" s="41"/>
      <c r="H1" s="20"/>
      <c r="I1" s="20"/>
      <c r="J1" s="20"/>
      <c r="K1" s="20"/>
      <c r="L1" s="20"/>
    </row>
    <row r="2" spans="1:13" x14ac:dyDescent="0.2">
      <c r="A2" s="41"/>
      <c r="B2" s="41"/>
      <c r="C2" s="48"/>
      <c r="D2" s="41"/>
      <c r="E2" s="41"/>
      <c r="F2" s="41"/>
      <c r="G2" s="41"/>
      <c r="H2" s="20"/>
      <c r="I2" s="20"/>
      <c r="J2" s="20"/>
      <c r="K2" s="20"/>
      <c r="L2" s="20"/>
    </row>
    <row r="3" spans="1:13" x14ac:dyDescent="0.2">
      <c r="A3" s="11" t="s">
        <v>89</v>
      </c>
      <c r="B3" s="11" t="s">
        <v>193</v>
      </c>
      <c r="C3" s="11" t="s">
        <v>195</v>
      </c>
      <c r="D3" s="11" t="s">
        <v>89</v>
      </c>
      <c r="E3" s="12" t="s">
        <v>229</v>
      </c>
      <c r="F3" s="11"/>
      <c r="G3" s="43"/>
      <c r="H3" s="43"/>
      <c r="K3" s="37"/>
      <c r="L3" s="38"/>
      <c r="M3" s="19"/>
    </row>
    <row r="4" spans="1:13" x14ac:dyDescent="0.2">
      <c r="A4" s="13" t="s">
        <v>301</v>
      </c>
      <c r="B4" s="13">
        <v>1000</v>
      </c>
      <c r="C4" s="42" t="s">
        <v>218</v>
      </c>
      <c r="D4" s="13" t="s">
        <v>307</v>
      </c>
      <c r="E4" s="52">
        <v>1111</v>
      </c>
      <c r="F4" s="14"/>
      <c r="G4" s="21"/>
      <c r="H4" s="44"/>
      <c r="I4" s="44"/>
      <c r="K4" s="39"/>
      <c r="L4" s="39"/>
    </row>
    <row r="5" spans="1:13" x14ac:dyDescent="0.2">
      <c r="A5" s="13" t="s">
        <v>196</v>
      </c>
      <c r="B5" s="13">
        <v>1002</v>
      </c>
      <c r="C5" s="42" t="s">
        <v>218</v>
      </c>
      <c r="D5" s="13" t="s">
        <v>134</v>
      </c>
      <c r="E5" s="52">
        <v>1226</v>
      </c>
      <c r="F5" s="14"/>
      <c r="G5" s="21"/>
      <c r="H5" s="44"/>
      <c r="I5" s="44"/>
    </row>
    <row r="6" spans="1:13" x14ac:dyDescent="0.2">
      <c r="A6" s="13" t="s">
        <v>197</v>
      </c>
      <c r="B6" s="13">
        <v>1004</v>
      </c>
      <c r="C6" s="42" t="s">
        <v>218</v>
      </c>
      <c r="D6" s="13" t="s">
        <v>135</v>
      </c>
      <c r="E6" s="52">
        <v>1785</v>
      </c>
      <c r="F6" s="15"/>
      <c r="G6" s="46"/>
      <c r="H6" s="44"/>
      <c r="I6" s="44"/>
    </row>
    <row r="7" spans="1:13" x14ac:dyDescent="0.2">
      <c r="A7" s="13" t="s">
        <v>302</v>
      </c>
      <c r="B7" s="13">
        <v>1006</v>
      </c>
      <c r="C7" s="42" t="s">
        <v>218</v>
      </c>
      <c r="D7" s="13" t="s">
        <v>308</v>
      </c>
      <c r="E7" s="52">
        <v>1800</v>
      </c>
      <c r="F7" s="16"/>
      <c r="G7" s="21"/>
      <c r="H7" s="44"/>
      <c r="I7" s="44"/>
    </row>
    <row r="8" spans="1:13" x14ac:dyDescent="0.2">
      <c r="A8" s="13" t="s">
        <v>303</v>
      </c>
      <c r="B8" s="13">
        <v>1008</v>
      </c>
      <c r="C8" s="42" t="s">
        <v>218</v>
      </c>
      <c r="D8" s="13" t="s">
        <v>309</v>
      </c>
      <c r="E8" s="52">
        <v>-786</v>
      </c>
      <c r="F8" s="16"/>
      <c r="G8" s="21"/>
      <c r="H8" s="44"/>
      <c r="I8" s="44"/>
    </row>
    <row r="9" spans="1:13" x14ac:dyDescent="0.2">
      <c r="A9" s="13" t="s">
        <v>304</v>
      </c>
      <c r="B9" s="13">
        <v>1010</v>
      </c>
      <c r="C9" s="42" t="s">
        <v>218</v>
      </c>
      <c r="D9" s="13" t="s">
        <v>310</v>
      </c>
      <c r="E9" s="52">
        <v>1380</v>
      </c>
      <c r="F9" s="16"/>
      <c r="G9" s="21"/>
      <c r="H9" s="44"/>
      <c r="I9" s="44"/>
    </row>
    <row r="10" spans="1:13" x14ac:dyDescent="0.2">
      <c r="A10" s="13" t="s">
        <v>300</v>
      </c>
      <c r="B10" s="13">
        <v>1012</v>
      </c>
      <c r="C10" s="42" t="s">
        <v>218</v>
      </c>
      <c r="D10" s="13" t="s">
        <v>311</v>
      </c>
      <c r="E10" s="52">
        <v>326</v>
      </c>
      <c r="F10" s="16"/>
      <c r="G10" s="46"/>
      <c r="H10" s="44"/>
      <c r="I10" s="44"/>
    </row>
    <row r="11" spans="1:13" x14ac:dyDescent="0.2">
      <c r="A11" s="13" t="s">
        <v>299</v>
      </c>
      <c r="B11" s="13">
        <v>1014</v>
      </c>
      <c r="C11" s="42" t="s">
        <v>218</v>
      </c>
      <c r="D11" s="13" t="s">
        <v>312</v>
      </c>
      <c r="E11" s="52">
        <v>374</v>
      </c>
      <c r="F11" s="16"/>
      <c r="G11" s="21"/>
      <c r="H11" s="44"/>
      <c r="I11" s="44"/>
    </row>
    <row r="12" spans="1:13" x14ac:dyDescent="0.2">
      <c r="A12" s="13" t="s">
        <v>298</v>
      </c>
      <c r="B12" s="13">
        <v>1016</v>
      </c>
      <c r="C12" s="42" t="s">
        <v>218</v>
      </c>
      <c r="D12" s="13" t="s">
        <v>313</v>
      </c>
      <c r="E12" s="52">
        <v>1215</v>
      </c>
      <c r="F12" s="14" t="s">
        <v>88</v>
      </c>
      <c r="G12" s="21"/>
      <c r="H12" s="44"/>
      <c r="I12" s="44"/>
    </row>
    <row r="13" spans="1:13" x14ac:dyDescent="0.2">
      <c r="A13" s="13" t="s">
        <v>297</v>
      </c>
      <c r="B13" s="13">
        <v>1018</v>
      </c>
      <c r="C13" s="42" t="s">
        <v>218</v>
      </c>
      <c r="D13" s="13" t="s">
        <v>314</v>
      </c>
      <c r="E13" s="52">
        <v>1634</v>
      </c>
      <c r="F13" s="14"/>
      <c r="G13" s="46"/>
      <c r="H13" s="44"/>
      <c r="I13" s="44"/>
    </row>
    <row r="14" spans="1:13" x14ac:dyDescent="0.2">
      <c r="A14" s="13" t="s">
        <v>305</v>
      </c>
      <c r="B14" s="13">
        <v>1020</v>
      </c>
      <c r="C14" s="42" t="s">
        <v>218</v>
      </c>
      <c r="D14" s="13" t="s">
        <v>315</v>
      </c>
      <c r="E14" s="52">
        <v>305</v>
      </c>
      <c r="F14" s="14" t="s">
        <v>88</v>
      </c>
      <c r="G14" s="21"/>
      <c r="H14" s="44"/>
      <c r="I14" s="44"/>
    </row>
    <row r="15" spans="1:13" x14ac:dyDescent="0.2">
      <c r="A15" s="13" t="s">
        <v>306</v>
      </c>
      <c r="B15" s="13">
        <v>1022</v>
      </c>
      <c r="C15" s="42" t="s">
        <v>230</v>
      </c>
      <c r="D15" s="13" t="s">
        <v>316</v>
      </c>
      <c r="E15" s="52">
        <v>1227</v>
      </c>
      <c r="F15" s="14" t="s">
        <v>88</v>
      </c>
      <c r="G15" s="21"/>
      <c r="H15" s="44"/>
      <c r="I15" s="44"/>
    </row>
    <row r="16" spans="1:13" x14ac:dyDescent="0.2">
      <c r="A16" s="13" t="s">
        <v>240</v>
      </c>
      <c r="B16" s="13">
        <v>1024</v>
      </c>
      <c r="C16" s="42" t="s">
        <v>275</v>
      </c>
      <c r="D16" s="13" t="s">
        <v>136</v>
      </c>
      <c r="E16" s="52">
        <v>1101</v>
      </c>
      <c r="F16" s="14" t="s">
        <v>88</v>
      </c>
      <c r="G16" s="21"/>
      <c r="H16" s="44"/>
      <c r="I16" s="44"/>
    </row>
    <row r="17" spans="1:9" x14ac:dyDescent="0.2">
      <c r="A17" s="13" t="s">
        <v>235</v>
      </c>
      <c r="B17" s="13">
        <v>1026</v>
      </c>
      <c r="C17" s="42" t="s">
        <v>230</v>
      </c>
      <c r="D17" s="13" t="s">
        <v>137</v>
      </c>
      <c r="E17" s="52">
        <v>1102</v>
      </c>
      <c r="F17" s="14"/>
      <c r="G17" s="21"/>
      <c r="H17" s="44"/>
      <c r="I17" s="44"/>
    </row>
    <row r="18" spans="1:9" x14ac:dyDescent="0.2">
      <c r="A18" s="13" t="s">
        <v>296</v>
      </c>
      <c r="B18" s="13">
        <v>1028</v>
      </c>
      <c r="C18" s="42" t="s">
        <v>230</v>
      </c>
      <c r="D18" s="13" t="s">
        <v>317</v>
      </c>
      <c r="E18" s="52">
        <v>-1634</v>
      </c>
      <c r="F18" s="15"/>
      <c r="G18" s="46"/>
      <c r="H18" s="44"/>
      <c r="I18" s="44"/>
    </row>
    <row r="19" spans="1:9" x14ac:dyDescent="0.2">
      <c r="A19" s="13" t="s">
        <v>295</v>
      </c>
      <c r="B19" s="13">
        <v>1030</v>
      </c>
      <c r="C19" s="42" t="s">
        <v>230</v>
      </c>
      <c r="D19" s="13" t="s">
        <v>318</v>
      </c>
      <c r="E19" s="52">
        <v>1558</v>
      </c>
      <c r="F19" s="16"/>
      <c r="G19" s="21"/>
      <c r="H19" s="44"/>
      <c r="I19" s="44"/>
    </row>
    <row r="20" spans="1:9" x14ac:dyDescent="0.2">
      <c r="A20" s="13" t="s">
        <v>294</v>
      </c>
      <c r="B20" s="13">
        <v>1032</v>
      </c>
      <c r="C20" s="42" t="s">
        <v>230</v>
      </c>
      <c r="D20" s="13" t="s">
        <v>319</v>
      </c>
      <c r="E20" s="52">
        <v>-681</v>
      </c>
      <c r="F20" s="16"/>
      <c r="G20" s="21"/>
      <c r="H20" s="44"/>
      <c r="I20" s="44"/>
    </row>
    <row r="21" spans="1:9" x14ac:dyDescent="0.2">
      <c r="A21" s="13" t="s">
        <v>293</v>
      </c>
      <c r="B21" s="13">
        <v>1034</v>
      </c>
      <c r="C21" s="42" t="s">
        <v>230</v>
      </c>
      <c r="D21" s="13" t="s">
        <v>320</v>
      </c>
      <c r="E21" s="52">
        <v>943</v>
      </c>
      <c r="F21" s="16"/>
      <c r="G21" s="21"/>
      <c r="H21" s="44"/>
      <c r="I21" s="44"/>
    </row>
    <row r="22" spans="1:9" x14ac:dyDescent="0.2">
      <c r="A22" s="13" t="s">
        <v>292</v>
      </c>
      <c r="B22" s="13">
        <v>1036</v>
      </c>
      <c r="C22" s="42" t="s">
        <v>230</v>
      </c>
      <c r="D22" s="13" t="s">
        <v>321</v>
      </c>
      <c r="E22" s="52">
        <v>-710</v>
      </c>
      <c r="F22" s="16"/>
      <c r="G22" s="46"/>
      <c r="H22" s="44"/>
      <c r="I22" s="44"/>
    </row>
    <row r="23" spans="1:9" x14ac:dyDescent="0.2">
      <c r="A23" s="13" t="s">
        <v>236</v>
      </c>
      <c r="B23" s="13">
        <v>1038</v>
      </c>
      <c r="C23" s="42" t="s">
        <v>230</v>
      </c>
      <c r="D23" s="13" t="s">
        <v>138</v>
      </c>
      <c r="E23" s="52">
        <v>1204</v>
      </c>
      <c r="F23" s="16"/>
      <c r="G23" s="44"/>
      <c r="H23" s="44"/>
      <c r="I23" s="44"/>
    </row>
    <row r="24" spans="1:9" x14ac:dyDescent="0.2">
      <c r="A24" s="13" t="s">
        <v>237</v>
      </c>
      <c r="B24" s="13">
        <v>1040</v>
      </c>
      <c r="C24" s="42" t="s">
        <v>230</v>
      </c>
      <c r="D24" s="13" t="s">
        <v>139</v>
      </c>
      <c r="E24" s="52">
        <v>-546</v>
      </c>
      <c r="F24" s="16"/>
      <c r="G24" s="44"/>
      <c r="H24" s="44"/>
      <c r="I24" s="44"/>
    </row>
    <row r="25" spans="1:9" x14ac:dyDescent="0.2">
      <c r="A25" s="13" t="s">
        <v>238</v>
      </c>
      <c r="B25" s="13">
        <v>1042</v>
      </c>
      <c r="C25" s="42" t="s">
        <v>230</v>
      </c>
      <c r="D25" s="13" t="s">
        <v>140</v>
      </c>
      <c r="E25" s="52">
        <v>1392</v>
      </c>
      <c r="F25" s="16"/>
      <c r="G25" s="44"/>
      <c r="H25" s="44"/>
      <c r="I25" s="44"/>
    </row>
    <row r="26" spans="1:9" x14ac:dyDescent="0.2">
      <c r="A26" s="13" t="s">
        <v>239</v>
      </c>
      <c r="B26" s="13">
        <v>1044</v>
      </c>
      <c r="C26" s="42" t="s">
        <v>230</v>
      </c>
      <c r="D26" s="13" t="s">
        <v>141</v>
      </c>
      <c r="E26" s="52">
        <v>1325</v>
      </c>
      <c r="F26" s="16"/>
      <c r="G26" s="44"/>
      <c r="H26" s="44"/>
      <c r="I26" s="44"/>
    </row>
    <row r="27" spans="1:9" x14ac:dyDescent="0.2">
      <c r="A27" s="13" t="s">
        <v>291</v>
      </c>
      <c r="B27" s="13">
        <v>1046</v>
      </c>
      <c r="C27" s="42" t="s">
        <v>230</v>
      </c>
      <c r="D27" s="13" t="s">
        <v>322</v>
      </c>
      <c r="E27" s="52">
        <v>1653</v>
      </c>
      <c r="F27" s="16"/>
      <c r="G27" s="44"/>
      <c r="H27" s="44"/>
      <c r="I27" s="44"/>
    </row>
    <row r="28" spans="1:9" x14ac:dyDescent="0.2">
      <c r="A28" s="13" t="s">
        <v>198</v>
      </c>
      <c r="B28" s="13">
        <v>2000</v>
      </c>
      <c r="C28" s="42" t="s">
        <v>225</v>
      </c>
      <c r="D28" s="13" t="s">
        <v>142</v>
      </c>
      <c r="E28" s="52">
        <v>-6155</v>
      </c>
      <c r="F28" s="16"/>
      <c r="G28" s="44"/>
      <c r="H28" s="44"/>
      <c r="I28" s="44"/>
    </row>
    <row r="29" spans="1:9" x14ac:dyDescent="0.2">
      <c r="A29" s="13" t="s">
        <v>199</v>
      </c>
      <c r="B29" s="13">
        <v>2002</v>
      </c>
      <c r="C29" s="42" t="s">
        <v>225</v>
      </c>
      <c r="D29" s="13" t="s">
        <v>143</v>
      </c>
      <c r="E29" s="52">
        <v>-1101</v>
      </c>
      <c r="F29" s="16"/>
      <c r="G29" s="44"/>
      <c r="H29" s="44"/>
      <c r="I29" s="44"/>
    </row>
    <row r="30" spans="1:9" x14ac:dyDescent="0.2">
      <c r="A30" s="13" t="s">
        <v>200</v>
      </c>
      <c r="B30" s="13">
        <v>2004</v>
      </c>
      <c r="C30" s="42" t="s">
        <v>225</v>
      </c>
      <c r="D30" s="13" t="s">
        <v>144</v>
      </c>
      <c r="E30" s="52">
        <v>-654</v>
      </c>
      <c r="F30" s="16"/>
      <c r="G30" s="44"/>
      <c r="H30" s="44"/>
      <c r="I30" s="44"/>
    </row>
    <row r="31" spans="1:9" x14ac:dyDescent="0.2">
      <c r="A31" s="13" t="s">
        <v>201</v>
      </c>
      <c r="B31" s="13">
        <v>2006</v>
      </c>
      <c r="C31" s="42" t="s">
        <v>225</v>
      </c>
      <c r="D31" s="13" t="s">
        <v>145</v>
      </c>
      <c r="E31" s="52">
        <v>-722</v>
      </c>
      <c r="F31" s="16"/>
      <c r="G31" s="44"/>
      <c r="H31" s="44"/>
      <c r="I31" s="44"/>
    </row>
    <row r="32" spans="1:9" x14ac:dyDescent="0.2">
      <c r="A32" s="13" t="s">
        <v>202</v>
      </c>
      <c r="B32" s="13">
        <v>2008</v>
      </c>
      <c r="C32" s="42" t="s">
        <v>225</v>
      </c>
      <c r="D32" s="13" t="s">
        <v>146</v>
      </c>
      <c r="E32" s="52">
        <v>-646</v>
      </c>
      <c r="F32" s="16"/>
      <c r="G32" s="44"/>
      <c r="H32" s="44"/>
      <c r="I32" s="44"/>
    </row>
    <row r="33" spans="1:9" x14ac:dyDescent="0.2">
      <c r="A33" s="13" t="s">
        <v>203</v>
      </c>
      <c r="B33" s="13">
        <v>2010</v>
      </c>
      <c r="C33" s="42" t="s">
        <v>225</v>
      </c>
      <c r="D33" s="13" t="s">
        <v>147</v>
      </c>
      <c r="E33" s="52">
        <v>-1000</v>
      </c>
      <c r="F33" s="16"/>
      <c r="G33" s="44"/>
      <c r="H33" s="44"/>
      <c r="I33" s="44"/>
    </row>
    <row r="34" spans="1:9" x14ac:dyDescent="0.2">
      <c r="A34" s="13" t="s">
        <v>204</v>
      </c>
      <c r="B34" s="13">
        <v>2012</v>
      </c>
      <c r="C34" s="42" t="s">
        <v>225</v>
      </c>
      <c r="D34" s="13" t="s">
        <v>148</v>
      </c>
      <c r="E34" s="52">
        <v>-4371</v>
      </c>
      <c r="F34" s="16"/>
      <c r="G34" s="44"/>
      <c r="H34" s="44"/>
      <c r="I34" s="44"/>
    </row>
    <row r="35" spans="1:9" x14ac:dyDescent="0.2">
      <c r="A35" s="13" t="s">
        <v>205</v>
      </c>
      <c r="B35" s="13">
        <v>2014</v>
      </c>
      <c r="C35" s="42" t="s">
        <v>225</v>
      </c>
      <c r="D35" s="13" t="s">
        <v>149</v>
      </c>
      <c r="E35" s="52">
        <v>-663</v>
      </c>
      <c r="F35" s="16"/>
      <c r="G35" s="44"/>
      <c r="H35" s="44"/>
      <c r="I35" s="44"/>
    </row>
    <row r="36" spans="1:9" x14ac:dyDescent="0.2">
      <c r="A36" s="13" t="s">
        <v>206</v>
      </c>
      <c r="B36" s="13">
        <v>2016</v>
      </c>
      <c r="C36" s="42" t="s">
        <v>225</v>
      </c>
      <c r="D36" s="13" t="s">
        <v>150</v>
      </c>
      <c r="E36" s="52">
        <v>-305</v>
      </c>
      <c r="F36" s="16"/>
      <c r="G36" s="44"/>
      <c r="H36" s="44"/>
      <c r="I36" s="44"/>
    </row>
    <row r="37" spans="1:9" x14ac:dyDescent="0.2">
      <c r="A37" s="13" t="s">
        <v>207</v>
      </c>
      <c r="B37" s="13">
        <v>2018</v>
      </c>
      <c r="C37" s="42" t="s">
        <v>225</v>
      </c>
      <c r="D37" s="13" t="s">
        <v>151</v>
      </c>
      <c r="E37" s="52">
        <v>-771</v>
      </c>
      <c r="F37" s="16"/>
      <c r="G37" s="44"/>
      <c r="H37" s="44"/>
      <c r="I37" s="44"/>
    </row>
    <row r="38" spans="1:9" x14ac:dyDescent="0.2">
      <c r="A38" s="13" t="s">
        <v>232</v>
      </c>
      <c r="B38" s="13">
        <v>2100</v>
      </c>
      <c r="C38" s="42" t="s">
        <v>234</v>
      </c>
      <c r="D38" s="13" t="s">
        <v>276</v>
      </c>
      <c r="E38" s="52">
        <v>-8995</v>
      </c>
      <c r="F38" s="16"/>
      <c r="G38" s="44"/>
      <c r="H38" s="44"/>
      <c r="I38" s="44"/>
    </row>
    <row r="39" spans="1:9" x14ac:dyDescent="0.2">
      <c r="A39" s="13" t="s">
        <v>233</v>
      </c>
      <c r="B39" s="13">
        <v>2102</v>
      </c>
      <c r="C39" s="42" t="s">
        <v>234</v>
      </c>
      <c r="D39" s="13" t="s">
        <v>231</v>
      </c>
      <c r="E39" s="52">
        <v>-1785</v>
      </c>
      <c r="F39" s="16"/>
      <c r="G39" s="44"/>
      <c r="H39" s="44"/>
      <c r="I39" s="44"/>
    </row>
    <row r="40" spans="1:9" x14ac:dyDescent="0.2">
      <c r="A40" s="13" t="s">
        <v>219</v>
      </c>
      <c r="B40" s="13">
        <v>3000</v>
      </c>
      <c r="C40" s="42" t="s">
        <v>226</v>
      </c>
      <c r="D40" s="13" t="s">
        <v>152</v>
      </c>
      <c r="E40" s="52">
        <v>-522</v>
      </c>
      <c r="F40" s="16"/>
      <c r="G40" s="44"/>
      <c r="H40" s="44"/>
      <c r="I40" s="44"/>
    </row>
    <row r="41" spans="1:9" x14ac:dyDescent="0.2">
      <c r="A41" s="13" t="s">
        <v>220</v>
      </c>
      <c r="B41" s="13">
        <v>3002</v>
      </c>
      <c r="C41" s="42" t="s">
        <v>226</v>
      </c>
      <c r="D41" s="13" t="s">
        <v>153</v>
      </c>
      <c r="E41" s="52">
        <v>4500</v>
      </c>
      <c r="F41" s="14"/>
      <c r="G41" s="44"/>
      <c r="H41" s="44"/>
      <c r="I41" s="44"/>
    </row>
    <row r="42" spans="1:9" x14ac:dyDescent="0.2">
      <c r="A42" s="13" t="s">
        <v>221</v>
      </c>
      <c r="B42" s="13">
        <v>3004</v>
      </c>
      <c r="C42" s="42" t="s">
        <v>226</v>
      </c>
      <c r="D42" s="13" t="s">
        <v>154</v>
      </c>
      <c r="E42" s="52">
        <v>-1102</v>
      </c>
      <c r="F42" s="14"/>
      <c r="G42" s="44"/>
      <c r="H42" s="44"/>
      <c r="I42" s="44"/>
    </row>
    <row r="43" spans="1:9" x14ac:dyDescent="0.2">
      <c r="A43" s="13" t="s">
        <v>222</v>
      </c>
      <c r="B43" s="13">
        <v>3006</v>
      </c>
      <c r="C43" s="42" t="s">
        <v>226</v>
      </c>
      <c r="D43" s="13" t="s">
        <v>155</v>
      </c>
      <c r="E43" s="52">
        <v>-640</v>
      </c>
      <c r="F43" s="14" t="s">
        <v>88</v>
      </c>
      <c r="G43" s="44"/>
      <c r="H43" s="44"/>
      <c r="I43" s="44"/>
    </row>
    <row r="44" spans="1:9" x14ac:dyDescent="0.2">
      <c r="A44" s="13" t="s">
        <v>223</v>
      </c>
      <c r="B44" s="13">
        <v>3008</v>
      </c>
      <c r="C44" s="42" t="s">
        <v>226</v>
      </c>
      <c r="D44" s="13" t="s">
        <v>156</v>
      </c>
      <c r="E44" s="52">
        <v>-5997</v>
      </c>
      <c r="F44" s="14"/>
      <c r="G44" s="44"/>
      <c r="H44" s="44"/>
      <c r="I44" s="44"/>
    </row>
    <row r="45" spans="1:9" x14ac:dyDescent="0.2">
      <c r="A45" s="13" t="s">
        <v>224</v>
      </c>
      <c r="B45" s="13">
        <v>3010</v>
      </c>
      <c r="C45" s="42" t="s">
        <v>226</v>
      </c>
      <c r="D45" s="13" t="s">
        <v>157</v>
      </c>
      <c r="E45" s="52">
        <v>-802</v>
      </c>
      <c r="F45" s="14" t="s">
        <v>88</v>
      </c>
      <c r="G45" s="44"/>
      <c r="H45" s="44"/>
      <c r="I45" s="44"/>
    </row>
    <row r="46" spans="1:9" x14ac:dyDescent="0.2">
      <c r="A46" s="13" t="s">
        <v>208</v>
      </c>
      <c r="B46" s="13">
        <v>4000</v>
      </c>
      <c r="C46" s="42" t="s">
        <v>227</v>
      </c>
      <c r="D46" s="13" t="s">
        <v>158</v>
      </c>
      <c r="E46" s="52">
        <v>-9759</v>
      </c>
      <c r="F46" s="14"/>
      <c r="G46" s="44"/>
      <c r="H46" s="44"/>
      <c r="I46" s="44"/>
    </row>
    <row r="47" spans="1:9" x14ac:dyDescent="0.2">
      <c r="A47" s="13" t="s">
        <v>209</v>
      </c>
      <c r="B47" s="13">
        <v>4002</v>
      </c>
      <c r="C47" s="42" t="s">
        <v>227</v>
      </c>
      <c r="D47" s="13" t="s">
        <v>159</v>
      </c>
      <c r="E47" s="52">
        <v>-768</v>
      </c>
      <c r="F47" s="14"/>
      <c r="G47" s="44"/>
      <c r="H47" s="44"/>
      <c r="I47" s="44"/>
    </row>
    <row r="48" spans="1:9" x14ac:dyDescent="0.2">
      <c r="A48" s="13" t="s">
        <v>210</v>
      </c>
      <c r="B48" s="13">
        <v>4004</v>
      </c>
      <c r="C48" s="42" t="s">
        <v>227</v>
      </c>
      <c r="D48" s="13" t="s">
        <v>160</v>
      </c>
      <c r="E48" s="52">
        <v>350</v>
      </c>
      <c r="F48" s="14"/>
      <c r="G48" s="44"/>
      <c r="H48" s="44"/>
      <c r="I48" s="44"/>
    </row>
    <row r="49" spans="1:9" x14ac:dyDescent="0.2">
      <c r="A49" s="13" t="s">
        <v>211</v>
      </c>
      <c r="B49" s="13">
        <v>4006</v>
      </c>
      <c r="C49" s="42" t="s">
        <v>227</v>
      </c>
      <c r="D49" s="13" t="s">
        <v>161</v>
      </c>
      <c r="E49" s="52">
        <v>-4078</v>
      </c>
      <c r="F49" s="14"/>
      <c r="G49" s="44"/>
      <c r="H49" s="44"/>
      <c r="I49" s="44"/>
    </row>
    <row r="50" spans="1:9" x14ac:dyDescent="0.2">
      <c r="A50" s="13" t="s">
        <v>212</v>
      </c>
      <c r="B50" s="13">
        <v>4008</v>
      </c>
      <c r="C50" s="42" t="s">
        <v>227</v>
      </c>
      <c r="D50" s="13" t="s">
        <v>162</v>
      </c>
      <c r="E50" s="52">
        <v>-357</v>
      </c>
      <c r="F50" s="14"/>
      <c r="G50" s="44"/>
      <c r="H50" s="44"/>
      <c r="I50" s="44"/>
    </row>
    <row r="51" spans="1:9" x14ac:dyDescent="0.2">
      <c r="A51" s="13" t="s">
        <v>213</v>
      </c>
      <c r="B51" s="13">
        <v>5000</v>
      </c>
      <c r="C51" s="42" t="s">
        <v>228</v>
      </c>
      <c r="D51" s="13" t="s">
        <v>163</v>
      </c>
      <c r="E51" s="52">
        <v>910</v>
      </c>
      <c r="F51" s="14"/>
      <c r="G51" s="44"/>
      <c r="H51" s="44"/>
      <c r="I51" s="44"/>
    </row>
    <row r="52" spans="1:9" x14ac:dyDescent="0.2">
      <c r="A52" s="13" t="s">
        <v>214</v>
      </c>
      <c r="B52" s="13">
        <v>5002</v>
      </c>
      <c r="C52" s="42" t="s">
        <v>228</v>
      </c>
      <c r="D52" s="13" t="s">
        <v>164</v>
      </c>
      <c r="E52" s="52">
        <v>740</v>
      </c>
      <c r="F52" s="14"/>
      <c r="G52" s="44"/>
      <c r="H52" s="44"/>
      <c r="I52" s="44"/>
    </row>
    <row r="53" spans="1:9" x14ac:dyDescent="0.2">
      <c r="A53" s="13" t="s">
        <v>215</v>
      </c>
      <c r="B53" s="13">
        <v>5004</v>
      </c>
      <c r="C53" s="42" t="s">
        <v>228</v>
      </c>
      <c r="D53" s="13" t="s">
        <v>165</v>
      </c>
      <c r="E53" s="52">
        <v>-356</v>
      </c>
      <c r="F53" s="14"/>
      <c r="G53" s="44"/>
      <c r="H53" s="44"/>
      <c r="I53" s="44"/>
    </row>
    <row r="54" spans="1:9" x14ac:dyDescent="0.2">
      <c r="A54" s="13" t="s">
        <v>216</v>
      </c>
      <c r="B54" s="13">
        <v>5006</v>
      </c>
      <c r="C54" s="42" t="s">
        <v>228</v>
      </c>
      <c r="D54" s="13" t="s">
        <v>166</v>
      </c>
      <c r="E54" s="52">
        <v>925</v>
      </c>
      <c r="F54" s="14"/>
      <c r="G54" s="44"/>
      <c r="H54" s="44"/>
      <c r="I54" s="44"/>
    </row>
    <row r="55" spans="1:9" x14ac:dyDescent="0.2">
      <c r="A55" s="13" t="s">
        <v>217</v>
      </c>
      <c r="B55" s="13">
        <v>5008</v>
      </c>
      <c r="C55" s="42" t="s">
        <v>228</v>
      </c>
      <c r="D55" s="13" t="s">
        <v>167</v>
      </c>
      <c r="E55" s="52">
        <v>984</v>
      </c>
      <c r="F55" s="14"/>
      <c r="G55" s="44"/>
      <c r="H55" s="44"/>
      <c r="I55" s="44"/>
    </row>
    <row r="56" spans="1:9" x14ac:dyDescent="0.2">
      <c r="A56" s="13" t="s">
        <v>241</v>
      </c>
      <c r="B56" s="13">
        <v>5010</v>
      </c>
      <c r="C56" s="42" t="s">
        <v>228</v>
      </c>
      <c r="D56" s="13" t="s">
        <v>277</v>
      </c>
      <c r="E56" s="52">
        <v>840</v>
      </c>
      <c r="F56" s="14"/>
      <c r="G56" s="44"/>
      <c r="H56" s="44"/>
      <c r="I56" s="44"/>
    </row>
    <row r="57" spans="1:9" x14ac:dyDescent="0.2">
      <c r="A57" s="13" t="s">
        <v>242</v>
      </c>
      <c r="B57" s="13">
        <v>5012</v>
      </c>
      <c r="C57" s="42" t="s">
        <v>228</v>
      </c>
      <c r="D57" s="13" t="s">
        <v>278</v>
      </c>
      <c r="E57" s="52">
        <v>599</v>
      </c>
      <c r="F57" s="14"/>
      <c r="G57" s="44"/>
      <c r="H57" s="44"/>
      <c r="I57" s="44"/>
    </row>
    <row r="58" spans="1:9" x14ac:dyDescent="0.2">
      <c r="A58" s="13" t="s">
        <v>243</v>
      </c>
      <c r="B58" s="13">
        <v>6000</v>
      </c>
      <c r="C58" s="42" t="s">
        <v>275</v>
      </c>
      <c r="D58" s="13" t="s">
        <v>168</v>
      </c>
      <c r="E58" s="52">
        <v>972</v>
      </c>
      <c r="F58" s="14"/>
      <c r="G58" s="44"/>
      <c r="H58" s="44"/>
      <c r="I58" s="44"/>
    </row>
    <row r="59" spans="1:9" x14ac:dyDescent="0.2">
      <c r="A59" s="13" t="s">
        <v>244</v>
      </c>
      <c r="B59" s="13">
        <v>6002</v>
      </c>
      <c r="C59" s="42" t="s">
        <v>275</v>
      </c>
      <c r="D59" s="13" t="s">
        <v>169</v>
      </c>
      <c r="E59" s="52">
        <v>537</v>
      </c>
      <c r="F59" s="14"/>
      <c r="G59" s="44"/>
      <c r="H59" s="44"/>
      <c r="I59" s="44"/>
    </row>
    <row r="60" spans="1:9" x14ac:dyDescent="0.2">
      <c r="A60" s="13" t="s">
        <v>245</v>
      </c>
      <c r="B60" s="13">
        <v>6004</v>
      </c>
      <c r="C60" s="42" t="s">
        <v>275</v>
      </c>
      <c r="D60" s="13" t="s">
        <v>279</v>
      </c>
      <c r="E60" s="52">
        <v>960</v>
      </c>
      <c r="F60" s="14"/>
      <c r="G60" s="44"/>
      <c r="H60" s="44"/>
      <c r="I60" s="44"/>
    </row>
    <row r="61" spans="1:9" x14ac:dyDescent="0.2">
      <c r="A61" s="13" t="s">
        <v>246</v>
      </c>
      <c r="B61" s="13">
        <v>6006</v>
      </c>
      <c r="C61" s="42" t="s">
        <v>275</v>
      </c>
      <c r="D61" s="13" t="s">
        <v>170</v>
      </c>
      <c r="E61" s="52">
        <v>786</v>
      </c>
      <c r="F61" s="14"/>
      <c r="G61" s="44"/>
      <c r="H61" s="44"/>
      <c r="I61" s="44"/>
    </row>
    <row r="62" spans="1:9" x14ac:dyDescent="0.2">
      <c r="A62" s="13" t="s">
        <v>247</v>
      </c>
      <c r="B62" s="13">
        <v>6008</v>
      </c>
      <c r="C62" s="42" t="s">
        <v>275</v>
      </c>
      <c r="D62" s="13" t="s">
        <v>171</v>
      </c>
      <c r="E62" s="52">
        <v>522</v>
      </c>
      <c r="F62" s="14"/>
      <c r="G62" s="44"/>
      <c r="H62" s="44"/>
      <c r="I62" s="44"/>
    </row>
    <row r="63" spans="1:9" x14ac:dyDescent="0.2">
      <c r="A63" s="13" t="s">
        <v>248</v>
      </c>
      <c r="B63" s="13">
        <v>6010</v>
      </c>
      <c r="C63" s="42" t="s">
        <v>275</v>
      </c>
      <c r="D63" s="13" t="s">
        <v>280</v>
      </c>
      <c r="E63" s="52">
        <v>821</v>
      </c>
      <c r="F63" s="14"/>
      <c r="G63" s="44"/>
      <c r="H63" s="44"/>
      <c r="I63" s="44"/>
    </row>
    <row r="64" spans="1:9" x14ac:dyDescent="0.2">
      <c r="A64" s="13" t="s">
        <v>249</v>
      </c>
      <c r="B64" s="13">
        <v>6012</v>
      </c>
      <c r="C64" s="42" t="s">
        <v>275</v>
      </c>
      <c r="D64" s="13" t="s">
        <v>172</v>
      </c>
      <c r="E64" s="52">
        <v>887</v>
      </c>
      <c r="F64" s="14"/>
      <c r="G64" s="44"/>
      <c r="H64" s="44"/>
      <c r="I64" s="44"/>
    </row>
    <row r="65" spans="1:9" x14ac:dyDescent="0.2">
      <c r="A65" s="13" t="s">
        <v>250</v>
      </c>
      <c r="B65" s="13">
        <v>6014</v>
      </c>
      <c r="C65" s="42" t="s">
        <v>275</v>
      </c>
      <c r="D65" s="13" t="s">
        <v>281</v>
      </c>
      <c r="E65" s="52">
        <v>646</v>
      </c>
      <c r="F65" s="14"/>
      <c r="G65" s="44"/>
      <c r="H65" s="44"/>
      <c r="I65" s="44"/>
    </row>
    <row r="66" spans="1:9" x14ac:dyDescent="0.2">
      <c r="A66" s="13" t="s">
        <v>251</v>
      </c>
      <c r="B66" s="13">
        <v>6016</v>
      </c>
      <c r="C66" s="42" t="s">
        <v>275</v>
      </c>
      <c r="D66" s="13" t="s">
        <v>282</v>
      </c>
      <c r="E66" s="52">
        <v>939</v>
      </c>
      <c r="F66" s="14"/>
      <c r="G66" s="44"/>
      <c r="H66" s="44"/>
      <c r="I66" s="44"/>
    </row>
    <row r="67" spans="1:9" x14ac:dyDescent="0.2">
      <c r="A67" s="13" t="s">
        <v>252</v>
      </c>
      <c r="B67" s="13">
        <v>6018</v>
      </c>
      <c r="C67" s="42" t="s">
        <v>275</v>
      </c>
      <c r="D67" s="13" t="s">
        <v>173</v>
      </c>
      <c r="E67" s="52">
        <v>654</v>
      </c>
      <c r="F67" s="14"/>
      <c r="G67" s="44"/>
      <c r="H67" s="44"/>
      <c r="I67" s="44"/>
    </row>
    <row r="68" spans="1:9" x14ac:dyDescent="0.2">
      <c r="A68" s="13" t="s">
        <v>253</v>
      </c>
      <c r="B68" s="13">
        <v>6020</v>
      </c>
      <c r="C68" s="42" t="s">
        <v>275</v>
      </c>
      <c r="D68" s="13" t="s">
        <v>174</v>
      </c>
      <c r="E68" s="52">
        <v>518</v>
      </c>
      <c r="F68" s="14"/>
      <c r="G68" s="44"/>
      <c r="H68" s="44"/>
      <c r="I68" s="44"/>
    </row>
    <row r="69" spans="1:9" x14ac:dyDescent="0.2">
      <c r="A69" s="13" t="s">
        <v>254</v>
      </c>
      <c r="B69" s="13">
        <v>6022</v>
      </c>
      <c r="C69" s="42" t="s">
        <v>275</v>
      </c>
      <c r="D69" s="13" t="s">
        <v>175</v>
      </c>
      <c r="E69" s="52">
        <v>874</v>
      </c>
      <c r="F69" s="14"/>
      <c r="G69" s="44"/>
      <c r="H69" s="44"/>
      <c r="I69" s="44"/>
    </row>
    <row r="70" spans="1:9" x14ac:dyDescent="0.2">
      <c r="A70" s="13" t="s">
        <v>255</v>
      </c>
      <c r="B70" s="13">
        <v>6024</v>
      </c>
      <c r="C70" s="42" t="s">
        <v>275</v>
      </c>
      <c r="D70" s="13" t="s">
        <v>176</v>
      </c>
      <c r="E70" s="52">
        <v>926</v>
      </c>
      <c r="F70" s="14"/>
      <c r="G70" s="44"/>
      <c r="H70" s="44"/>
      <c r="I70" s="44"/>
    </row>
    <row r="71" spans="1:9" x14ac:dyDescent="0.2">
      <c r="A71" s="13" t="s">
        <v>256</v>
      </c>
      <c r="B71" s="13">
        <v>6026</v>
      </c>
      <c r="C71" s="42" t="s">
        <v>275</v>
      </c>
      <c r="D71" s="13" t="s">
        <v>283</v>
      </c>
      <c r="E71" s="52">
        <v>722</v>
      </c>
      <c r="F71" s="14"/>
      <c r="G71" s="44"/>
      <c r="H71" s="44"/>
      <c r="I71" s="44"/>
    </row>
    <row r="72" spans="1:9" x14ac:dyDescent="0.2">
      <c r="A72" s="13" t="s">
        <v>257</v>
      </c>
      <c r="B72" s="13">
        <v>6028</v>
      </c>
      <c r="C72" s="42" t="s">
        <v>275</v>
      </c>
      <c r="D72" s="13" t="s">
        <v>177</v>
      </c>
      <c r="E72" s="52">
        <v>768</v>
      </c>
      <c r="F72" s="14"/>
      <c r="G72" s="44"/>
      <c r="H72" s="44"/>
      <c r="I72" s="44"/>
    </row>
    <row r="73" spans="1:9" x14ac:dyDescent="0.2">
      <c r="A73" s="13" t="s">
        <v>258</v>
      </c>
      <c r="B73" s="13">
        <v>6030</v>
      </c>
      <c r="C73" s="42" t="s">
        <v>275</v>
      </c>
      <c r="D73" s="13" t="s">
        <v>178</v>
      </c>
      <c r="E73" s="52">
        <v>716</v>
      </c>
      <c r="F73" s="14"/>
      <c r="G73" s="44"/>
      <c r="H73" s="44"/>
      <c r="I73" s="44"/>
    </row>
    <row r="74" spans="1:9" x14ac:dyDescent="0.2">
      <c r="A74" s="13" t="s">
        <v>259</v>
      </c>
      <c r="B74" s="13">
        <v>6032</v>
      </c>
      <c r="C74" s="42" t="s">
        <v>275</v>
      </c>
      <c r="D74" s="13" t="s">
        <v>284</v>
      </c>
      <c r="E74" s="52">
        <v>771</v>
      </c>
      <c r="F74" s="14"/>
      <c r="G74" s="44"/>
      <c r="H74" s="44"/>
      <c r="I74" s="44"/>
    </row>
    <row r="75" spans="1:9" x14ac:dyDescent="0.2">
      <c r="A75" s="13" t="s">
        <v>260</v>
      </c>
      <c r="B75" s="13">
        <v>6034</v>
      </c>
      <c r="C75" s="42" t="s">
        <v>275</v>
      </c>
      <c r="D75" s="13" t="s">
        <v>179</v>
      </c>
      <c r="E75" s="52">
        <v>857</v>
      </c>
      <c r="F75" s="14"/>
      <c r="G75" s="44"/>
      <c r="H75" s="44"/>
      <c r="I75" s="44"/>
    </row>
    <row r="76" spans="1:9" x14ac:dyDescent="0.2">
      <c r="A76" s="13" t="s">
        <v>261</v>
      </c>
      <c r="B76" s="13">
        <v>6036</v>
      </c>
      <c r="C76" s="42" t="s">
        <v>275</v>
      </c>
      <c r="D76" s="13" t="s">
        <v>180</v>
      </c>
      <c r="E76" s="52">
        <v>757</v>
      </c>
      <c r="F76" s="14"/>
      <c r="G76" s="44"/>
      <c r="H76" s="44"/>
      <c r="I76" s="44"/>
    </row>
    <row r="77" spans="1:9" x14ac:dyDescent="0.2">
      <c r="A77" s="13" t="s">
        <v>262</v>
      </c>
      <c r="B77" s="13">
        <v>6038</v>
      </c>
      <c r="C77" s="42" t="s">
        <v>275</v>
      </c>
      <c r="D77" s="13" t="s">
        <v>181</v>
      </c>
      <c r="E77" s="52">
        <v>692</v>
      </c>
      <c r="F77" s="14"/>
      <c r="G77" s="44"/>
      <c r="H77" s="44"/>
      <c r="I77" s="44"/>
    </row>
    <row r="78" spans="1:9" x14ac:dyDescent="0.2">
      <c r="A78" s="13" t="s">
        <v>263</v>
      </c>
      <c r="B78" s="13">
        <v>6040</v>
      </c>
      <c r="C78" s="42" t="s">
        <v>275</v>
      </c>
      <c r="D78" s="13" t="s">
        <v>182</v>
      </c>
      <c r="E78" s="52">
        <v>721</v>
      </c>
      <c r="F78" s="14"/>
      <c r="G78" s="44"/>
      <c r="H78" s="44"/>
      <c r="I78" s="44"/>
    </row>
    <row r="79" spans="1:9" x14ac:dyDescent="0.2">
      <c r="A79" s="13" t="s">
        <v>264</v>
      </c>
      <c r="B79" s="13">
        <v>6042</v>
      </c>
      <c r="C79" s="42" t="s">
        <v>275</v>
      </c>
      <c r="D79" s="13" t="s">
        <v>183</v>
      </c>
      <c r="E79" s="52">
        <v>848</v>
      </c>
      <c r="F79" s="14"/>
      <c r="G79" s="44"/>
      <c r="H79" s="44"/>
      <c r="I79" s="44"/>
    </row>
    <row r="80" spans="1:9" x14ac:dyDescent="0.2">
      <c r="A80" s="13" t="s">
        <v>265</v>
      </c>
      <c r="B80" s="13">
        <v>6044</v>
      </c>
      <c r="C80" s="42" t="s">
        <v>275</v>
      </c>
      <c r="D80" s="13" t="s">
        <v>184</v>
      </c>
      <c r="E80" s="52">
        <v>802</v>
      </c>
      <c r="F80" s="14"/>
      <c r="G80" s="44"/>
      <c r="H80" s="44"/>
      <c r="I80" s="44"/>
    </row>
    <row r="81" spans="1:9" x14ac:dyDescent="0.2">
      <c r="A81" s="13" t="s">
        <v>266</v>
      </c>
      <c r="B81" s="13">
        <v>6046</v>
      </c>
      <c r="C81" s="42" t="s">
        <v>275</v>
      </c>
      <c r="D81" s="13" t="s">
        <v>185</v>
      </c>
      <c r="E81" s="52">
        <v>846</v>
      </c>
      <c r="F81" s="14"/>
      <c r="G81" s="44"/>
      <c r="H81" s="44"/>
      <c r="I81" s="44"/>
    </row>
    <row r="82" spans="1:9" x14ac:dyDescent="0.2">
      <c r="A82" s="13" t="s">
        <v>267</v>
      </c>
      <c r="B82" s="13">
        <v>6048</v>
      </c>
      <c r="C82" s="42" t="s">
        <v>275</v>
      </c>
      <c r="D82" s="13" t="s">
        <v>186</v>
      </c>
      <c r="E82" s="52">
        <v>710</v>
      </c>
      <c r="F82" s="14"/>
      <c r="G82" s="44"/>
      <c r="H82" s="44"/>
      <c r="I82" s="44"/>
    </row>
    <row r="83" spans="1:9" x14ac:dyDescent="0.2">
      <c r="A83" s="13" t="s">
        <v>268</v>
      </c>
      <c r="B83" s="13">
        <v>6050</v>
      </c>
      <c r="C83" s="42" t="s">
        <v>275</v>
      </c>
      <c r="D83" s="13" t="s">
        <v>187</v>
      </c>
      <c r="E83" s="52">
        <v>969</v>
      </c>
      <c r="F83" s="14"/>
      <c r="G83" s="44"/>
      <c r="H83" s="44"/>
      <c r="I83" s="44"/>
    </row>
    <row r="84" spans="1:9" x14ac:dyDescent="0.2">
      <c r="A84" s="13" t="s">
        <v>269</v>
      </c>
      <c r="B84" s="13">
        <v>6052</v>
      </c>
      <c r="C84" s="42" t="s">
        <v>275</v>
      </c>
      <c r="D84" s="13" t="s">
        <v>188</v>
      </c>
      <c r="E84" s="52">
        <v>640</v>
      </c>
      <c r="F84" s="14"/>
      <c r="G84" s="44"/>
      <c r="H84" s="44"/>
      <c r="I84" s="44"/>
    </row>
    <row r="85" spans="1:9" x14ac:dyDescent="0.2">
      <c r="A85" s="13" t="s">
        <v>270</v>
      </c>
      <c r="B85" s="13">
        <v>6054</v>
      </c>
      <c r="C85" s="42" t="s">
        <v>275</v>
      </c>
      <c r="D85" s="13" t="s">
        <v>189</v>
      </c>
      <c r="E85" s="52">
        <v>681</v>
      </c>
      <c r="F85" s="14"/>
      <c r="G85" s="44"/>
      <c r="H85" s="44"/>
      <c r="I85" s="44"/>
    </row>
    <row r="86" spans="1:9" x14ac:dyDescent="0.2">
      <c r="A86" s="13" t="s">
        <v>271</v>
      </c>
      <c r="B86" s="13">
        <v>6056</v>
      </c>
      <c r="C86" s="42" t="s">
        <v>275</v>
      </c>
      <c r="D86" s="13" t="s">
        <v>285</v>
      </c>
      <c r="E86" s="52">
        <v>646</v>
      </c>
      <c r="F86" s="14"/>
      <c r="G86" s="44"/>
      <c r="H86" s="44"/>
      <c r="I86" s="44"/>
    </row>
    <row r="87" spans="1:9" x14ac:dyDescent="0.2">
      <c r="A87" s="13" t="s">
        <v>272</v>
      </c>
      <c r="B87" s="13">
        <v>6058</v>
      </c>
      <c r="C87" s="42" t="s">
        <v>275</v>
      </c>
      <c r="D87" s="13" t="s">
        <v>190</v>
      </c>
      <c r="E87" s="52">
        <v>663</v>
      </c>
      <c r="F87" s="14"/>
      <c r="G87" s="44"/>
      <c r="H87" s="44"/>
      <c r="I87" s="44"/>
    </row>
    <row r="88" spans="1:9" x14ac:dyDescent="0.2">
      <c r="A88" s="13" t="s">
        <v>273</v>
      </c>
      <c r="B88" s="13">
        <v>6060</v>
      </c>
      <c r="C88" s="42" t="s">
        <v>275</v>
      </c>
      <c r="D88" s="13" t="s">
        <v>191</v>
      </c>
      <c r="E88" s="52">
        <v>546</v>
      </c>
      <c r="F88" s="14"/>
      <c r="G88" s="44"/>
      <c r="H88" s="44"/>
      <c r="I88" s="44"/>
    </row>
    <row r="89" spans="1:9" x14ac:dyDescent="0.2">
      <c r="A89" s="10"/>
      <c r="B89" s="10"/>
      <c r="C89" s="10"/>
      <c r="D89" s="10"/>
      <c r="E89" s="50"/>
      <c r="F89" s="14"/>
      <c r="G89" s="44"/>
      <c r="H89" s="44"/>
      <c r="I89" s="39"/>
    </row>
    <row r="90" spans="1:9" ht="16" thickBot="1" x14ac:dyDescent="0.25">
      <c r="A90" s="17" t="s">
        <v>90</v>
      </c>
      <c r="B90" s="17"/>
      <c r="C90" s="17"/>
      <c r="D90" s="17"/>
      <c r="E90" s="51">
        <f>SUM(E4:E88)</f>
        <v>0</v>
      </c>
      <c r="F90" s="14"/>
      <c r="G90" s="18"/>
      <c r="H90" s="18"/>
      <c r="I90" s="39"/>
    </row>
    <row r="91" spans="1:9" ht="16" thickTop="1" x14ac:dyDescent="0.2"/>
    <row r="100" spans="5:5" x14ac:dyDescent="0.2">
      <c r="E100" s="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F3A1-A6E8-4525-A637-7AC031585A55}">
  <dimension ref="A1:J27"/>
  <sheetViews>
    <sheetView workbookViewId="0">
      <selection activeCell="H13" sqref="H13"/>
    </sheetView>
  </sheetViews>
  <sheetFormatPr baseColWidth="10" defaultColWidth="8.83203125" defaultRowHeight="15" x14ac:dyDescent="0.2"/>
  <cols>
    <col min="1" max="1" width="30.1640625" style="21" customWidth="1"/>
  </cols>
  <sheetData>
    <row r="1" spans="1:10" ht="14.25" customHeight="1" x14ac:dyDescent="0.2">
      <c r="A1" s="45" t="s">
        <v>290</v>
      </c>
      <c r="B1" s="40"/>
      <c r="C1" s="40"/>
      <c r="D1" s="40"/>
      <c r="E1" s="40"/>
      <c r="F1" s="40"/>
      <c r="G1" s="40"/>
      <c r="H1" s="40"/>
      <c r="I1" s="40"/>
      <c r="J1" s="40"/>
    </row>
    <row r="3" spans="1:10" x14ac:dyDescent="0.2">
      <c r="A3" s="25" t="s">
        <v>91</v>
      </c>
      <c r="B3" s="26"/>
      <c r="C3" s="21"/>
      <c r="D3" s="21"/>
      <c r="E3" s="21"/>
      <c r="F3" s="21"/>
      <c r="G3" s="21"/>
      <c r="H3" s="21"/>
      <c r="I3" s="21"/>
      <c r="J3" s="21"/>
    </row>
    <row r="4" spans="1:10" x14ac:dyDescent="0.2">
      <c r="A4" s="21" t="s">
        <v>218</v>
      </c>
      <c r="B4">
        <f>SUMIF('TEXT TO COLUMNS'!C:C,' SUMIF + SUMIFS'!A4,'TEXT TO COLUMNS'!E:E)</f>
        <v>10370</v>
      </c>
    </row>
    <row r="5" spans="1:10" x14ac:dyDescent="0.2">
      <c r="A5" s="21" t="s">
        <v>230</v>
      </c>
      <c r="B5">
        <f>SUMIF('TEXT TO COLUMNS'!C:C,' SUMIF + SUMIFS'!A5,'TEXT TO COLUMNS'!E:E)</f>
        <v>6833</v>
      </c>
    </row>
    <row r="6" spans="1:10" x14ac:dyDescent="0.2">
      <c r="A6" s="46" t="s">
        <v>92</v>
      </c>
      <c r="B6" s="22">
        <f>SUM(B4:B5)</f>
        <v>17203</v>
      </c>
    </row>
    <row r="8" spans="1:10" x14ac:dyDescent="0.2">
      <c r="A8" s="21" t="s">
        <v>225</v>
      </c>
      <c r="B8">
        <f>SUMIF('TEXT TO COLUMNS'!C:C,' SUMIF + SUMIFS'!A8,'TEXT TO COLUMNS'!E:E)</f>
        <v>-16388</v>
      </c>
    </row>
    <row r="9" spans="1:10" x14ac:dyDescent="0.2">
      <c r="A9" s="21" t="s">
        <v>234</v>
      </c>
      <c r="B9">
        <f>SUMIF('TEXT TO COLUMNS'!C:C,' SUMIF + SUMIFS'!A9,'TEXT TO COLUMNS'!E:E)</f>
        <v>-10780</v>
      </c>
    </row>
    <row r="10" spans="1:10" x14ac:dyDescent="0.2">
      <c r="A10" s="46" t="s">
        <v>93</v>
      </c>
      <c r="B10" s="22">
        <f>SUM(B8:B9)</f>
        <v>-27168</v>
      </c>
    </row>
    <row r="12" spans="1:10" x14ac:dyDescent="0.2">
      <c r="A12" s="21" t="s">
        <v>226</v>
      </c>
      <c r="B12">
        <f>SUMIF('TEXT TO COLUMNS'!C:C,' SUMIF + SUMIFS'!A12,'TEXT TO COLUMNS'!E:E)</f>
        <v>-4563</v>
      </c>
    </row>
    <row r="13" spans="1:10" x14ac:dyDescent="0.2">
      <c r="A13" s="46" t="s">
        <v>94</v>
      </c>
      <c r="B13" s="22">
        <f>B12</f>
        <v>-4563</v>
      </c>
    </row>
    <row r="15" spans="1:10" x14ac:dyDescent="0.2">
      <c r="A15" s="47" t="s">
        <v>95</v>
      </c>
      <c r="B15" s="23">
        <f>B6+B10+B13</f>
        <v>-14528</v>
      </c>
      <c r="C15" t="s">
        <v>286</v>
      </c>
    </row>
    <row r="18" spans="1:10" x14ac:dyDescent="0.2">
      <c r="A18" s="25" t="s">
        <v>96</v>
      </c>
      <c r="B18" s="24"/>
    </row>
    <row r="19" spans="1:10" x14ac:dyDescent="0.2">
      <c r="A19" s="21" t="s">
        <v>227</v>
      </c>
      <c r="B19">
        <f>SUMIF('TEXT TO COLUMNS'!C:C,' SUMIF + SUMIFS'!A19,'TEXT TO COLUMNS'!E:E)</f>
        <v>-14612</v>
      </c>
    </row>
    <row r="20" spans="1:10" x14ac:dyDescent="0.2">
      <c r="A20" s="21" t="s">
        <v>228</v>
      </c>
      <c r="B20">
        <f>SUMIF('TEXT TO COLUMNS'!C:C,' SUMIF + SUMIFS'!A20,'TEXT TO COLUMNS'!E:E)</f>
        <v>4642</v>
      </c>
    </row>
    <row r="21" spans="1:10" x14ac:dyDescent="0.2">
      <c r="A21" s="21" t="s">
        <v>275</v>
      </c>
      <c r="B21">
        <f>SUMIF('TEXT TO COLUMNS'!C:C, A21,'TEXT TO COLUMNS'!E:E)</f>
        <v>24498</v>
      </c>
    </row>
    <row r="22" spans="1:10" x14ac:dyDescent="0.2">
      <c r="A22" s="46" t="s">
        <v>97</v>
      </c>
      <c r="B22" s="22">
        <f>-B19-SUM(B20:B21)</f>
        <v>-14528</v>
      </c>
    </row>
    <row r="24" spans="1:10" ht="14.5" customHeight="1" x14ac:dyDescent="0.2">
      <c r="A24" s="69" t="s">
        <v>323</v>
      </c>
      <c r="B24" s="69"/>
      <c r="C24" s="69"/>
      <c r="D24" s="69"/>
      <c r="E24" s="69"/>
      <c r="F24" s="69"/>
      <c r="G24" s="69"/>
      <c r="H24" s="69"/>
      <c r="I24" s="69"/>
      <c r="J24" s="69"/>
    </row>
    <row r="25" spans="1:10" x14ac:dyDescent="0.2">
      <c r="A25" s="69"/>
      <c r="B25" s="69"/>
      <c r="C25" s="69"/>
      <c r="D25" s="69"/>
      <c r="E25" s="69"/>
      <c r="F25" s="69"/>
      <c r="G25" s="69"/>
      <c r="H25" s="69"/>
      <c r="I25" s="69"/>
      <c r="J25" s="69"/>
    </row>
    <row r="27" spans="1:10" x14ac:dyDescent="0.2">
      <c r="A27" s="21" t="s">
        <v>274</v>
      </c>
      <c r="B27" s="29">
        <f>SUMIFS('TEXT TO COLUMNS'!E:E,'TEXT TO COLUMNS'!C:C," Long Term Assets",'TEXT TO COLUMNS'!E:E, "&lt;0")</f>
        <v>-3571</v>
      </c>
    </row>
  </sheetData>
  <mergeCells count="1">
    <mergeCell ref="A24:J25"/>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70C0D-64D3-4EC5-B3F9-59AC6E119C9A}">
  <dimension ref="A1:G106"/>
  <sheetViews>
    <sheetView tabSelected="1" workbookViewId="0">
      <selection activeCell="I31" sqref="I31"/>
    </sheetView>
  </sheetViews>
  <sheetFormatPr baseColWidth="10" defaultColWidth="8.83203125" defaultRowHeight="15" x14ac:dyDescent="0.2"/>
  <cols>
    <col min="2" max="2" width="26.33203125" customWidth="1"/>
    <col min="3" max="3" width="55.6640625" customWidth="1"/>
    <col min="4" max="4" width="13.1640625" bestFit="1" customWidth="1"/>
    <col min="6" max="6" width="41.1640625" bestFit="1" customWidth="1"/>
    <col min="7" max="7" width="19.5" bestFit="1" customWidth="1"/>
    <col min="8" max="8" width="13.5" bestFit="1" customWidth="1"/>
    <col min="9" max="90" width="15.33203125" bestFit="1" customWidth="1"/>
    <col min="91" max="91" width="10.5" bestFit="1" customWidth="1"/>
  </cols>
  <sheetData>
    <row r="1" spans="1:7" ht="14.5" customHeight="1" x14ac:dyDescent="0.2">
      <c r="A1" s="69" t="s">
        <v>192</v>
      </c>
      <c r="B1" s="69"/>
      <c r="C1" s="69"/>
      <c r="D1" s="69"/>
    </row>
    <row r="2" spans="1:7" x14ac:dyDescent="0.2">
      <c r="A2" s="69"/>
      <c r="B2" s="69"/>
      <c r="C2" s="69"/>
      <c r="D2" s="69"/>
    </row>
    <row r="3" spans="1:7" x14ac:dyDescent="0.2">
      <c r="A3" s="69"/>
      <c r="B3" s="69"/>
      <c r="C3" s="69"/>
      <c r="D3" s="69"/>
    </row>
    <row r="4" spans="1:7" x14ac:dyDescent="0.2">
      <c r="A4" s="69"/>
      <c r="B4" s="69"/>
      <c r="C4" s="69"/>
      <c r="D4" s="69"/>
    </row>
    <row r="6" spans="1:7" x14ac:dyDescent="0.2">
      <c r="A6" s="11" t="s">
        <v>193</v>
      </c>
      <c r="B6" s="11" t="s">
        <v>195</v>
      </c>
      <c r="C6" s="11" t="s">
        <v>89</v>
      </c>
      <c r="D6" s="12" t="s">
        <v>229</v>
      </c>
    </row>
    <row r="7" spans="1:7" x14ac:dyDescent="0.2">
      <c r="A7" s="13">
        <v>1000</v>
      </c>
      <c r="B7" s="42" t="s">
        <v>218</v>
      </c>
      <c r="C7" s="13" t="s">
        <v>307</v>
      </c>
      <c r="D7" s="52">
        <v>1111</v>
      </c>
    </row>
    <row r="8" spans="1:7" x14ac:dyDescent="0.2">
      <c r="A8" s="13">
        <v>1002</v>
      </c>
      <c r="B8" s="42" t="s">
        <v>218</v>
      </c>
      <c r="C8" s="13" t="s">
        <v>134</v>
      </c>
      <c r="D8" s="52">
        <v>1226</v>
      </c>
    </row>
    <row r="9" spans="1:7" x14ac:dyDescent="0.2">
      <c r="A9" s="13">
        <v>1004</v>
      </c>
      <c r="B9" s="42" t="s">
        <v>218</v>
      </c>
      <c r="C9" s="13" t="s">
        <v>135</v>
      </c>
      <c r="D9" s="52">
        <v>1785</v>
      </c>
    </row>
    <row r="10" spans="1:7" x14ac:dyDescent="0.2">
      <c r="A10" s="13">
        <v>1006</v>
      </c>
      <c r="B10" s="42" t="s">
        <v>218</v>
      </c>
      <c r="C10" s="13" t="s">
        <v>308</v>
      </c>
      <c r="D10" s="52">
        <v>1800</v>
      </c>
    </row>
    <row r="11" spans="1:7" x14ac:dyDescent="0.2">
      <c r="A11" s="13">
        <v>1008</v>
      </c>
      <c r="B11" s="42" t="s">
        <v>218</v>
      </c>
      <c r="C11" s="13" t="s">
        <v>309</v>
      </c>
      <c r="D11" s="52">
        <v>-786</v>
      </c>
    </row>
    <row r="12" spans="1:7" x14ac:dyDescent="0.2">
      <c r="A12" s="13">
        <v>1010</v>
      </c>
      <c r="B12" s="42" t="s">
        <v>218</v>
      </c>
      <c r="C12" s="13" t="s">
        <v>310</v>
      </c>
      <c r="D12" s="52">
        <v>1380</v>
      </c>
      <c r="F12" s="54" t="s">
        <v>288</v>
      </c>
      <c r="G12" t="s">
        <v>324</v>
      </c>
    </row>
    <row r="13" spans="1:7" x14ac:dyDescent="0.2">
      <c r="A13" s="13">
        <v>1012</v>
      </c>
      <c r="B13" s="42" t="s">
        <v>218</v>
      </c>
      <c r="C13" s="13" t="s">
        <v>311</v>
      </c>
      <c r="D13" s="52">
        <v>326</v>
      </c>
      <c r="F13" s="34" t="s">
        <v>228</v>
      </c>
      <c r="G13">
        <v>4642</v>
      </c>
    </row>
    <row r="14" spans="1:7" x14ac:dyDescent="0.2">
      <c r="A14" s="13">
        <v>1014</v>
      </c>
      <c r="B14" s="42" t="s">
        <v>218</v>
      </c>
      <c r="C14" s="13" t="s">
        <v>312</v>
      </c>
      <c r="D14" s="52">
        <v>374</v>
      </c>
      <c r="F14" s="55" t="s">
        <v>277</v>
      </c>
      <c r="G14">
        <v>840</v>
      </c>
    </row>
    <row r="15" spans="1:7" x14ac:dyDescent="0.2">
      <c r="A15" s="13">
        <v>1016</v>
      </c>
      <c r="B15" s="42" t="s">
        <v>218</v>
      </c>
      <c r="C15" s="13" t="s">
        <v>313</v>
      </c>
      <c r="D15" s="52">
        <v>1215</v>
      </c>
      <c r="F15" s="55" t="s">
        <v>278</v>
      </c>
      <c r="G15">
        <v>599</v>
      </c>
    </row>
    <row r="16" spans="1:7" x14ac:dyDescent="0.2">
      <c r="A16" s="13">
        <v>1018</v>
      </c>
      <c r="B16" s="42" t="s">
        <v>218</v>
      </c>
      <c r="C16" s="13" t="s">
        <v>314</v>
      </c>
      <c r="D16" s="52">
        <v>1634</v>
      </c>
      <c r="F16" s="55" t="s">
        <v>167</v>
      </c>
      <c r="G16">
        <v>984</v>
      </c>
    </row>
    <row r="17" spans="1:7" x14ac:dyDescent="0.2">
      <c r="A17" s="13">
        <v>1020</v>
      </c>
      <c r="B17" s="42" t="s">
        <v>218</v>
      </c>
      <c r="C17" s="13" t="s">
        <v>315</v>
      </c>
      <c r="D17" s="52">
        <v>305</v>
      </c>
      <c r="F17" s="55" t="s">
        <v>166</v>
      </c>
      <c r="G17">
        <v>925</v>
      </c>
    </row>
    <row r="18" spans="1:7" x14ac:dyDescent="0.2">
      <c r="A18" s="13">
        <v>1022</v>
      </c>
      <c r="B18" s="42" t="s">
        <v>230</v>
      </c>
      <c r="C18" s="13" t="s">
        <v>316</v>
      </c>
      <c r="D18" s="52">
        <v>1227</v>
      </c>
      <c r="F18" s="55" t="s">
        <v>164</v>
      </c>
      <c r="G18">
        <v>740</v>
      </c>
    </row>
    <row r="19" spans="1:7" x14ac:dyDescent="0.2">
      <c r="A19" s="13">
        <v>1024</v>
      </c>
      <c r="B19" s="42" t="s">
        <v>275</v>
      </c>
      <c r="C19" s="13" t="s">
        <v>136</v>
      </c>
      <c r="D19" s="52">
        <v>1101</v>
      </c>
      <c r="F19" s="55" t="s">
        <v>165</v>
      </c>
      <c r="G19">
        <v>-356</v>
      </c>
    </row>
    <row r="20" spans="1:7" x14ac:dyDescent="0.2">
      <c r="A20" s="13">
        <v>1026</v>
      </c>
      <c r="B20" s="42" t="s">
        <v>230</v>
      </c>
      <c r="C20" s="13" t="s">
        <v>137</v>
      </c>
      <c r="D20" s="52">
        <v>1102</v>
      </c>
      <c r="F20" s="55" t="s">
        <v>163</v>
      </c>
      <c r="G20">
        <v>910</v>
      </c>
    </row>
    <row r="21" spans="1:7" x14ac:dyDescent="0.2">
      <c r="A21" s="13">
        <v>1028</v>
      </c>
      <c r="B21" s="42" t="s">
        <v>230</v>
      </c>
      <c r="C21" s="13" t="s">
        <v>317</v>
      </c>
      <c r="D21" s="52">
        <v>-1634</v>
      </c>
      <c r="F21" s="34" t="s">
        <v>218</v>
      </c>
      <c r="G21">
        <v>10370</v>
      </c>
    </row>
    <row r="22" spans="1:7" x14ac:dyDescent="0.2">
      <c r="A22" s="13">
        <v>1030</v>
      </c>
      <c r="B22" s="42" t="s">
        <v>230</v>
      </c>
      <c r="C22" s="13" t="s">
        <v>318</v>
      </c>
      <c r="D22" s="52">
        <v>1558</v>
      </c>
      <c r="F22" s="55" t="s">
        <v>307</v>
      </c>
      <c r="G22">
        <v>1111</v>
      </c>
    </row>
    <row r="23" spans="1:7" x14ac:dyDescent="0.2">
      <c r="A23" s="13">
        <v>1032</v>
      </c>
      <c r="B23" s="42" t="s">
        <v>230</v>
      </c>
      <c r="C23" s="13" t="s">
        <v>319</v>
      </c>
      <c r="D23" s="52">
        <v>-681</v>
      </c>
      <c r="F23" s="55" t="s">
        <v>314</v>
      </c>
      <c r="G23">
        <v>1634</v>
      </c>
    </row>
    <row r="24" spans="1:7" x14ac:dyDescent="0.2">
      <c r="A24" s="13">
        <v>1034</v>
      </c>
      <c r="B24" s="42" t="s">
        <v>230</v>
      </c>
      <c r="C24" s="13" t="s">
        <v>320</v>
      </c>
      <c r="D24" s="52">
        <v>943</v>
      </c>
      <c r="F24" s="55" t="s">
        <v>308</v>
      </c>
      <c r="G24">
        <v>1800</v>
      </c>
    </row>
    <row r="25" spans="1:7" x14ac:dyDescent="0.2">
      <c r="A25" s="13">
        <v>1036</v>
      </c>
      <c r="B25" s="42" t="s">
        <v>230</v>
      </c>
      <c r="C25" s="13" t="s">
        <v>321</v>
      </c>
      <c r="D25" s="52">
        <v>-710</v>
      </c>
      <c r="F25" s="55" t="s">
        <v>310</v>
      </c>
      <c r="G25">
        <v>1380</v>
      </c>
    </row>
    <row r="26" spans="1:7" x14ac:dyDescent="0.2">
      <c r="A26" s="13">
        <v>1038</v>
      </c>
      <c r="B26" s="42" t="s">
        <v>230</v>
      </c>
      <c r="C26" s="13" t="s">
        <v>138</v>
      </c>
      <c r="D26" s="52">
        <v>1204</v>
      </c>
      <c r="F26" s="55" t="s">
        <v>315</v>
      </c>
      <c r="G26">
        <v>305</v>
      </c>
    </row>
    <row r="27" spans="1:7" x14ac:dyDescent="0.2">
      <c r="A27" s="13">
        <v>1040</v>
      </c>
      <c r="B27" s="42" t="s">
        <v>230</v>
      </c>
      <c r="C27" s="13" t="s">
        <v>139</v>
      </c>
      <c r="D27" s="52">
        <v>-546</v>
      </c>
      <c r="F27" s="55" t="s">
        <v>309</v>
      </c>
      <c r="G27">
        <v>-786</v>
      </c>
    </row>
    <row r="28" spans="1:7" x14ac:dyDescent="0.2">
      <c r="A28" s="13">
        <v>1042</v>
      </c>
      <c r="B28" s="42" t="s">
        <v>230</v>
      </c>
      <c r="C28" s="13" t="s">
        <v>140</v>
      </c>
      <c r="D28" s="52">
        <v>1392</v>
      </c>
      <c r="F28" s="55" t="s">
        <v>135</v>
      </c>
      <c r="G28">
        <v>1785</v>
      </c>
    </row>
    <row r="29" spans="1:7" x14ac:dyDescent="0.2">
      <c r="A29" s="13">
        <v>1044</v>
      </c>
      <c r="B29" s="42" t="s">
        <v>230</v>
      </c>
      <c r="C29" s="13" t="s">
        <v>141</v>
      </c>
      <c r="D29" s="52">
        <v>1325</v>
      </c>
      <c r="F29" s="55" t="s">
        <v>311</v>
      </c>
      <c r="G29">
        <v>326</v>
      </c>
    </row>
    <row r="30" spans="1:7" x14ac:dyDescent="0.2">
      <c r="A30" s="13">
        <v>1046</v>
      </c>
      <c r="B30" s="42" t="s">
        <v>230</v>
      </c>
      <c r="C30" s="13" t="s">
        <v>322</v>
      </c>
      <c r="D30" s="52">
        <v>1653</v>
      </c>
      <c r="F30" s="55" t="s">
        <v>312</v>
      </c>
      <c r="G30">
        <v>374</v>
      </c>
    </row>
    <row r="31" spans="1:7" x14ac:dyDescent="0.2">
      <c r="A31" s="13">
        <v>2000</v>
      </c>
      <c r="B31" s="42" t="s">
        <v>225</v>
      </c>
      <c r="C31" s="13" t="s">
        <v>142</v>
      </c>
      <c r="D31" s="52">
        <v>-6155</v>
      </c>
      <c r="F31" s="55" t="s">
        <v>134</v>
      </c>
      <c r="G31">
        <v>1226</v>
      </c>
    </row>
    <row r="32" spans="1:7" x14ac:dyDescent="0.2">
      <c r="A32" s="13">
        <v>2002</v>
      </c>
      <c r="B32" s="42" t="s">
        <v>225</v>
      </c>
      <c r="C32" s="13" t="s">
        <v>143</v>
      </c>
      <c r="D32" s="52">
        <v>-1101</v>
      </c>
      <c r="F32" s="55" t="s">
        <v>313</v>
      </c>
      <c r="G32">
        <v>1215</v>
      </c>
    </row>
    <row r="33" spans="1:7" x14ac:dyDescent="0.2">
      <c r="A33" s="13">
        <v>2004</v>
      </c>
      <c r="B33" s="42" t="s">
        <v>225</v>
      </c>
      <c r="C33" s="13" t="s">
        <v>144</v>
      </c>
      <c r="D33" s="52">
        <v>-654</v>
      </c>
      <c r="F33" s="34" t="s">
        <v>225</v>
      </c>
      <c r="G33">
        <v>-16388</v>
      </c>
    </row>
    <row r="34" spans="1:7" x14ac:dyDescent="0.2">
      <c r="A34" s="13">
        <v>2006</v>
      </c>
      <c r="B34" s="42" t="s">
        <v>225</v>
      </c>
      <c r="C34" s="13" t="s">
        <v>145</v>
      </c>
      <c r="D34" s="52">
        <v>-722</v>
      </c>
      <c r="F34" s="55" t="s">
        <v>150</v>
      </c>
      <c r="G34">
        <v>-305</v>
      </c>
    </row>
    <row r="35" spans="1:7" x14ac:dyDescent="0.2">
      <c r="A35" s="13">
        <v>2008</v>
      </c>
      <c r="B35" s="42" t="s">
        <v>225</v>
      </c>
      <c r="C35" s="13" t="s">
        <v>146</v>
      </c>
      <c r="D35" s="52">
        <v>-646</v>
      </c>
      <c r="F35" s="55" t="s">
        <v>148</v>
      </c>
      <c r="G35">
        <v>-4371</v>
      </c>
    </row>
    <row r="36" spans="1:7" x14ac:dyDescent="0.2">
      <c r="A36" s="13">
        <v>2010</v>
      </c>
      <c r="B36" s="42" t="s">
        <v>225</v>
      </c>
      <c r="C36" s="13" t="s">
        <v>147</v>
      </c>
      <c r="D36" s="52">
        <v>-1000</v>
      </c>
      <c r="F36" s="55" t="s">
        <v>151</v>
      </c>
      <c r="G36">
        <v>-771</v>
      </c>
    </row>
    <row r="37" spans="1:7" x14ac:dyDescent="0.2">
      <c r="A37" s="13">
        <v>2012</v>
      </c>
      <c r="B37" s="42" t="s">
        <v>225</v>
      </c>
      <c r="C37" s="13" t="s">
        <v>148</v>
      </c>
      <c r="D37" s="52">
        <v>-4371</v>
      </c>
      <c r="F37" s="55" t="s">
        <v>144</v>
      </c>
      <c r="G37">
        <v>-654</v>
      </c>
    </row>
    <row r="38" spans="1:7" x14ac:dyDescent="0.2">
      <c r="A38" s="13">
        <v>2014</v>
      </c>
      <c r="B38" s="42" t="s">
        <v>225</v>
      </c>
      <c r="C38" s="13" t="s">
        <v>149</v>
      </c>
      <c r="D38" s="52">
        <v>-663</v>
      </c>
      <c r="F38" s="55" t="s">
        <v>145</v>
      </c>
      <c r="G38">
        <v>-722</v>
      </c>
    </row>
    <row r="39" spans="1:7" x14ac:dyDescent="0.2">
      <c r="A39" s="13">
        <v>2016</v>
      </c>
      <c r="B39" s="42" t="s">
        <v>225</v>
      </c>
      <c r="C39" s="13" t="s">
        <v>150</v>
      </c>
      <c r="D39" s="52">
        <v>-305</v>
      </c>
      <c r="F39" s="55" t="s">
        <v>143</v>
      </c>
      <c r="G39">
        <v>-1101</v>
      </c>
    </row>
    <row r="40" spans="1:7" x14ac:dyDescent="0.2">
      <c r="A40" s="13">
        <v>2018</v>
      </c>
      <c r="B40" s="42" t="s">
        <v>225</v>
      </c>
      <c r="C40" s="13" t="s">
        <v>151</v>
      </c>
      <c r="D40" s="52">
        <v>-771</v>
      </c>
      <c r="F40" s="55" t="s">
        <v>146</v>
      </c>
      <c r="G40">
        <v>-646</v>
      </c>
    </row>
    <row r="41" spans="1:7" x14ac:dyDescent="0.2">
      <c r="A41" s="13">
        <v>2100</v>
      </c>
      <c r="B41" s="42" t="s">
        <v>234</v>
      </c>
      <c r="C41" s="13" t="s">
        <v>276</v>
      </c>
      <c r="D41" s="52">
        <v>-8995</v>
      </c>
      <c r="F41" s="55" t="s">
        <v>149</v>
      </c>
      <c r="G41">
        <v>-663</v>
      </c>
    </row>
    <row r="42" spans="1:7" x14ac:dyDescent="0.2">
      <c r="A42" s="13">
        <v>2102</v>
      </c>
      <c r="B42" s="42" t="s">
        <v>234</v>
      </c>
      <c r="C42" s="13" t="s">
        <v>231</v>
      </c>
      <c r="D42" s="52">
        <v>-1785</v>
      </c>
      <c r="F42" s="55" t="s">
        <v>147</v>
      </c>
      <c r="G42">
        <v>-1000</v>
      </c>
    </row>
    <row r="43" spans="1:7" x14ac:dyDescent="0.2">
      <c r="A43" s="13">
        <v>3000</v>
      </c>
      <c r="B43" s="42" t="s">
        <v>226</v>
      </c>
      <c r="C43" s="13" t="s">
        <v>152</v>
      </c>
      <c r="D43" s="52">
        <v>-522</v>
      </c>
      <c r="F43" s="55" t="s">
        <v>142</v>
      </c>
      <c r="G43">
        <v>-6155</v>
      </c>
    </row>
    <row r="44" spans="1:7" x14ac:dyDescent="0.2">
      <c r="A44" s="13">
        <v>3002</v>
      </c>
      <c r="B44" s="42" t="s">
        <v>226</v>
      </c>
      <c r="C44" s="13" t="s">
        <v>153</v>
      </c>
      <c r="D44" s="52">
        <v>4500</v>
      </c>
      <c r="F44" s="34" t="s">
        <v>230</v>
      </c>
      <c r="G44">
        <v>6833</v>
      </c>
    </row>
    <row r="45" spans="1:7" x14ac:dyDescent="0.2">
      <c r="A45" s="13">
        <v>3004</v>
      </c>
      <c r="B45" s="42" t="s">
        <v>226</v>
      </c>
      <c r="C45" s="13" t="s">
        <v>154</v>
      </c>
      <c r="D45" s="52">
        <v>-1102</v>
      </c>
      <c r="F45" s="55" t="s">
        <v>139</v>
      </c>
      <c r="G45">
        <v>-546</v>
      </c>
    </row>
    <row r="46" spans="1:7" x14ac:dyDescent="0.2">
      <c r="A46" s="13">
        <v>3006</v>
      </c>
      <c r="B46" s="42" t="s">
        <v>226</v>
      </c>
      <c r="C46" s="13" t="s">
        <v>155</v>
      </c>
      <c r="D46" s="52">
        <v>-640</v>
      </c>
      <c r="F46" s="55" t="s">
        <v>321</v>
      </c>
      <c r="G46">
        <v>-710</v>
      </c>
    </row>
    <row r="47" spans="1:7" x14ac:dyDescent="0.2">
      <c r="A47" s="13">
        <v>3008</v>
      </c>
      <c r="B47" s="42" t="s">
        <v>226</v>
      </c>
      <c r="C47" s="13" t="s">
        <v>156</v>
      </c>
      <c r="D47" s="52">
        <v>-5997</v>
      </c>
      <c r="F47" s="55" t="s">
        <v>320</v>
      </c>
      <c r="G47">
        <v>943</v>
      </c>
    </row>
    <row r="48" spans="1:7" x14ac:dyDescent="0.2">
      <c r="A48" s="13">
        <v>3010</v>
      </c>
      <c r="B48" s="42" t="s">
        <v>226</v>
      </c>
      <c r="C48" s="13" t="s">
        <v>157</v>
      </c>
      <c r="D48" s="52">
        <v>-802</v>
      </c>
      <c r="F48" s="55" t="s">
        <v>141</v>
      </c>
      <c r="G48">
        <v>1325</v>
      </c>
    </row>
    <row r="49" spans="1:7" x14ac:dyDescent="0.2">
      <c r="A49" s="13">
        <v>4000</v>
      </c>
      <c r="B49" s="42" t="s">
        <v>227</v>
      </c>
      <c r="C49" s="13" t="s">
        <v>158</v>
      </c>
      <c r="D49" s="52">
        <v>-9759</v>
      </c>
      <c r="F49" s="55" t="s">
        <v>316</v>
      </c>
      <c r="G49">
        <v>1227</v>
      </c>
    </row>
    <row r="50" spans="1:7" x14ac:dyDescent="0.2">
      <c r="A50" s="13">
        <v>4002</v>
      </c>
      <c r="B50" s="42" t="s">
        <v>227</v>
      </c>
      <c r="C50" s="13" t="s">
        <v>159</v>
      </c>
      <c r="D50" s="52">
        <v>-768</v>
      </c>
      <c r="F50" s="55" t="s">
        <v>317</v>
      </c>
      <c r="G50">
        <v>-1634</v>
      </c>
    </row>
    <row r="51" spans="1:7" x14ac:dyDescent="0.2">
      <c r="A51" s="13">
        <v>4004</v>
      </c>
      <c r="B51" s="42" t="s">
        <v>227</v>
      </c>
      <c r="C51" s="13" t="s">
        <v>160</v>
      </c>
      <c r="D51" s="52">
        <v>350</v>
      </c>
      <c r="F51" s="55" t="s">
        <v>322</v>
      </c>
      <c r="G51">
        <v>1653</v>
      </c>
    </row>
    <row r="52" spans="1:7" x14ac:dyDescent="0.2">
      <c r="A52" s="13">
        <v>4006</v>
      </c>
      <c r="B52" s="42" t="s">
        <v>227</v>
      </c>
      <c r="C52" s="13" t="s">
        <v>161</v>
      </c>
      <c r="D52" s="52">
        <v>-4078</v>
      </c>
      <c r="F52" s="55" t="s">
        <v>140</v>
      </c>
      <c r="G52">
        <v>1392</v>
      </c>
    </row>
    <row r="53" spans="1:7" x14ac:dyDescent="0.2">
      <c r="A53" s="13">
        <v>4008</v>
      </c>
      <c r="B53" s="42" t="s">
        <v>227</v>
      </c>
      <c r="C53" s="13" t="s">
        <v>162</v>
      </c>
      <c r="D53" s="52">
        <v>-357</v>
      </c>
      <c r="F53" s="55" t="s">
        <v>318</v>
      </c>
      <c r="G53">
        <v>1558</v>
      </c>
    </row>
    <row r="54" spans="1:7" x14ac:dyDescent="0.2">
      <c r="A54" s="13">
        <v>5000</v>
      </c>
      <c r="B54" s="42" t="s">
        <v>228</v>
      </c>
      <c r="C54" s="13" t="s">
        <v>163</v>
      </c>
      <c r="D54" s="52">
        <v>910</v>
      </c>
      <c r="F54" s="55" t="s">
        <v>138</v>
      </c>
      <c r="G54">
        <v>1204</v>
      </c>
    </row>
    <row r="55" spans="1:7" x14ac:dyDescent="0.2">
      <c r="A55" s="13">
        <v>5002</v>
      </c>
      <c r="B55" s="42" t="s">
        <v>228</v>
      </c>
      <c r="C55" s="13" t="s">
        <v>164</v>
      </c>
      <c r="D55" s="52">
        <v>740</v>
      </c>
      <c r="F55" s="55" t="s">
        <v>137</v>
      </c>
      <c r="G55">
        <v>1102</v>
      </c>
    </row>
    <row r="56" spans="1:7" x14ac:dyDescent="0.2">
      <c r="A56" s="13">
        <v>5004</v>
      </c>
      <c r="B56" s="42" t="s">
        <v>228</v>
      </c>
      <c r="C56" s="13" t="s">
        <v>165</v>
      </c>
      <c r="D56" s="52">
        <v>-356</v>
      </c>
      <c r="F56" s="55" t="s">
        <v>319</v>
      </c>
      <c r="G56">
        <v>-681</v>
      </c>
    </row>
    <row r="57" spans="1:7" x14ac:dyDescent="0.2">
      <c r="A57" s="13">
        <v>5006</v>
      </c>
      <c r="B57" s="42" t="s">
        <v>228</v>
      </c>
      <c r="C57" s="13" t="s">
        <v>166</v>
      </c>
      <c r="D57" s="52">
        <v>925</v>
      </c>
      <c r="F57" s="34" t="s">
        <v>234</v>
      </c>
      <c r="G57">
        <v>-10780</v>
      </c>
    </row>
    <row r="58" spans="1:7" x14ac:dyDescent="0.2">
      <c r="A58" s="13">
        <v>5008</v>
      </c>
      <c r="B58" s="42" t="s">
        <v>228</v>
      </c>
      <c r="C58" s="13" t="s">
        <v>167</v>
      </c>
      <c r="D58" s="52">
        <v>984</v>
      </c>
      <c r="F58" s="55" t="s">
        <v>276</v>
      </c>
      <c r="G58">
        <v>-8995</v>
      </c>
    </row>
    <row r="59" spans="1:7" x14ac:dyDescent="0.2">
      <c r="A59" s="13">
        <v>5010</v>
      </c>
      <c r="B59" s="42" t="s">
        <v>228</v>
      </c>
      <c r="C59" s="13" t="s">
        <v>277</v>
      </c>
      <c r="D59" s="52">
        <v>840</v>
      </c>
      <c r="F59" s="55" t="s">
        <v>231</v>
      </c>
      <c r="G59">
        <v>-1785</v>
      </c>
    </row>
    <row r="60" spans="1:7" x14ac:dyDescent="0.2">
      <c r="A60" s="13">
        <v>5012</v>
      </c>
      <c r="B60" s="42" t="s">
        <v>228</v>
      </c>
      <c r="C60" s="13" t="s">
        <v>278</v>
      </c>
      <c r="D60" s="52">
        <v>599</v>
      </c>
      <c r="F60" s="34" t="s">
        <v>275</v>
      </c>
      <c r="G60">
        <v>24498</v>
      </c>
    </row>
    <row r="61" spans="1:7" x14ac:dyDescent="0.2">
      <c r="A61" s="13">
        <v>6000</v>
      </c>
      <c r="B61" s="42" t="s">
        <v>275</v>
      </c>
      <c r="C61" s="13" t="s">
        <v>168</v>
      </c>
      <c r="D61" s="52">
        <v>972</v>
      </c>
      <c r="F61" s="55" t="s">
        <v>168</v>
      </c>
      <c r="G61">
        <v>972</v>
      </c>
    </row>
    <row r="62" spans="1:7" x14ac:dyDescent="0.2">
      <c r="A62" s="13">
        <v>6002</v>
      </c>
      <c r="B62" s="42" t="s">
        <v>275</v>
      </c>
      <c r="C62" s="13" t="s">
        <v>169</v>
      </c>
      <c r="D62" s="52">
        <v>537</v>
      </c>
      <c r="F62" s="55" t="s">
        <v>169</v>
      </c>
      <c r="G62">
        <v>537</v>
      </c>
    </row>
    <row r="63" spans="1:7" x14ac:dyDescent="0.2">
      <c r="A63" s="13">
        <v>6004</v>
      </c>
      <c r="B63" s="42" t="s">
        <v>275</v>
      </c>
      <c r="C63" s="13" t="s">
        <v>279</v>
      </c>
      <c r="D63" s="52">
        <v>960</v>
      </c>
      <c r="F63" s="55" t="s">
        <v>279</v>
      </c>
      <c r="G63">
        <v>960</v>
      </c>
    </row>
    <row r="64" spans="1:7" x14ac:dyDescent="0.2">
      <c r="A64" s="13">
        <v>6006</v>
      </c>
      <c r="B64" s="42" t="s">
        <v>275</v>
      </c>
      <c r="C64" s="13" t="s">
        <v>170</v>
      </c>
      <c r="D64" s="52">
        <v>786</v>
      </c>
      <c r="F64" s="55" t="s">
        <v>170</v>
      </c>
      <c r="G64">
        <v>786</v>
      </c>
    </row>
    <row r="65" spans="1:7" x14ac:dyDescent="0.2">
      <c r="A65" s="13">
        <v>6008</v>
      </c>
      <c r="B65" s="42" t="s">
        <v>275</v>
      </c>
      <c r="C65" s="13" t="s">
        <v>171</v>
      </c>
      <c r="D65" s="52">
        <v>522</v>
      </c>
      <c r="F65" s="55" t="s">
        <v>171</v>
      </c>
      <c r="G65">
        <v>522</v>
      </c>
    </row>
    <row r="66" spans="1:7" x14ac:dyDescent="0.2">
      <c r="A66" s="13">
        <v>6010</v>
      </c>
      <c r="B66" s="42" t="s">
        <v>275</v>
      </c>
      <c r="C66" s="13" t="s">
        <v>280</v>
      </c>
      <c r="D66" s="52">
        <v>821</v>
      </c>
      <c r="F66" s="55" t="s">
        <v>280</v>
      </c>
      <c r="G66">
        <v>821</v>
      </c>
    </row>
    <row r="67" spans="1:7" x14ac:dyDescent="0.2">
      <c r="A67" s="13">
        <v>6012</v>
      </c>
      <c r="B67" s="42" t="s">
        <v>275</v>
      </c>
      <c r="C67" s="13" t="s">
        <v>172</v>
      </c>
      <c r="D67" s="52">
        <v>887</v>
      </c>
      <c r="F67" s="55" t="s">
        <v>172</v>
      </c>
      <c r="G67">
        <v>887</v>
      </c>
    </row>
    <row r="68" spans="1:7" x14ac:dyDescent="0.2">
      <c r="A68" s="13">
        <v>6014</v>
      </c>
      <c r="B68" s="42" t="s">
        <v>275</v>
      </c>
      <c r="C68" s="13" t="s">
        <v>281</v>
      </c>
      <c r="D68" s="52">
        <v>646</v>
      </c>
      <c r="F68" s="55" t="s">
        <v>281</v>
      </c>
      <c r="G68">
        <v>646</v>
      </c>
    </row>
    <row r="69" spans="1:7" x14ac:dyDescent="0.2">
      <c r="A69" s="13">
        <v>6016</v>
      </c>
      <c r="B69" s="42" t="s">
        <v>275</v>
      </c>
      <c r="C69" s="13" t="s">
        <v>282</v>
      </c>
      <c r="D69" s="52">
        <v>939</v>
      </c>
      <c r="F69" s="55" t="s">
        <v>282</v>
      </c>
      <c r="G69">
        <v>939</v>
      </c>
    </row>
    <row r="70" spans="1:7" x14ac:dyDescent="0.2">
      <c r="A70" s="13">
        <v>6018</v>
      </c>
      <c r="B70" s="42" t="s">
        <v>275</v>
      </c>
      <c r="C70" s="13" t="s">
        <v>173</v>
      </c>
      <c r="D70" s="52">
        <v>654</v>
      </c>
      <c r="F70" s="55" t="s">
        <v>173</v>
      </c>
      <c r="G70">
        <v>654</v>
      </c>
    </row>
    <row r="71" spans="1:7" x14ac:dyDescent="0.2">
      <c r="A71" s="13">
        <v>6020</v>
      </c>
      <c r="B71" s="42" t="s">
        <v>275</v>
      </c>
      <c r="C71" s="13" t="s">
        <v>174</v>
      </c>
      <c r="D71" s="52">
        <v>518</v>
      </c>
      <c r="F71" s="55" t="s">
        <v>174</v>
      </c>
      <c r="G71">
        <v>518</v>
      </c>
    </row>
    <row r="72" spans="1:7" x14ac:dyDescent="0.2">
      <c r="A72" s="13">
        <v>6022</v>
      </c>
      <c r="B72" s="42" t="s">
        <v>275</v>
      </c>
      <c r="C72" s="13" t="s">
        <v>175</v>
      </c>
      <c r="D72" s="52">
        <v>874</v>
      </c>
      <c r="F72" s="55" t="s">
        <v>175</v>
      </c>
      <c r="G72">
        <v>874</v>
      </c>
    </row>
    <row r="73" spans="1:7" x14ac:dyDescent="0.2">
      <c r="A73" s="13">
        <v>6024</v>
      </c>
      <c r="B73" s="42" t="s">
        <v>275</v>
      </c>
      <c r="C73" s="13" t="s">
        <v>176</v>
      </c>
      <c r="D73" s="52">
        <v>926</v>
      </c>
      <c r="F73" s="55" t="s">
        <v>191</v>
      </c>
      <c r="G73">
        <v>546</v>
      </c>
    </row>
    <row r="74" spans="1:7" x14ac:dyDescent="0.2">
      <c r="A74" s="13">
        <v>6026</v>
      </c>
      <c r="B74" s="42" t="s">
        <v>275</v>
      </c>
      <c r="C74" s="13" t="s">
        <v>283</v>
      </c>
      <c r="D74" s="52">
        <v>722</v>
      </c>
      <c r="F74" s="55" t="s">
        <v>176</v>
      </c>
      <c r="G74">
        <v>926</v>
      </c>
    </row>
    <row r="75" spans="1:7" x14ac:dyDescent="0.2">
      <c r="A75" s="13">
        <v>6028</v>
      </c>
      <c r="B75" s="42" t="s">
        <v>275</v>
      </c>
      <c r="C75" s="13" t="s">
        <v>177</v>
      </c>
      <c r="D75" s="52">
        <v>768</v>
      </c>
      <c r="F75" s="55" t="s">
        <v>283</v>
      </c>
      <c r="G75">
        <v>722</v>
      </c>
    </row>
    <row r="76" spans="1:7" x14ac:dyDescent="0.2">
      <c r="A76" s="13">
        <v>6030</v>
      </c>
      <c r="B76" s="42" t="s">
        <v>275</v>
      </c>
      <c r="C76" s="13" t="s">
        <v>178</v>
      </c>
      <c r="D76" s="52">
        <v>716</v>
      </c>
      <c r="F76" s="55" t="s">
        <v>177</v>
      </c>
      <c r="G76">
        <v>768</v>
      </c>
    </row>
    <row r="77" spans="1:7" x14ac:dyDescent="0.2">
      <c r="A77" s="13">
        <v>6032</v>
      </c>
      <c r="B77" s="42" t="s">
        <v>275</v>
      </c>
      <c r="C77" s="13" t="s">
        <v>284</v>
      </c>
      <c r="D77" s="52">
        <v>771</v>
      </c>
      <c r="F77" s="55" t="s">
        <v>178</v>
      </c>
      <c r="G77">
        <v>716</v>
      </c>
    </row>
    <row r="78" spans="1:7" x14ac:dyDescent="0.2">
      <c r="A78" s="13">
        <v>6034</v>
      </c>
      <c r="B78" s="42" t="s">
        <v>275</v>
      </c>
      <c r="C78" s="13" t="s">
        <v>179</v>
      </c>
      <c r="D78" s="52">
        <v>857</v>
      </c>
      <c r="F78" s="55" t="s">
        <v>284</v>
      </c>
      <c r="G78">
        <v>771</v>
      </c>
    </row>
    <row r="79" spans="1:7" x14ac:dyDescent="0.2">
      <c r="A79" s="13">
        <v>6036</v>
      </c>
      <c r="B79" s="42" t="s">
        <v>275</v>
      </c>
      <c r="C79" s="13" t="s">
        <v>180</v>
      </c>
      <c r="D79" s="52">
        <v>757</v>
      </c>
      <c r="F79" s="55" t="s">
        <v>179</v>
      </c>
      <c r="G79">
        <v>857</v>
      </c>
    </row>
    <row r="80" spans="1:7" x14ac:dyDescent="0.2">
      <c r="A80" s="13">
        <v>6038</v>
      </c>
      <c r="B80" s="42" t="s">
        <v>275</v>
      </c>
      <c r="C80" s="13" t="s">
        <v>181</v>
      </c>
      <c r="D80" s="52">
        <v>692</v>
      </c>
      <c r="F80" s="55" t="s">
        <v>180</v>
      </c>
      <c r="G80">
        <v>757</v>
      </c>
    </row>
    <row r="81" spans="1:7" x14ac:dyDescent="0.2">
      <c r="A81" s="13">
        <v>6040</v>
      </c>
      <c r="B81" s="42" t="s">
        <v>275</v>
      </c>
      <c r="C81" s="13" t="s">
        <v>182</v>
      </c>
      <c r="D81" s="52">
        <v>721</v>
      </c>
      <c r="F81" s="55" t="s">
        <v>181</v>
      </c>
      <c r="G81">
        <v>692</v>
      </c>
    </row>
    <row r="82" spans="1:7" x14ac:dyDescent="0.2">
      <c r="A82" s="13">
        <v>6042</v>
      </c>
      <c r="B82" s="42" t="s">
        <v>275</v>
      </c>
      <c r="C82" s="13" t="s">
        <v>183</v>
      </c>
      <c r="D82" s="52">
        <v>848</v>
      </c>
      <c r="F82" s="55" t="s">
        <v>182</v>
      </c>
      <c r="G82">
        <v>721</v>
      </c>
    </row>
    <row r="83" spans="1:7" x14ac:dyDescent="0.2">
      <c r="A83" s="13">
        <v>6044</v>
      </c>
      <c r="B83" s="42" t="s">
        <v>275</v>
      </c>
      <c r="C83" s="13" t="s">
        <v>184</v>
      </c>
      <c r="D83" s="52">
        <v>802</v>
      </c>
      <c r="F83" s="55" t="s">
        <v>183</v>
      </c>
      <c r="G83">
        <v>848</v>
      </c>
    </row>
    <row r="84" spans="1:7" x14ac:dyDescent="0.2">
      <c r="A84" s="13">
        <v>6046</v>
      </c>
      <c r="B84" s="42" t="s">
        <v>275</v>
      </c>
      <c r="C84" s="13" t="s">
        <v>185</v>
      </c>
      <c r="D84" s="52">
        <v>846</v>
      </c>
      <c r="F84" s="55" t="s">
        <v>184</v>
      </c>
      <c r="G84">
        <v>802</v>
      </c>
    </row>
    <row r="85" spans="1:7" x14ac:dyDescent="0.2">
      <c r="A85" s="13">
        <v>6048</v>
      </c>
      <c r="B85" s="42" t="s">
        <v>275</v>
      </c>
      <c r="C85" s="13" t="s">
        <v>186</v>
      </c>
      <c r="D85" s="52">
        <v>710</v>
      </c>
      <c r="F85" s="55" t="s">
        <v>185</v>
      </c>
      <c r="G85">
        <v>846</v>
      </c>
    </row>
    <row r="86" spans="1:7" x14ac:dyDescent="0.2">
      <c r="A86" s="13">
        <v>6050</v>
      </c>
      <c r="B86" s="42" t="s">
        <v>275</v>
      </c>
      <c r="C86" s="13" t="s">
        <v>187</v>
      </c>
      <c r="D86" s="52">
        <v>969</v>
      </c>
      <c r="F86" s="55" t="s">
        <v>186</v>
      </c>
      <c r="G86">
        <v>710</v>
      </c>
    </row>
    <row r="87" spans="1:7" x14ac:dyDescent="0.2">
      <c r="A87" s="13">
        <v>6052</v>
      </c>
      <c r="B87" s="42" t="s">
        <v>275</v>
      </c>
      <c r="C87" s="13" t="s">
        <v>188</v>
      </c>
      <c r="D87" s="52">
        <v>640</v>
      </c>
      <c r="F87" s="55" t="s">
        <v>187</v>
      </c>
      <c r="G87">
        <v>969</v>
      </c>
    </row>
    <row r="88" spans="1:7" x14ac:dyDescent="0.2">
      <c r="A88" s="13">
        <v>6054</v>
      </c>
      <c r="B88" s="42" t="s">
        <v>275</v>
      </c>
      <c r="C88" s="13" t="s">
        <v>189</v>
      </c>
      <c r="D88" s="52">
        <v>681</v>
      </c>
      <c r="F88" s="55" t="s">
        <v>188</v>
      </c>
      <c r="G88">
        <v>640</v>
      </c>
    </row>
    <row r="89" spans="1:7" x14ac:dyDescent="0.2">
      <c r="A89" s="13">
        <v>6056</v>
      </c>
      <c r="B89" s="42" t="s">
        <v>275</v>
      </c>
      <c r="C89" s="13" t="s">
        <v>285</v>
      </c>
      <c r="D89" s="52">
        <v>646</v>
      </c>
      <c r="F89" s="55" t="s">
        <v>189</v>
      </c>
      <c r="G89">
        <v>681</v>
      </c>
    </row>
    <row r="90" spans="1:7" x14ac:dyDescent="0.2">
      <c r="A90" s="13">
        <v>6058</v>
      </c>
      <c r="B90" s="42" t="s">
        <v>275</v>
      </c>
      <c r="C90" s="13" t="s">
        <v>190</v>
      </c>
      <c r="D90" s="52">
        <v>663</v>
      </c>
      <c r="F90" s="55" t="s">
        <v>285</v>
      </c>
      <c r="G90">
        <v>646</v>
      </c>
    </row>
    <row r="91" spans="1:7" x14ac:dyDescent="0.2">
      <c r="A91" s="13">
        <v>6060</v>
      </c>
      <c r="B91" s="42" t="s">
        <v>275</v>
      </c>
      <c r="C91" s="13" t="s">
        <v>191</v>
      </c>
      <c r="D91" s="52">
        <v>546</v>
      </c>
      <c r="F91" s="55" t="s">
        <v>190</v>
      </c>
      <c r="G91">
        <v>663</v>
      </c>
    </row>
    <row r="92" spans="1:7" x14ac:dyDescent="0.2">
      <c r="F92" s="55" t="s">
        <v>136</v>
      </c>
      <c r="G92">
        <v>1101</v>
      </c>
    </row>
    <row r="93" spans="1:7" x14ac:dyDescent="0.2">
      <c r="F93" s="34" t="s">
        <v>227</v>
      </c>
      <c r="G93">
        <v>-14612</v>
      </c>
    </row>
    <row r="94" spans="1:7" x14ac:dyDescent="0.2">
      <c r="F94" s="55" t="s">
        <v>162</v>
      </c>
      <c r="G94">
        <v>-357</v>
      </c>
    </row>
    <row r="95" spans="1:7" x14ac:dyDescent="0.2">
      <c r="F95" s="55" t="s">
        <v>161</v>
      </c>
      <c r="G95">
        <v>-4078</v>
      </c>
    </row>
    <row r="96" spans="1:7" x14ac:dyDescent="0.2">
      <c r="F96" s="55" t="s">
        <v>159</v>
      </c>
      <c r="G96">
        <v>-768</v>
      </c>
    </row>
    <row r="97" spans="6:7" x14ac:dyDescent="0.2">
      <c r="F97" s="55" t="s">
        <v>158</v>
      </c>
      <c r="G97">
        <v>-9759</v>
      </c>
    </row>
    <row r="98" spans="6:7" x14ac:dyDescent="0.2">
      <c r="F98" s="55" t="s">
        <v>160</v>
      </c>
      <c r="G98">
        <v>350</v>
      </c>
    </row>
    <row r="99" spans="6:7" x14ac:dyDescent="0.2">
      <c r="F99" s="34" t="s">
        <v>226</v>
      </c>
      <c r="G99">
        <v>-4563</v>
      </c>
    </row>
    <row r="100" spans="6:7" x14ac:dyDescent="0.2">
      <c r="F100" s="55" t="s">
        <v>155</v>
      </c>
      <c r="G100">
        <v>-640</v>
      </c>
    </row>
    <row r="101" spans="6:7" x14ac:dyDescent="0.2">
      <c r="F101" s="55" t="s">
        <v>154</v>
      </c>
      <c r="G101">
        <v>-1102</v>
      </c>
    </row>
    <row r="102" spans="6:7" x14ac:dyDescent="0.2">
      <c r="F102" s="55" t="s">
        <v>153</v>
      </c>
      <c r="G102">
        <v>4500</v>
      </c>
    </row>
    <row r="103" spans="6:7" x14ac:dyDescent="0.2">
      <c r="F103" s="55" t="s">
        <v>152</v>
      </c>
      <c r="G103">
        <v>-522</v>
      </c>
    </row>
    <row r="104" spans="6:7" x14ac:dyDescent="0.2">
      <c r="F104" s="55" t="s">
        <v>156</v>
      </c>
      <c r="G104">
        <v>-5997</v>
      </c>
    </row>
    <row r="105" spans="6:7" x14ac:dyDescent="0.2">
      <c r="F105" s="55" t="s">
        <v>157</v>
      </c>
      <c r="G105">
        <v>-802</v>
      </c>
    </row>
    <row r="106" spans="6:7" x14ac:dyDescent="0.2">
      <c r="F106" s="34" t="s">
        <v>287</v>
      </c>
      <c r="G106">
        <v>0</v>
      </c>
    </row>
  </sheetData>
  <mergeCells count="1">
    <mergeCell ref="A1:D4"/>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DDE3-68DA-4F45-B79D-71CAE09177AA}">
  <dimension ref="A1:H46"/>
  <sheetViews>
    <sheetView workbookViewId="0">
      <selection activeCell="D16" sqref="D16"/>
    </sheetView>
  </sheetViews>
  <sheetFormatPr baseColWidth="10" defaultColWidth="8.6640625" defaultRowHeight="15" x14ac:dyDescent="0.2"/>
  <cols>
    <col min="1" max="1" width="11.83203125" customWidth="1"/>
    <col min="2" max="2" width="12.1640625" bestFit="1" customWidth="1"/>
    <col min="3" max="3" width="15.6640625" customWidth="1"/>
    <col min="4" max="4" width="14.33203125" customWidth="1"/>
    <col min="5" max="5" width="10.83203125" bestFit="1" customWidth="1"/>
    <col min="6" max="6" width="14.83203125" bestFit="1" customWidth="1"/>
    <col min="7" max="8" width="11.83203125" bestFit="1" customWidth="1"/>
  </cols>
  <sheetData>
    <row r="1" spans="1:8" x14ac:dyDescent="0.2">
      <c r="A1" t="s">
        <v>333</v>
      </c>
    </row>
    <row r="2" spans="1:8" x14ac:dyDescent="0.2">
      <c r="A2" s="19"/>
    </row>
    <row r="3" spans="1:8" x14ac:dyDescent="0.2">
      <c r="B3" s="57" t="s">
        <v>334</v>
      </c>
      <c r="C3" s="58" t="s">
        <v>335</v>
      </c>
      <c r="D3" s="58" t="s">
        <v>336</v>
      </c>
      <c r="E3" s="59"/>
      <c r="F3" s="59"/>
      <c r="G3" s="59"/>
      <c r="H3" s="59"/>
    </row>
    <row r="4" spans="1:8" x14ac:dyDescent="0.2">
      <c r="B4" s="60">
        <v>4</v>
      </c>
      <c r="C4" s="61">
        <v>0.9</v>
      </c>
      <c r="D4" s="62" t="s">
        <v>84</v>
      </c>
      <c r="E4" s="6"/>
      <c r="F4" s="6"/>
      <c r="G4" s="6"/>
      <c r="H4" s="6"/>
    </row>
    <row r="5" spans="1:8" x14ac:dyDescent="0.2">
      <c r="B5" s="63">
        <v>3.5</v>
      </c>
      <c r="C5" s="61">
        <v>0.8</v>
      </c>
      <c r="D5" s="61">
        <v>0.9</v>
      </c>
      <c r="E5" s="64"/>
      <c r="F5" s="64"/>
      <c r="G5" s="64"/>
    </row>
    <row r="6" spans="1:8" x14ac:dyDescent="0.2">
      <c r="B6" s="60">
        <v>3</v>
      </c>
      <c r="C6" s="61">
        <v>0.7</v>
      </c>
      <c r="D6" s="61">
        <v>0.8</v>
      </c>
    </row>
    <row r="7" spans="1:8" x14ac:dyDescent="0.2">
      <c r="B7" s="60">
        <v>2.5</v>
      </c>
      <c r="C7" s="61">
        <v>0.6</v>
      </c>
      <c r="D7" s="61">
        <v>0.7</v>
      </c>
    </row>
    <row r="8" spans="1:8" x14ac:dyDescent="0.2">
      <c r="B8" s="60">
        <v>2</v>
      </c>
      <c r="C8" s="61">
        <v>0.5</v>
      </c>
      <c r="D8" s="61">
        <v>0.6</v>
      </c>
    </row>
    <row r="9" spans="1:8" x14ac:dyDescent="0.2">
      <c r="B9" s="62">
        <v>0</v>
      </c>
      <c r="C9" s="61">
        <v>0</v>
      </c>
      <c r="D9" s="61">
        <v>0.5</v>
      </c>
    </row>
    <row r="10" spans="1:8" x14ac:dyDescent="0.2">
      <c r="B10" s="34"/>
    </row>
    <row r="12" spans="1:8" x14ac:dyDescent="0.2">
      <c r="B12" s="65" t="s">
        <v>337</v>
      </c>
      <c r="C12" s="65" t="s">
        <v>338</v>
      </c>
      <c r="D12" s="65" t="s">
        <v>339</v>
      </c>
    </row>
    <row r="13" spans="1:8" x14ac:dyDescent="0.2">
      <c r="B13" s="34">
        <v>30385961</v>
      </c>
      <c r="C13" s="68">
        <v>0.70502233475684273</v>
      </c>
      <c r="D13" s="66">
        <f>IF(C13&gt;$C$4,$B$4,IF(C13&gt;$C$5,$B$5,IF(C13&gt;$C$6,$B$6,IF(C13&gt;$C$7,$B$7,IF(C13&gt;$C$8,$B$8,$B$9)))))</f>
        <v>3</v>
      </c>
    </row>
    <row r="14" spans="1:8" x14ac:dyDescent="0.2">
      <c r="B14" s="34">
        <v>16610298</v>
      </c>
      <c r="C14" s="68">
        <v>0.7784663843751578</v>
      </c>
      <c r="D14" s="66">
        <f t="shared" ref="D14:D27" si="0">IF(C14&gt;$C$4,$B$4,IF(C14&gt;$C$5,$B$5,IF(C14&gt;$C$6,$B$6,IF(C14&gt;$C$7,$B$7,IF(C14&gt;$C$8,$B$8,$B$9)))))</f>
        <v>3</v>
      </c>
    </row>
    <row r="15" spans="1:8" x14ac:dyDescent="0.2">
      <c r="B15" s="34">
        <v>34009551</v>
      </c>
      <c r="C15" s="68">
        <v>1</v>
      </c>
      <c r="D15" s="66">
        <f t="shared" si="0"/>
        <v>4</v>
      </c>
    </row>
    <row r="16" spans="1:8" x14ac:dyDescent="0.2">
      <c r="B16" s="34">
        <v>26558120</v>
      </c>
      <c r="C16" s="68">
        <v>0.95647280139599045</v>
      </c>
      <c r="D16" s="66">
        <f t="shared" si="0"/>
        <v>4</v>
      </c>
    </row>
    <row r="17" spans="1:4" x14ac:dyDescent="0.2">
      <c r="B17" s="34">
        <v>11990535</v>
      </c>
      <c r="C17" s="68">
        <v>0.41007135288040802</v>
      </c>
      <c r="D17" s="66">
        <f t="shared" si="0"/>
        <v>0</v>
      </c>
    </row>
    <row r="18" spans="1:4" x14ac:dyDescent="0.2">
      <c r="A18" s="19"/>
      <c r="B18" s="34">
        <v>80284760</v>
      </c>
      <c r="C18" s="68">
        <v>0.85133322913770937</v>
      </c>
      <c r="D18" s="66">
        <f t="shared" si="0"/>
        <v>3.5</v>
      </c>
    </row>
    <row r="19" spans="1:4" x14ac:dyDescent="0.2">
      <c r="A19" s="56"/>
      <c r="B19" s="34">
        <v>43618510</v>
      </c>
      <c r="C19" s="68">
        <v>0.53000915282854544</v>
      </c>
      <c r="D19" s="66">
        <f t="shared" si="0"/>
        <v>2</v>
      </c>
    </row>
    <row r="20" spans="1:4" x14ac:dyDescent="0.2">
      <c r="B20" s="34">
        <v>68090445</v>
      </c>
      <c r="C20" s="68">
        <v>0.73807932120499675</v>
      </c>
      <c r="D20" s="66">
        <f t="shared" si="0"/>
        <v>3</v>
      </c>
    </row>
    <row r="21" spans="1:4" x14ac:dyDescent="0.2">
      <c r="B21" s="34">
        <v>25378309</v>
      </c>
      <c r="C21" s="68">
        <v>0.83268249886109613</v>
      </c>
      <c r="D21" s="66">
        <f t="shared" si="0"/>
        <v>3.5</v>
      </c>
    </row>
    <row r="22" spans="1:4" x14ac:dyDescent="0.2">
      <c r="B22" s="34">
        <v>87590899</v>
      </c>
      <c r="C22" s="68">
        <v>0.61273207393824991</v>
      </c>
      <c r="D22" s="66">
        <f t="shared" si="0"/>
        <v>2.5</v>
      </c>
    </row>
    <row r="23" spans="1:4" x14ac:dyDescent="0.2">
      <c r="B23" s="34">
        <v>73347713</v>
      </c>
      <c r="C23" s="68">
        <v>0.52887378252375328</v>
      </c>
      <c r="D23" s="66">
        <f t="shared" si="0"/>
        <v>2</v>
      </c>
    </row>
    <row r="24" spans="1:4" x14ac:dyDescent="0.2">
      <c r="B24" s="34">
        <v>79332885</v>
      </c>
      <c r="C24" s="68">
        <v>0.92120000000000002</v>
      </c>
      <c r="D24" s="66">
        <f t="shared" si="0"/>
        <v>4</v>
      </c>
    </row>
    <row r="25" spans="1:4" x14ac:dyDescent="0.2">
      <c r="B25" s="34">
        <v>52160661</v>
      </c>
      <c r="C25" s="68">
        <v>0.99</v>
      </c>
      <c r="D25" s="66">
        <f t="shared" si="0"/>
        <v>4</v>
      </c>
    </row>
    <row r="26" spans="1:4" x14ac:dyDescent="0.2">
      <c r="B26" s="34">
        <v>52842808</v>
      </c>
      <c r="C26" s="68">
        <v>0.4456</v>
      </c>
      <c r="D26" s="66">
        <f t="shared" si="0"/>
        <v>0</v>
      </c>
    </row>
    <row r="27" spans="1:4" x14ac:dyDescent="0.2">
      <c r="B27" s="34">
        <v>57448975</v>
      </c>
      <c r="C27" s="68">
        <v>0.63229999999999997</v>
      </c>
      <c r="D27" s="66">
        <f t="shared" si="0"/>
        <v>2.5</v>
      </c>
    </row>
    <row r="28" spans="1:4" x14ac:dyDescent="0.2">
      <c r="D28" s="66"/>
    </row>
    <row r="32" spans="1:4" x14ac:dyDescent="0.2">
      <c r="C32" s="67"/>
    </row>
    <row r="33" spans="3:3" x14ac:dyDescent="0.2">
      <c r="C33" s="67"/>
    </row>
    <row r="34" spans="3:3" x14ac:dyDescent="0.2">
      <c r="C34" s="67"/>
    </row>
    <row r="35" spans="3:3" x14ac:dyDescent="0.2">
      <c r="C35" s="67"/>
    </row>
    <row r="36" spans="3:3" x14ac:dyDescent="0.2">
      <c r="C36" s="67"/>
    </row>
    <row r="37" spans="3:3" x14ac:dyDescent="0.2">
      <c r="C37" s="67"/>
    </row>
    <row r="38" spans="3:3" x14ac:dyDescent="0.2">
      <c r="C38" s="67"/>
    </row>
    <row r="39" spans="3:3" x14ac:dyDescent="0.2">
      <c r="C39" s="67"/>
    </row>
    <row r="40" spans="3:3" x14ac:dyDescent="0.2">
      <c r="C40" s="67"/>
    </row>
    <row r="41" spans="3:3" x14ac:dyDescent="0.2">
      <c r="C41" s="67"/>
    </row>
    <row r="42" spans="3:3" x14ac:dyDescent="0.2">
      <c r="C42" s="67"/>
    </row>
    <row r="43" spans="3:3" x14ac:dyDescent="0.2">
      <c r="C43" s="67"/>
    </row>
    <row r="44" spans="3:3" x14ac:dyDescent="0.2">
      <c r="C44" s="67"/>
    </row>
    <row r="45" spans="3:3" x14ac:dyDescent="0.2">
      <c r="C45" s="67"/>
    </row>
    <row r="46" spans="3:3" x14ac:dyDescent="0.2">
      <c r="C46" s="6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2A2BA-20A7-45D2-9EBD-54FF8FB9EE78}">
  <dimension ref="A1:C43"/>
  <sheetViews>
    <sheetView topLeftCell="A4" workbookViewId="0">
      <selection activeCell="J12" sqref="J12"/>
    </sheetView>
  </sheetViews>
  <sheetFormatPr baseColWidth="10" defaultColWidth="8.83203125" defaultRowHeight="15" x14ac:dyDescent="0.2"/>
  <cols>
    <col min="1" max="1" width="19.1640625" customWidth="1"/>
    <col min="2" max="2" width="8.6640625" customWidth="1"/>
    <col min="3" max="3" width="10.5" bestFit="1" customWidth="1"/>
  </cols>
  <sheetData>
    <row r="1" spans="1:3" x14ac:dyDescent="0.2">
      <c r="A1" s="70" t="s">
        <v>98</v>
      </c>
      <c r="B1" s="71"/>
      <c r="C1" s="71"/>
    </row>
    <row r="2" spans="1:3" x14ac:dyDescent="0.2">
      <c r="A2" s="33" t="s">
        <v>99</v>
      </c>
      <c r="B2" s="33" t="s">
        <v>325</v>
      </c>
      <c r="C2" s="33" t="s">
        <v>100</v>
      </c>
    </row>
    <row r="3" spans="1:3" x14ac:dyDescent="0.2">
      <c r="A3" s="34" t="s">
        <v>109</v>
      </c>
      <c r="B3" s="34">
        <v>1040</v>
      </c>
      <c r="C3" s="35">
        <v>43936</v>
      </c>
    </row>
    <row r="4" spans="1:3" x14ac:dyDescent="0.2">
      <c r="A4" s="34" t="s">
        <v>327</v>
      </c>
      <c r="B4" s="34">
        <v>1041</v>
      </c>
      <c r="C4" s="35">
        <v>43936</v>
      </c>
    </row>
    <row r="5" spans="1:3" x14ac:dyDescent="0.2">
      <c r="A5" s="34" t="s">
        <v>328</v>
      </c>
      <c r="B5" s="34" t="s">
        <v>101</v>
      </c>
      <c r="C5" s="35">
        <v>43905</v>
      </c>
    </row>
    <row r="6" spans="1:3" x14ac:dyDescent="0.2">
      <c r="A6" s="34" t="s">
        <v>110</v>
      </c>
      <c r="B6" s="34">
        <v>943</v>
      </c>
      <c r="C6" s="35">
        <v>43861</v>
      </c>
    </row>
    <row r="7" spans="1:3" x14ac:dyDescent="0.2">
      <c r="A7" s="34" t="s">
        <v>326</v>
      </c>
      <c r="B7" s="34">
        <v>1099</v>
      </c>
      <c r="C7" s="35">
        <v>43861</v>
      </c>
    </row>
    <row r="8" spans="1:3" x14ac:dyDescent="0.2">
      <c r="A8" s="34" t="s">
        <v>111</v>
      </c>
      <c r="B8" s="34" t="s">
        <v>102</v>
      </c>
      <c r="C8" s="35">
        <v>44012</v>
      </c>
    </row>
    <row r="10" spans="1:3" x14ac:dyDescent="0.2">
      <c r="A10" s="31" t="s">
        <v>103</v>
      </c>
    </row>
    <row r="11" spans="1:3" x14ac:dyDescent="0.2">
      <c r="A11" s="30">
        <f>INDEX(B2:B8, 3)</f>
        <v>1041</v>
      </c>
    </row>
    <row r="13" spans="1:3" x14ac:dyDescent="0.2">
      <c r="A13" s="70" t="s">
        <v>104</v>
      </c>
      <c r="B13" s="71"/>
      <c r="C13" s="71"/>
    </row>
    <row r="14" spans="1:3" x14ac:dyDescent="0.2">
      <c r="A14" s="33" t="s">
        <v>99</v>
      </c>
      <c r="B14" s="33" t="s">
        <v>325</v>
      </c>
      <c r="C14" s="33" t="s">
        <v>100</v>
      </c>
    </row>
    <row r="15" spans="1:3" x14ac:dyDescent="0.2">
      <c r="A15" s="34" t="s">
        <v>109</v>
      </c>
      <c r="B15" s="34">
        <v>1040</v>
      </c>
      <c r="C15" s="35">
        <v>43936</v>
      </c>
    </row>
    <row r="16" spans="1:3" x14ac:dyDescent="0.2">
      <c r="A16" s="34" t="s">
        <v>327</v>
      </c>
      <c r="B16" s="34">
        <v>1041</v>
      </c>
      <c r="C16" s="35">
        <v>43936</v>
      </c>
    </row>
    <row r="17" spans="1:3" x14ac:dyDescent="0.2">
      <c r="A17" s="34" t="s">
        <v>328</v>
      </c>
      <c r="B17" s="34" t="s">
        <v>101</v>
      </c>
      <c r="C17" s="35">
        <v>43905</v>
      </c>
    </row>
    <row r="18" spans="1:3" x14ac:dyDescent="0.2">
      <c r="A18" s="34" t="s">
        <v>110</v>
      </c>
      <c r="B18" s="34">
        <v>943</v>
      </c>
      <c r="C18" s="35">
        <v>43861</v>
      </c>
    </row>
    <row r="19" spans="1:3" x14ac:dyDescent="0.2">
      <c r="A19" s="34" t="s">
        <v>326</v>
      </c>
      <c r="B19" s="34">
        <v>1099</v>
      </c>
      <c r="C19" s="35">
        <v>43861</v>
      </c>
    </row>
    <row r="20" spans="1:3" x14ac:dyDescent="0.2">
      <c r="A20" s="34" t="s">
        <v>111</v>
      </c>
      <c r="B20" s="34" t="s">
        <v>102</v>
      </c>
      <c r="C20" s="35">
        <v>44012</v>
      </c>
    </row>
    <row r="22" spans="1:3" x14ac:dyDescent="0.2">
      <c r="A22" s="32" t="s">
        <v>112</v>
      </c>
    </row>
    <row r="23" spans="1:3" x14ac:dyDescent="0.2">
      <c r="A23" s="30">
        <f>MATCH("Rich Johnson",A14:A20,0)</f>
        <v>2</v>
      </c>
    </row>
    <row r="25" spans="1:3" x14ac:dyDescent="0.2">
      <c r="A25" s="72" t="s">
        <v>105</v>
      </c>
      <c r="B25" s="73"/>
      <c r="C25" s="73"/>
    </row>
    <row r="26" spans="1:3" x14ac:dyDescent="0.2">
      <c r="A26" s="31" t="s">
        <v>99</v>
      </c>
      <c r="B26" s="33" t="s">
        <v>325</v>
      </c>
      <c r="C26" s="31" t="s">
        <v>100</v>
      </c>
    </row>
    <row r="27" spans="1:3" x14ac:dyDescent="0.2">
      <c r="A27" s="34" t="s">
        <v>109</v>
      </c>
      <c r="B27" s="34">
        <v>1040</v>
      </c>
      <c r="C27" s="35">
        <v>43936</v>
      </c>
    </row>
    <row r="28" spans="1:3" x14ac:dyDescent="0.2">
      <c r="A28" s="34" t="s">
        <v>327</v>
      </c>
      <c r="B28" s="34">
        <v>1041</v>
      </c>
      <c r="C28" s="35">
        <v>43936</v>
      </c>
    </row>
    <row r="29" spans="1:3" x14ac:dyDescent="0.2">
      <c r="A29" s="34" t="s">
        <v>328</v>
      </c>
      <c r="B29" s="34" t="s">
        <v>101</v>
      </c>
      <c r="C29" s="35">
        <v>43905</v>
      </c>
    </row>
    <row r="30" spans="1:3" x14ac:dyDescent="0.2">
      <c r="A30" s="34" t="s">
        <v>110</v>
      </c>
      <c r="B30" s="34">
        <v>943</v>
      </c>
      <c r="C30" s="35">
        <v>43861</v>
      </c>
    </row>
    <row r="31" spans="1:3" x14ac:dyDescent="0.2">
      <c r="A31" s="34" t="s">
        <v>326</v>
      </c>
      <c r="B31" s="34">
        <v>1099</v>
      </c>
      <c r="C31" s="35">
        <v>43861</v>
      </c>
    </row>
    <row r="32" spans="1:3" x14ac:dyDescent="0.2">
      <c r="A32" s="34" t="s">
        <v>111</v>
      </c>
      <c r="B32" s="34" t="s">
        <v>102</v>
      </c>
      <c r="C32" s="35">
        <v>44012</v>
      </c>
    </row>
    <row r="34" spans="1:1" x14ac:dyDescent="0.2">
      <c r="A34" s="32" t="s">
        <v>133</v>
      </c>
    </row>
    <row r="35" spans="1:1" x14ac:dyDescent="0.2">
      <c r="A35" s="30">
        <f>INDEX(B26:B32,MATCH("Rich Johnson",A26:A32,0))</f>
        <v>1040</v>
      </c>
    </row>
    <row r="39" spans="1:1" x14ac:dyDescent="0.2">
      <c r="A39" s="36" t="s">
        <v>108</v>
      </c>
    </row>
    <row r="40" spans="1:1" x14ac:dyDescent="0.2">
      <c r="A40" t="s">
        <v>113</v>
      </c>
    </row>
    <row r="41" spans="1:1" x14ac:dyDescent="0.2">
      <c r="A41" t="s">
        <v>106</v>
      </c>
    </row>
    <row r="42" spans="1:1" x14ac:dyDescent="0.2">
      <c r="A42" t="s">
        <v>114</v>
      </c>
    </row>
    <row r="43" spans="1:1" x14ac:dyDescent="0.2">
      <c r="A43" t="s">
        <v>107</v>
      </c>
    </row>
  </sheetData>
  <mergeCells count="3">
    <mergeCell ref="A1:C1"/>
    <mergeCell ref="A13:C13"/>
    <mergeCell ref="A25:C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IF ERROR CONCATENATE ROUND</vt:lpstr>
      <vt:lpstr>VLOOKUP</vt:lpstr>
      <vt:lpstr>TEXT TO COLUMNS</vt:lpstr>
      <vt:lpstr> SUMIF + SUMIFS</vt:lpstr>
      <vt:lpstr>PIVOT</vt:lpstr>
      <vt:lpstr>NESTED IFs</vt:lpstr>
      <vt:lpstr>INDEX +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Izzy Weber</dc:creator>
  <cp:lastModifiedBy>Microsoft Office User</cp:lastModifiedBy>
  <dcterms:created xsi:type="dcterms:W3CDTF">2019-09-25T15:39:38Z</dcterms:created>
  <dcterms:modified xsi:type="dcterms:W3CDTF">2023-05-17T14:24:09Z</dcterms:modified>
</cp:coreProperties>
</file>