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OneDrive\Desktop\"/>
    </mc:Choice>
  </mc:AlternateContent>
  <xr:revisionPtr revIDLastSave="0" documentId="13_ncr:1_{92304346-99C6-43D8-9488-342D56551A76}" xr6:coauthVersionLast="47" xr6:coauthVersionMax="47" xr10:uidLastSave="{00000000-0000-0000-0000-000000000000}"/>
  <bookViews>
    <workbookView xWindow="-108" yWindow="-108" windowWidth="23256" windowHeight="13176" xr2:uid="{6BD379A2-23F3-47F3-AB92-E85FAB3CAB5E}"/>
  </bookViews>
  <sheets>
    <sheet name="QL_MatHang" sheetId="1" r:id="rId1"/>
    <sheet name="QL_DonVi" sheetId="2" r:id="rId2"/>
    <sheet name="QL_DoanhThu" sheetId="6" r:id="rId3"/>
    <sheet name="QL_HoaDon" sheetId="3" r:id="rId4"/>
    <sheet name="QL_DonViNhap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6" l="1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2" i="6"/>
  <c r="P16" i="6"/>
  <c r="J16" i="6"/>
  <c r="P15" i="6"/>
  <c r="J15" i="6"/>
  <c r="I15" i="6"/>
  <c r="P14" i="6"/>
  <c r="J14" i="6"/>
  <c r="P13" i="6"/>
  <c r="J13" i="6"/>
  <c r="P12" i="6"/>
  <c r="J12" i="6"/>
  <c r="P11" i="6"/>
  <c r="J11" i="6"/>
  <c r="P10" i="6"/>
  <c r="J10" i="6"/>
  <c r="P9" i="6"/>
  <c r="J9" i="6"/>
  <c r="P8" i="6"/>
  <c r="J8" i="6"/>
  <c r="I8" i="6"/>
  <c r="P7" i="6"/>
  <c r="J7" i="6"/>
  <c r="P6" i="6"/>
  <c r="J6" i="6"/>
  <c r="P5" i="6"/>
  <c r="J5" i="6"/>
  <c r="P4" i="6"/>
  <c r="J4" i="6"/>
  <c r="P3" i="6"/>
  <c r="J3" i="6"/>
  <c r="P2" i="6"/>
  <c r="J2" i="6"/>
  <c r="M5" i="6" l="1"/>
  <c r="M11" i="6"/>
  <c r="M9" i="6"/>
  <c r="M6" i="6"/>
  <c r="M14" i="6"/>
  <c r="K2" i="6"/>
  <c r="M2" i="6" s="1"/>
  <c r="K3" i="6"/>
  <c r="M3" i="6" s="1"/>
  <c r="K4" i="6"/>
  <c r="L4" i="6" s="1"/>
  <c r="I4" i="6" s="1"/>
  <c r="K5" i="6"/>
  <c r="K6" i="6"/>
  <c r="K7" i="6"/>
  <c r="M7" i="6" s="1"/>
  <c r="K8" i="6"/>
  <c r="M8" i="6" s="1"/>
  <c r="K9" i="6"/>
  <c r="K10" i="6"/>
  <c r="M10" i="6" s="1"/>
  <c r="K11" i="6"/>
  <c r="K12" i="6"/>
  <c r="M12" i="6" s="1"/>
  <c r="K13" i="6"/>
  <c r="M13" i="6" s="1"/>
  <c r="K14" i="6"/>
  <c r="K15" i="6"/>
  <c r="M15" i="6" s="1"/>
  <c r="K16" i="6"/>
  <c r="M16" i="6" s="1"/>
  <c r="L2" i="6"/>
  <c r="I2" i="6" s="1"/>
  <c r="L3" i="6"/>
  <c r="I3" i="6" s="1"/>
  <c r="L5" i="6"/>
  <c r="I5" i="6" s="1"/>
  <c r="L6" i="6"/>
  <c r="I6" i="6" s="1"/>
  <c r="L7" i="6"/>
  <c r="I7" i="6" s="1"/>
  <c r="L8" i="6"/>
  <c r="L9" i="6"/>
  <c r="I9" i="6" s="1"/>
  <c r="L10" i="6"/>
  <c r="I10" i="6" s="1"/>
  <c r="L11" i="6"/>
  <c r="I11" i="6" s="1"/>
  <c r="L12" i="6"/>
  <c r="I12" i="6" s="1"/>
  <c r="L13" i="6"/>
  <c r="I13" i="6" s="1"/>
  <c r="L14" i="6"/>
  <c r="I14" i="6" s="1"/>
  <c r="L15" i="6"/>
  <c r="L16" i="6" l="1"/>
  <c r="I16" i="6" s="1"/>
  <c r="M4" i="6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<sst xmlns="http://schemas.openxmlformats.org/spreadsheetml/2006/main" count="109" uniqueCount="60">
  <si>
    <t>MÃ HÀNG</t>
  </si>
  <si>
    <t>MẶT HÀNG</t>
  </si>
  <si>
    <t>PM14</t>
  </si>
  <si>
    <t>Bánh phômai</t>
  </si>
  <si>
    <t>BL41</t>
  </si>
  <si>
    <t>Bánh bông lan thường</t>
  </si>
  <si>
    <t>TN15</t>
  </si>
  <si>
    <t>Bánh táo nướng</t>
  </si>
  <si>
    <t>ML41</t>
  </si>
  <si>
    <t>Bánh mì lạt</t>
  </si>
  <si>
    <t>KD12</t>
  </si>
  <si>
    <t>Bánh kem dừa</t>
  </si>
  <si>
    <t>KO16</t>
  </si>
  <si>
    <t>Bánh kem Oreo</t>
  </si>
  <si>
    <t>CS17</t>
  </si>
  <si>
    <t>Bánh Croissant</t>
  </si>
  <si>
    <t>CK13</t>
  </si>
  <si>
    <t>Bánh Crep kem</t>
  </si>
  <si>
    <t>KB11</t>
  </si>
  <si>
    <t>Bánh kem bắp</t>
  </si>
  <si>
    <t>BT18</t>
  </si>
  <si>
    <t xml:space="preserve">Bánh bơ tỏi </t>
  </si>
  <si>
    <t>CX19</t>
  </si>
  <si>
    <t>Bánh cuộn xúc xích</t>
  </si>
  <si>
    <t>QP21</t>
  </si>
  <si>
    <t>Bánh que Pháp</t>
  </si>
  <si>
    <t>TM42</t>
  </si>
  <si>
    <t>Bánh bông lan trứng muối</t>
  </si>
  <si>
    <t>MT43</t>
  </si>
  <si>
    <t>Bánh mì thịt</t>
  </si>
  <si>
    <t>BF31</t>
  </si>
  <si>
    <t>Bánh flan</t>
  </si>
  <si>
    <t>ĐƠN VỊ TÍNH</t>
  </si>
  <si>
    <t>Ổ</t>
  </si>
  <si>
    <t>Cái</t>
  </si>
  <si>
    <t>Hũ</t>
  </si>
  <si>
    <t>Hộp</t>
  </si>
  <si>
    <t>O1</t>
  </si>
  <si>
    <t>C1</t>
  </si>
  <si>
    <t>H1</t>
  </si>
  <si>
    <t>H2</t>
  </si>
  <si>
    <t>MÃ ĐƠN VỊ TÍNH</t>
  </si>
  <si>
    <t>GIÁ NHẬP</t>
  </si>
  <si>
    <t>GIÁ BÁN LẺ</t>
  </si>
  <si>
    <t>GIÁ BÁN SỈ</t>
  </si>
  <si>
    <t>GIÁ GIẢM KHI MUA &gt;= 20</t>
  </si>
  <si>
    <t>STT</t>
  </si>
  <si>
    <t xml:space="preserve">SỐ LƯỢNG NHẬP </t>
  </si>
  <si>
    <t>SỐ LƯỢNG BÁN</t>
  </si>
  <si>
    <t>NGÀY NHẬP</t>
  </si>
  <si>
    <t>NGÀY HẾT HẠN</t>
  </si>
  <si>
    <t>TỔNG TIỀN</t>
  </si>
  <si>
    <t>TỒN KHO</t>
  </si>
  <si>
    <t>KHUYẾN MÃI</t>
  </si>
  <si>
    <t>SỐ TIỀN ĐƯỢC GIẢM</t>
  </si>
  <si>
    <t>SỐ TIỀN BÁN ĐƯỢC SAU KHUYẾN MÃI</t>
  </si>
  <si>
    <t>HẾT HẠN</t>
  </si>
  <si>
    <t>SỐ TIỀN BỊ HỤT</t>
  </si>
  <si>
    <t>XẾP HẠNG</t>
  </si>
  <si>
    <t>Tiền nhập bánh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</si>
</sst>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3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0" xfId="0" applyFont="1" applyBorder="1"/>
    <xf numFmtId="0" fontId="0" fillId="0" borderId="1" xfId="0" applyBorder="1"/>
    <xf numFmtId="3" fontId="0" fillId="0" borderId="1" xfId="0" applyNumberFormat="1" applyBorder="1"/>
    <xf numFmtId="0" fontId="0" fillId="3" borderId="1" xfId="0" applyFill="1" applyBorder="1"/>
    <xf numFmtId="14" fontId="0" fillId="0" borderId="1" xfId="0" applyNumberFormat="1" applyBorder="1"/>
    <xf numFmtId="0" fontId="0" fillId="0" borderId="3" xfId="0" applyBorder="1"/>
    <xf numFmtId="0" fontId="0" fillId="4" borderId="1" xfId="0" applyFill="1" applyBorder="1" applyAlignment="1">
      <alignment wrapText="1"/>
    </xf>
    <xf numFmtId="0" fontId="0" fillId="0" borderId="2" xfId="0" applyBorder="1"/>
    <xf numFmtId="0" fontId="1" fillId="4" borderId="1" xfId="0" applyFont="1" applyFill="1" applyBorder="1" applyAlignment="1">
      <alignment horizontal="center"/>
    </xf>
    <xf numFmtId="0" fontId="3" fillId="4" borderId="1" xfId="0" applyFont="1" applyFill="1" applyBorder="1"/>
    <xf numFmtId="0" fontId="1" fillId="4" borderId="1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</cellXfs>
  <cellStyles count="1">
    <cellStyle name="Normal" xfId="0" builtinId="0"/>
  </cellStyles>
  <dxfs count="3"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4FD12-6C9D-4083-A179-24026EBB70DE}">
  <dimension ref="A1:I16"/>
  <sheetViews>
    <sheetView tabSelected="1" workbookViewId="0">
      <selection activeCell="E19" sqref="E19"/>
    </sheetView>
  </sheetViews>
  <sheetFormatPr defaultRowHeight="14.4" x14ac:dyDescent="0.3"/>
  <cols>
    <col min="2" max="2" width="22.21875" bestFit="1" customWidth="1"/>
    <col min="3" max="3" width="15.5546875" bestFit="1" customWidth="1"/>
    <col min="4" max="4" width="9.33203125" bestFit="1" customWidth="1"/>
    <col min="5" max="5" width="10.44140625" bestFit="1" customWidth="1"/>
    <col min="6" max="6" width="22.5546875" bestFit="1" customWidth="1"/>
    <col min="7" max="7" width="10.109375" bestFit="1" customWidth="1"/>
  </cols>
  <sheetData>
    <row r="1" spans="1:9" x14ac:dyDescent="0.3">
      <c r="A1" s="1" t="s">
        <v>0</v>
      </c>
      <c r="B1" s="1" t="s">
        <v>1</v>
      </c>
      <c r="C1" s="1" t="s">
        <v>41</v>
      </c>
      <c r="D1" s="1" t="s">
        <v>42</v>
      </c>
      <c r="E1" s="1" t="s">
        <v>43</v>
      </c>
      <c r="F1" s="1" t="s">
        <v>45</v>
      </c>
      <c r="G1" s="1" t="s">
        <v>44</v>
      </c>
    </row>
    <row r="2" spans="1:9" x14ac:dyDescent="0.3">
      <c r="A2" s="2" t="s">
        <v>2</v>
      </c>
      <c r="B2" s="2" t="s">
        <v>3</v>
      </c>
      <c r="C2" s="5" t="s">
        <v>38</v>
      </c>
      <c r="D2" s="4">
        <v>10000</v>
      </c>
      <c r="E2" s="4">
        <v>15000</v>
      </c>
      <c r="F2" s="2">
        <f>E2*20%</f>
        <v>3000</v>
      </c>
      <c r="G2" s="4">
        <f>E2-F2</f>
        <v>12000</v>
      </c>
      <c r="I2" s="6"/>
    </row>
    <row r="3" spans="1:9" x14ac:dyDescent="0.3">
      <c r="A3" s="2" t="s">
        <v>4</v>
      </c>
      <c r="B3" s="3" t="s">
        <v>5</v>
      </c>
      <c r="C3" s="5" t="s">
        <v>38</v>
      </c>
      <c r="D3" s="4">
        <v>15000</v>
      </c>
      <c r="E3" s="4">
        <v>20000</v>
      </c>
      <c r="F3" s="2">
        <f t="shared" ref="F3:F16" si="0">E3*20%</f>
        <v>4000</v>
      </c>
      <c r="G3" s="4">
        <f t="shared" ref="G3:G16" si="1">E3-F3</f>
        <v>16000</v>
      </c>
      <c r="I3" s="6"/>
    </row>
    <row r="4" spans="1:9" x14ac:dyDescent="0.3">
      <c r="A4" s="2" t="s">
        <v>6</v>
      </c>
      <c r="B4" s="2" t="s">
        <v>7</v>
      </c>
      <c r="C4" s="5" t="s">
        <v>38</v>
      </c>
      <c r="D4" s="4">
        <v>30000</v>
      </c>
      <c r="E4" s="4">
        <v>35000</v>
      </c>
      <c r="F4" s="2">
        <f t="shared" si="0"/>
        <v>7000</v>
      </c>
      <c r="G4" s="4">
        <f t="shared" si="1"/>
        <v>28000</v>
      </c>
      <c r="I4" s="6"/>
    </row>
    <row r="5" spans="1:9" x14ac:dyDescent="0.3">
      <c r="A5" s="2" t="s">
        <v>8</v>
      </c>
      <c r="B5" s="2" t="s">
        <v>9</v>
      </c>
      <c r="C5" s="5" t="s">
        <v>38</v>
      </c>
      <c r="D5" s="4">
        <v>3000</v>
      </c>
      <c r="E5" s="4">
        <v>5000</v>
      </c>
      <c r="F5" s="2">
        <f t="shared" si="0"/>
        <v>1000</v>
      </c>
      <c r="G5" s="4">
        <f t="shared" si="1"/>
        <v>4000</v>
      </c>
      <c r="I5" s="6"/>
    </row>
    <row r="6" spans="1:9" x14ac:dyDescent="0.3">
      <c r="A6" s="2" t="s">
        <v>10</v>
      </c>
      <c r="B6" s="2" t="s">
        <v>11</v>
      </c>
      <c r="C6" s="5" t="s">
        <v>38</v>
      </c>
      <c r="D6" s="4">
        <v>43000</v>
      </c>
      <c r="E6" s="4">
        <v>45000</v>
      </c>
      <c r="F6" s="2">
        <f t="shared" si="0"/>
        <v>9000</v>
      </c>
      <c r="G6" s="4">
        <f t="shared" si="1"/>
        <v>36000</v>
      </c>
      <c r="I6" s="6"/>
    </row>
    <row r="7" spans="1:9" x14ac:dyDescent="0.3">
      <c r="A7" s="2" t="s">
        <v>12</v>
      </c>
      <c r="B7" s="2" t="s">
        <v>13</v>
      </c>
      <c r="C7" s="5" t="s">
        <v>38</v>
      </c>
      <c r="D7" s="4">
        <v>23000</v>
      </c>
      <c r="E7" s="4">
        <v>30000</v>
      </c>
      <c r="F7" s="2">
        <f t="shared" si="0"/>
        <v>6000</v>
      </c>
      <c r="G7" s="4">
        <f t="shared" si="1"/>
        <v>24000</v>
      </c>
      <c r="I7" s="6"/>
    </row>
    <row r="8" spans="1:9" x14ac:dyDescent="0.3">
      <c r="A8" s="2" t="s">
        <v>14</v>
      </c>
      <c r="B8" s="2" t="s">
        <v>15</v>
      </c>
      <c r="C8" s="5" t="s">
        <v>38</v>
      </c>
      <c r="D8" s="4">
        <v>20000</v>
      </c>
      <c r="E8" s="4">
        <v>25000</v>
      </c>
      <c r="F8" s="2">
        <f t="shared" si="0"/>
        <v>5000</v>
      </c>
      <c r="G8" s="4">
        <f t="shared" si="1"/>
        <v>20000</v>
      </c>
      <c r="I8" s="6"/>
    </row>
    <row r="9" spans="1:9" x14ac:dyDescent="0.3">
      <c r="A9" s="2" t="s">
        <v>16</v>
      </c>
      <c r="B9" s="2" t="s">
        <v>17</v>
      </c>
      <c r="C9" s="5" t="s">
        <v>38</v>
      </c>
      <c r="D9" s="4">
        <v>11000</v>
      </c>
      <c r="E9" s="4">
        <v>17000</v>
      </c>
      <c r="F9" s="2">
        <f t="shared" si="0"/>
        <v>3400</v>
      </c>
      <c r="G9" s="4">
        <f t="shared" si="1"/>
        <v>13600</v>
      </c>
      <c r="I9" s="6"/>
    </row>
    <row r="10" spans="1:9" x14ac:dyDescent="0.3">
      <c r="A10" s="2" t="s">
        <v>18</v>
      </c>
      <c r="B10" s="2" t="s">
        <v>19</v>
      </c>
      <c r="C10" s="5" t="s">
        <v>38</v>
      </c>
      <c r="D10" s="4">
        <v>29000</v>
      </c>
      <c r="E10" s="4">
        <v>32000</v>
      </c>
      <c r="F10" s="2">
        <f t="shared" si="0"/>
        <v>6400</v>
      </c>
      <c r="G10" s="4">
        <f t="shared" si="1"/>
        <v>25600</v>
      </c>
      <c r="I10" s="6"/>
    </row>
    <row r="11" spans="1:9" x14ac:dyDescent="0.3">
      <c r="A11" s="2" t="s">
        <v>20</v>
      </c>
      <c r="B11" s="2" t="s">
        <v>21</v>
      </c>
      <c r="C11" s="5" t="s">
        <v>38</v>
      </c>
      <c r="D11" s="4">
        <v>19000</v>
      </c>
      <c r="E11" s="4">
        <v>23000</v>
      </c>
      <c r="F11" s="2">
        <f t="shared" si="0"/>
        <v>4600</v>
      </c>
      <c r="G11" s="4">
        <f t="shared" si="1"/>
        <v>18400</v>
      </c>
      <c r="I11" s="6"/>
    </row>
    <row r="12" spans="1:9" x14ac:dyDescent="0.3">
      <c r="A12" s="2" t="s">
        <v>22</v>
      </c>
      <c r="B12" s="2" t="s">
        <v>23</v>
      </c>
      <c r="C12" s="5" t="s">
        <v>38</v>
      </c>
      <c r="D12" s="4">
        <v>12000</v>
      </c>
      <c r="E12" s="4">
        <v>16000</v>
      </c>
      <c r="F12" s="2">
        <f t="shared" si="0"/>
        <v>3200</v>
      </c>
      <c r="G12" s="4">
        <f t="shared" si="1"/>
        <v>12800</v>
      </c>
      <c r="I12" s="6"/>
    </row>
    <row r="13" spans="1:9" x14ac:dyDescent="0.3">
      <c r="A13" s="2" t="s">
        <v>24</v>
      </c>
      <c r="B13" s="2" t="s">
        <v>25</v>
      </c>
      <c r="C13" s="5" t="s">
        <v>40</v>
      </c>
      <c r="D13" s="4">
        <v>26000</v>
      </c>
      <c r="E13" s="4">
        <v>32000</v>
      </c>
      <c r="F13" s="2">
        <f t="shared" si="0"/>
        <v>6400</v>
      </c>
      <c r="G13" s="4">
        <f t="shared" si="1"/>
        <v>25600</v>
      </c>
      <c r="I13" s="6"/>
    </row>
    <row r="14" spans="1:9" x14ac:dyDescent="0.3">
      <c r="A14" s="2" t="s">
        <v>26</v>
      </c>
      <c r="B14" s="3" t="s">
        <v>27</v>
      </c>
      <c r="C14" s="5" t="s">
        <v>37</v>
      </c>
      <c r="D14" s="4">
        <v>42000</v>
      </c>
      <c r="E14" s="4">
        <v>50000</v>
      </c>
      <c r="F14" s="2">
        <f t="shared" si="0"/>
        <v>10000</v>
      </c>
      <c r="G14" s="4">
        <f t="shared" si="1"/>
        <v>40000</v>
      </c>
      <c r="I14" s="6"/>
    </row>
    <row r="15" spans="1:9" x14ac:dyDescent="0.3">
      <c r="A15" s="2" t="s">
        <v>28</v>
      </c>
      <c r="B15" s="2" t="s">
        <v>29</v>
      </c>
      <c r="C15" s="5" t="s">
        <v>38</v>
      </c>
      <c r="D15" s="4">
        <v>16000</v>
      </c>
      <c r="E15" s="4">
        <v>20000</v>
      </c>
      <c r="F15" s="2">
        <f t="shared" si="0"/>
        <v>4000</v>
      </c>
      <c r="G15" s="4">
        <f t="shared" si="1"/>
        <v>16000</v>
      </c>
      <c r="I15" s="6"/>
    </row>
    <row r="16" spans="1:9" x14ac:dyDescent="0.3">
      <c r="A16" s="2" t="s">
        <v>30</v>
      </c>
      <c r="B16" s="2" t="s">
        <v>31</v>
      </c>
      <c r="C16" s="5" t="s">
        <v>39</v>
      </c>
      <c r="D16" s="4">
        <v>5000</v>
      </c>
      <c r="E16" s="4">
        <v>7000</v>
      </c>
      <c r="F16" s="2">
        <f t="shared" si="0"/>
        <v>1400</v>
      </c>
      <c r="G16" s="4">
        <f t="shared" si="1"/>
        <v>5600</v>
      </c>
      <c r="I1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E7C2D-CE33-4835-ABD8-639D4A85934A}">
  <dimension ref="A1:B5"/>
  <sheetViews>
    <sheetView workbookViewId="0"/>
  </sheetViews>
  <sheetFormatPr defaultRowHeight="14.4" x14ac:dyDescent="0.3"/>
  <cols>
    <col min="1" max="1" width="15.5546875" bestFit="1" customWidth="1"/>
    <col min="2" max="2" width="12" bestFit="1" customWidth="1"/>
  </cols>
  <sheetData>
    <row r="1" spans="1:2" x14ac:dyDescent="0.3">
      <c r="A1" s="1" t="s">
        <v>41</v>
      </c>
      <c r="B1" s="1" t="s">
        <v>32</v>
      </c>
    </row>
    <row r="2" spans="1:2" x14ac:dyDescent="0.3">
      <c r="A2" s="2" t="s">
        <v>37</v>
      </c>
      <c r="B2" s="2" t="s">
        <v>33</v>
      </c>
    </row>
    <row r="3" spans="1:2" x14ac:dyDescent="0.3">
      <c r="A3" s="2" t="s">
        <v>38</v>
      </c>
      <c r="B3" s="2" t="s">
        <v>34</v>
      </c>
    </row>
    <row r="4" spans="1:2" x14ac:dyDescent="0.3">
      <c r="A4" s="2" t="s">
        <v>39</v>
      </c>
      <c r="B4" s="2" t="s">
        <v>35</v>
      </c>
    </row>
    <row r="5" spans="1:2" x14ac:dyDescent="0.3">
      <c r="A5" s="2" t="s">
        <v>40</v>
      </c>
      <c r="B5" s="2" t="s">
        <v>36</v>
      </c>
    </row>
  </sheetData>
  <pageMargins left="0.7" right="0.7" top="0.75" bottom="0.75" header="0.3" footer="0.3"/>
  <pageSetup paperSize="11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71F3B-6D8B-4F9C-AD4D-3623964715E9}">
  <dimension ref="A1:Q16"/>
  <sheetViews>
    <sheetView workbookViewId="0"/>
  </sheetViews>
  <sheetFormatPr defaultRowHeight="14.4" x14ac:dyDescent="0.3"/>
  <sheetData>
    <row r="1" spans="1:17" ht="86.4" x14ac:dyDescent="0.3">
      <c r="A1" s="14" t="s">
        <v>46</v>
      </c>
      <c r="B1" s="14" t="s">
        <v>0</v>
      </c>
      <c r="C1" s="14" t="s">
        <v>1</v>
      </c>
      <c r="D1" s="15" t="s">
        <v>47</v>
      </c>
      <c r="E1" s="14" t="s">
        <v>48</v>
      </c>
      <c r="F1" s="14" t="s">
        <v>49</v>
      </c>
      <c r="G1" s="14" t="s">
        <v>50</v>
      </c>
      <c r="H1" s="14" t="s">
        <v>43</v>
      </c>
      <c r="I1" s="14" t="s">
        <v>51</v>
      </c>
      <c r="J1" s="14" t="s">
        <v>52</v>
      </c>
      <c r="K1" s="14" t="s">
        <v>53</v>
      </c>
      <c r="L1" s="16" t="s">
        <v>54</v>
      </c>
      <c r="M1" s="16" t="s">
        <v>55</v>
      </c>
      <c r="N1" s="12" t="s">
        <v>56</v>
      </c>
      <c r="O1" s="12" t="s">
        <v>57</v>
      </c>
      <c r="P1" s="16" t="s">
        <v>58</v>
      </c>
      <c r="Q1" s="17" t="s">
        <v>59</v>
      </c>
    </row>
    <row r="2" spans="1:17" x14ac:dyDescent="0.3">
      <c r="A2" s="14">
        <v>1</v>
      </c>
      <c r="B2" s="7" t="s">
        <v>2</v>
      </c>
      <c r="C2" s="7" t="s">
        <v>3</v>
      </c>
      <c r="D2" s="7">
        <v>55</v>
      </c>
      <c r="E2" s="11">
        <v>53</v>
      </c>
      <c r="F2" s="10">
        <v>45292</v>
      </c>
      <c r="G2" s="10">
        <v>45300</v>
      </c>
      <c r="H2" s="8">
        <v>15000</v>
      </c>
      <c r="I2" s="8">
        <f>E2*H2+L2</f>
        <v>802500</v>
      </c>
      <c r="J2" s="7">
        <f t="shared" ref="J2:J16" si="0">D2-E2</f>
        <v>2</v>
      </c>
      <c r="K2" s="7" t="str">
        <f t="shared" ref="K2:K16" si="1">IF(AND(C2,J2=0),"0", "50%")</f>
        <v>50%</v>
      </c>
      <c r="L2" s="8">
        <f>IF(J2&gt;=1,J2/J2*H2*K2,"")</f>
        <v>7500</v>
      </c>
      <c r="M2" s="8">
        <f>H2*(J2-N2)*K2</f>
        <v>15000</v>
      </c>
      <c r="N2" s="13">
        <v>0</v>
      </c>
      <c r="O2" s="8">
        <f>N2*QL_MatHang!D2</f>
        <v>0</v>
      </c>
      <c r="P2" s="11">
        <f t="shared" ref="P2" si="2">RANK(E2, E2:E16,0)</f>
        <v>14</v>
      </c>
      <c r="Q2" s="8">
        <f>D2*QL_MatHang!D2</f>
        <v>550000</v>
      </c>
    </row>
    <row r="3" spans="1:17" x14ac:dyDescent="0.3">
      <c r="A3" s="14">
        <v>2</v>
      </c>
      <c r="B3" s="7" t="s">
        <v>4</v>
      </c>
      <c r="C3" s="9" t="s">
        <v>5</v>
      </c>
      <c r="D3" s="7">
        <v>57</v>
      </c>
      <c r="E3" s="11">
        <v>56</v>
      </c>
      <c r="F3" s="10">
        <v>45292</v>
      </c>
      <c r="G3" s="10">
        <v>45298</v>
      </c>
      <c r="H3" s="8">
        <v>20000</v>
      </c>
      <c r="I3" s="8">
        <f t="shared" ref="I3:I16" si="3">E3*H3+L3</f>
        <v>1130000</v>
      </c>
      <c r="J3" s="7">
        <f t="shared" si="0"/>
        <v>1</v>
      </c>
      <c r="K3" s="7" t="str">
        <f t="shared" si="1"/>
        <v>50%</v>
      </c>
      <c r="L3" s="8">
        <f t="shared" ref="L3:L16" si="4">IF(J3&gt;=1,J3/J3*H3*K3,"")</f>
        <v>10000</v>
      </c>
      <c r="M3" s="8">
        <f t="shared" ref="M3:M16" si="5">H3*(J3-N3)*K3</f>
        <v>10000</v>
      </c>
      <c r="N3" s="13">
        <v>0</v>
      </c>
      <c r="O3" s="8">
        <f>N3*QL_MatHang!D3</f>
        <v>0</v>
      </c>
      <c r="P3" s="11">
        <f>RANK(E3, E3:E16,0)</f>
        <v>12</v>
      </c>
      <c r="Q3" s="8">
        <f>D3*QL_MatHang!D3</f>
        <v>855000</v>
      </c>
    </row>
    <row r="4" spans="1:17" x14ac:dyDescent="0.3">
      <c r="A4" s="14">
        <v>3</v>
      </c>
      <c r="B4" s="7" t="s">
        <v>6</v>
      </c>
      <c r="C4" s="7" t="s">
        <v>7</v>
      </c>
      <c r="D4" s="7">
        <v>57</v>
      </c>
      <c r="E4" s="11">
        <v>55</v>
      </c>
      <c r="F4" s="10">
        <v>45292</v>
      </c>
      <c r="G4" s="10">
        <v>45297</v>
      </c>
      <c r="H4" s="8">
        <v>35000</v>
      </c>
      <c r="I4" s="8">
        <f t="shared" si="3"/>
        <v>1942500</v>
      </c>
      <c r="J4" s="7">
        <f t="shared" si="0"/>
        <v>2</v>
      </c>
      <c r="K4" s="7" t="str">
        <f t="shared" si="1"/>
        <v>50%</v>
      </c>
      <c r="L4" s="8">
        <f t="shared" si="4"/>
        <v>17500</v>
      </c>
      <c r="M4" s="8">
        <f t="shared" si="5"/>
        <v>-17500</v>
      </c>
      <c r="N4" s="13">
        <v>3</v>
      </c>
      <c r="O4" s="8">
        <f>N4*QL_MatHang!D4</f>
        <v>90000</v>
      </c>
      <c r="P4" s="11">
        <f>RANK(E4, E4:E16,0)</f>
        <v>12</v>
      </c>
      <c r="Q4" s="8">
        <f>D4*QL_MatHang!D4</f>
        <v>1710000</v>
      </c>
    </row>
    <row r="5" spans="1:17" x14ac:dyDescent="0.3">
      <c r="A5" s="14">
        <v>4</v>
      </c>
      <c r="B5" s="7" t="s">
        <v>8</v>
      </c>
      <c r="C5" s="7" t="s">
        <v>9</v>
      </c>
      <c r="D5" s="7">
        <v>190</v>
      </c>
      <c r="E5" s="11">
        <v>188</v>
      </c>
      <c r="F5" s="10">
        <v>45292</v>
      </c>
      <c r="G5" s="10">
        <v>45295</v>
      </c>
      <c r="H5" s="8">
        <v>5000</v>
      </c>
      <c r="I5" s="8">
        <f t="shared" si="3"/>
        <v>942500</v>
      </c>
      <c r="J5" s="7">
        <f t="shared" si="0"/>
        <v>2</v>
      </c>
      <c r="K5" s="7" t="str">
        <f t="shared" si="1"/>
        <v>50%</v>
      </c>
      <c r="L5" s="8">
        <f t="shared" si="4"/>
        <v>2500</v>
      </c>
      <c r="M5" s="8">
        <f t="shared" si="5"/>
        <v>5000</v>
      </c>
      <c r="N5" s="13">
        <v>0</v>
      </c>
      <c r="O5" s="8">
        <f>N5*QL_MatHang!D5</f>
        <v>0</v>
      </c>
      <c r="P5" s="11">
        <f>RANK(E5, E5:E16,0)</f>
        <v>2</v>
      </c>
      <c r="Q5" s="8">
        <f>D5*QL_MatHang!D5</f>
        <v>570000</v>
      </c>
    </row>
    <row r="6" spans="1:17" x14ac:dyDescent="0.3">
      <c r="A6" s="14">
        <v>5</v>
      </c>
      <c r="B6" s="7" t="s">
        <v>10</v>
      </c>
      <c r="C6" s="7" t="s">
        <v>11</v>
      </c>
      <c r="D6" s="7">
        <v>55</v>
      </c>
      <c r="E6" s="11">
        <v>46</v>
      </c>
      <c r="F6" s="10">
        <v>45292</v>
      </c>
      <c r="G6" s="10">
        <v>45300</v>
      </c>
      <c r="H6" s="8">
        <v>45000</v>
      </c>
      <c r="I6" s="8">
        <f t="shared" si="3"/>
        <v>2092500</v>
      </c>
      <c r="J6" s="7">
        <f t="shared" si="0"/>
        <v>9</v>
      </c>
      <c r="K6" s="7" t="str">
        <f t="shared" si="1"/>
        <v>50%</v>
      </c>
      <c r="L6" s="8">
        <f t="shared" si="4"/>
        <v>22500</v>
      </c>
      <c r="M6" s="8">
        <f t="shared" si="5"/>
        <v>157500</v>
      </c>
      <c r="N6" s="13">
        <v>2</v>
      </c>
      <c r="O6" s="8">
        <f>N6*QL_MatHang!D6</f>
        <v>86000</v>
      </c>
      <c r="P6" s="11">
        <f>RANK(E6, E6:E16,0)</f>
        <v>11</v>
      </c>
      <c r="Q6" s="8">
        <f>D6*QL_MatHang!D6</f>
        <v>2365000</v>
      </c>
    </row>
    <row r="7" spans="1:17" x14ac:dyDescent="0.3">
      <c r="A7" s="14">
        <v>6</v>
      </c>
      <c r="B7" s="7" t="s">
        <v>12</v>
      </c>
      <c r="C7" s="7" t="s">
        <v>13</v>
      </c>
      <c r="D7" s="7">
        <v>67</v>
      </c>
      <c r="E7" s="11">
        <v>61</v>
      </c>
      <c r="F7" s="10">
        <v>45292</v>
      </c>
      <c r="G7" s="10">
        <v>45300</v>
      </c>
      <c r="H7" s="8">
        <v>30000</v>
      </c>
      <c r="I7" s="8">
        <f t="shared" si="3"/>
        <v>1845000</v>
      </c>
      <c r="J7" s="7">
        <f t="shared" si="0"/>
        <v>6</v>
      </c>
      <c r="K7" s="7" t="str">
        <f t="shared" si="1"/>
        <v>50%</v>
      </c>
      <c r="L7" s="8">
        <f t="shared" si="4"/>
        <v>15000</v>
      </c>
      <c r="M7" s="8">
        <f t="shared" si="5"/>
        <v>90000</v>
      </c>
      <c r="N7" s="13">
        <v>0</v>
      </c>
      <c r="O7" s="8">
        <f>N7*QL_MatHang!D7</f>
        <v>0</v>
      </c>
      <c r="P7" s="11">
        <f>RANK(E7, E7:E16,0)</f>
        <v>8</v>
      </c>
      <c r="Q7" s="8">
        <f>D7*QL_MatHang!D7</f>
        <v>1541000</v>
      </c>
    </row>
    <row r="8" spans="1:17" x14ac:dyDescent="0.3">
      <c r="A8" s="14">
        <v>7</v>
      </c>
      <c r="B8" s="7" t="s">
        <v>14</v>
      </c>
      <c r="C8" s="7" t="s">
        <v>15</v>
      </c>
      <c r="D8" s="7">
        <v>100</v>
      </c>
      <c r="E8" s="11">
        <v>100</v>
      </c>
      <c r="F8" s="10">
        <v>45292</v>
      </c>
      <c r="G8" s="10">
        <v>45298</v>
      </c>
      <c r="H8" s="8">
        <v>25000</v>
      </c>
      <c r="I8" s="8">
        <f>E8*H8</f>
        <v>2500000</v>
      </c>
      <c r="J8" s="7">
        <f t="shared" si="0"/>
        <v>0</v>
      </c>
      <c r="K8" s="7" t="str">
        <f t="shared" si="1"/>
        <v>0</v>
      </c>
      <c r="L8" s="8" t="str">
        <f t="shared" si="4"/>
        <v/>
      </c>
      <c r="M8" s="8">
        <f t="shared" si="5"/>
        <v>0</v>
      </c>
      <c r="N8" s="13">
        <v>0</v>
      </c>
      <c r="O8" s="8">
        <f>N8*QL_MatHang!D8</f>
        <v>0</v>
      </c>
      <c r="P8" s="11">
        <f>RANK(E8, E8:E16,0)</f>
        <v>3</v>
      </c>
      <c r="Q8" s="8">
        <f>D8*QL_MatHang!D8</f>
        <v>2000000</v>
      </c>
    </row>
    <row r="9" spans="1:17" x14ac:dyDescent="0.3">
      <c r="A9" s="14">
        <v>8</v>
      </c>
      <c r="B9" s="7" t="s">
        <v>16</v>
      </c>
      <c r="C9" s="7" t="s">
        <v>17</v>
      </c>
      <c r="D9" s="7">
        <v>63</v>
      </c>
      <c r="E9" s="11">
        <v>60</v>
      </c>
      <c r="F9" s="10">
        <v>45292</v>
      </c>
      <c r="G9" s="10">
        <v>45297</v>
      </c>
      <c r="H9" s="8">
        <v>17000</v>
      </c>
      <c r="I9" s="8">
        <f t="shared" si="3"/>
        <v>1028500</v>
      </c>
      <c r="J9" s="7">
        <f t="shared" si="0"/>
        <v>3</v>
      </c>
      <c r="K9" s="7" t="str">
        <f t="shared" si="1"/>
        <v>50%</v>
      </c>
      <c r="L9" s="8">
        <f t="shared" si="4"/>
        <v>8500</v>
      </c>
      <c r="M9" s="8">
        <f t="shared" si="5"/>
        <v>25500</v>
      </c>
      <c r="N9" s="13">
        <v>0</v>
      </c>
      <c r="O9" s="8">
        <f>N9*QL_MatHang!D9</f>
        <v>0</v>
      </c>
      <c r="P9" s="11">
        <f>RANK(E9, E9:E16,0)</f>
        <v>7</v>
      </c>
      <c r="Q9" s="8">
        <f>D9*QL_MatHang!D9</f>
        <v>693000</v>
      </c>
    </row>
    <row r="10" spans="1:17" x14ac:dyDescent="0.3">
      <c r="A10" s="14">
        <v>9</v>
      </c>
      <c r="B10" s="7" t="s">
        <v>18</v>
      </c>
      <c r="C10" s="7" t="s">
        <v>19</v>
      </c>
      <c r="D10" s="7">
        <v>66</v>
      </c>
      <c r="E10" s="11">
        <v>62</v>
      </c>
      <c r="F10" s="10">
        <v>45292</v>
      </c>
      <c r="G10" s="10">
        <v>45300</v>
      </c>
      <c r="H10" s="8">
        <v>32000</v>
      </c>
      <c r="I10" s="8">
        <f t="shared" si="3"/>
        <v>2000000</v>
      </c>
      <c r="J10" s="7">
        <f t="shared" si="0"/>
        <v>4</v>
      </c>
      <c r="K10" s="7" t="str">
        <f t="shared" si="1"/>
        <v>50%</v>
      </c>
      <c r="L10" s="8">
        <f t="shared" si="4"/>
        <v>16000</v>
      </c>
      <c r="M10" s="8">
        <f t="shared" si="5"/>
        <v>16000</v>
      </c>
      <c r="N10" s="13">
        <v>3</v>
      </c>
      <c r="O10" s="8">
        <f>N10*QL_MatHang!D10</f>
        <v>87000</v>
      </c>
      <c r="P10" s="11">
        <f>RANK(E10, E10:E16,0)</f>
        <v>6</v>
      </c>
      <c r="Q10" s="8">
        <f>D10*QL_MatHang!D10</f>
        <v>1914000</v>
      </c>
    </row>
    <row r="11" spans="1:17" x14ac:dyDescent="0.3">
      <c r="A11" s="14">
        <v>10</v>
      </c>
      <c r="B11" s="7" t="s">
        <v>20</v>
      </c>
      <c r="C11" s="7" t="s">
        <v>21</v>
      </c>
      <c r="D11" s="7">
        <v>64</v>
      </c>
      <c r="E11" s="11">
        <v>60</v>
      </c>
      <c r="F11" s="10">
        <v>45292</v>
      </c>
      <c r="G11" s="10">
        <v>45298</v>
      </c>
      <c r="H11" s="8">
        <v>23000</v>
      </c>
      <c r="I11" s="8">
        <f t="shared" si="3"/>
        <v>1391500</v>
      </c>
      <c r="J11" s="7">
        <f t="shared" si="0"/>
        <v>4</v>
      </c>
      <c r="K11" s="7" t="str">
        <f t="shared" si="1"/>
        <v>50%</v>
      </c>
      <c r="L11" s="8">
        <f t="shared" si="4"/>
        <v>11500</v>
      </c>
      <c r="M11" s="8">
        <f t="shared" si="5"/>
        <v>46000</v>
      </c>
      <c r="N11" s="13">
        <v>0</v>
      </c>
      <c r="O11" s="8">
        <f>N11*QL_MatHang!D11</f>
        <v>0</v>
      </c>
      <c r="P11" s="11">
        <f>RANK(E11, E11:E16,0)</f>
        <v>6</v>
      </c>
      <c r="Q11" s="8">
        <f>D11*QL_MatHang!D11</f>
        <v>1216000</v>
      </c>
    </row>
    <row r="12" spans="1:17" x14ac:dyDescent="0.3">
      <c r="A12" s="14">
        <v>11</v>
      </c>
      <c r="B12" s="7" t="s">
        <v>22</v>
      </c>
      <c r="C12" s="7" t="s">
        <v>23</v>
      </c>
      <c r="D12" s="7">
        <v>90</v>
      </c>
      <c r="E12" s="11">
        <v>85</v>
      </c>
      <c r="F12" s="10">
        <v>45292</v>
      </c>
      <c r="G12" s="10">
        <v>45300</v>
      </c>
      <c r="H12" s="8">
        <v>16000</v>
      </c>
      <c r="I12" s="8">
        <f t="shared" si="3"/>
        <v>1368000</v>
      </c>
      <c r="J12" s="7">
        <f t="shared" si="0"/>
        <v>5</v>
      </c>
      <c r="K12" s="7" t="str">
        <f t="shared" si="1"/>
        <v>50%</v>
      </c>
      <c r="L12" s="8">
        <f t="shared" si="4"/>
        <v>8000</v>
      </c>
      <c r="M12" s="8">
        <f t="shared" si="5"/>
        <v>40000</v>
      </c>
      <c r="N12" s="13">
        <v>0</v>
      </c>
      <c r="O12" s="8">
        <f>N12*QL_MatHang!D12</f>
        <v>0</v>
      </c>
      <c r="P12" s="11">
        <f>RANK(E12, E12:E16,0)</f>
        <v>4</v>
      </c>
      <c r="Q12" s="8">
        <f>D12*QL_MatHang!D12</f>
        <v>1080000</v>
      </c>
    </row>
    <row r="13" spans="1:17" x14ac:dyDescent="0.3">
      <c r="A13" s="14">
        <v>12</v>
      </c>
      <c r="B13" s="7" t="s">
        <v>24</v>
      </c>
      <c r="C13" s="7" t="s">
        <v>25</v>
      </c>
      <c r="D13" s="7">
        <v>74</v>
      </c>
      <c r="E13" s="11">
        <v>69</v>
      </c>
      <c r="F13" s="10">
        <v>45292</v>
      </c>
      <c r="G13" s="10">
        <v>45300</v>
      </c>
      <c r="H13" s="8">
        <v>32000</v>
      </c>
      <c r="I13" s="8">
        <f t="shared" si="3"/>
        <v>2224000</v>
      </c>
      <c r="J13" s="7">
        <f t="shared" si="0"/>
        <v>5</v>
      </c>
      <c r="K13" s="7" t="str">
        <f t="shared" si="1"/>
        <v>50%</v>
      </c>
      <c r="L13" s="8">
        <f t="shared" si="4"/>
        <v>16000</v>
      </c>
      <c r="M13" s="8">
        <f t="shared" si="5"/>
        <v>48000</v>
      </c>
      <c r="N13" s="13">
        <v>2</v>
      </c>
      <c r="O13" s="8">
        <f>N13*QL_MatHang!D13</f>
        <v>52000</v>
      </c>
      <c r="P13" s="11">
        <f>RANK(E13, E13:E16,0)</f>
        <v>4</v>
      </c>
      <c r="Q13" s="8">
        <f>D13*QL_MatHang!D13</f>
        <v>1924000</v>
      </c>
    </row>
    <row r="14" spans="1:17" x14ac:dyDescent="0.3">
      <c r="A14" s="14">
        <v>13</v>
      </c>
      <c r="B14" s="7" t="s">
        <v>26</v>
      </c>
      <c r="C14" s="9" t="s">
        <v>27</v>
      </c>
      <c r="D14" s="7">
        <v>95</v>
      </c>
      <c r="E14" s="11">
        <v>93</v>
      </c>
      <c r="F14" s="10">
        <v>45292</v>
      </c>
      <c r="G14" s="10">
        <v>45297</v>
      </c>
      <c r="H14" s="8">
        <v>50000</v>
      </c>
      <c r="I14" s="8">
        <f t="shared" si="3"/>
        <v>4675000</v>
      </c>
      <c r="J14" s="7">
        <f t="shared" si="0"/>
        <v>2</v>
      </c>
      <c r="K14" s="7" t="str">
        <f t="shared" si="1"/>
        <v>50%</v>
      </c>
      <c r="L14" s="8">
        <f t="shared" si="4"/>
        <v>25000</v>
      </c>
      <c r="M14" s="8">
        <f t="shared" si="5"/>
        <v>25000</v>
      </c>
      <c r="N14" s="13">
        <v>1</v>
      </c>
      <c r="O14" s="8">
        <f>N14*QL_MatHang!D14</f>
        <v>42000</v>
      </c>
      <c r="P14" s="11">
        <f>RANK(E14, E14:E16,0)</f>
        <v>3</v>
      </c>
      <c r="Q14" s="8">
        <f>D14*QL_MatHang!D14</f>
        <v>3990000</v>
      </c>
    </row>
    <row r="15" spans="1:17" x14ac:dyDescent="0.3">
      <c r="A15" s="14">
        <v>14</v>
      </c>
      <c r="B15" s="7" t="s">
        <v>28</v>
      </c>
      <c r="C15" s="7" t="s">
        <v>29</v>
      </c>
      <c r="D15" s="7">
        <v>167</v>
      </c>
      <c r="E15" s="11">
        <v>167</v>
      </c>
      <c r="F15" s="10">
        <v>45292</v>
      </c>
      <c r="G15" s="10">
        <v>45295</v>
      </c>
      <c r="H15" s="8">
        <v>20000</v>
      </c>
      <c r="I15" s="8">
        <f>E15*H15</f>
        <v>3340000</v>
      </c>
      <c r="J15" s="7">
        <f t="shared" si="0"/>
        <v>0</v>
      </c>
      <c r="K15" s="7" t="str">
        <f t="shared" si="1"/>
        <v>0</v>
      </c>
      <c r="L15" s="8" t="str">
        <f t="shared" si="4"/>
        <v/>
      </c>
      <c r="M15" s="8">
        <f t="shared" si="5"/>
        <v>0</v>
      </c>
      <c r="N15" s="13">
        <v>0</v>
      </c>
      <c r="O15" s="8">
        <f>N15*QL_MatHang!D15</f>
        <v>0</v>
      </c>
      <c r="P15" s="11">
        <f>RANK(E15, E15:E16,0)</f>
        <v>2</v>
      </c>
      <c r="Q15" s="8">
        <f>D15*QL_MatHang!D15</f>
        <v>2672000</v>
      </c>
    </row>
    <row r="16" spans="1:17" x14ac:dyDescent="0.3">
      <c r="A16" s="14">
        <v>15</v>
      </c>
      <c r="B16" s="7" t="s">
        <v>30</v>
      </c>
      <c r="C16" s="7" t="s">
        <v>31</v>
      </c>
      <c r="D16" s="7">
        <v>195</v>
      </c>
      <c r="E16" s="11">
        <v>190</v>
      </c>
      <c r="F16" s="10">
        <v>45292</v>
      </c>
      <c r="G16" s="10">
        <v>45298</v>
      </c>
      <c r="H16" s="8">
        <v>7000</v>
      </c>
      <c r="I16" s="8">
        <f t="shared" si="3"/>
        <v>1333500</v>
      </c>
      <c r="J16" s="7">
        <f t="shared" si="0"/>
        <v>5</v>
      </c>
      <c r="K16" s="7" t="str">
        <f t="shared" si="1"/>
        <v>50%</v>
      </c>
      <c r="L16" s="8">
        <f t="shared" si="4"/>
        <v>3500</v>
      </c>
      <c r="M16" s="8">
        <f t="shared" si="5"/>
        <v>7000</v>
      </c>
      <c r="N16" s="13">
        <v>3</v>
      </c>
      <c r="O16" s="8">
        <f>N16*QL_MatHang!D16</f>
        <v>15000</v>
      </c>
      <c r="P16" s="11">
        <f>RANK(E16, E16:E16,0)</f>
        <v>1</v>
      </c>
      <c r="Q16" s="8">
        <f>D16*QL_MatHang!D16</f>
        <v>975000</v>
      </c>
    </row>
  </sheetData>
  <conditionalFormatting sqref="L1:M1 K1:K16 P1:Q1">
    <cfRule type="cellIs" dxfId="2" priority="3" operator="equal">
      <formula>0.2</formula>
    </cfRule>
  </conditionalFormatting>
  <conditionalFormatting sqref="K2:K16">
    <cfRule type="cellIs" dxfId="1" priority="1" operator="equal">
      <formula>"""20%"""</formula>
    </cfRule>
    <cfRule type="cellIs" dxfId="0" priority="2" operator="equal">
      <formula>0.2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BD11E-0E88-4DA9-BEB5-8159C4A9621C}">
  <dimension ref="A1"/>
  <sheetViews>
    <sheetView workbookViewId="0">
      <selection activeCell="B31" sqref="B31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5E778-2BB7-4B3E-B7B5-CF8273F94789}">
  <dimension ref="A1"/>
  <sheetViews>
    <sheetView workbookViewId="0">
      <selection activeCell="H23" sqref="H23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QL_MatHang</vt:lpstr>
      <vt:lpstr>QL_DonVi</vt:lpstr>
      <vt:lpstr>QL_DoanhThu</vt:lpstr>
      <vt:lpstr>QL_HoaDon</vt:lpstr>
      <vt:lpstr>QL_DonViNhap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 Nguyen</dc:creator>
  <cp:lastModifiedBy>Dai Nguyen</cp:lastModifiedBy>
  <dcterms:created xsi:type="dcterms:W3CDTF">2024-02-22T10:52:47Z</dcterms:created>
  <dcterms:modified xsi:type="dcterms:W3CDTF">2024-02-22T11:43:45Z</dcterms:modified>
</cp:coreProperties>
</file>